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395" windowHeight="15930" firstSheet="3" activeTab="4"/>
  </bookViews>
  <sheets>
    <sheet name="Rekapitulace stavby" sheetId="1" r:id="rId1"/>
    <sheet name="SO 00 - Vedlejší rozpočto..." sheetId="2" r:id="rId2"/>
    <sheet name="SO 01 - Architektonicky s..." sheetId="3" r:id="rId3"/>
    <sheet name="TI 01 - Vzduchotechnika" sheetId="4" r:id="rId4"/>
    <sheet name="TI 02 - Zdravotechnické i..." sheetId="5" r:id="rId5"/>
    <sheet name="SO 02 - Informační systém" sheetId="6" r:id="rId6"/>
    <sheet name="01 - Silnoproudá elektrot..." sheetId="7" r:id="rId7"/>
    <sheet name="02 - Rozvaděč R-2.PP" sheetId="8" r:id="rId8"/>
    <sheet name="03 - Slaboproudá elektroi..." sheetId="9" r:id="rId9"/>
    <sheet name="04 - Přenos dat z měřičů ..." sheetId="10" r:id="rId10"/>
    <sheet name="Pokyny pro vyplnění" sheetId="11" r:id="rId11"/>
  </sheets>
  <definedNames>
    <definedName name="_xlnm._FilterDatabase" localSheetId="6" hidden="1">'01 - Silnoproudá elektrot...'!$C$95:$K$243</definedName>
    <definedName name="_xlnm._FilterDatabase" localSheetId="7" hidden="1">'02 - Rozvaděč R-2.PP'!$C$86:$K$135</definedName>
    <definedName name="_xlnm._FilterDatabase" localSheetId="8" hidden="1">'03 - Slaboproudá elektroi...'!$C$93:$K$184</definedName>
    <definedName name="_xlnm._FilterDatabase" localSheetId="9" hidden="1">'04 - Přenos dat z měřičů ...'!$C$94:$K$201</definedName>
    <definedName name="_xlnm._FilterDatabase" localSheetId="1" hidden="1">'SO 00 - Vedlejší rozpočto...'!$C$86:$K$191</definedName>
    <definedName name="_xlnm._FilterDatabase" localSheetId="2" hidden="1">'SO 01 - Architektonicky s...'!$C$105:$K$1766</definedName>
    <definedName name="_xlnm._FilterDatabase" localSheetId="5" hidden="1">'SO 02 - Informační systém'!$C$80:$K$89</definedName>
    <definedName name="_xlnm._FilterDatabase" localSheetId="3" hidden="1">'TI 01 - Vzduchotechnika'!$C$81:$K$138</definedName>
    <definedName name="_xlnm._FilterDatabase" localSheetId="4" hidden="1">'TI 02 - Zdravotechnické i...'!$C$91:$K$209</definedName>
    <definedName name="_xlnm.Print_Area" localSheetId="6">'01 - Silnoproudá elektrot...'!$C$4:$J$41,'01 - Silnoproudá elektrot...'!$C$47:$J$75,'01 - Silnoproudá elektrot...'!$C$81:$K$243</definedName>
    <definedName name="_xlnm.Print_Area" localSheetId="7">'02 - Rozvaděč R-2.PP'!$C$4:$J$41,'02 - Rozvaděč R-2.PP'!$C$47:$J$66,'02 - Rozvaděč R-2.PP'!$C$72:$K$135</definedName>
    <definedName name="_xlnm.Print_Area" localSheetId="8">'03 - Slaboproudá elektroi...'!$C$4:$J$41,'03 - Slaboproudá elektroi...'!$C$47:$J$73,'03 - Slaboproudá elektroi...'!$C$79:$K$184</definedName>
    <definedName name="_xlnm.Print_Area" localSheetId="9">'04 - Přenos dat z měřičů ...'!$C$4:$J$41,'04 - Přenos dat z měřičů ...'!$C$47:$J$74,'04 - Přenos dat z měřičů ...'!$C$80:$K$201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stavby'!$C$42:$AQ$65</definedName>
    <definedName name="_xlnm.Print_Area" localSheetId="1">'SO 00 - Vedlejší rozpočto...'!$C$4:$J$39,'SO 00 - Vedlejší rozpočto...'!$C$45:$J$68,'SO 00 - Vedlejší rozpočto...'!$C$74:$K$191</definedName>
    <definedName name="_xlnm.Print_Area" localSheetId="2">'SO 01 - Architektonicky s...'!$C$4:$J$39,'SO 01 - Architektonicky s...'!$C$45:$J$87,'SO 01 - Architektonicky s...'!$C$93:$K$1766</definedName>
    <definedName name="_xlnm.Print_Area" localSheetId="5">'SO 02 - Informační systém'!$C$4:$J$39,'SO 02 - Informační systém'!$C$45:$J$62,'SO 02 - Informační systém'!$C$68:$K$89</definedName>
    <definedName name="_xlnm.Print_Area" localSheetId="3">'TI 01 - Vzduchotechnika'!$C$4:$J$39,'TI 01 - Vzduchotechnika'!$C$45:$J$63,'TI 01 - Vzduchotechnika'!$C$69:$K$138</definedName>
    <definedName name="_xlnm.Print_Area" localSheetId="4">'TI 02 - Zdravotechnické i...'!$C$4:$J$39,'TI 02 - Zdravotechnické i...'!$C$45:$J$73,'TI 02 - Zdravotechnické i...'!$C$79:$K$209</definedName>
    <definedName name="_xlnm.Print_Titles" localSheetId="0">'Rekapitulace stavby'!$52:$52</definedName>
    <definedName name="_xlnm.Print_Titles" localSheetId="1">'SO 00 - Vedlejší rozpočto...'!$86:$86</definedName>
    <definedName name="_xlnm.Print_Titles" localSheetId="2">'SO 01 - Architektonicky s...'!$105:$105</definedName>
    <definedName name="_xlnm.Print_Titles" localSheetId="3">'TI 01 - Vzduchotechnika'!$81:$81</definedName>
    <definedName name="_xlnm.Print_Titles" localSheetId="4">'TI 02 - Zdravotechnické i...'!$91:$91</definedName>
    <definedName name="_xlnm.Print_Titles" localSheetId="5">'SO 02 - Informační systém'!$80:$80</definedName>
    <definedName name="_xlnm.Print_Titles" localSheetId="6">'01 - Silnoproudá elektrot...'!$95:$95</definedName>
    <definedName name="_xlnm.Print_Titles" localSheetId="7">'02 - Rozvaděč R-2.PP'!$86:$86</definedName>
    <definedName name="_xlnm.Print_Titles" localSheetId="8">'03 - Slaboproudá elektroi...'!$93:$93</definedName>
    <definedName name="_xlnm.Print_Titles" localSheetId="9">'04 - Přenos dat z měřičů ...'!$94:$94</definedName>
  </definedNames>
  <calcPr calcId="152511"/>
</workbook>
</file>

<file path=xl/sharedStrings.xml><?xml version="1.0" encoding="utf-8"?>
<sst xmlns="http://schemas.openxmlformats.org/spreadsheetml/2006/main" count="21419" uniqueCount="2783">
  <si>
    <t>Export Komplet</t>
  </si>
  <si>
    <t>VZ</t>
  </si>
  <si>
    <t>2.0</t>
  </si>
  <si>
    <t>ZAMOK</t>
  </si>
  <si>
    <t>False</t>
  </si>
  <si>
    <t>{4a4aea51-423d-4d02-85e0-27de49578a5c}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</si>
  <si>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</si>
  <si>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</si>
  <si>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</si>
  <si>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</si>
  <si>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</si>
  <si>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</si>
  <si>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</si>
  <si>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</si>
  <si>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20220707v08_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</si>
  <si>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</si>
  <si>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</si>
  <si>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výukových prostor FUD v Kampusu UJEP - v08</t>
  </si>
  <si>
    <t>KSO:</t>
  </si>
  <si>
    <t/>
  </si>
  <si>
    <t>CC-CZ:</t>
  </si>
  <si>
    <t>Místo:</t>
  </si>
  <si>
    <t>UJEP</t>
  </si>
  <si>
    <t>Datum:</t>
  </si>
  <si>
    <t>14. 3. 2023</t>
  </si>
  <si>
    <t>Zadavatel:</t>
  </si>
  <si>
    <t>IČ:</t>
  </si>
  <si>
    <t>44555601</t>
  </si>
  <si>
    <t>Univerzita Jana Evangelisty Purkyně</t>
  </si>
  <si>
    <t>DIČ:</t>
  </si>
  <si>
    <t>CZ44555601</t>
  </si>
  <si>
    <t>Uchazeč:</t>
  </si>
  <si>
    <t>Vyplň údaj</t>
  </si>
  <si>
    <t>Projektant:</t>
  </si>
  <si>
    <t>25028588</t>
  </si>
  <si>
    <t>Correct BC, s.r.o.</t>
  </si>
  <si>
    <t>CZ25028588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</si>
  <si>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</si>
  <si>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</si>
  <si>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</si>
  <si>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</si>
  <si>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</si>
  <si>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</si>
  <si>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</si>
  <si>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</si>
  <si>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</si>
  <si>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</si>
  <si>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</si>
  <si>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</si>
  <si>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</si>
  <si>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</si>
  <si>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</si>
  <si>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</si>
  <si>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</si>
  <si>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</si>
  <si>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</si>
  <si>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</si>
  <si>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</si>
  <si>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</si>
  <si>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</si>
  <si>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</si>
  <si>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</si>
  <si>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</si>
  <si>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</si>
  <si>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</si>
  <si>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</si>
  <si>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</si>
  <si>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</si>
  <si>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</si>
  <si>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</si>
  <si>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</si>
  <si>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</si>
  <si>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</si>
  <si>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</si>
  <si>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</si>
  <si>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</si>
  <si>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</si>
  <si>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</si>
  <si>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</si>
  <si>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</si>
  <si>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</si>
  <si>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rozpočtové náklady</t>
  </si>
  <si>
    <t>STA</t>
  </si>
  <si>
    <t>1</t>
  </si>
  <si>
    <t>{48b0c190-262e-4003-9c50-4d1ab5532842}</t>
  </si>
  <si>
    <t>2</t>
  </si>
  <si>
    <t>SO 01</t>
  </si>
  <si>
    <t>Architektonicky stavební řešení</t>
  </si>
  <si>
    <t>{c43e7f4e-d614-447d-9866-11b640fe8f17}</t>
  </si>
  <si>
    <t>TI 01</t>
  </si>
  <si>
    <t>Vzduchotechnika</t>
  </si>
  <si>
    <t>{9d3c3e83-0331-422c-9d37-68cb576fa005}</t>
  </si>
  <si>
    <t>TI 02</t>
  </si>
  <si>
    <t>Zdravotechnické instalace</t>
  </si>
  <si>
    <t>{f599b2a6-1f7b-46b0-81b3-cacd62ae0805}</t>
  </si>
  <si>
    <t>SO 02</t>
  </si>
  <si>
    <t>Informační systém</t>
  </si>
  <si>
    <t>{84ec007e-60a8-4f82-bb9a-abd7fe7eb37b}</t>
  </si>
  <si>
    <t>TI 03</t>
  </si>
  <si>
    <t>Elektroinstalace- revize</t>
  </si>
  <si>
    <t>{2cfa7edf-c60a-4547-b1c0-445f006a1bbc}</t>
  </si>
  <si>
    <t>01</t>
  </si>
  <si>
    <t>Silnoproudá elektrotechnika</t>
  </si>
  <si>
    <t>Soupis</t>
  </si>
  <si>
    <t>{30eda9cd-5947-4e65-8b6c-4560942a203d}</t>
  </si>
  <si>
    <t>02</t>
  </si>
  <si>
    <t>Rozvaděč R-2.PP</t>
  </si>
  <si>
    <t>{4cd37de7-e349-4c2f-a3f6-862c760d7a24}</t>
  </si>
  <si>
    <t>03</t>
  </si>
  <si>
    <t>Slaboproudá elektroinstalace</t>
  </si>
  <si>
    <t>{f45fd509-ccef-4b40-82c8-3fc176bfef18}</t>
  </si>
  <si>
    <t>04</t>
  </si>
  <si>
    <t>Přenos dat z měřičů tepla a vodoměru na dispečink UJEP</t>
  </si>
  <si>
    <t>{40321123-4329-4be1-8dc6-db733c88fbec}</t>
  </si>
  <si>
    <t>KRYCÍ LIST SOUPISU PRACÍ</t>
  </si>
  <si>
    <t>Objekt:</t>
  </si>
  <si>
    <t>SO 00 -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</si>
  <si>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</si>
  <si>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</si>
  <si>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</si>
  <si>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</si>
  <si>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</si>
  <si>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</si>
  <si>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</si>
  <si>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</si>
  <si>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</si>
  <si>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</si>
  <si>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</si>
  <si>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</si>
  <si>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</si>
  <si>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</si>
  <si>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</si>
  <si>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</si>
  <si>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</si>
  <si>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</si>
  <si>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</si>
  <si>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</si>
  <si>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</si>
  <si>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</si>
  <si>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</si>
  <si>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</si>
  <si>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</si>
  <si>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</si>
  <si>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</si>
  <si>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</si>
  <si>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</si>
  <si>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</si>
  <si>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</si>
  <si>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</si>
  <si>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</si>
  <si>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kus</t>
  </si>
  <si>
    <t>CS ÚRS 2022 01</t>
  </si>
  <si>
    <t>1024</t>
  </si>
  <si>
    <t>963042430</t>
  </si>
  <si>
    <t>PP</t>
  </si>
  <si>
    <t>Online PSC</t>
  </si>
  <si>
    <t>https://podminky.urs.cz/item/CS_URS_2022_01/013254000</t>
  </si>
  <si>
    <t>013274000</t>
  </si>
  <si>
    <t>Pasportizace objektu před započetím prací</t>
  </si>
  <si>
    <t>1289791088</t>
  </si>
  <si>
    <t>https://podminky.urs.cz/item/CS_URS_2022_01/013274000</t>
  </si>
  <si>
    <t>3</t>
  </si>
  <si>
    <t>013294000</t>
  </si>
  <si>
    <t>Ostatní dokumentace</t>
  </si>
  <si>
    <t>CS ÚRS 2021 02</t>
  </si>
  <si>
    <t>-860097224</t>
  </si>
  <si>
    <t>https://podminky.urs.cz/item/CS_URS_2021_02/013294000</t>
  </si>
  <si>
    <t>P</t>
  </si>
  <si>
    <t>Poznámka k položce:
Zajištění potřebné dokumentace pro realizaci díla
-Dílenská
-Výrobní</t>
  </si>
  <si>
    <t>4</t>
  </si>
  <si>
    <t>013314000</t>
  </si>
  <si>
    <t>Náklady na propočet</t>
  </si>
  <si>
    <t>kpl</t>
  </si>
  <si>
    <t>1496554885</t>
  </si>
  <si>
    <t>Náklady na opatření BOZP po dobu realizace stavby</t>
  </si>
  <si>
    <t>https://podminky.urs.cz/item/CS_URS_2022_01/013314000</t>
  </si>
  <si>
    <t>VRN2</t>
  </si>
  <si>
    <t>Příprava staveniště</t>
  </si>
  <si>
    <t>023103000</t>
  </si>
  <si>
    <t>Neočekávané vyklizení objektů</t>
  </si>
  <si>
    <t>hod</t>
  </si>
  <si>
    <t>-1230610779</t>
  </si>
  <si>
    <t>https://podminky.urs.cz/item/CS_URS_2021_02/023103000</t>
  </si>
  <si>
    <t>Poznámka k položce:
Neočekávané práce - Bude účtováno dle skutečně provedených prací odsouhasených  a zpsaných ve SD.</t>
  </si>
  <si>
    <t>VV</t>
  </si>
  <si>
    <t>4*40</t>
  </si>
  <si>
    <t>Součet</t>
  </si>
  <si>
    <t>VRN3</t>
  </si>
  <si>
    <t>Zařízení staveniště</t>
  </si>
  <si>
    <t>6</t>
  </si>
  <si>
    <t>032103000</t>
  </si>
  <si>
    <t>Náklady na stavební buňky</t>
  </si>
  <si>
    <t>měsíc</t>
  </si>
  <si>
    <t>554334207</t>
  </si>
  <si>
    <t>https://podminky.urs.cz/item/CS_URS_2021_02/032103000</t>
  </si>
  <si>
    <t>9</t>
  </si>
  <si>
    <t>7</t>
  </si>
  <si>
    <t>032503000</t>
  </si>
  <si>
    <t>Skládky na staveništi</t>
  </si>
  <si>
    <t>m2</t>
  </si>
  <si>
    <t>1934750046</t>
  </si>
  <si>
    <t>https://podminky.urs.cz/item/CS_URS_2021_02/032503000</t>
  </si>
  <si>
    <t>6*12</t>
  </si>
  <si>
    <t>8</t>
  </si>
  <si>
    <t>033103000</t>
  </si>
  <si>
    <t>Připojení energií</t>
  </si>
  <si>
    <t>soubor</t>
  </si>
  <si>
    <t>7403379</t>
  </si>
  <si>
    <t>https://podminky.urs.cz/item/CS_URS_2021_02/033103000</t>
  </si>
  <si>
    <t>Poznámka k položce:
zřízení přípojky elektro + vody pro zařízení staveniště</t>
  </si>
  <si>
    <t>033203000</t>
  </si>
  <si>
    <t>Energie pro zařízení staveniště</t>
  </si>
  <si>
    <t>-1450007469</t>
  </si>
  <si>
    <t>https://podminky.urs.cz/item/CS_URS_2021_02/033203000</t>
  </si>
  <si>
    <t>10</t>
  </si>
  <si>
    <t>034103000</t>
  </si>
  <si>
    <t>Oplocení staveniště</t>
  </si>
  <si>
    <t>mb</t>
  </si>
  <si>
    <t>1338740932</t>
  </si>
  <si>
    <t>https://podminky.urs.cz/item/CS_URS_2021_02/034103000</t>
  </si>
  <si>
    <t>Poznámka k položce:
zřízení, pronájem a odstranění oplocení pro potřeby zařízení staveniště</t>
  </si>
  <si>
    <t>11</t>
  </si>
  <si>
    <t>034303000</t>
  </si>
  <si>
    <t>Dopravní značení na staveništi</t>
  </si>
  <si>
    <t>sada</t>
  </si>
  <si>
    <t>-1997798732</t>
  </si>
  <si>
    <t>https://podminky.urs.cz/item/CS_URS_2022_01/034303000</t>
  </si>
  <si>
    <t>12</t>
  </si>
  <si>
    <t>034503000</t>
  </si>
  <si>
    <t>Informační tabule na staveništi</t>
  </si>
  <si>
    <t>-1983794997</t>
  </si>
  <si>
    <t>https://podminky.urs.cz/item/CS_URS_2021_02/034503000</t>
  </si>
  <si>
    <t>13</t>
  </si>
  <si>
    <t>039103000</t>
  </si>
  <si>
    <t>Rozebrání, bourání a odvoz zařízení staveniště</t>
  </si>
  <si>
    <t>694876780</t>
  </si>
  <si>
    <t>https://podminky.urs.cz/item/CS_URS_2021_02/039103000</t>
  </si>
  <si>
    <t>14</t>
  </si>
  <si>
    <t>039203000</t>
  </si>
  <si>
    <t>Úprava terénu po zrušení zařízení staveniště</t>
  </si>
  <si>
    <t>1291320610</t>
  </si>
  <si>
    <t>https://podminky.urs.cz/item/CS_URS_2021_02/039203000</t>
  </si>
  <si>
    <t>VRN4</t>
  </si>
  <si>
    <t>Inženýrská činnost</t>
  </si>
  <si>
    <t>043103000</t>
  </si>
  <si>
    <t>Zkoušky bez rozlišení</t>
  </si>
  <si>
    <t>komplet</t>
  </si>
  <si>
    <t>-959238244</t>
  </si>
  <si>
    <t>https://podminky.urs.cz/item/CS_URS_2021_02/043103000</t>
  </si>
  <si>
    <t>16</t>
  </si>
  <si>
    <t>043154000</t>
  </si>
  <si>
    <t>Zkoušky hutnicí</t>
  </si>
  <si>
    <t>1608942970</t>
  </si>
  <si>
    <t>https://podminky.urs.cz/item/CS_URS_2022_01/043154000</t>
  </si>
  <si>
    <t>17</t>
  </si>
  <si>
    <t>043194000</t>
  </si>
  <si>
    <t>Ostatní zkoušky</t>
  </si>
  <si>
    <t>1088170470</t>
  </si>
  <si>
    <t>https://podminky.urs.cz/item/CS_URS_2021_02/043194000</t>
  </si>
  <si>
    <t>18</t>
  </si>
  <si>
    <t>045203000</t>
  </si>
  <si>
    <t>Kompletační činnost</t>
  </si>
  <si>
    <t>765829668</t>
  </si>
  <si>
    <t>https://podminky.urs.cz/item/CS_URS_2021_02/045203000</t>
  </si>
  <si>
    <t>VRN6</t>
  </si>
  <si>
    <t>Územní vlivy</t>
  </si>
  <si>
    <t>19</t>
  </si>
  <si>
    <t>063503000</t>
  </si>
  <si>
    <t>Práce ve stísněném prostoru</t>
  </si>
  <si>
    <t>1111178085</t>
  </si>
  <si>
    <t>https://podminky.urs.cz/item/CS_URS_2022_01/063503000</t>
  </si>
  <si>
    <t>VRN7</t>
  </si>
  <si>
    <t>Provozní vlivy</t>
  </si>
  <si>
    <t>20</t>
  </si>
  <si>
    <t>071103000</t>
  </si>
  <si>
    <t>Provoz investora</t>
  </si>
  <si>
    <t>-318744435</t>
  </si>
  <si>
    <t>https://podminky.urs.cz/item/CS_URS_2021_02/071103000</t>
  </si>
  <si>
    <t>072103011</t>
  </si>
  <si>
    <t>Zajištění DIO  a dopravního značení na místní areálové komunikaci</t>
  </si>
  <si>
    <t>-1308067506</t>
  </si>
  <si>
    <t>Zajištění DIO a dopravního značení na místní areálové komunikaci</t>
  </si>
  <si>
    <t>https://podminky.urs.cz/item/CS_URS_2021_02/072103011</t>
  </si>
  <si>
    <t>Poznámka k položce:
po dobu stavby</t>
  </si>
  <si>
    <t>22</t>
  </si>
  <si>
    <t>075103000</t>
  </si>
  <si>
    <t>Ochranná pásma elektrického vedení</t>
  </si>
  <si>
    <t>23463682</t>
  </si>
  <si>
    <t>https://podminky.urs.cz/item/CS_URS_2021_02/075103000</t>
  </si>
  <si>
    <t>Poznámka k položce:
zemní práce v ochranném pásmu el.vedení</t>
  </si>
  <si>
    <t>23</t>
  </si>
  <si>
    <t>075203000</t>
  </si>
  <si>
    <t>Ochranná pásma vodárenská</t>
  </si>
  <si>
    <t>1085442550</t>
  </si>
  <si>
    <t>https://podminky.urs.cz/item/CS_URS_2021_02/075203000</t>
  </si>
  <si>
    <t>Poznámka k položce:
práce v ochranném pásmu vodárenského zařízení</t>
  </si>
  <si>
    <t>VRN9</t>
  </si>
  <si>
    <t>Ostatní náklady</t>
  </si>
  <si>
    <t>24</t>
  </si>
  <si>
    <t>091003000</t>
  </si>
  <si>
    <t>Ostatní náklady bez rozlišení</t>
  </si>
  <si>
    <t>-1846311468</t>
  </si>
  <si>
    <t>https://podminky.urs.cz/item/CS_URS_2022_01/091003000</t>
  </si>
  <si>
    <t>25</t>
  </si>
  <si>
    <t>091504000</t>
  </si>
  <si>
    <t>Náklady související s publikační činností</t>
  </si>
  <si>
    <t>-272134130</t>
  </si>
  <si>
    <t>https://podminky.urs.cz/item/CS_URS_2021_02/091504000</t>
  </si>
  <si>
    <t>SO 01 - Architektonicky stavební řešení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</si>
  <si>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</si>
  <si>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</si>
  <si>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</si>
  <si>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</si>
  <si>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</si>
  <si>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</si>
  <si>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</si>
  <si>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</si>
  <si>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</si>
  <si>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</si>
  <si>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</si>
  <si>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</si>
  <si>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</si>
  <si>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</si>
  <si>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</si>
  <si>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</si>
  <si>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</si>
  <si>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</si>
  <si>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</si>
  <si>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</si>
  <si>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</si>
  <si>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</si>
  <si>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</si>
  <si>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</si>
  <si>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</si>
  <si>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</si>
  <si>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</si>
  <si>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HSV</t>
  </si>
  <si>
    <t>Práce a dodávky HSV</t>
  </si>
  <si>
    <t>Zemní práce</t>
  </si>
  <si>
    <t>113106171</t>
  </si>
  <si>
    <t>Rozebrání dlažeb vozovek ze zámkové dlažby s ložem z kameniva ručně</t>
  </si>
  <si>
    <t>-1574513447</t>
  </si>
  <si>
    <t>Rozebrání dlažeb a dílců vozovek a ploch s přemístěním hmot na skládku na vzdálenost do 3 m nebo s naložením na dopravní prostředek, s jakoukoliv výplní spár ručně ze zámkové dlažby s ložem z kameniva</t>
  </si>
  <si>
    <t>https://podminky.urs.cz/item/CS_URS_2022_01/113106171</t>
  </si>
  <si>
    <t>"severní strana-západní roh 1PP" 22,83*4,7</t>
  </si>
  <si>
    <t>"severní strana-východní roh 1PP"  10,3*21,15</t>
  </si>
  <si>
    <t>113202111</t>
  </si>
  <si>
    <t>Vytrhání obrub krajníků obrubníků stojatých</t>
  </si>
  <si>
    <t>m</t>
  </si>
  <si>
    <t>-1891818002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</si>
  <si>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</si>
  <si>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</si>
  <si>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119001401</t>
  </si>
  <si>
    <t>Dočasné zajištění potrubí ocelového nebo litinového DN do 200 mm</t>
  </si>
  <si>
    <t>312350143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</si>
  <si>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</si>
  <si>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https://podminky.urs.cz/item/CS_URS_2022_01/119001401</t>
  </si>
  <si>
    <t>2+2+2</t>
  </si>
  <si>
    <t>119001422</t>
  </si>
  <si>
    <t>Dočasné zajištění kabelů a kabelových tratí z 6 volně ložených kabelů</t>
  </si>
  <si>
    <t>-1795840201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</si>
  <si>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</si>
  <si>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https://podminky.urs.cz/item/CS_URS_2022_01/119001422</t>
  </si>
  <si>
    <t>119002121</t>
  </si>
  <si>
    <t>Přechodová lávka délky do 2 m včetně zábradlí pro zabezpečení výkopu zřízení</t>
  </si>
  <si>
    <t>-1448923940</t>
  </si>
  <si>
    <t>Pomocné konstrukce při zabezpečení výkopu vodorovné pochozí přechodová lávka délky do 2 m včetně zábradlí zřízení</t>
  </si>
  <si>
    <t>https://podminky.urs.cz/item/CS_URS_2022_01/119002121</t>
  </si>
  <si>
    <t>1+1</t>
  </si>
  <si>
    <t>119002122</t>
  </si>
  <si>
    <t>Přechodová lávka délky do 2 m včetně zábradlí pro zabezpečení výkopu odstranění</t>
  </si>
  <si>
    <t>844789101</t>
  </si>
  <si>
    <t>Pomocné konstrukce při zabezpečení výkopu vodorovné pochozí přechodová lávka délky do 2 m včetně zábradlí odstranění</t>
  </si>
  <si>
    <t>https://podminky.urs.cz/item/CS_URS_2022_01/119002122</t>
  </si>
  <si>
    <t>119003227</t>
  </si>
  <si>
    <t>Mobilní plotová zábrana vyplněná dráty výšky přes 1,5 do 2,2 m pro zabezpečení výkopu zřízení</t>
  </si>
  <si>
    <t>-1318851988</t>
  </si>
  <si>
    <t>Pomocné konstrukce při zabezpečení výkopu svislé ocelové mobilní oplocení, výšky přes 1,5 do 2,2 m panely vyplněné dráty zřízení</t>
  </si>
  <si>
    <t>https://podminky.urs.cz/item/CS_URS_2022_01/119003227</t>
  </si>
  <si>
    <t>2+15+32+25+4+2+10+20</t>
  </si>
  <si>
    <t>119003228</t>
  </si>
  <si>
    <t>Mobilní plotová zábrana vyplněná dráty výšky přes 1,5 do 2,2 m pro zabezpečení výkopu odstranění</t>
  </si>
  <si>
    <t>-1495728147</t>
  </si>
  <si>
    <t>Pomocné konstrukce při zabezpečení výkopu svislé ocelové mobilní oplocení, výšky přes 1,5 do 2,2 m panely vyplněné dráty odstranění</t>
  </si>
  <si>
    <t>https://podminky.urs.cz/item/CS_URS_2022_01/119003228</t>
  </si>
  <si>
    <t>121112003</t>
  </si>
  <si>
    <t>Sejmutí ornice tl vrstvy do 200 mm ručně</t>
  </si>
  <si>
    <t>367790937</t>
  </si>
  <si>
    <t>Sejmutí ornice ručně při souvislé ploše, tl. vrstvy do 200 mm</t>
  </si>
  <si>
    <t>https://podminky.urs.cz/item/CS_URS_2022_01/121112003</t>
  </si>
  <si>
    <t>"Západní+východní + jižní strana pro zemní práce pro sanace"</t>
  </si>
  <si>
    <t>1,5*9+1,5*30+1,5*11,5</t>
  </si>
  <si>
    <t>131213711</t>
  </si>
  <si>
    <t>Hloubení zapažených jam v soudržných horninách třídy těžitelnosti I skupiny 3 ručně</t>
  </si>
  <si>
    <t>m3</t>
  </si>
  <si>
    <t>1311324757</t>
  </si>
  <si>
    <t>Hloubení zapažených jam ručně s urovnáním dna do předepsaného profilu a spádu v hornině třídy těžitelnosti I skupiny 3 soudržných</t>
  </si>
  <si>
    <t>https://podminky.urs.cz/item/CS_URS_2022_01/131213711</t>
  </si>
  <si>
    <t>"Výkop ruční pro sanace na severozápadním rohu"</t>
  </si>
  <si>
    <t>(1,2*23*2,2+0,6*1,2*13,1)*0,2</t>
  </si>
  <si>
    <t>"Výkop ruční pro sanace na východní + jižní straně"</t>
  </si>
  <si>
    <t>(1,2*1,0*28+1,2*0,9*12)*0,2</t>
  </si>
  <si>
    <t>131251102</t>
  </si>
  <si>
    <t>Hloubení jam nezapažených v hornině třídy těžitelnosti I skupiny 3 objem do 50 m3 strojně</t>
  </si>
  <si>
    <t>-189256288</t>
  </si>
  <si>
    <t>Hloubení nezapažených jam a zářezů strojně s urovnáním dna do předepsaného profilu a spádu v hornině třídy těžitelnosti I skupiny 3 přes 20 do 50 m3</t>
  </si>
  <si>
    <t>https://podminky.urs.cz/item/CS_URS_2022_01/131251102</t>
  </si>
  <si>
    <t>"Výkop pro sanace na severozápadním rohu"</t>
  </si>
  <si>
    <t>1,2*23*2,2+0,6*1,2*13,1</t>
  </si>
  <si>
    <t>"Výkop pro sanace na východní + jižní straně"</t>
  </si>
  <si>
    <t>1,2*1,0*28+1,2*0,9*12</t>
  </si>
  <si>
    <t>151101201</t>
  </si>
  <si>
    <t>Zřízení příložného pažení stěn výkopu hl do 4 m</t>
  </si>
  <si>
    <t>-139679549</t>
  </si>
  <si>
    <t>Zřízení pažení stěn výkopu bez rozepření nebo vzepření příložné, hloubky do 4 m</t>
  </si>
  <si>
    <t>https://podminky.urs.cz/item/CS_URS_2022_01/151101201</t>
  </si>
  <si>
    <t>"2PP"</t>
  </si>
  <si>
    <t>"západní strana vnějšího zdiva" 2,2*10</t>
  </si>
  <si>
    <t xml:space="preserve">"severní strana vnějšího zdiva" 2,2*(13+4*1+1,5) </t>
  </si>
  <si>
    <t>151101211</t>
  </si>
  <si>
    <t>Odstranění příložného pažení stěn hl do 4 m</t>
  </si>
  <si>
    <t>-1590796629</t>
  </si>
  <si>
    <t>Odstranění pažení stěn výkopu bez rozepření nebo vzepření s uložením pažin na vzdálenost do 3 m od okraje výkopu příložné, hloubky do 4 m</t>
  </si>
  <si>
    <t>https://podminky.urs.cz/item/CS_URS_2022_01/151101211</t>
  </si>
  <si>
    <t>151101401</t>
  </si>
  <si>
    <t>Zřízení vzepření stěn při pažení příložném hl do 4 m</t>
  </si>
  <si>
    <t>-467902614</t>
  </si>
  <si>
    <t>Zřízení vzepření zapažených stěn výkopů s potřebným přepažováním při pažení příložném, hloubky do 4 m</t>
  </si>
  <si>
    <t>https://podminky.urs.cz/item/CS_URS_2022_01/151101401</t>
  </si>
  <si>
    <t>151101411</t>
  </si>
  <si>
    <t>Odstranění vzepření stěn při pažení příložném hl do 4 m</t>
  </si>
  <si>
    <t>1447473358</t>
  </si>
  <si>
    <t>Odstranění vzepření stěn výkopů s uložením materiálu na vzdálenost do 3 m od kraje výkopu při pažení příložném, hloubky do 4 m</t>
  </si>
  <si>
    <t>https://podminky.urs.cz/item/CS_URS_2022_01/151101411</t>
  </si>
  <si>
    <t>162351103</t>
  </si>
  <si>
    <t>Vodorovné přemístění přes 50 do 500 m výkopku/sypaniny z horniny třídy těžitelnosti I skupiny 1 až 3</t>
  </si>
  <si>
    <t>835476091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</si>
  <si>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</si>
  <si>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</si>
  <si>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"mezideponie na staveništi" 140,054+52</t>
  </si>
  <si>
    <t>"odvoz přebytečné zeminy na skládku 30%=  192,054*0,3" 57,6</t>
  </si>
  <si>
    <t>162751119</t>
  </si>
  <si>
    <t>Příplatek k vodorovnému přemístění výkopku/sypaniny z horniny třídy těžitelnosti I skupiny 1 až 3 ZKD 1000 m přes 10000 m</t>
  </si>
  <si>
    <t>-915362142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</si>
  <si>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</si>
  <si>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</si>
  <si>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57,6*12</t>
  </si>
  <si>
    <t>167151101</t>
  </si>
  <si>
    <t>Nakládání výkopku z hornin třídy těžitelnosti I skupiny 1 až 3 do 100 m3</t>
  </si>
  <si>
    <t>-786558314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</si>
  <si>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</si>
  <si>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</si>
  <si>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116,712+52</t>
  </si>
  <si>
    <t>171201231</t>
  </si>
  <si>
    <t>Poplatek za uložení zeminy a kamení na recyklační skládce (skládkovné) kód odpadu 17 05 04</t>
  </si>
  <si>
    <t>t</t>
  </si>
  <si>
    <t>2004888419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</si>
  <si>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</si>
  <si>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</si>
  <si>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57,6*1,7</t>
  </si>
  <si>
    <t>171251201</t>
  </si>
  <si>
    <t>Uložení sypaniny na skládky nebo meziskládky</t>
  </si>
  <si>
    <t>2126427341</t>
  </si>
  <si>
    <t>Uložení sypaniny na skládky nebo meziskládky bez hutnění s upravením uložené sypaniny do předepsaného tvaru</t>
  </si>
  <si>
    <t>https://podminky.urs.cz/item/CS_URS_2022_01/171251201</t>
  </si>
  <si>
    <t>"z mezideponie na staveništi" 116,712+52</t>
  </si>
  <si>
    <t>174111101</t>
  </si>
  <si>
    <t>Zásyp jam, šachet rýh nebo kolem objektů sypaninou se zhutněním ručně</t>
  </si>
  <si>
    <t>2072464036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</si>
  <si>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</si>
  <si>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</si>
  <si>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>174253301</t>
  </si>
  <si>
    <t>Zásyp rýh pro drény hl do 1,0 m</t>
  </si>
  <si>
    <t>-790896712</t>
  </si>
  <si>
    <t>Zásyp rýh pro drény bez zhutnění, pro jakékoliv množství sběrné a svodné drény hloubky do 1 m</t>
  </si>
  <si>
    <t>https://podminky.urs.cz/item/CS_URS_2022_01/174253301</t>
  </si>
  <si>
    <t>41,5</t>
  </si>
  <si>
    <t>181311103</t>
  </si>
  <si>
    <t>Rozprostření ornice tl vrstvy do 200 mm v rovině nebo ve svahu do 1:5 ručně</t>
  </si>
  <si>
    <t>583008785</t>
  </si>
  <si>
    <t>Rozprostření a urovnání ornice v rovině nebo ve svahu sklonu do 1:5 ručně při souvislé ploše, tl. vrstvy do 200 mm</t>
  </si>
  <si>
    <t>https://podminky.urs.cz/item/CS_URS_2022_01/181311103</t>
  </si>
  <si>
    <t>Zakládání</t>
  </si>
  <si>
    <t>212751104</t>
  </si>
  <si>
    <t>Trativod z drenážních trubek flexibilních PVC-U SN 4 perforace 360° včetně lože otevřený výkop DN 100 pro meliorace</t>
  </si>
  <si>
    <t>-1618750560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</si>
  <si>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</si>
  <si>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https://podminky.urs.cz/item/CS_URS_2022_01/212751104</t>
  </si>
  <si>
    <t>28,5+5+8</t>
  </si>
  <si>
    <t>272313611</t>
  </si>
  <si>
    <t>Základové klenby z betonu tř. C 16/20</t>
  </si>
  <si>
    <t>-1277531715</t>
  </si>
  <si>
    <t>Základy z betonu prostého klenby z betonu kamenem neprokládaného tř. C 16/20</t>
  </si>
  <si>
    <t>https://podminky.urs.cz/item/CS_URS_2022_01/272313611</t>
  </si>
  <si>
    <t>Poznámka k položce:
základ pro zpětné osazení kamenného schod.stupně u vstupu</t>
  </si>
  <si>
    <t>0,6*0,6*2,5*2</t>
  </si>
  <si>
    <t>Svislé a kompletní konstrukce</t>
  </si>
  <si>
    <t>26</t>
  </si>
  <si>
    <t>310231055</t>
  </si>
  <si>
    <t>Zazdívka otvorů ve zdivu nadzákladovém pl přes 1 do 4 m2 cihlami děrovanými přes P10 do P15 tl 300 mm</t>
  </si>
  <si>
    <t>1569933400</t>
  </si>
  <si>
    <t>Zazdívka otvorů ve zdivu nadzákladovém děrovanými cihlami plochy přes 1 m2 do 4 m2 přes P10 do P15, tl. zdiva 300 mm</t>
  </si>
  <si>
    <t>https://podminky.urs.cz/item/CS_URS_2022_01/310231055</t>
  </si>
  <si>
    <t>0,9*2*3</t>
  </si>
  <si>
    <t>27</t>
  </si>
  <si>
    <t>319202115R</t>
  </si>
  <si>
    <t>Dodatečná izolace zdiva injektáží nízkotlakou metodou silan-siloxanovým injektážním krémem s vysokým obsahem účinné látky (80%) v průměrné tl.zdiva 600-900mm</t>
  </si>
  <si>
    <t>-2141810309</t>
  </si>
  <si>
    <t>Poznámka k položce:
Vrty prováděné ve vodorovné cloně = ve vodorovné spáře zdiva jsou kalkulovány po 12cm od sebe. Vrty prováděné ve svislé cloně jsou kalkulovány v každé vodorovné spáře , tj. po 6,5cm od sebe.
Celoplošně prováděná svislá clona bude v "rastru" 120/120mm s hloubkou vrtů 30cm od vnitřního líce zdi.</t>
  </si>
  <si>
    <t>"1PP"</t>
  </si>
  <si>
    <t>vodorovná vnitřní injektáž stěn nad dnem odkopu S2</t>
  </si>
  <si>
    <t>8,5*0,765*(1,94+0,25+2,756+0,65+2,6+0,635+1,08+1,48+1,28+1,77)</t>
  </si>
  <si>
    <t>8,5*0,865*(2,81+0,33+2,2+0,125+2,1)</t>
  </si>
  <si>
    <t>svislé oddělení vnitřního zdiva injektáží</t>
  </si>
  <si>
    <t>3,14*14*0,8+3,14*14*0,98+3,14*14*0,7</t>
  </si>
  <si>
    <t>Mezisoučet 1PP</t>
  </si>
  <si>
    <t>vodorovná vnitřní injektáž stěn u podlahy (u schodiště)</t>
  </si>
  <si>
    <t>8,5*0,65*(5,3)</t>
  </si>
  <si>
    <t>vodorovná injektáž vnitřních stěn pod stropem</t>
  </si>
  <si>
    <t>8,5*0,85*(4+11,5+1,1+1,1)</t>
  </si>
  <si>
    <t>vodorovná injektáž vnitřních stěn pod úrovní parapetu</t>
  </si>
  <si>
    <t>8,5*0,85*(8+5+8,5+5+9)</t>
  </si>
  <si>
    <t>2,5*14*0,7+2,5*14*1,3+2,5*14*1+2,5*14*1+2,5*14*1,2</t>
  </si>
  <si>
    <t>Mezisoučet 2PP</t>
  </si>
  <si>
    <t>Vodorovné konstrukce</t>
  </si>
  <si>
    <t>28</t>
  </si>
  <si>
    <t>434191423</t>
  </si>
  <si>
    <t>Osazení schodišťových stupňů kamenných pemrlovaných na desku</t>
  </si>
  <si>
    <t>1463129679</t>
  </si>
  <si>
    <t>Osazování schodišťových stupňů kamenných s vyspárováním styčných spár, s provizorním dřevěným zábradlím a dočasným zakrytím stupnic prkny na desku, stupňů pemrlovaných nebo ostatních</t>
  </si>
  <si>
    <t>https://podminky.urs.cz/item/CS_URS_2022_01/434191423</t>
  </si>
  <si>
    <t>1,5+2,4</t>
  </si>
  <si>
    <t>Komunikace pozemní</t>
  </si>
  <si>
    <t>29</t>
  </si>
  <si>
    <t>564871011</t>
  </si>
  <si>
    <t>Podklad ze štěrkodrtě ŠD plochy do 100 m2 tl 250 mm</t>
  </si>
  <si>
    <t>-820470170</t>
  </si>
  <si>
    <t>Podklad ze štěrkodrti ŠD s rozprostřením a zhutněním plochy jednotlivě do 100 m2, po zhutnění tl. 250 mm</t>
  </si>
  <si>
    <t>https://podminky.urs.cz/item/CS_URS_2022_01/564871011</t>
  </si>
  <si>
    <t>30</t>
  </si>
  <si>
    <t>596211211</t>
  </si>
  <si>
    <t>Kladení zámkové dlažby komunikací pro pěší ručně tl 80 mm skupiny A pl přes 50 do 100 m2</t>
  </si>
  <si>
    <t>1328418732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</si>
  <si>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50 do 100 m2</t>
  </si>
  <si>
    <t>https://podminky.urs.cz/item/CS_URS_2022_01/596211211</t>
  </si>
  <si>
    <t>Úpravy povrchů, podlahy a osazování výplní</t>
  </si>
  <si>
    <t>31</t>
  </si>
  <si>
    <t>612131121R</t>
  </si>
  <si>
    <t>Penetrační disperzní nátěr vnitřních stěn silikátový nanášený ručně</t>
  </si>
  <si>
    <t>-2135515387</t>
  </si>
  <si>
    <t>Podkladní a spojovací vrstva vnitřních omítaných ploch penetrace disperzní nanášená ručně stěn</t>
  </si>
  <si>
    <t>Poznámka k položce:
Penetrace zdiva silikátovou penetrací-Sanované plochy stěn v interiéru</t>
  </si>
  <si>
    <t>"m.č.0012" 2,05*6,2+1,4*0,6+2*0,6*1,25 +2*0,6*2,0</t>
  </si>
  <si>
    <t>"m.č.0011" 2,05*6,25+1,4*0,6+2*0,6*1,25+2*0,6*2,0</t>
  </si>
  <si>
    <t>"m.č.0010" 2,55*(4,72+1,4)+1,95*(8,665+4,72)</t>
  </si>
  <si>
    <t>"m.č.0009" 1,3*(7,6+1+1)</t>
  </si>
  <si>
    <t>"m.č.0008" 1,3*(1,6+4,3+0,2)</t>
  </si>
  <si>
    <t>"m.č.0007" 1,3*4,54</t>
  </si>
  <si>
    <t>"m.č.0006" 2,66*2,4</t>
  </si>
  <si>
    <t>"m.č.0005" 2,66*1,8</t>
  </si>
  <si>
    <t>"m.č.0004" 2,66*(2,4+1+0,8)</t>
  </si>
  <si>
    <t>"m.č.0003" 2,55*(2,43+2,98)</t>
  </si>
  <si>
    <t>"m.č.0003a" 2,66*(2,4+1)</t>
  </si>
  <si>
    <t>"m.č.0002" 2,66*(2,56+8,6)</t>
  </si>
  <si>
    <t>Mezisoučet</t>
  </si>
  <si>
    <t>"m.č.038" 2,03*3,4</t>
  </si>
  <si>
    <t>"m.č.043" 2,03*1,1</t>
  </si>
  <si>
    <t>"m.č.042" 2,03*(3,1+2)</t>
  </si>
  <si>
    <t>"m.č.041" 1,97*2,8+2*2*0,6+2*0,8*0,6</t>
  </si>
  <si>
    <t>"m.č.008" 1,97*3,5</t>
  </si>
  <si>
    <t>"m.č.044" 1,97*1,4</t>
  </si>
  <si>
    <t>"m.č.045" 1,97*(1,6+1,6)</t>
  </si>
  <si>
    <t>"m.č.003" 1,97*1,5</t>
  </si>
  <si>
    <t>32</t>
  </si>
  <si>
    <t>612131151</t>
  </si>
  <si>
    <t>Sanační postřik vnitřních stěn nanášený celoplošně ručně</t>
  </si>
  <si>
    <t>-846568409</t>
  </si>
  <si>
    <t>Sanační postřik vnitřních omítaných ploch vápenocementový nanášený ručně celoplošně stěn</t>
  </si>
  <si>
    <t>https://podminky.urs.cz/item/CS_URS_2022_01/612131151</t>
  </si>
  <si>
    <t>Poznámka k položce:
Sanované plochy stěn v interiéru-špric/podhoz</t>
  </si>
  <si>
    <t>33</t>
  </si>
  <si>
    <t>612325131</t>
  </si>
  <si>
    <t>Omítka sanační jádrová vnitřních stěn nanášená ručně</t>
  </si>
  <si>
    <t>1074474048</t>
  </si>
  <si>
    <t>Omítka sanační vnitřních ploch jádrová tloušťky do 15 mm nanášená ručně svislých konstrukcí stěn</t>
  </si>
  <si>
    <t>https://podminky.urs.cz/item/CS_URS_2022_01/612325131</t>
  </si>
  <si>
    <t>34</t>
  </si>
  <si>
    <t>612325302</t>
  </si>
  <si>
    <t>Vápenocementová štuková omítka ostění nebo nadpraží</t>
  </si>
  <si>
    <t>679984162</t>
  </si>
  <si>
    <t>Vápenocementová omítka ostění nebo nadpraží štuková</t>
  </si>
  <si>
    <t>https://podminky.urs.cz/item/CS_URS_2022_01/612325302</t>
  </si>
  <si>
    <t>3*(2*0,9*0,6*2)</t>
  </si>
  <si>
    <t>35</t>
  </si>
  <si>
    <t>612326121</t>
  </si>
  <si>
    <t>Sanační omítka jednovrstvá vnitřních stěn nanášená ručně</t>
  </si>
  <si>
    <t>1991883108</t>
  </si>
  <si>
    <t>Omítka sanační vnitřních ploch jednovrstvá jednovrstvá, tloušťky do 20 mm nanášená ručně svislých konstrukcí stěn</t>
  </si>
  <si>
    <t>https://podminky.urs.cz/item/CS_URS_2022_01/612326121</t>
  </si>
  <si>
    <t>Poznámka k položce:
sanační vyrovnávací(podkladní) omítka WTA- do roviny</t>
  </si>
  <si>
    <t>36</t>
  </si>
  <si>
    <t>612326191R</t>
  </si>
  <si>
    <t>sanační podhoz pro jednovrstvou omítku vnitřních stěn  5 mm tloušťky  ručně</t>
  </si>
  <si>
    <t>147705456</t>
  </si>
  <si>
    <t>sanační podhoz pro jednovrstvou omítku vnitřních stěn 5 mm tloušťky ručně</t>
  </si>
  <si>
    <t>Poznámka k položce:
Sanační práce na vnitřním zdivu dle skladby S5</t>
  </si>
  <si>
    <t>225,168</t>
  </si>
  <si>
    <t>37</t>
  </si>
  <si>
    <t>612328131</t>
  </si>
  <si>
    <t>Potažení vnitřních stěn sanačním štukem tloušťky do 3 mm</t>
  </si>
  <si>
    <t>-736988710</t>
  </si>
  <si>
    <t>Potažení vnitřních ploch sanačním štukem tloušťky do 3 mm svislých konstrukcí stěn</t>
  </si>
  <si>
    <t>https://podminky.urs.cz/item/CS_URS_2022_01/612328131</t>
  </si>
  <si>
    <t>38</t>
  </si>
  <si>
    <t>612631001R</t>
  </si>
  <si>
    <t>Spárování vnitřních ploch zdiva z cihel, spárovací maltou CSIV stěn do hl.40mm</t>
  </si>
  <si>
    <t>-12483018</t>
  </si>
  <si>
    <t>Poznámka k položce:
Spárování do hloubky až 40mm- v závislosti na hloubce vyškrabání spár mezi cihlami v předchozím pracovním kroku</t>
  </si>
  <si>
    <t>39</t>
  </si>
  <si>
    <t>622131101</t>
  </si>
  <si>
    <t>Cementový postřik vnějších stěn nanášený celoplošně ručně</t>
  </si>
  <si>
    <t>-71849177</t>
  </si>
  <si>
    <t>Podkladní a spojovací vrstva vnějších omítaných ploch cementový postřik nanášený ručně celoplošně stěn</t>
  </si>
  <si>
    <t>https://podminky.urs.cz/item/CS_URS_2022_01/622131101</t>
  </si>
  <si>
    <t>"východní fasáda"</t>
  </si>
  <si>
    <t>(28,6+0,8+0,8)*(1,5+0,41)/2</t>
  </si>
  <si>
    <t>"jižní fasáda"</t>
  </si>
  <si>
    <t>10,2*(1,3+0,41)/2</t>
  </si>
  <si>
    <t>40</t>
  </si>
  <si>
    <t>622131151</t>
  </si>
  <si>
    <t>Sanační postřik vnějších stěn nanášený celoplošně ručně</t>
  </si>
  <si>
    <t>-1630497396</t>
  </si>
  <si>
    <t>Sanační postřik vnějších ploch nanášený ručně celoplošně stěn</t>
  </si>
  <si>
    <t>https://podminky.urs.cz/item/CS_URS_2022_01/622131151</t>
  </si>
  <si>
    <t>41</t>
  </si>
  <si>
    <t>622135002</t>
  </si>
  <si>
    <t>Vyrovnání podkladu vnějších stěn maltou cementovou tl do 10 mm</t>
  </si>
  <si>
    <t>-485811752</t>
  </si>
  <si>
    <t>Vyrovnání nerovností podkladu vnějších omítaných ploch maltou, tloušťky do 10 mm cementovou stěn</t>
  </si>
  <si>
    <t>https://podminky.urs.cz/item/CS_URS_2022_01/622135002</t>
  </si>
  <si>
    <t>42</t>
  </si>
  <si>
    <t>622142001</t>
  </si>
  <si>
    <t>Potažení vnějších stěn sklovláknitým pletivem vtlačeným do tenkovrstvé hmoty</t>
  </si>
  <si>
    <t>-379054361</t>
  </si>
  <si>
    <t>Potažení vnějších ploch pletivem v ploše nebo pruzích, na plném podkladu sklovláknitým vtlačením do tmelu stěn</t>
  </si>
  <si>
    <t>https://podminky.urs.cz/item/CS_URS_2022_01/622142001</t>
  </si>
  <si>
    <t>43</t>
  </si>
  <si>
    <t>622143001</t>
  </si>
  <si>
    <t>Montáž omítkových plastových nebo pozinkovaných soklových profilů</t>
  </si>
  <si>
    <t>1410875415</t>
  </si>
  <si>
    <t>Montáž omítkových profilů plastových, pozinkovaných nebo dřevěných upevněných vtlačením do podkladní vrstvy nebo přibitím soklových</t>
  </si>
  <si>
    <t>https://podminky.urs.cz/item/CS_URS_2022_01/622143001</t>
  </si>
  <si>
    <t>10,15+28,6+2*5*1</t>
  </si>
  <si>
    <t>44</t>
  </si>
  <si>
    <t>M</t>
  </si>
  <si>
    <t>55343010</t>
  </si>
  <si>
    <t>profil soklový Pz+PVC pro vnější omítky tl 14mm</t>
  </si>
  <si>
    <t>1894868721</t>
  </si>
  <si>
    <t>48,75*1,05 "Přepočtené koeficientem množství</t>
  </si>
  <si>
    <t>45</t>
  </si>
  <si>
    <t>622143003</t>
  </si>
  <si>
    <t>Montáž omítkových plastových nebo pozinkovaných rohových profilů s tkaninou</t>
  </si>
  <si>
    <t>1905803093</t>
  </si>
  <si>
    <t>Montáž omítkových profilů plastových, pozinkovaných nebo dřevěných upevněných vtlačením do podkladní vrstvy nebo přibitím rohových s tkaninou</t>
  </si>
  <si>
    <t>https://podminky.urs.cz/item/CS_URS_2022_01/622143003</t>
  </si>
  <si>
    <t>46</t>
  </si>
  <si>
    <t>55343025</t>
  </si>
  <si>
    <t>profil rohový Pz+PVC pro vnější omítky tl 7mm</t>
  </si>
  <si>
    <t>733835198</t>
  </si>
  <si>
    <t>2*1,05 "Přepočtené koeficientem množství</t>
  </si>
  <si>
    <t>47</t>
  </si>
  <si>
    <t>622151001</t>
  </si>
  <si>
    <t>Penetrační akrylátový nátěr vnějších pastovitých tenkovrstvých omítek stěn</t>
  </si>
  <si>
    <t>833819624</t>
  </si>
  <si>
    <t>Penetrační nátěr vnějších pastovitých tenkovrstvých omítek akrylátový univerzální stěn</t>
  </si>
  <si>
    <t>https://podminky.urs.cz/item/CS_URS_2022_01/622151001</t>
  </si>
  <si>
    <t>48</t>
  </si>
  <si>
    <t>622211011</t>
  </si>
  <si>
    <t>Montáž kontaktního zateplení vnějších stěn lepením a mechanickým kotvením polystyrénových desek do betonu a zdiva tl přes 40 do 80 mm</t>
  </si>
  <si>
    <t>-1779059456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</si>
  <si>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</si>
  <si>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https://podminky.urs.cz/item/CS_URS_2022_01/622211011</t>
  </si>
  <si>
    <t>49</t>
  </si>
  <si>
    <t>28376442</t>
  </si>
  <si>
    <t>deska z polystyrénu XPS, hrana rovná a strukturovaný povrch 300kPa tl 80mm</t>
  </si>
  <si>
    <t>-746909652</t>
  </si>
  <si>
    <t>37,562*1,05 "Přepočtené koeficientem množství</t>
  </si>
  <si>
    <t>50</t>
  </si>
  <si>
    <t>622215102</t>
  </si>
  <si>
    <t>Oprava kontaktního zateplení stěn z polystyrenových desek tl do 40 mm pl přes 0,1 do 0,25 m2</t>
  </si>
  <si>
    <t>1670848756</t>
  </si>
  <si>
    <t>Oprava kontaktního zateplení z polystyrenových desek jednotlivých malých ploch tloušťky do 40 mm stěn, plochy jednotlivě přes 0,1 do 0,25 m2</t>
  </si>
  <si>
    <t>https://podminky.urs.cz/item/CS_URS_2022_01/622215102</t>
  </si>
  <si>
    <t>51</t>
  </si>
  <si>
    <t>622273261R</t>
  </si>
  <si>
    <t>Demontáž a montáž odvětrávané fasády stěn na hliníkový obousměrný rošt izolace tl. 160 mm</t>
  </si>
  <si>
    <t>-451756608</t>
  </si>
  <si>
    <t>Demontáž a montáž zavěšené odvětrávané fasády na hliníkové nosné konstrukci z fasádních desek na dvousměrné nosné konstrukci opláštění připevněné mechanickým skrytým spojem, (zadní uchycení ) opláštění stěn s vložením tepelné izolace, tloušťky 160 mm</t>
  </si>
  <si>
    <t>Poznámka k položce:
prostor vstupu nad dveřmi na jižní fasádě- úroveň 2PP</t>
  </si>
  <si>
    <t>1,5</t>
  </si>
  <si>
    <t>52</t>
  </si>
  <si>
    <t>622274011</t>
  </si>
  <si>
    <t>Montáž profilů rohových nebo do spár odvětrávané fasády na kovový rošt</t>
  </si>
  <si>
    <t>1642964223</t>
  </si>
  <si>
    <t>Montáž profilů zavěšené odvětrávané fasády rohových nebo do spár, na rošt kovový</t>
  </si>
  <si>
    <t>https://podminky.urs.cz/item/CS_URS_2022_01/622274011</t>
  </si>
  <si>
    <t>1,5*1,5*4</t>
  </si>
  <si>
    <t>53</t>
  </si>
  <si>
    <t>622525203</t>
  </si>
  <si>
    <t>Oprava tenkovrstvé omítky stěn v rozsahu přes 30 do 50 %</t>
  </si>
  <si>
    <t>562693608</t>
  </si>
  <si>
    <t>Oprava tenkovrstvé omítky vnějších ploch silikátové, akrylátové, silikonové nebo silikonsilikátové stěn, v rozsahu opravované plochy přes 30 do 50%</t>
  </si>
  <si>
    <t>https://podminky.urs.cz/item/CS_URS_2022_01/622525203</t>
  </si>
  <si>
    <t>60</t>
  </si>
  <si>
    <t>54</t>
  </si>
  <si>
    <t>622541022</t>
  </si>
  <si>
    <t>Tenkovrstvá silikonsilikátová zatíraná omítka zrnitost 2,0 mm vnějších stěn</t>
  </si>
  <si>
    <t>-485733491</t>
  </si>
  <si>
    <t>Omítka tenkovrstvá silikonsilikátová vnějších ploch probarvená bez penetrace, zatíraná (škrábaná), tloušťky 2,0 mm stěn</t>
  </si>
  <si>
    <t>https://podminky.urs.cz/item/CS_URS_2022_01/622541022</t>
  </si>
  <si>
    <t>55</t>
  </si>
  <si>
    <t>629991011</t>
  </si>
  <si>
    <t>Zakrytí výplní otvorů a svislých ploch fólií přilepenou lepící páskou</t>
  </si>
  <si>
    <t>-1420078578</t>
  </si>
  <si>
    <t>Zakrytí vnějších ploch před znečištěním včetně pozdějšího odkrytí výplní otvorů a svislých ploch fólií přilepenou lepící páskou</t>
  </si>
  <si>
    <t>https://podminky.urs.cz/item/CS_URS_2022_01/629991011</t>
  </si>
  <si>
    <t>56</t>
  </si>
  <si>
    <t>629995101</t>
  </si>
  <si>
    <t>Očištění vnějších ploch tlakovou vodou</t>
  </si>
  <si>
    <t>2142335918</t>
  </si>
  <si>
    <t>Očištění vnějších ploch tlakovou vodou omytím</t>
  </si>
  <si>
    <t>https://podminky.urs.cz/item/CS_URS_2022_01/629995101</t>
  </si>
  <si>
    <t>Trubní vedení</t>
  </si>
  <si>
    <t>57</t>
  </si>
  <si>
    <t>890111812</t>
  </si>
  <si>
    <t>Bourání šachet ze zdiva cihelného ručně obestavěného prostoru do 1,5 m3</t>
  </si>
  <si>
    <t>-426795378</t>
  </si>
  <si>
    <t>Bourání šachet a jímek ručně velikosti obestavěného prostoru do 1,5 m3 ze zdiva cihelného</t>
  </si>
  <si>
    <t>https://podminky.urs.cz/item/CS_URS_2022_01/890111812</t>
  </si>
  <si>
    <t>"kanalizační šachty u východní fasády"</t>
  </si>
  <si>
    <t>2*1,8*0,6*0,6</t>
  </si>
  <si>
    <t>58</t>
  </si>
  <si>
    <t>899101211</t>
  </si>
  <si>
    <t>Demontáž poklopů litinových nebo ocelových včetně rámů hmotnosti do 50 kg</t>
  </si>
  <si>
    <t>34875090</t>
  </si>
  <si>
    <t>Demontáž poklopů litinových a ocelových včetně rámů, hmotnosti jednotlivě do 50 kg</t>
  </si>
  <si>
    <t>https://podminky.urs.cz/item/CS_URS_2022_01/899101211</t>
  </si>
  <si>
    <t>"východní strana" 2</t>
  </si>
  <si>
    <t>"anglické dvorky- západní strana" 3</t>
  </si>
  <si>
    <t>"anglické dvorky- východní strana" 5</t>
  </si>
  <si>
    <t>"anglické dvorky-jižní strana" 3</t>
  </si>
  <si>
    <t>59</t>
  </si>
  <si>
    <t>899201211R</t>
  </si>
  <si>
    <t>Demontáž + zpětná montáž mříží litinových včetně rámů hmotnosti do 50 kg</t>
  </si>
  <si>
    <t>572153783</t>
  </si>
  <si>
    <t>899302811R</t>
  </si>
  <si>
    <t>Demontáž + zpětná montáž betonových štěrbinových žlabů před vstupem</t>
  </si>
  <si>
    <t>-968486216</t>
  </si>
  <si>
    <t>Poznámka k položce:
Před vstupem na severní straně</t>
  </si>
  <si>
    <t>61</t>
  </si>
  <si>
    <t>899661311</t>
  </si>
  <si>
    <t>Zřízení filtračního obalu drenážních trubek DN do 130 mm</t>
  </si>
  <si>
    <t>-2060116797</t>
  </si>
  <si>
    <t>Zřízení filtračního obalu drenážních trubek ze skelné tkaniny, slaměných rohoží apod. proti zarůstání kořeny, zanášení zemitými částicemi nebo pískem DN do 130</t>
  </si>
  <si>
    <t>https://podminky.urs.cz/item/CS_URS_2022_01/899661311</t>
  </si>
  <si>
    <t>Ostatní konstrukce a práce, bourání</t>
  </si>
  <si>
    <t>62</t>
  </si>
  <si>
    <t>961031411</t>
  </si>
  <si>
    <t>Bourání základů cihelných na MC</t>
  </si>
  <si>
    <t>-1102211745</t>
  </si>
  <si>
    <t>Bourání základů ze zdiva cihelného na maltu cementovou</t>
  </si>
  <si>
    <t>https://podminky.urs.cz/item/CS_URS_2022_01/961031411</t>
  </si>
  <si>
    <t>"Stěny anglických dvorků"</t>
  </si>
  <si>
    <t>2*0,15*1,5*(0,5*2+1,5) +5*0,3*1,8*(1*2+2)</t>
  </si>
  <si>
    <t>"dno anglických dvorků"</t>
  </si>
  <si>
    <t>1,5*0,5*2*0,15+2*1*0,15*5</t>
  </si>
  <si>
    <t>63</t>
  </si>
  <si>
    <t>962031132</t>
  </si>
  <si>
    <t>Bourání příček z cihel pálených na MVC tl do 100 mm</t>
  </si>
  <si>
    <t>-1314963726</t>
  </si>
  <si>
    <t>Bourání příček z cihel, tvárnic nebo příčkovek z cihel pálených, plných nebo dutých na maltu vápennou nebo vápenocementovou, tl. do 100 mm</t>
  </si>
  <si>
    <t>https://podminky.urs.cz/item/CS_URS_2022_01/962031132</t>
  </si>
  <si>
    <t>2PP</t>
  </si>
  <si>
    <t>"m.č.0003" 2,1*2,4</t>
  </si>
  <si>
    <t>"m.č.0005" 2,1*(1+1+1,6)</t>
  </si>
  <si>
    <t>"m.č.0010" 2,1*4,72</t>
  </si>
  <si>
    <t>64</t>
  </si>
  <si>
    <t>962032230</t>
  </si>
  <si>
    <t>Bourání zdiva z cihel pálených nebo vápenopískových na MV nebo MVC do 1 m3</t>
  </si>
  <si>
    <t>218446757</t>
  </si>
  <si>
    <t>Bourání zdiva nadzákladového z cihel nebo tvárnic z cihel pálených nebo vápenopískových, na maltu vápennou nebo vápenocementovou, objemu do 1 m3</t>
  </si>
  <si>
    <t>https://podminky.urs.cz/item/CS_URS_2022_01/962032230</t>
  </si>
  <si>
    <t>"ubourání parapetů oken 2PP"</t>
  </si>
  <si>
    <t>0,45*4*0,41*0,45</t>
  </si>
  <si>
    <t>65</t>
  </si>
  <si>
    <t>965042141</t>
  </si>
  <si>
    <t>Bourání podkladů pod dlažby nebo mazanin betonových nebo z litého asfaltu tl do 100 mm pl přes 4 m2</t>
  </si>
  <si>
    <t>1969185063</t>
  </si>
  <si>
    <t>Bourání mazanin betonových nebo z litého asfaltu tl. do 100 mm, plochy přes 4 m2</t>
  </si>
  <si>
    <t>https://podminky.urs.cz/item/CS_URS_2022_01/965042141</t>
  </si>
  <si>
    <t>Poznámka k položce:
bourání betonového okapového chodníku</t>
  </si>
  <si>
    <t>"okapový chodník- západní strana 1PP" 1,5*0,5</t>
  </si>
  <si>
    <t>"okapový chodník-východní strana 1PP" 0,5*(2,3+3,17+3+3+3,4+7,8)</t>
  </si>
  <si>
    <t>"okapový chodník-jižní strana 1PP" 0,5*(5+1,805+1,5)</t>
  </si>
  <si>
    <t xml:space="preserve">"dna anglických dvorků" 2*0,8*1,6*0,15+5*1*2*0,15 </t>
  </si>
  <si>
    <t>"základů pro kamenné schod.stupně u vstupu" 0,6*0,3*2</t>
  </si>
  <si>
    <t>66</t>
  </si>
  <si>
    <t>968072455</t>
  </si>
  <si>
    <t>Vybourání kovových dveřních zárubní pl do 2 m2</t>
  </si>
  <si>
    <t>-1962327154</t>
  </si>
  <si>
    <t>Vybourání kovových rámů oken s křídly, dveřních zárubní, vrat, stěn, ostění nebo obkladů dveřních zárubní, plochy do 2 m2</t>
  </si>
  <si>
    <t>https://podminky.urs.cz/item/CS_URS_2022_01/968072455</t>
  </si>
  <si>
    <t>Poznámka k položce:
vybourání zárubní v 1PP</t>
  </si>
  <si>
    <t>"m.č.0005" 1</t>
  </si>
  <si>
    <t>"m.č.0003" 2</t>
  </si>
  <si>
    <t>"m.č.0004" 1</t>
  </si>
  <si>
    <t>"m.č.0007" 1</t>
  </si>
  <si>
    <t>"m.č.0008" 1</t>
  </si>
  <si>
    <t>"m.č.0009" 2</t>
  </si>
  <si>
    <t>67</t>
  </si>
  <si>
    <t>971033581</t>
  </si>
  <si>
    <t>Vybourání otvorů ve zdivu cihelném pl do 1 m2 na MVC nebo MV tl do 900 mm</t>
  </si>
  <si>
    <t>38445537</t>
  </si>
  <si>
    <t>Vybourání otvorů ve zdivu základovém nebo nadzákladovém z cihel, tvárnic, příčkovek z cihel pálených na maltu vápennou nebo vápenocementovou plochy do 1 m2, tl. do 900 mm</t>
  </si>
  <si>
    <t>https://podminky.urs.cz/item/CS_URS_2022_01/971033581</t>
  </si>
  <si>
    <t>3*0,6*0,6*0,8</t>
  </si>
  <si>
    <t>68</t>
  </si>
  <si>
    <t>977131110</t>
  </si>
  <si>
    <t>Vrty příklepovými vrtáky D do 16 mm do cihelného zdiva nebo prostého betonu</t>
  </si>
  <si>
    <t>-1621457071</t>
  </si>
  <si>
    <t>Vrty příklepovými vrtáky do cihelného zdiva nebo prostého betonu průměru do 16 mm</t>
  </si>
  <si>
    <t>https://podminky.urs.cz/item/CS_URS_2022_01/977131110</t>
  </si>
  <si>
    <t>69</t>
  </si>
  <si>
    <t>978013191</t>
  </si>
  <si>
    <t>Otlučení (osekání) vnitřní vápenné nebo vápenocementové omítky stěn v rozsahu přes 50 do 100 %</t>
  </si>
  <si>
    <t>1130425152</t>
  </si>
  <si>
    <t>Otlučení vápenných nebo vápenocementových omítek vnitřních ploch stěn s vyškrabáním spar, s očištěním zdiva, v rozsahu přes 50 do 100 %</t>
  </si>
  <si>
    <t>https://podminky.urs.cz/item/CS_URS_2022_01/978013191</t>
  </si>
  <si>
    <t>2,05*(6,2+6,205+2,43+4,72+8,665+4,725+2,43+2,98+4,745+7,84+4,275+0,2+3,6+2,56+5+5+2,4+2,3+2,8+2,5+2+2,6+4,6+4,7)</t>
  </si>
  <si>
    <t>2,7*(7,6+11,2+3)+2,7*(5+2,6+3,5)</t>
  </si>
  <si>
    <t>70</t>
  </si>
  <si>
    <t>978015391</t>
  </si>
  <si>
    <t>Otlučení (osekání) vnější vápenné nebo vápenocementové omítky stupně členitosti 1 a 2 v rozsahu přes 80 do 100 %</t>
  </si>
  <si>
    <t>-285751365</t>
  </si>
  <si>
    <t>Otlučení vápenných nebo vápenocementových omítek vnějších ploch s vyškrabáním spar a s očištěním zdiva stupně členitosti 1 a 2, v rozsahu přes 80 do 100 %</t>
  </si>
  <si>
    <t>https://podminky.urs.cz/item/CS_URS_2022_01/978015391</t>
  </si>
  <si>
    <t>"Vnější zdivo"</t>
  </si>
  <si>
    <t xml:space="preserve">"2PP"+"1PP" </t>
  </si>
  <si>
    <t>"severní strana vnějšího zdiva" 2,2*(13+4*1+1,5) + 0,6*(2+13)</t>
  </si>
  <si>
    <t>"východní strana vnějšího zdiva" 1,0*(8,5+0,75+6,5+0,75+14)</t>
  </si>
  <si>
    <t>"jižní strana vnějšího zdiva"0,9*(10,5)</t>
  </si>
  <si>
    <t>71</t>
  </si>
  <si>
    <t>978023411</t>
  </si>
  <si>
    <t>Vyškrabání spár zdiva cihelného mimo komínového</t>
  </si>
  <si>
    <t>1936005762</t>
  </si>
  <si>
    <t>Vyškrabání cementové malty ze spár zdiva cihelného mimo komínového</t>
  </si>
  <si>
    <t>https://podminky.urs.cz/item/CS_URS_2022_01/978023411</t>
  </si>
  <si>
    <t>72</t>
  </si>
  <si>
    <t>978059541</t>
  </si>
  <si>
    <t>Odsekání a odebrání obkladů stěn z vnitřních obkládaček plochy přes 1 m2</t>
  </si>
  <si>
    <t>1186735160</t>
  </si>
  <si>
    <t>Odsekání obkladů stěn včetně otlučení podkladní omítky až na zdivo z obkládaček vnitřních, z jakýchkoliv materiálů, plochy přes 1 m2</t>
  </si>
  <si>
    <t>https://podminky.urs.cz/item/CS_URS_2022_01/978059541</t>
  </si>
  <si>
    <t>"m.č.0005+006" 2,66*(2,4*2+2,7*2+1+1+1,4+1,6)-2*1*3</t>
  </si>
  <si>
    <t>"mč.037-045" 3,0*(4,6+7,6+4,8+2,6+1,3+1,4+2*0,3)</t>
  </si>
  <si>
    <t>73</t>
  </si>
  <si>
    <t>985131111</t>
  </si>
  <si>
    <t>Očištění ploch stěn, rubu kleneb a podlah tlakovou vodou</t>
  </si>
  <si>
    <t>1932951401</t>
  </si>
  <si>
    <t>https://podminky.urs.cz/item/CS_URS_2022_01/985131111</t>
  </si>
  <si>
    <t>"betony v exteriéru"</t>
  </si>
  <si>
    <t>"severní strana-vodorovná část-koruna ang.dvorku" 0,6*(33,5+12,8+14+2)</t>
  </si>
  <si>
    <t>"severní strana-svislé části- vnější strana koruny ang.dvorku" 0,4* (33,5+12,8+14+2)</t>
  </si>
  <si>
    <t>"severní strana- podlahy angl.dvorků" 1,8*(33+33,4)</t>
  </si>
  <si>
    <t>"severní strana- vnitřní stěny angl.dvorků" 3,5*(1,7*4+6,4*2+12,8*2+2*13+1,8*4+6,3*2)</t>
  </si>
  <si>
    <t>74</t>
  </si>
  <si>
    <t>985131311</t>
  </si>
  <si>
    <t>Ruční dočištění ploch stěn, rubu kleneb a podlah ocelových kartáči</t>
  </si>
  <si>
    <t>-1667608873</t>
  </si>
  <si>
    <t>Očištění ploch stěn, rubu kleneb a podlah ruční dočištění ocelovými kartáči</t>
  </si>
  <si>
    <t>https://podminky.urs.cz/item/CS_URS_2022_01/985131311</t>
  </si>
  <si>
    <t>"přepočet na 50% plochy anglických dvorků"  500,32*0,5</t>
  </si>
  <si>
    <t>75</t>
  </si>
  <si>
    <t>-710792809</t>
  </si>
  <si>
    <t>Poznámka k položce:
Agregovaná skladba č.1-Střední část- jižní fasáda :
- Omítky obvodových stěn odstranit na celou výšku místnosti, spáry vyškrábat
- Provedení vnitřní svislé hydroizolace pod omítkou (celoplošná injektáž S3, cementová hydroizolační stěrka tvrdá S4, sanační omítka S5)
Agregovaná skladba č.2-Obvodové zdivo východní křídlo – 2.PP:
- Omítky obvodových stěn odstranit na celou výšku místnosti, spáry vyškrábat
- Provedení vnitřní svislé hydroizolace pod omítkou (celoplošná injektáž stěn S3 do v=900mm nad podlahu, dodatečná vodorovná izolace- injektáž (S2)
- cementová hydroizolační stěrka tvrdá S4, sanační omítka S5 na celou výšku místnosti
Agregovaná skladba č.3- Obvodové zdivo západní křídlo(východní, severní a západní část fasády)- 1.PP:
- Omítky obvodových stěn odstranit na celou výšku místnosti, spáry vyškrábat
- Provedení vnitřní svislé hydroizolace pod omítkou (celoplošná injektáž stěn S3 do v=00mm nad podlahu, dodatečná vodorovná izolace- injektáž (S2)
- cementová hydroizolační stěrka tvrdá S4, sanační omítka S5 na celou výšku místnosti
- Provedení dodatečné vodorovné hydroizolace ve zdivu v úrovni podlahy- injektáž S2
Agregovaná skladba č.4- Obvodové zdivo západní křídlo(východní, severní a západní část fasády)- 1.PP, východní křídlo(severní a část východní fasády):
- Omítky obvodových stěn odstranit na celou výšku místnosti, spáry vyškrábat
- Provedení vnitřní svislé hydroizolace pod omítkou (celoplošná injektáž stěn S3 do v=20000mm nad podlahu, dodatečná vodorovná izolace- injektáž (S2)
- Vyrovnání podkladu do roviny 
- cementová hydroizolační stěrka tvrdá S4, 
- keramický obklad do výšky 1,8m, zbývající část do stropu- sanační omítka S5 
- Provedení dodatečné vodorovné hydroizolace ve zdivu v úrovni podlahy- injektáž S2
Agregovaná skladba č.5- Svislé oddělení vnitřního zdiva od obvodového 2.PP a 1.PP:
Ve vyznačených místech se provede oddělení vnitřního zdiva od obvodového jako hydrofobizační injektáž. 
- Na vnitřním zdivu od úrovně terénu k podlaze se provede jedna svislá řada vrtů. Provede se v každé spáře zdiva. Vnitřní zdivo se zainjektuje z jedné strany.</t>
  </si>
  <si>
    <t>76</t>
  </si>
  <si>
    <t>985131411R</t>
  </si>
  <si>
    <t>Vyfoukání odvrtaných otvorů pro injektáž stlačeným vzduchem</t>
  </si>
  <si>
    <t>-566930743</t>
  </si>
  <si>
    <t>Poznámka k položce:
Vyfoukání odvrtaných otvorů pro injektáž stlačeným vzduchem. VV přepočten na délku/výšku odvrtané clony při šířce 1000mm na 1mb délky clony</t>
  </si>
  <si>
    <t>1,0*(2,66+2,66+2,66+2,66+2,66+2,66+4+6+0,8+0,7+0,8+4,8)</t>
  </si>
  <si>
    <t>77</t>
  </si>
  <si>
    <t>985139111</t>
  </si>
  <si>
    <t>Příplatek k očištění ploch za práci ve stísněném prostoru</t>
  </si>
  <si>
    <t>-1417519233</t>
  </si>
  <si>
    <t>Očištění ploch Příplatek k cenám za práci ve stísněném prostoru</t>
  </si>
  <si>
    <t>https://podminky.urs.cz/item/CS_URS_2022_01/985139111</t>
  </si>
  <si>
    <t>78</t>
  </si>
  <si>
    <t>985139112</t>
  </si>
  <si>
    <t>Příplatek k očištění ploch za plochu do 10 m2 jednotlivě</t>
  </si>
  <si>
    <t>-2063010869</t>
  </si>
  <si>
    <t>Očištění ploch Příplatek k cenám za plochu do 10 m2 jednotlivě</t>
  </si>
  <si>
    <t>https://podminky.urs.cz/item/CS_URS_2022_01/985139112</t>
  </si>
  <si>
    <t>79</t>
  </si>
  <si>
    <t>985142112</t>
  </si>
  <si>
    <t>Vysekání spojovací hmoty ze spár zdiva hl do 40 mm dl přes 6 do 12 m/m2</t>
  </si>
  <si>
    <t>1892706363</t>
  </si>
  <si>
    <t>Vysekání spojovací hmoty ze spár zdiva včetně vyčištění hloubky spáry do 40 mm délky spáry na 1 m2 upravované plochy přes 6 do 12 m</t>
  </si>
  <si>
    <t>https://podminky.urs.cz/item/CS_URS_2022_01/985142112</t>
  </si>
  <si>
    <t>997</t>
  </si>
  <si>
    <t>Přesun sutě</t>
  </si>
  <si>
    <t>80</t>
  </si>
  <si>
    <t>997013001</t>
  </si>
  <si>
    <t>Vyklizení ulehlé suti z prostorů do 15 m2 s naložením z hl do 2 m</t>
  </si>
  <si>
    <t>-963088836</t>
  </si>
  <si>
    <t>Vyklizení ulehlé suti na vzdálenost do 3 m od okraje vyklízeného prostoru nebo s naložením na dopravní prostředek z prostorů o půdorysné ploše do 15 m2 z výšky (hloubky) do 2 m</t>
  </si>
  <si>
    <t>https://podminky.urs.cz/item/CS_URS_2022_01/997013001</t>
  </si>
  <si>
    <t>"západní strana 1PP-angl.dvorky"  3*(0,5*1,8*0,5)</t>
  </si>
  <si>
    <t>"severní strana 1PP-angl.dvorky"  0,5*2*0,5+0,8*1,8*0,5</t>
  </si>
  <si>
    <t>81</t>
  </si>
  <si>
    <t>997013111</t>
  </si>
  <si>
    <t>Vnitrostaveništní doprava suti a vybouraných hmot pro budovy v do 6 m s použitím mechanizace</t>
  </si>
  <si>
    <t>-1322806802</t>
  </si>
  <si>
    <t>Vnitrostaveništní doprava suti a vybouraných hmot vodorovně do 50 m svisle s použitím mechanizace pro budovy a haly výšky do 6 m</t>
  </si>
  <si>
    <t>https://podminky.urs.cz/item/CS_URS_2022_01/997013111</t>
  </si>
  <si>
    <t>82</t>
  </si>
  <si>
    <t>997013112</t>
  </si>
  <si>
    <t>Vnitrostaveništní doprava suti a vybouraných hmot pro budovy v přes 6 do 9 m s použitím mechanizace</t>
  </si>
  <si>
    <t>-85376227</t>
  </si>
  <si>
    <t>Vnitrostaveništní doprava suti a vybouraných hmot vodorovně do 50 m svisle s použitím mechanizace pro budovy a haly výšky přes 6 do 9 m</t>
  </si>
  <si>
    <t>https://podminky.urs.cz/item/CS_URS_2022_01/997013112</t>
  </si>
  <si>
    <t>83</t>
  </si>
  <si>
    <t>997013152</t>
  </si>
  <si>
    <t>Vnitrostaveništní doprava suti a vybouraných hmot pro budovy v přes 6 do 9 m s omezením mechanizace</t>
  </si>
  <si>
    <t>-1774360526</t>
  </si>
  <si>
    <t>Vnitrostaveništní doprava suti a vybouraných hmot vodorovně do 50 m svisle s omezením mechanizace pro budovy a haly výšky přes 6 do 9 m</t>
  </si>
  <si>
    <t>https://podminky.urs.cz/item/CS_URS_2022_01/997013152</t>
  </si>
  <si>
    <t>84</t>
  </si>
  <si>
    <t>997013212</t>
  </si>
  <si>
    <t>Vnitrostaveništní doprava suti a vybouraných hmot pro budovy v přes 6 do 9 m ručně</t>
  </si>
  <si>
    <t>1044838185</t>
  </si>
  <si>
    <t>Vnitrostaveništní doprava suti a vybouraných hmot vodorovně do 50 m svisle ručně pro budovy a haly výšky přes 6 do 9 m</t>
  </si>
  <si>
    <t>https://podminky.urs.cz/item/CS_URS_2022_01/997013212</t>
  </si>
  <si>
    <t>85</t>
  </si>
  <si>
    <t>997013219</t>
  </si>
  <si>
    <t>Příplatek k vnitrostaveništní dopravě suti a vybouraných hmot za zvětšenou dopravu suti ZKD 10 m</t>
  </si>
  <si>
    <t>-2054378903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</si>
  <si>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</si>
  <si>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https://podminky.urs.cz/item/CS_URS_2022_01/997013219</t>
  </si>
  <si>
    <t>86</t>
  </si>
  <si>
    <t>997013501</t>
  </si>
  <si>
    <t>Odvoz suti a vybouraných hmot na skládku nebo meziskládku do 1 km se složením</t>
  </si>
  <si>
    <t>-1738390708</t>
  </si>
  <si>
    <t>Odvoz suti a vybouraných hmot na skládku nebo meziskládku se složením, na vzdálenost do 1 km</t>
  </si>
  <si>
    <t>https://podminky.urs.cz/item/CS_URS_2022_01/997013501</t>
  </si>
  <si>
    <t>87</t>
  </si>
  <si>
    <t>997013509</t>
  </si>
  <si>
    <t>Příplatek k odvozu suti a vybouraných hmot na skládku ZKD 1 km přes 1 km</t>
  </si>
  <si>
    <t>-264603380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</si>
  <si>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</si>
  <si>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</si>
  <si>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88</t>
  </si>
  <si>
    <t>997013863</t>
  </si>
  <si>
    <t>Poplatek za uložení stavebního odpadu na recyklační skládce (skládkovné) cihelného kód odpadu  17 01 02</t>
  </si>
  <si>
    <t>-1830919601</t>
  </si>
  <si>
    <t>Poplatek za uložení stavebního odpadu na recyklační skládce (skládkovné) cihelného zatříděného do Katalogu odpadů pod kódem 17 01 02</t>
  </si>
  <si>
    <t>https://podminky.urs.cz/item/CS_URS_2022_01/997013863</t>
  </si>
  <si>
    <t>89</t>
  </si>
  <si>
    <t>997013871</t>
  </si>
  <si>
    <t>Poplatek za uložení stavebního odpadu na recyklační skládce (skládkovné) směsného stavebního a demoličního kód odpadu  17 09 04</t>
  </si>
  <si>
    <t>-155571159</t>
  </si>
  <si>
    <t>Poplatek za uložení stavebního odpadu na recyklační skládce (skládkovné) směsného stavebního a demoličního zatříděného do Katalogu odpadů pod kódem 17 09 04</t>
  </si>
  <si>
    <t>https://podminky.urs.cz/item/CS_URS_2022_01/997013871</t>
  </si>
  <si>
    <t>90</t>
  </si>
  <si>
    <t>997013873</t>
  </si>
  <si>
    <t>102989998</t>
  </si>
  <si>
    <t>https://podminky.urs.cz/item/CS_URS_2022_01/997013873</t>
  </si>
  <si>
    <t>91</t>
  </si>
  <si>
    <t>997221141</t>
  </si>
  <si>
    <t>Vodorovná doprava suti ze sypkých materiálů stavebním kolečkem do 50 m</t>
  </si>
  <si>
    <t>-1568662675</t>
  </si>
  <si>
    <t>Vodorovná doprava suti stavebním kolečkem s naložením a se složením ze sypkých materiálů, na vzdálenost do 50 m</t>
  </si>
  <si>
    <t>https://podminky.urs.cz/item/CS_URS_2022_01/997221141</t>
  </si>
  <si>
    <t>92</t>
  </si>
  <si>
    <t>997221159</t>
  </si>
  <si>
    <t>Příplatek za každých dalších 10 m u vodorovné dopravy suti z kusových materiálů stavebním kolečkem</t>
  </si>
  <si>
    <t>1486079757</t>
  </si>
  <si>
    <t>Vodorovná doprava suti stavebním kolečkem s naložením a se složením z kusových materiálů, na vzdálenost Příplatek k ceně za každých dalších i započatých 10 m přes 50 m</t>
  </si>
  <si>
    <t>https://podminky.urs.cz/item/CS_URS_2022_01/997221159</t>
  </si>
  <si>
    <t>93</t>
  </si>
  <si>
    <t>997221611</t>
  </si>
  <si>
    <t>Nakládání suti na dopravní prostředky pro vodorovnou dopravu</t>
  </si>
  <si>
    <t>1808803616</t>
  </si>
  <si>
    <t>Nakládání na dopravní prostředky pro vodorovnou dopravu suti</t>
  </si>
  <si>
    <t>https://podminky.urs.cz/item/CS_URS_2022_01/997221611</t>
  </si>
  <si>
    <t>94</t>
  </si>
  <si>
    <t>997221615</t>
  </si>
  <si>
    <t>Poplatek za uložení na skládce (skládkovné) stavebního odpadu betonového kód odpadu 17 01 01</t>
  </si>
  <si>
    <t>-284775028</t>
  </si>
  <si>
    <t>Poplatek za uložení stavebního odpadu na skládce (skládkovné) z prostého betonu zatříděného do Katalogu odpadů pod kódem 17 01 01</t>
  </si>
  <si>
    <t>https://podminky.urs.cz/item/CS_URS_2022_01/997221615</t>
  </si>
  <si>
    <t>95</t>
  </si>
  <si>
    <t>997221655</t>
  </si>
  <si>
    <t>Poplatek za uložení na skládce (skládkovné) zeminy a kamení kód odpadu 17 05 04</t>
  </si>
  <si>
    <t>-1881317296</t>
  </si>
  <si>
    <t>Poplatek za uložení stavebního odpadu na skládce (skládkovné) zeminy a kamení zatříděného do Katalogu odpadů pod kódem 17 05 04</t>
  </si>
  <si>
    <t>https://podminky.urs.cz/item/CS_URS_2022_01/997221655</t>
  </si>
  <si>
    <t>96</t>
  </si>
  <si>
    <t>997221861</t>
  </si>
  <si>
    <t>Poplatek za uložení stavebního odpadu na recyklační skládce (skládkovné) z prostého betonu pod kódem 17 01 01</t>
  </si>
  <si>
    <t>-820397447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</si>
  <si>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</si>
  <si>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</si>
  <si>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998</t>
  </si>
  <si>
    <t>Přesun hmot</t>
  </si>
  <si>
    <t>97</t>
  </si>
  <si>
    <t>998011001</t>
  </si>
  <si>
    <t>Přesun hmot pro budovy zděné v do 6 m</t>
  </si>
  <si>
    <t>228755471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</si>
  <si>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</si>
  <si>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https://podminky.urs.cz/item/CS_URS_2022_01/998011001</t>
  </si>
  <si>
    <t>PSV</t>
  </si>
  <si>
    <t>Práce a dodávky PSV</t>
  </si>
  <si>
    <t>711</t>
  </si>
  <si>
    <t>Izolace proti vodě, vlhkosti a plynům</t>
  </si>
  <si>
    <t>98</t>
  </si>
  <si>
    <t>711192202R1</t>
  </si>
  <si>
    <t>Provedení izolace proti zemní vlhkosti hydroizolační stěrkou svislé na zdivu, 2 vrstvy</t>
  </si>
  <si>
    <t>-875458690</t>
  </si>
  <si>
    <t>Provedení izolace proti zemní vlhkosti hydroizolační stěrkou na ploše svislé S dvouvrstvá na zdivu</t>
  </si>
  <si>
    <t>Poznámka k položce:
izolace vnějších stěn = flexibilní cementová izolační stěrka  ve skladbě do návrhu sanace S1, S6</t>
  </si>
  <si>
    <t>"severní fasáda"</t>
  </si>
  <si>
    <t>2,2*13,6+2,2*2*4*1</t>
  </si>
  <si>
    <t>"západní fasáda"</t>
  </si>
  <si>
    <t>2,2*9,6+2,2*2*0,8</t>
  </si>
  <si>
    <t>0,6*13,1</t>
  </si>
  <si>
    <t>(28,6+0,8+0,8)*(1,5+0,41)/2+1,1*2*0,6</t>
  </si>
  <si>
    <t>99</t>
  </si>
  <si>
    <t>58581005</t>
  </si>
  <si>
    <t>malta těsnící hydraulicky rychle tuhnoucí se síranovzdorným pojivem</t>
  </si>
  <si>
    <t>kg</t>
  </si>
  <si>
    <t>-1893808937</t>
  </si>
  <si>
    <t>118,902*2 "Přepočtené koeficientem množství</t>
  </si>
  <si>
    <t>100</t>
  </si>
  <si>
    <t>711192202R</t>
  </si>
  <si>
    <t>Provedení izolace proti zemní vlhkosti minerální izolační stěrkou svislé na zdivu, 2 vrstvy v celk.tloušťce 2mm za sucha</t>
  </si>
  <si>
    <t>-1444819850</t>
  </si>
  <si>
    <t>Poznámka k položce:
Nanášení ve dvou vrstvách, celkově 2mm za sucha. Izolace vnitřních stěn = cementová hydroizolační stěrka tvrdá ve skladbě do návrhu sanace S4</t>
  </si>
  <si>
    <t>101</t>
  </si>
  <si>
    <t>-938099707</t>
  </si>
  <si>
    <t>102</t>
  </si>
  <si>
    <t>58581003</t>
  </si>
  <si>
    <t>stěrka izolační minerální odolná tlakové vodě</t>
  </si>
  <si>
    <t>-1255911076</t>
  </si>
  <si>
    <t>1*2 "Přepočtené koeficientem množství</t>
  </si>
  <si>
    <t>103</t>
  </si>
  <si>
    <t>24551000</t>
  </si>
  <si>
    <t>nátěr penetrační mineralizační hloubkový</t>
  </si>
  <si>
    <t>51302878</t>
  </si>
  <si>
    <t>104</t>
  </si>
  <si>
    <t>24551001</t>
  </si>
  <si>
    <t>emulze injektážní krémová na bázi silanů, proti vzlínající vlhkosti</t>
  </si>
  <si>
    <t>litr</t>
  </si>
  <si>
    <t>-2020874372</t>
  </si>
  <si>
    <t>105</t>
  </si>
  <si>
    <t>24551070</t>
  </si>
  <si>
    <t>mikroemulze injektážní silikonová proti vzlínající vlhkosti</t>
  </si>
  <si>
    <t>1636788725</t>
  </si>
  <si>
    <t>106</t>
  </si>
  <si>
    <t>711714111</t>
  </si>
  <si>
    <t>Izolace proti vodě provedení detailů vytvoření adhezního můstku modifikovanou maltou CSIII</t>
  </si>
  <si>
    <t>-1872679176</t>
  </si>
  <si>
    <t>Provedení detailů natěradly a tmely za studena vytvoření adhezního můstku modifikovanou maltou</t>
  </si>
  <si>
    <t>https://podminky.urs.cz/item/CS_URS_2022_01/711714111</t>
  </si>
  <si>
    <t>Poznámka k položce:
Součást sanačního systému vnitřních povrchů stěn-Sanované plochy stěn v interiéru</t>
  </si>
  <si>
    <t>107</t>
  </si>
  <si>
    <t>58585000</t>
  </si>
  <si>
    <t>adhezní můstek pro savé i nesavé podklady</t>
  </si>
  <si>
    <t>-543510514</t>
  </si>
  <si>
    <t>Poznámka k položce:
z izolační stěrky</t>
  </si>
  <si>
    <t>225,168*1,9925 "Přepočtené koeficientem množství</t>
  </si>
  <si>
    <t>108</t>
  </si>
  <si>
    <t>998711101</t>
  </si>
  <si>
    <t>Přesun hmot tonážní pro izolace proti vodě, vlhkosti a plynům v objektech v do 6 m</t>
  </si>
  <si>
    <t>-2067624903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</si>
  <si>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</si>
  <si>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</si>
  <si>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713</t>
  </si>
  <si>
    <t>Izolace tepelné</t>
  </si>
  <si>
    <t>109</t>
  </si>
  <si>
    <t>713420843</t>
  </si>
  <si>
    <t>Odstranění izolace tepelné potrubí rohožemi s úpravou pletivem spojenými drátem tl přes 50 mm</t>
  </si>
  <si>
    <t>179129468</t>
  </si>
  <si>
    <t>Odstranění tepelné izolace potrubí, ohybů, armatur a přírub rohožemi v pletivu s povrchovou úpravou pletivem spojených ocelovým drátem potrubí, tloušťka izolace přes 50 mm</t>
  </si>
  <si>
    <t>https://podminky.urs.cz/item/CS_URS_2022_01/713420843</t>
  </si>
  <si>
    <t>2*(6+2,5+6+2,5)</t>
  </si>
  <si>
    <t>110</t>
  </si>
  <si>
    <t>713420853</t>
  </si>
  <si>
    <t>Odstranění izolace tepelné ohybů rohožemi s úpravou pletivem spojenými drátem tl přes 50 mm</t>
  </si>
  <si>
    <t>1248865416</t>
  </si>
  <si>
    <t>Odstranění tepelné izolace potrubí, ohybů, armatur a přírub rohožemi v pletivu s povrchovou úpravou pletivem spojených ocelovým drátem ohybů, tloušťka izolace přes 50 mm</t>
  </si>
  <si>
    <t>https://podminky.urs.cz/item/CS_URS_2022_01/713420853</t>
  </si>
  <si>
    <t>2*1,0*3</t>
  </si>
  <si>
    <t>111</t>
  </si>
  <si>
    <t>713463111</t>
  </si>
  <si>
    <t>Montáž izolace tepelné potrubí potrubními pouzdry bez úpravy staženými drátem 1x D přes 50 do 100 mm</t>
  </si>
  <si>
    <t>1962179123</t>
  </si>
  <si>
    <t>Montáž izolace tepelné potrubí a ohybů tvarovkami nebo deskami potrubními pouzdry bez povrchové úpravy (izolační materiál ve specifikaci) staženými pozinkovaným drátem potrubí jednovrstvá D do 100 mm</t>
  </si>
  <si>
    <t>https://podminky.urs.cz/item/CS_URS_2022_01/713463111</t>
  </si>
  <si>
    <t>Poznámka k položce:
m.č.0003</t>
  </si>
  <si>
    <t>112</t>
  </si>
  <si>
    <t>63154405</t>
  </si>
  <si>
    <t>pouzdro izolační potrubní z minerální vlny max. 400°C 60/25mm</t>
  </si>
  <si>
    <t>374076820</t>
  </si>
  <si>
    <t>34*1,02 "Přepočtené koeficientem množství</t>
  </si>
  <si>
    <t>113</t>
  </si>
  <si>
    <t>713463115</t>
  </si>
  <si>
    <t>Montáž izolace tepelné ohybů potrubními pouzdry bez úpravy staženými drátem 1x D přes 50 do 100 mm</t>
  </si>
  <si>
    <t>-1302984894</t>
  </si>
  <si>
    <t>Montáž izolace tepelné potrubí a ohybů tvarovkami nebo deskami potrubními pouzdry bez povrchové úpravy (izolační materiál ve specifikaci) staženými pozinkovaným drátem ohybů jednovrstvá D do 100 mm</t>
  </si>
  <si>
    <t>https://podminky.urs.cz/item/CS_URS_2022_01/713463115</t>
  </si>
  <si>
    <t>114</t>
  </si>
  <si>
    <t>1087377824</t>
  </si>
  <si>
    <t>6*1,02 "Přepočtené koeficientem množství</t>
  </si>
  <si>
    <t>115</t>
  </si>
  <si>
    <t>998713101</t>
  </si>
  <si>
    <t>Přesun hmot tonážní pro izolace tepelné v objektech v do 6 m</t>
  </si>
  <si>
    <t>2032276822</t>
  </si>
  <si>
    <t>Přesun hmot pro izolace tepelné stanovený z hmotnosti přesunovaného materiálu vodorovná dopravní vzdálenost do 50 m v objektech výšky do 6 m</t>
  </si>
  <si>
    <t>https://podminky.urs.cz/item/CS_URS_2022_01/998713101</t>
  </si>
  <si>
    <t>721</t>
  </si>
  <si>
    <t>Zdravotechnika - vnitřní kanalizace</t>
  </si>
  <si>
    <t>116</t>
  </si>
  <si>
    <t>721910945</t>
  </si>
  <si>
    <t>Pročištění vpusť podlahová DN 100</t>
  </si>
  <si>
    <t>100540836</t>
  </si>
  <si>
    <t>Pročištění podlahových vpustí DN 100</t>
  </si>
  <si>
    <t>https://podminky.urs.cz/item/CS_URS_2022_01/721910945</t>
  </si>
  <si>
    <t>725</t>
  </si>
  <si>
    <t>Zdravotechnika - zařizovací předměty</t>
  </si>
  <si>
    <t>117</t>
  </si>
  <si>
    <t>725110811</t>
  </si>
  <si>
    <t>Demontáž klozetů splachovací s nádrží</t>
  </si>
  <si>
    <t>1239494488</t>
  </si>
  <si>
    <t>Demontáž klozetů splachovacích s nádrží nebo tlakovým splachovačem</t>
  </si>
  <si>
    <t>https://podminky.urs.cz/item/CS_URS_2022_01/725110811</t>
  </si>
  <si>
    <t>Poznámka k položce:
komplet včetně připojovacího potrubí a armatur</t>
  </si>
  <si>
    <t>118</t>
  </si>
  <si>
    <t>725119122</t>
  </si>
  <si>
    <t>Montáž klozetových mís kombi</t>
  </si>
  <si>
    <t>-818835615</t>
  </si>
  <si>
    <t>Zařízení záchodů montáž klozetových mís kombi</t>
  </si>
  <si>
    <t>https://podminky.urs.cz/item/CS_URS_2022_01/725119122</t>
  </si>
  <si>
    <t>119</t>
  </si>
  <si>
    <t>725210821</t>
  </si>
  <si>
    <t>Demontáž umyvadel bez výtokových armatur</t>
  </si>
  <si>
    <t>538737170</t>
  </si>
  <si>
    <t>Demontáž umyvadel bez výtokových armatur umyvadel</t>
  </si>
  <si>
    <t>https://podminky.urs.cz/item/CS_URS_2022_01/725210821</t>
  </si>
  <si>
    <t>Poznámka k položce:
komplet včetně připojovacího potrubí, baterie a armatur</t>
  </si>
  <si>
    <t>120</t>
  </si>
  <si>
    <t>725219101</t>
  </si>
  <si>
    <t>Montáž umyvadla připevněného na konzoly</t>
  </si>
  <si>
    <t>-1874768618</t>
  </si>
  <si>
    <t>Umyvadla montáž umyvadel ostatních typů na konzoly</t>
  </si>
  <si>
    <t>https://podminky.urs.cz/item/CS_URS_2022_01/725219101</t>
  </si>
  <si>
    <t>121</t>
  </si>
  <si>
    <t>725240811</t>
  </si>
  <si>
    <t>Demontáž kabin sprchových bez výtokových armatur</t>
  </si>
  <si>
    <t>1194980612</t>
  </si>
  <si>
    <t>Demontáž sprchových kabin a vaniček bez výtokových armatur kabin</t>
  </si>
  <si>
    <t>https://podminky.urs.cz/item/CS_URS_2022_01/725240811</t>
  </si>
  <si>
    <t>122</t>
  </si>
  <si>
    <t>725241901</t>
  </si>
  <si>
    <t>Montáž vaničky sprchové</t>
  </si>
  <si>
    <t>446528400</t>
  </si>
  <si>
    <t>Sprchové vaničky montáž sprchových vaniček</t>
  </si>
  <si>
    <t>https://podminky.urs.cz/item/CS_URS_2022_01/725241901</t>
  </si>
  <si>
    <t>123</t>
  </si>
  <si>
    <t>725244904</t>
  </si>
  <si>
    <t>Montáž sprchových dveří</t>
  </si>
  <si>
    <t>738058072</t>
  </si>
  <si>
    <t>Sprchové dveře a zástěny montáž sprchových dveří</t>
  </si>
  <si>
    <t>https://podminky.urs.cz/item/CS_URS_2022_01/725244904</t>
  </si>
  <si>
    <t>124</t>
  </si>
  <si>
    <t>998725101</t>
  </si>
  <si>
    <t>Přesun hmot tonážní pro zařizovací předměty v objektech v do 6 m</t>
  </si>
  <si>
    <t>-662726022</t>
  </si>
  <si>
    <t>Přesun hmot pro zařizovací předměty stanovený z hmotnosti přesunovaného materiálu vodorovná dopravní vzdálenost do 50 m v objektech výšky do 6 m</t>
  </si>
  <si>
    <t>https://podminky.urs.cz/item/CS_URS_2022_01/998725101</t>
  </si>
  <si>
    <t>733</t>
  </si>
  <si>
    <t>Ústřední vytápění - rozvodné potrubí</t>
  </si>
  <si>
    <t>125</t>
  </si>
  <si>
    <t>733110806</t>
  </si>
  <si>
    <t>Demontáž potrubí ocelového závitového DN přes 15 do 32</t>
  </si>
  <si>
    <t>-1582760353</t>
  </si>
  <si>
    <t>Demontáž potrubí z trubek ocelových závitových DN přes 15 do 32</t>
  </si>
  <si>
    <t>https://podminky.urs.cz/item/CS_URS_2022_01/733110806</t>
  </si>
  <si>
    <t>2*6*8</t>
  </si>
  <si>
    <t>126</t>
  </si>
  <si>
    <t>733111104</t>
  </si>
  <si>
    <t>Potrubí ocelové závitové černé bezešvé běžné nízkotlaké DN 20</t>
  </si>
  <si>
    <t>-116610217</t>
  </si>
  <si>
    <t>Potrubí z trubek ocelových závitových černých spojovaných svařováním bezešvých běžných nízkotlakých PN 16 do 115°C DN 20</t>
  </si>
  <si>
    <t>https://podminky.urs.cz/item/CS_URS_2022_01/733111104</t>
  </si>
  <si>
    <t>127</t>
  </si>
  <si>
    <t>733890801</t>
  </si>
  <si>
    <t>Přemístění potrubí demontovaného vodorovně do 100 m v objektech v do 6 m</t>
  </si>
  <si>
    <t>-336654295</t>
  </si>
  <si>
    <t>Vnitrostaveništní přemístění vybouraných (demontovaných) hmot rozvodů potrubí vodorovně do 100 m v objektech výšky do 6 m</t>
  </si>
  <si>
    <t>https://podminky.urs.cz/item/CS_URS_2022_01/733890801</t>
  </si>
  <si>
    <t>128</t>
  </si>
  <si>
    <t>998733101</t>
  </si>
  <si>
    <t>Přesun hmot tonážní pro rozvody potrubí v objektech v do 6 m</t>
  </si>
  <si>
    <t>-1564112318</t>
  </si>
  <si>
    <t>Přesun hmot pro rozvody potrubí stanovený z hmotnosti přesunovaného materiálu vodorovná dopravní vzdálenost do 50 m v objektech výšky do 6 m</t>
  </si>
  <si>
    <t>https://podminky.urs.cz/item/CS_URS_2022_01/998733101</t>
  </si>
  <si>
    <t>735</t>
  </si>
  <si>
    <t>Ústřední vytápění - otopná tělesa</t>
  </si>
  <si>
    <t>129</t>
  </si>
  <si>
    <t>735000912</t>
  </si>
  <si>
    <t>Vyregulování ventilu nebo kohoutu dvojregulačního s termostatickým ovládáním</t>
  </si>
  <si>
    <t>765957123</t>
  </si>
  <si>
    <t>Regulace otopného systému při opravách vyregulování dvojregulačních ventilů a kohoutů s termostatickým ovládáním</t>
  </si>
  <si>
    <t>https://podminky.urs.cz/item/CS_URS_2022_01/735000912</t>
  </si>
  <si>
    <t>130</t>
  </si>
  <si>
    <t>735111810</t>
  </si>
  <si>
    <t>Demontáž otopného tělesa litinového článkového</t>
  </si>
  <si>
    <t>-1179094026</t>
  </si>
  <si>
    <t>Demontáž otopných těles litinových článkových</t>
  </si>
  <si>
    <t>https://podminky.urs.cz/item/CS_URS_2022_01/735111810</t>
  </si>
  <si>
    <t>Poznámka k položce:
demontáž pro zpětnou montáž po provedení sanačních opatření včetně armatur</t>
  </si>
  <si>
    <t>(1+1+1+1+1+1+1+1)*0,9*1,2</t>
  </si>
  <si>
    <t>131</t>
  </si>
  <si>
    <t>735118110</t>
  </si>
  <si>
    <t>Zkoušky těsnosti otopných těles litinových článkových vodou</t>
  </si>
  <si>
    <t>1817126464</t>
  </si>
  <si>
    <t>Otopná tělesa litinová zkoušky těsnosti vodou těles článkových</t>
  </si>
  <si>
    <t>https://podminky.urs.cz/item/CS_URS_2022_01/735118110</t>
  </si>
  <si>
    <t>132</t>
  </si>
  <si>
    <t>735119140</t>
  </si>
  <si>
    <t>Montáž otopného tělesa litinového článkového</t>
  </si>
  <si>
    <t>1178405888</t>
  </si>
  <si>
    <t>Otopná tělesa litinová montáž těles článkových</t>
  </si>
  <si>
    <t>https://podminky.urs.cz/item/CS_URS_2022_01/735119140</t>
  </si>
  <si>
    <t>Poznámka k položce:
zpětná montáž po provedení sanačních opatření včetně armatur</t>
  </si>
  <si>
    <t>133</t>
  </si>
  <si>
    <t>735494811R</t>
  </si>
  <si>
    <t>Vypuštění a napuštění vody z otopných těles</t>
  </si>
  <si>
    <t>-1957577006</t>
  </si>
  <si>
    <t>Vypuštění a napuštění vody z otopných soustav bez kotlů, ohříváků, zásobníků a nádrží</t>
  </si>
  <si>
    <t>134</t>
  </si>
  <si>
    <t>735890801</t>
  </si>
  <si>
    <t>Přemístění demontovaného otopného tělesa vodorovně 100 m v objektech výšky do 6 m</t>
  </si>
  <si>
    <t>139499433</t>
  </si>
  <si>
    <t>Vnitrostaveništní přemístění vybouraných (demontovaných) hmot otopných těles vodorovně do 100 m v objektech výšky do 6 m</t>
  </si>
  <si>
    <t>https://podminky.urs.cz/item/CS_URS_2022_01/735890801</t>
  </si>
  <si>
    <t>135</t>
  </si>
  <si>
    <t>998735101</t>
  </si>
  <si>
    <t>Přesun hmot tonážní pro otopná tělesa v objektech v do 6 m</t>
  </si>
  <si>
    <t>-1071222276</t>
  </si>
  <si>
    <t>Přesun hmot pro otopná tělesa stanovený z hmotnosti přesunovaného materiálu vodorovná dopravní vzdálenost do 50 m v objektech výšky do 6 m</t>
  </si>
  <si>
    <t>https://podminky.urs.cz/item/CS_URS_2022_01/998735101</t>
  </si>
  <si>
    <t>741</t>
  </si>
  <si>
    <t>Elektroinstalace - silnoproud</t>
  </si>
  <si>
    <t>136</t>
  </si>
  <si>
    <t>741110003</t>
  </si>
  <si>
    <t>Montáž trubka plastová tuhá D přes 35 mm uložená pevně</t>
  </si>
  <si>
    <t>-640910898</t>
  </si>
  <si>
    <t>Montáž trubek elektroinstalačních s nasunutím nebo našroubováním do krabic plastových tuhých, uložených pevně, vnější Ø přes 35 mm</t>
  </si>
  <si>
    <t>https://podminky.urs.cz/item/CS_URS_2022_01/741110003</t>
  </si>
  <si>
    <t>3*3*2</t>
  </si>
  <si>
    <t>137</t>
  </si>
  <si>
    <t>34571095</t>
  </si>
  <si>
    <t>trubka elektroinstalační tuhá z PVC D 36,6/40 mm, délka 3m</t>
  </si>
  <si>
    <t>1979618332</t>
  </si>
  <si>
    <t>18*1,05 "Přepočtené koeficientem množství</t>
  </si>
  <si>
    <t>138</t>
  </si>
  <si>
    <t>741110053</t>
  </si>
  <si>
    <t>Montáž trubka plastová ohebná D přes 35 mm uložená volně</t>
  </si>
  <si>
    <t>-805829730</t>
  </si>
  <si>
    <t>Montáž trubek elektroinstalačních s nasunutím nebo našroubováním do krabic plastových ohebných, uložených volně, vnější Ø přes 35 mm</t>
  </si>
  <si>
    <t>https://podminky.urs.cz/item/CS_URS_2022_01/741110053</t>
  </si>
  <si>
    <t>139</t>
  </si>
  <si>
    <t>34571157</t>
  </si>
  <si>
    <t>trubka elektroinstalační ohebná z PH, D 35,9/42,2mm</t>
  </si>
  <si>
    <t>-1651781526</t>
  </si>
  <si>
    <t>751</t>
  </si>
  <si>
    <t>140</t>
  </si>
  <si>
    <t>751398041</t>
  </si>
  <si>
    <t>Montáž protidešťové žaluzie nebo žaluziové klapky na kruhové potrubí D do 300 mm</t>
  </si>
  <si>
    <t>-1317584426</t>
  </si>
  <si>
    <t>Montáž ostatních zařízení protidešťové žaluzie nebo žaluziové klapky na kruhové potrubí, průměru do 300 mm</t>
  </si>
  <si>
    <t>https://podminky.urs.cz/item/CS_URS_2022_01/751398041</t>
  </si>
  <si>
    <t>141</t>
  </si>
  <si>
    <t>429MAT VZT Z01</t>
  </si>
  <si>
    <t>žaluzie protidešťová s pevnými lamelami, pozink, rozměr 880x770mm</t>
  </si>
  <si>
    <t>2002004364</t>
  </si>
  <si>
    <t>142</t>
  </si>
  <si>
    <t>998751101</t>
  </si>
  <si>
    <t>Přesun hmot tonážní pro vzduchotechniku v objektech výšky do 12 m</t>
  </si>
  <si>
    <t>785350088</t>
  </si>
  <si>
    <t>Přesun hmot pro vzduchotechniku stanovený z hmotnosti přesunovaného materiálu vodorovná dopravní vzdálenost do 100 m v objektech výšky do 12 m</t>
  </si>
  <si>
    <t>https://podminky.urs.cz/item/CS_URS_2022_01/998751101</t>
  </si>
  <si>
    <t>143</t>
  </si>
  <si>
    <t>VZT 0002R</t>
  </si>
  <si>
    <t>Revize a oprava stávajícího ventilátoru VZT v m.č.0011 vč.elektroinstalace</t>
  </si>
  <si>
    <t>-1753776508</t>
  </si>
  <si>
    <t>144</t>
  </si>
  <si>
    <t>751510870R</t>
  </si>
  <si>
    <t>Demontáž +zpětná montáž vzduchotechnického potrubí plechového kruhového bez příruby spirálně vinutého do DN 200 mm</t>
  </si>
  <si>
    <t>-171670227</t>
  </si>
  <si>
    <t>145</t>
  </si>
  <si>
    <t>751741812R</t>
  </si>
  <si>
    <t>Demontáž kompaktního chladiče - trojfázové napájení</t>
  </si>
  <si>
    <t>-829546435</t>
  </si>
  <si>
    <t>Demontáž kompresoru napájení trojfázové</t>
  </si>
  <si>
    <t>Poznámka k položce:
2PP, m.č.0008</t>
  </si>
  <si>
    <t>146</t>
  </si>
  <si>
    <t>VZT 0001 R</t>
  </si>
  <si>
    <t>Revize a oprava stávající ventilační klapky v m.č.0011 vč.elektroinstalace</t>
  </si>
  <si>
    <t>229336395</t>
  </si>
  <si>
    <t>763</t>
  </si>
  <si>
    <t>Konstrukce suché výstavby</t>
  </si>
  <si>
    <t>147</t>
  </si>
  <si>
    <t>763121411</t>
  </si>
  <si>
    <t>SDK stěna předsazená tl 62,5 mm profil CW+UW 50 deska 1xA 12,5 bez izolace EI 15</t>
  </si>
  <si>
    <t>-1093233740</t>
  </si>
  <si>
    <t>Stěna předsazená ze sádrokartonových desek s nosnou konstrukcí z ocelových profilů CW, UW jednoduše opláštěná deskou standardní A tl. 12,5 mm bez izolace, EI 15, stěna tl. 62,5 mm, profil 50</t>
  </si>
  <si>
    <t>https://podminky.urs.cz/item/CS_URS_2022_01/763121411</t>
  </si>
  <si>
    <t>2,66*(0,45+0,925+0,25+0,4)</t>
  </si>
  <si>
    <t>148</t>
  </si>
  <si>
    <t>763121811</t>
  </si>
  <si>
    <t>Demontáž SDK předsazené/šachtové stěny s jednoduchou nosnou kcí opláštění jednoduché</t>
  </si>
  <si>
    <t>-1717638993</t>
  </si>
  <si>
    <t>Demontáž předsazených nebo šachtových stěn ze sádrokartonových desek s nosnou konstrukcí z ocelových profilů jednoduchých, opláštění jednoduché</t>
  </si>
  <si>
    <t>https://podminky.urs.cz/item/CS_URS_2022_01/763121811</t>
  </si>
  <si>
    <t>Poznámka k položce:
m.č.0009</t>
  </si>
  <si>
    <t>"1PP" 3,0*(1,4)</t>
  </si>
  <si>
    <t>2,1*0,4+2,1*0,205</t>
  </si>
  <si>
    <t>149</t>
  </si>
  <si>
    <t>763231122</t>
  </si>
  <si>
    <t>Sádrovláknitý podhled v 65 mm deska 1x12,5 dvouvrstvá spodní kce profil CD+UD s izolací EI Z 30</t>
  </si>
  <si>
    <t>-726006386</t>
  </si>
  <si>
    <t>Podhled ze sádrovláknitých desek dvouvrstvá zavěšená spodní konstrukce z ocelových profilů CD, UD jednoduše opláštěná deskou tl. 12,5 mm, výška konstrukce 65 mm, s izolací, EI Z 30</t>
  </si>
  <si>
    <t>https://podminky.urs.cz/item/CS_URS_2022_01/763231122</t>
  </si>
  <si>
    <t>5,2*0,7*2</t>
  </si>
  <si>
    <t>150</t>
  </si>
  <si>
    <t>763231821</t>
  </si>
  <si>
    <t>Demontáž sádrovláknitého podhledu s nosnou konstrukcí z ocelových profilů opláštění jednoduché</t>
  </si>
  <si>
    <t>-19972468</t>
  </si>
  <si>
    <t>Demontáž podhledu ze sádrovláknitých desek s nosnou konstrukcí z ocelových profilů, opláštění jednoduché</t>
  </si>
  <si>
    <t>https://podminky.urs.cz/item/CS_URS_2022_01/763231821</t>
  </si>
  <si>
    <t>5,8+2,4+7,7+2+2,55*1,6+2,76*2,81</t>
  </si>
  <si>
    <t>5,4*1+0,5*5,4</t>
  </si>
  <si>
    <t>151</t>
  </si>
  <si>
    <t>763431001</t>
  </si>
  <si>
    <t>Montáž minerálního podhledu s vyjímatelnými panely vel. do 0,36 m2 na zavěšený viditelný rošt</t>
  </si>
  <si>
    <t>-1608529599</t>
  </si>
  <si>
    <t>Montáž podhledu minerálního včetně zavěšeného roštu viditelného s panely vyjímatelnými, velikosti panelů do 0,36 m2</t>
  </si>
  <si>
    <t>https://podminky.urs.cz/item/CS_URS_2022_01/763431001</t>
  </si>
  <si>
    <t>152</t>
  </si>
  <si>
    <t>59036010</t>
  </si>
  <si>
    <t>panel akustický nebarvená hrana viditelný rošt bílá rastr š 24mm tl 20mm</t>
  </si>
  <si>
    <t>-1078474145</t>
  </si>
  <si>
    <t>10*1,05 "Přepočtené koeficientem množství</t>
  </si>
  <si>
    <t>153</t>
  </si>
  <si>
    <t>998763301</t>
  </si>
  <si>
    <t>Přesun hmot tonážní pro sádrokartonové konstrukce v objektech v do 6 m</t>
  </si>
  <si>
    <t>1166028136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</si>
  <si>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</si>
  <si>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https://podminky.urs.cz/item/CS_URS_2022_01/998763301</t>
  </si>
  <si>
    <t>766</t>
  </si>
  <si>
    <t>Konstrukce truhlářské</t>
  </si>
  <si>
    <t>154</t>
  </si>
  <si>
    <t>766622832</t>
  </si>
  <si>
    <t>Demontáž rámu zdvojených oken dřevěných nebo plastových přes 1 do 2 m2 k opětovnému použití</t>
  </si>
  <si>
    <t>17650065</t>
  </si>
  <si>
    <t>Demontáž okenních konstrukcí k opětovnému použití rámu zdvojených dřevěných nebo plastových, plochy otvoru přes 1 do 2 m2</t>
  </si>
  <si>
    <t>https://podminky.urs.cz/item/CS_URS_2022_01/766622832</t>
  </si>
  <si>
    <t>"2PP" 4*0,8*0,71+2*0,5*0,5</t>
  </si>
  <si>
    <t>155</t>
  </si>
  <si>
    <t>766660001</t>
  </si>
  <si>
    <t>Montáž dveřních křídel otvíravých jednokřídlových š do 0,8 m do ocelové zárubně</t>
  </si>
  <si>
    <t>-1449061990</t>
  </si>
  <si>
    <t>Montáž dveřních křídel dřevěných nebo plastových otevíravých do ocelové zárubně povrchově upravených jednokřídlových, šířky do 800 mm</t>
  </si>
  <si>
    <t>https://podminky.urs.cz/item/CS_URS_2022_01/766660001</t>
  </si>
  <si>
    <t>156</t>
  </si>
  <si>
    <t>611-MATD01</t>
  </si>
  <si>
    <t>vnitřní dveřní křídlo HPL laminát, jednokřídlové, plné, do ocelové zárubně bez prahu</t>
  </si>
  <si>
    <t>-1257058014</t>
  </si>
  <si>
    <t>Poznámka k položce:
Podrobná specifikace dle PD- Tabulka výrobků, ozn.č.D1  (pravé i levé)</t>
  </si>
  <si>
    <t>5+3</t>
  </si>
  <si>
    <t>157</t>
  </si>
  <si>
    <t>611-MATD02</t>
  </si>
  <si>
    <t>-1870934771</t>
  </si>
  <si>
    <t>Poznámka k položce:
Podrobná specifikace dle PD- Tabulka výrobků, ozn.č.D2  (pravé i levé)</t>
  </si>
  <si>
    <t>1+2</t>
  </si>
  <si>
    <t>158</t>
  </si>
  <si>
    <t>611-MATD03</t>
  </si>
  <si>
    <t>vnitřní dveřní křídlo HPL laminát, jednokřídlové, z 1/3 prosklenné, do ocelové zárubně bez prahu</t>
  </si>
  <si>
    <t>2002406153</t>
  </si>
  <si>
    <t>Poznámka k položce:
Podrobná specifikace dle PD- Tabulka výrobků, ozn.č.D3  (pravé i levé)</t>
  </si>
  <si>
    <t>159</t>
  </si>
  <si>
    <t>611-MATD04</t>
  </si>
  <si>
    <t>1699293440</t>
  </si>
  <si>
    <t>Poznámka k položce:
Podrobná specifikace dle PD- Tabulka výrobků, ozn.č.D4  (pravé i levé)</t>
  </si>
  <si>
    <t>160</t>
  </si>
  <si>
    <t>611-MATD05</t>
  </si>
  <si>
    <t>1710913374</t>
  </si>
  <si>
    <t>vnitřní dveřní křídlo HPL laminát, jednokřídlové, z 1/3 prosklenné čirým bezpečnostním sklemplné, do ocelové zárubně bez prahu</t>
  </si>
  <si>
    <t>Poznámka k položce:
Podrobná specifikace dle PD- Tabulka výrobků, ozn.č.D5  (pravé i levé)</t>
  </si>
  <si>
    <t>161</t>
  </si>
  <si>
    <t>766660002</t>
  </si>
  <si>
    <t>Montáž dveřních křídel otvíravých jednokřídlových š přes 0,8 m do ocelové zárubně</t>
  </si>
  <si>
    <t>-102912993</t>
  </si>
  <si>
    <t>Montáž dveřních křídel dřevěných nebo plastových otevíravých do ocelové zárubně povrchově upravených jednokřídlových, šířky přes 800 mm</t>
  </si>
  <si>
    <t>https://podminky.urs.cz/item/CS_URS_2022_01/766660002</t>
  </si>
  <si>
    <t>162</t>
  </si>
  <si>
    <t>766691914</t>
  </si>
  <si>
    <t>Vyvěšení nebo zavěšení dřevěných křídel dveří pl do 2 m2</t>
  </si>
  <si>
    <t>344433893</t>
  </si>
  <si>
    <t>Ostatní práce vyvěšení nebo zavěšení křídel s případným uložením a opětovným zavěšením po provedení stavebních změn dřevěných dveřních, plochy do 2 m2</t>
  </si>
  <si>
    <t>https://podminky.urs.cz/item/CS_URS_2022_01/766691914</t>
  </si>
  <si>
    <t>"m.č.0003" 1</t>
  </si>
  <si>
    <t>163</t>
  </si>
  <si>
    <t>998766101</t>
  </si>
  <si>
    <t>Přesun hmot tonážní pro kce truhlářské v objektech v do 6 m</t>
  </si>
  <si>
    <t>451667783</t>
  </si>
  <si>
    <t>Přesun hmot pro konstrukce truhlářské stanovený z hmotnosti přesunovaného materiálu vodorovná dopravní vzdálenost do 50 m v objektech výšky do 6 m</t>
  </si>
  <si>
    <t>https://podminky.urs.cz/item/CS_URS_2022_01/998766101</t>
  </si>
  <si>
    <t>767</t>
  </si>
  <si>
    <t>Konstrukce zámečnické</t>
  </si>
  <si>
    <t>164</t>
  </si>
  <si>
    <t>767161833</t>
  </si>
  <si>
    <t>Demontáž zábradlí rovného nerozebíratelného hmotnosti 1 m zábradlí do 20 kg k dalšímu použítí</t>
  </si>
  <si>
    <t>1077302022</t>
  </si>
  <si>
    <t>Demontáž zábradlí k dalšímu použití rovného nerozebíratelný spoj hmotnosti 1 m zábradlí do 20 kg</t>
  </si>
  <si>
    <t>https://podminky.urs.cz/item/CS_URS_2022_01/767161833</t>
  </si>
  <si>
    <t>4,5+1,5</t>
  </si>
  <si>
    <t>165</t>
  </si>
  <si>
    <t>767163121</t>
  </si>
  <si>
    <t>Montáž přímého kovového zábradlí z dílců do betonu v rovině</t>
  </si>
  <si>
    <t>-62488225</t>
  </si>
  <si>
    <t>Montáž kompletního kovového zábradlí přímého z dílců v rovině (na rovné ploše) kotveného do betonu</t>
  </si>
  <si>
    <t>https://podminky.urs.cz/item/CS_URS_2022_01/767163121</t>
  </si>
  <si>
    <t>166</t>
  </si>
  <si>
    <t>767311860</t>
  </si>
  <si>
    <t>Demontáž světlíků pultových se skleněnou výplní</t>
  </si>
  <si>
    <t>1587766943</t>
  </si>
  <si>
    <t>Demontáž světlíků se skleněnou výplní pultových</t>
  </si>
  <si>
    <t>https://podminky.urs.cz/item/CS_URS_2022_01/767311860</t>
  </si>
  <si>
    <t>"Severní strana 1PP"</t>
  </si>
  <si>
    <t>13,62*2,135</t>
  </si>
  <si>
    <t>167</t>
  </si>
  <si>
    <t>767315151</t>
  </si>
  <si>
    <t>Montáž světlíků pultových se zasklením</t>
  </si>
  <si>
    <t>-1289855182</t>
  </si>
  <si>
    <t>https://podminky.urs.cz/item/CS_URS_2022_01/767315151</t>
  </si>
  <si>
    <t>1,24*0,59*0,5*2+1,425*10,235</t>
  </si>
  <si>
    <t>168</t>
  </si>
  <si>
    <t>RMAT00F04</t>
  </si>
  <si>
    <t>Pultový světlík z hliníkových sloupkovo příčkových profilů. Okna výklopná a pevně zasklenná, zasklenní izolačním dvousklem čirým bezpečnostním vč.prosklenných čel světlíku</t>
  </si>
  <si>
    <t>ks</t>
  </si>
  <si>
    <t>580016489</t>
  </si>
  <si>
    <t>Poznámka k položce:
Podrobná specifikace světlíku dle PD-tabulka výrobků - ozn.F04</t>
  </si>
  <si>
    <t>169</t>
  </si>
  <si>
    <t>767330151R1</t>
  </si>
  <si>
    <t>Montáž světlovodu speciálního zabudovaného do pochozích nebo pojízdných ploch</t>
  </si>
  <si>
    <t>-381922389</t>
  </si>
  <si>
    <t>Montáž světlíků speciálních, zabudovaných do pochozích nebo pojízdných ploch</t>
  </si>
  <si>
    <t>170</t>
  </si>
  <si>
    <t>562MAT Z02</t>
  </si>
  <si>
    <t>světlík sklepní (anglický dvorek) včetně odvodňovacího prvku recyklovaný polymer rošt z děrovaného plechu 1200x1000x600mm</t>
  </si>
  <si>
    <t>1596715780</t>
  </si>
  <si>
    <t>Poznámka k položce:
Podrobná specifikace dle PD, Tabulka výrobků PSV- oz. Z2</t>
  </si>
  <si>
    <t>171</t>
  </si>
  <si>
    <t>562MAT Z02.1</t>
  </si>
  <si>
    <t>-1475613897</t>
  </si>
  <si>
    <t>nástavec světlíku sklepního (anglický dvorek)</t>
  </si>
  <si>
    <t>172</t>
  </si>
  <si>
    <t>767330151R2</t>
  </si>
  <si>
    <t>-1906354769</t>
  </si>
  <si>
    <t>Montáž nástavců světlíků speciálních, zabudovaných do pochozích nebo pojízdných ploch</t>
  </si>
  <si>
    <t>173</t>
  </si>
  <si>
    <t>767531111</t>
  </si>
  <si>
    <t>Montáž vstupních kovových nebo plastových rohoží čistících zón</t>
  </si>
  <si>
    <t>-1077108943</t>
  </si>
  <si>
    <t>Montáž vstupních čistících zón z rohoží kovových nebo plastových</t>
  </si>
  <si>
    <t>https://podminky.urs.cz/item/CS_URS_2022_01/767531111</t>
  </si>
  <si>
    <t>1,2*0,6</t>
  </si>
  <si>
    <t>174</t>
  </si>
  <si>
    <t>697MAT Z03</t>
  </si>
  <si>
    <t>rohož vstupní provedení houževnatá pryž, modul  do 150x100 cm</t>
  </si>
  <si>
    <t>1401828789</t>
  </si>
  <si>
    <t>Poznámka k položce:
Podrobná specifikace ld epD- tabulka výpisu prvků PSV ozn.Z3</t>
  </si>
  <si>
    <t>175</t>
  </si>
  <si>
    <t>767531121</t>
  </si>
  <si>
    <t>Osazení zapuštěného rámu z L profilů k čistícím rohožím</t>
  </si>
  <si>
    <t>-1127353351</t>
  </si>
  <si>
    <t>Montáž vstupních čistících zón z rohoží osazení rámu mosazného nebo hliníkového zapuštěného z L profilů</t>
  </si>
  <si>
    <t>https://podminky.urs.cz/item/CS_URS_2022_01/767531121</t>
  </si>
  <si>
    <t>2*1,2+2*0,6</t>
  </si>
  <si>
    <t>176</t>
  </si>
  <si>
    <t>69752160</t>
  </si>
  <si>
    <t>rám pro zapuštění profil L-30/30 25/25 20/30 15/30-Al</t>
  </si>
  <si>
    <t>-1886485859</t>
  </si>
  <si>
    <t>177</t>
  </si>
  <si>
    <t>767620125</t>
  </si>
  <si>
    <t>Montáž oken kovových zdvojených otevíravých do zdiva pl do 0,6 m2</t>
  </si>
  <si>
    <t>1991680258</t>
  </si>
  <si>
    <t>Montáž oken zdvojených z hliníkových nebo ocelových profilů na polyuretanovou pěnu otevíravých do zdiva, plochy do 0,6 m2</t>
  </si>
  <si>
    <t>https://podminky.urs.cz/item/CS_URS_2022_01/767620125</t>
  </si>
  <si>
    <t>178</t>
  </si>
  <si>
    <t>553MAT 00F02</t>
  </si>
  <si>
    <t>okno Al sklopné trojsko do plochy 1m2</t>
  </si>
  <si>
    <t>1943999929</t>
  </si>
  <si>
    <t>Poznámka k položce:
Podrobná specifikace dle PD- Výpis prvků PSV- oz.F2</t>
  </si>
  <si>
    <t>179</t>
  </si>
  <si>
    <t>767620126</t>
  </si>
  <si>
    <t>Montáž oken hliníkových otevíravých do zdiva pl přes 0,6 do 1,5 m2</t>
  </si>
  <si>
    <t>-975629927</t>
  </si>
  <si>
    <t>Montáž oken zdvojených z hliníkových nebo ocelových profilů na polyuretanovou pěnu otevíravých do zdiva, plochy přes 0,6 do 1,5 m2</t>
  </si>
  <si>
    <t>"2PP" 4</t>
  </si>
  <si>
    <t>180</t>
  </si>
  <si>
    <t>553MAT 00F01</t>
  </si>
  <si>
    <t>okno Al otevíravé/sklopné trojsklo přes plochu 1m2 do v 1,5m</t>
  </si>
  <si>
    <t>-729159788</t>
  </si>
  <si>
    <t>Poznámka k položce:
Podrobná specifikace dle PD- Výkaz prvků PSV- ozn.F1</t>
  </si>
  <si>
    <t>181</t>
  </si>
  <si>
    <t>767620718</t>
  </si>
  <si>
    <t>Montáž oken kovových - pákového uzávěru</t>
  </si>
  <si>
    <t>-122557924</t>
  </si>
  <si>
    <t>Montáž oken zdvojených ostatní práce montáž kování pákového uzávěru</t>
  </si>
  <si>
    <t>https://podminky.urs.cz/item/CS_URS_2022_01/767620718</t>
  </si>
  <si>
    <t>Poznámka k položce:
K pozicím okna F2</t>
  </si>
  <si>
    <t>182</t>
  </si>
  <si>
    <t>54913110</t>
  </si>
  <si>
    <t>kování uzávěr ventilační okenní pákový typ K301 11155</t>
  </si>
  <si>
    <t>-1044445074</t>
  </si>
  <si>
    <t>183</t>
  </si>
  <si>
    <t>767640221</t>
  </si>
  <si>
    <t>Montáž dveří ocelových nebo hliníkových vchodových dvoukřídlových bez nadsvětlíku</t>
  </si>
  <si>
    <t>-147442231</t>
  </si>
  <si>
    <t>Montáž dveří ocelových nebo hliníkových vchodových dvoukřídlové bez nadsvětlíku</t>
  </si>
  <si>
    <t>https://podminky.urs.cz/item/CS_URS_2022_01/767640221</t>
  </si>
  <si>
    <t>184</t>
  </si>
  <si>
    <t>553MAT 00F03</t>
  </si>
  <si>
    <t>dveře dvoukřídlé Al prosklenné izol.dvousklem max rozměru otvoru 4,84m2 bezpečnostní třídy RC2</t>
  </si>
  <si>
    <t>-1244623484</t>
  </si>
  <si>
    <t>Poznámka k položce:
Podrobná specifikace dle PD, Tabulka výpisu prvků PSV- ozn.F3</t>
  </si>
  <si>
    <t>185</t>
  </si>
  <si>
    <t>767721120R1 Z4</t>
  </si>
  <si>
    <t>Dodávka a montáž kovové předstěny s dveřmi a policemi o rozměru 4,77*2,05m- Atypický zámečnický výrobek z pozinkovaných uzavřených profilů 50*50/2mm</t>
  </si>
  <si>
    <t>681886500</t>
  </si>
  <si>
    <t>Poznámka k položce:
Podrobná specifikace výrobku dle PD, tabulka výrobků PSV, ozn.Z4
V ceně bude zahrnuta i výrobní dokumentace zhotovitele</t>
  </si>
  <si>
    <t>4,77*2,05</t>
  </si>
  <si>
    <t>186</t>
  </si>
  <si>
    <t>767721120R2 Z5</t>
  </si>
  <si>
    <t>Dodávka a montáž kovové dělící stěny s dveřmi o rozměru 2,38*2,5, atypický zámečnický výrobek z pozinkovaných uzavřených profilů 50*50/2mm</t>
  </si>
  <si>
    <t>1981311036</t>
  </si>
  <si>
    <t>Poznámka k položce:
Podrobná specifikace výrobku dle PD, tabulka výrobků PSV, ozn.Z5
V ceně bude zahrnuta i výrobní dokumentace zhotovitele</t>
  </si>
  <si>
    <t>2,38*2,5</t>
  </si>
  <si>
    <t>187</t>
  </si>
  <si>
    <t>998767101</t>
  </si>
  <si>
    <t>Přesun hmot tonážní pro zámečnické konstrukce v objektech v do 6 m</t>
  </si>
  <si>
    <t>738012925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</si>
  <si>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</si>
  <si>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</si>
  <si>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781</t>
  </si>
  <si>
    <t>Dokončovací práce - obklady</t>
  </si>
  <si>
    <t>188</t>
  </si>
  <si>
    <t>781111011</t>
  </si>
  <si>
    <t>Ometení (oprášení) stěny při přípravě podkladu</t>
  </si>
  <si>
    <t>1873103232</t>
  </si>
  <si>
    <t>Příprava podkladu před provedením obkladu oprášení (ometení) stěny</t>
  </si>
  <si>
    <t>https://podminky.urs.cz/item/CS_URS_2022_01/781111011</t>
  </si>
  <si>
    <t>189</t>
  </si>
  <si>
    <t>781131112</t>
  </si>
  <si>
    <t>Izolace pod obklad nátěrem nebo stěrkou ve dvou vrstvách</t>
  </si>
  <si>
    <t>1859189848</t>
  </si>
  <si>
    <t>Izolace stěny pod obklad izolace nátěrem nebo stěrkou ve dvou vrstvách</t>
  </si>
  <si>
    <t>https://podminky.urs.cz/item/CS_URS_2022_01/781131112</t>
  </si>
  <si>
    <t>190</t>
  </si>
  <si>
    <t>781151031</t>
  </si>
  <si>
    <t>Celoplošné vyrovnání podkladu stěrkou tl 3 mm</t>
  </si>
  <si>
    <t>1290517143</t>
  </si>
  <si>
    <t>Příprava podkladu před provedením obkladu celoplošné vyrovnání podkladu stěrkou, tloušťky 3 mm</t>
  </si>
  <si>
    <t>https://podminky.urs.cz/item/CS_URS_2022_01/781151031</t>
  </si>
  <si>
    <t>191</t>
  </si>
  <si>
    <t>781474111</t>
  </si>
  <si>
    <t>Montáž obkladů vnitřních keramických hladkých přes 6 do 9 ks/m2 lepených flexibilním lepidlem</t>
  </si>
  <si>
    <t>-2095234971</t>
  </si>
  <si>
    <t>Montáž obkladů vnitřních stěn z dlaždic keramických lepených flexibilním lepidlem maloformátových hladkých přes 6 do 9 ks/m2</t>
  </si>
  <si>
    <t>https://podminky.urs.cz/item/CS_URS_2022_01/781474111</t>
  </si>
  <si>
    <t>192</t>
  </si>
  <si>
    <t>RMAT0001</t>
  </si>
  <si>
    <t>obklad keramický</t>
  </si>
  <si>
    <t>-1126238678</t>
  </si>
  <si>
    <t>103,132*1,06 "Přepočtené koeficientem množství</t>
  </si>
  <si>
    <t>193</t>
  </si>
  <si>
    <t>781495211</t>
  </si>
  <si>
    <t>Čištění vnitřních ploch stěn po provedení obkladu chemickými prostředky</t>
  </si>
  <si>
    <t>-927484186</t>
  </si>
  <si>
    <t>Čištění vnitřních ploch po provedení obkladu stěn chemickými prostředky</t>
  </si>
  <si>
    <t>https://podminky.urs.cz/item/CS_URS_2022_01/781495211</t>
  </si>
  <si>
    <t>194</t>
  </si>
  <si>
    <t>998781101</t>
  </si>
  <si>
    <t>Přesun hmot tonážní pro obklady keramické v objektech v do 6 m</t>
  </si>
  <si>
    <t>-880428570</t>
  </si>
  <si>
    <t>Přesun hmot pro obklady keramické stanovený z hmotnosti přesunovaného materiálu vodorovná dopravní vzdálenost do 50 m v objektech výšky do 6 m</t>
  </si>
  <si>
    <t>https://podminky.urs.cz/item/CS_URS_2022_01/998781101</t>
  </si>
  <si>
    <t>783</t>
  </si>
  <si>
    <t>Dokončovací práce - nátěry</t>
  </si>
  <si>
    <t>195</t>
  </si>
  <si>
    <t>783301303</t>
  </si>
  <si>
    <t>Bezoplachové odrezivění zámečnických konstrukcí</t>
  </si>
  <si>
    <t>460951689</t>
  </si>
  <si>
    <t>Příprava podkladu zámečnických konstrukcí před provedením nátěru odrezivění odrezovačem bezoplachovým</t>
  </si>
  <si>
    <t>https://podminky.urs.cz/item/CS_URS_2022_01/783301303</t>
  </si>
  <si>
    <t>196</t>
  </si>
  <si>
    <t>783301313</t>
  </si>
  <si>
    <t>Odmaštění zámečnických konstrukcí ředidlovým odmašťovačem</t>
  </si>
  <si>
    <t>1919068371</t>
  </si>
  <si>
    <t>Příprava podkladu zámečnických konstrukcí před provedením nátěru odmaštění odmašťovačem ředidlovým</t>
  </si>
  <si>
    <t>https://podminky.urs.cz/item/CS_URS_2022_01/783301313</t>
  </si>
  <si>
    <t>197</t>
  </si>
  <si>
    <t>783301401</t>
  </si>
  <si>
    <t>Ometení zámečnických konstrukcí</t>
  </si>
  <si>
    <t>1865098039</t>
  </si>
  <si>
    <t>Příprava podkladu zámečnických konstrukcí před provedením nátěru ometení</t>
  </si>
  <si>
    <t>https://podminky.urs.cz/item/CS_URS_2022_01/783301401</t>
  </si>
  <si>
    <t>198</t>
  </si>
  <si>
    <t>783314201</t>
  </si>
  <si>
    <t>Základní antikorozní jednonásobný syntetický standardní nátěr zámečnických konstrukcí</t>
  </si>
  <si>
    <t>809470044</t>
  </si>
  <si>
    <t>Základní antikorozní nátěr zámečnických konstrukcí jednonásobný syntetický standardní</t>
  </si>
  <si>
    <t>https://podminky.urs.cz/item/CS_URS_2022_01/783314201</t>
  </si>
  <si>
    <t>199</t>
  </si>
  <si>
    <t>783315101</t>
  </si>
  <si>
    <t>Mezinátěr jednonásobný syntetický standardní zámečnických konstrukcí</t>
  </si>
  <si>
    <t>439692010</t>
  </si>
  <si>
    <t>Mezinátěr zámečnických konstrukcí jednonásobný syntetický standardní</t>
  </si>
  <si>
    <t>https://podminky.urs.cz/item/CS_URS_2022_01/783315101</t>
  </si>
  <si>
    <t>200</t>
  </si>
  <si>
    <t>783317101</t>
  </si>
  <si>
    <t>Krycí jednonásobný syntetický standardní nátěr zámečnických konstrukcí</t>
  </si>
  <si>
    <t>2042672629</t>
  </si>
  <si>
    <t>Krycí nátěr (email) zámečnických konstrukcí jednonásobný syntetický standardní</t>
  </si>
  <si>
    <t>https://podminky.urs.cz/item/CS_URS_2022_01/783317101</t>
  </si>
  <si>
    <t>784</t>
  </si>
  <si>
    <t>Dokončovací práce - malby a tapety</t>
  </si>
  <si>
    <t>201</t>
  </si>
  <si>
    <t>784121001</t>
  </si>
  <si>
    <t>Oškrabání malby v mísnostech v do 3,80 m</t>
  </si>
  <si>
    <t>-626812588</t>
  </si>
  <si>
    <t>Oškrabání malby v místnostech výšky do 3,80 m</t>
  </si>
  <si>
    <t>https://podminky.urs.cz/item/CS_URS_2022_01/784121001</t>
  </si>
  <si>
    <t>"strop"53</t>
  </si>
  <si>
    <t>"stěny"2,66*(20,7*2+0,8)-1*2*2</t>
  </si>
  <si>
    <t>"strop"103,2+117,7+25,2+164,4</t>
  </si>
  <si>
    <t>"stěny" 10,3*(8*2+3,75+6*2+3,76)+2,65*(11*2+2,765*2)-1,45*2*4-2,65*3,745*2+3,0*(2*2,75+36,96*2+2*2+1*2)+3*(8,255*2+2,565*2)</t>
  </si>
  <si>
    <t>"m.č.008" 3,0*(43,13*2+4,26+8,665+6+9,12*2+2,66)-1*2*8</t>
  </si>
  <si>
    <t>"1NP"</t>
  </si>
  <si>
    <t>"strop" 11*1,2+11*1</t>
  </si>
  <si>
    <t>"stěny"3,45*(11,5*2+2,775*2+36,83*2+2,775+2,019*2+2,69+2,65+9,21*2+36,725*2+2,775*2+2,03*2+2,67+9,21*2+2,67)-1*2*9-1,63*2,1*2</t>
  </si>
  <si>
    <t>"2NP"</t>
  </si>
  <si>
    <t>"strop" 11*1,2+11*1,0</t>
  </si>
  <si>
    <t>"stěny" 801,784</t>
  </si>
  <si>
    <t>"3NP"</t>
  </si>
  <si>
    <t>"strop" 0</t>
  </si>
  <si>
    <t>"4NP"</t>
  </si>
  <si>
    <t>"strop" 398,7-2,79*38,035-2,81*2,8-2,775*7,365-2,815*14</t>
  </si>
  <si>
    <t>"stěny" 3*(14*2+2,81*2+2,79*2+38,035*2+8*2+5,91+3,68+5,87+26,805*2+3,68+7,365*2+14*2+2,815*2)-1*2*16-1,605*2,1*2</t>
  </si>
  <si>
    <t>"5NP"</t>
  </si>
  <si>
    <t>"strop" 3,795*27+4,3*5,895+3,4*5,895</t>
  </si>
  <si>
    <t>"stěny" 3*(21*2+44*2+4*2,805+2,8*2+33,5*2+3,1+6,4+2*6+2,8+7,94*2+2,83*2+2,815*2+13,5*2)-1*2*28</t>
  </si>
  <si>
    <t>"6NP"</t>
  </si>
  <si>
    <t>"strop" 3,6+41,3</t>
  </si>
  <si>
    <t>"stěny" 2,77*(2+2+1,425*2)-3*1*2+ 2,77*(13,69*2+2,95*2)-5*1,2*2</t>
  </si>
  <si>
    <t>202</t>
  </si>
  <si>
    <t>784121007</t>
  </si>
  <si>
    <t>Oškrabání malby na schodišti podlaží v do 3,80 m</t>
  </si>
  <si>
    <t>847989009</t>
  </si>
  <si>
    <t>Oškrabání malby na schodišti o výšce podlaží do 3,80 m</t>
  </si>
  <si>
    <t>https://podminky.urs.cz/item/CS_URS_2022_01/784121007</t>
  </si>
  <si>
    <t>"strop"13,8</t>
  </si>
  <si>
    <t>"stěny"2,66*(8,4*2+2,56*2)</t>
  </si>
  <si>
    <t>"strop"17,3+13,5+3,1</t>
  </si>
  <si>
    <t>"stěny"3,4*(7*2+2,685*2)*2-0,9*1,2*2-1,64*1,21*2</t>
  </si>
  <si>
    <t>"strop"21+18,9+18,5</t>
  </si>
  <si>
    <t>"stěny"3,5*(9,7*2+3,955*3+7*2*2+2,795*2*2)-0,9*1,2*2-3,38*1,525*2-1,8*2,1</t>
  </si>
  <si>
    <t>"strop" 44,7+19,1+18,8</t>
  </si>
  <si>
    <t>"stěny"3,5*(8,2*2+3,965+7*2*2+2,795*2*2)-0,9*1,2*4-1,68*3,4*2-2,97*2,68</t>
  </si>
  <si>
    <t>"strop"33,7+19,3+19,3</t>
  </si>
  <si>
    <t>"stěny"197,39</t>
  </si>
  <si>
    <t>"strop"34,3+19,4+19,4</t>
  </si>
  <si>
    <t>"stěny"3,5*(7*2+2,775*2+8*2+4,26*2+7*2+2,775*2)-2*1,3*2-1,5*3,44*3-0,92*1,25*4</t>
  </si>
  <si>
    <t>"strop" 33,6</t>
  </si>
  <si>
    <t>"stěny" 4,8*(2*8+2*4,5)</t>
  </si>
  <si>
    <t>203</t>
  </si>
  <si>
    <t>784121011</t>
  </si>
  <si>
    <t>Rozmývání podkladu po oškrabání malby v místnostech v do 3,80 m</t>
  </si>
  <si>
    <t>-1258068407</t>
  </si>
  <si>
    <t>Rozmývání podkladu po oškrabání malby v místnostech výšky do 3,80 m</t>
  </si>
  <si>
    <t>https://podminky.urs.cz/item/CS_URS_2022_01/784121011</t>
  </si>
  <si>
    <t>204</t>
  </si>
  <si>
    <t>784121017</t>
  </si>
  <si>
    <t>Rozmývání podkladu po oškrabání malby na schodišti podlaží v do 3,80 m</t>
  </si>
  <si>
    <t>-527727249</t>
  </si>
  <si>
    <t>Rozmývání podkladu po oškrabání malby na schodišti o výšce podlaží do 3,80 m</t>
  </si>
  <si>
    <t>https://podminky.urs.cz/item/CS_URS_2022_01/784121017</t>
  </si>
  <si>
    <t>205</t>
  </si>
  <si>
    <t>784161001</t>
  </si>
  <si>
    <t>Tmelení spar a rohů šířky do 3 mm akrylátovým tmelem v místnostech v do 3,80 m</t>
  </si>
  <si>
    <t>1828694936</t>
  </si>
  <si>
    <t>Tmelení spar a rohů, šířky do 3 mm akrylátovým tmelem v místnostech výšky do 3,80 m</t>
  </si>
  <si>
    <t>https://podminky.urs.cz/item/CS_URS_2022_01/784161001</t>
  </si>
  <si>
    <t>1000</t>
  </si>
  <si>
    <t>206</t>
  </si>
  <si>
    <t>784161007</t>
  </si>
  <si>
    <t>Tmelení spar a rohů do 3 mm akrylátovým tmelem na schodišti podlaží v do 3,80 m</t>
  </si>
  <si>
    <t>2114669845</t>
  </si>
  <si>
    <t>Tmelení spar a rohů, šířky do 3 mm akrylátovým tmelem na schodišti o výšce podlaží do 3,80 m</t>
  </si>
  <si>
    <t>https://podminky.urs.cz/item/CS_URS_2022_01/784161007</t>
  </si>
  <si>
    <t>300</t>
  </si>
  <si>
    <t>207</t>
  </si>
  <si>
    <t>784161101</t>
  </si>
  <si>
    <t>Bandážování spar a prasklin v místnostech v do 3,80 m</t>
  </si>
  <si>
    <t>1442906224</t>
  </si>
  <si>
    <t>Bandážování (materiál ve specifikaci) spar a prasklin v místnostech výšky do 3,80 m</t>
  </si>
  <si>
    <t>https://podminky.urs.cz/item/CS_URS_2022_01/784161101</t>
  </si>
  <si>
    <t>500</t>
  </si>
  <si>
    <t>208</t>
  </si>
  <si>
    <t>59030680</t>
  </si>
  <si>
    <t>páska ze skelných vláken pro SDK</t>
  </si>
  <si>
    <t>127828429</t>
  </si>
  <si>
    <t>500*1,05 "Přepočtené koeficientem množství</t>
  </si>
  <si>
    <t>209</t>
  </si>
  <si>
    <t>784161211</t>
  </si>
  <si>
    <t>Lokální vyrovnání podkladu sádrovou stěrkou pl přes 0,1 do 0,25 m2 v místnostech v do 3,80 m</t>
  </si>
  <si>
    <t>476851649</t>
  </si>
  <si>
    <t>Lokální vyrovnání podkladu sádrovou stěrkou, tloušťky do 3 mm, plochy přes 0,1 do 0,25 m2 v místnostech výšky do 3,80 m</t>
  </si>
  <si>
    <t>https://podminky.urs.cz/item/CS_URS_2022_01/784161211</t>
  </si>
  <si>
    <t>210</t>
  </si>
  <si>
    <t>784161217</t>
  </si>
  <si>
    <t>Lokální vyrovnání podkladu sádrovou stěrkou pl přes 0,1 do 0,25 m2 na schodišti podlaží v do 3,80 m</t>
  </si>
  <si>
    <t>2069624211</t>
  </si>
  <si>
    <t>Lokální vyrovnání podkladu sádrovou stěrkou, tloušťky do 3 mm, plochy přes 0,1 do 0,25 m2 na schodišti o výšce podlaží do 3,80 m</t>
  </si>
  <si>
    <t>https://podminky.urs.cz/item/CS_URS_2022_01/784161217</t>
  </si>
  <si>
    <t>211</t>
  </si>
  <si>
    <t>784161411</t>
  </si>
  <si>
    <t>Celoplošné vyrovnání podkladu sádrovou stěrkou v místnostech v do 3,80 m</t>
  </si>
  <si>
    <t>1812587748</t>
  </si>
  <si>
    <t>Celoplošné vyrovnání podkladu sádrovou stěrkou, tloušťky do 3 mm vyrovnáním v místnostech výšky do 3,80 m</t>
  </si>
  <si>
    <t>https://podminky.urs.cz/item/CS_URS_2022_01/784161411</t>
  </si>
  <si>
    <t>212</t>
  </si>
  <si>
    <t>784171001</t>
  </si>
  <si>
    <t>Olepování vnitřních ploch páskou v místnostech v do 3,80 m</t>
  </si>
  <si>
    <t>-244968261</t>
  </si>
  <si>
    <t>Olepování vnitřních ploch (materiál ve specifikaci) včetně pozdějšího odlepení páskou nebo fólií v místnostech výšky do 3,80 m</t>
  </si>
  <si>
    <t>https://podminky.urs.cz/item/CS_URS_2022_01/784171001</t>
  </si>
  <si>
    <t>250</t>
  </si>
  <si>
    <t>213</t>
  </si>
  <si>
    <t>58124833</t>
  </si>
  <si>
    <t>páska pro malířské potřeby maskovací krepová 19mmx50m</t>
  </si>
  <si>
    <t>1526866078</t>
  </si>
  <si>
    <t>250*1,05 "Přepočtené koeficientem množství</t>
  </si>
  <si>
    <t>214</t>
  </si>
  <si>
    <t>784171101</t>
  </si>
  <si>
    <t>Zakrytí vnitřních podlah včetně pozdějšího odkrytí</t>
  </si>
  <si>
    <t>-573858053</t>
  </si>
  <si>
    <t>Zakrytí nemalovaných ploch (materiál ve specifikaci) včetně pozdějšího odkrytí podlah</t>
  </si>
  <si>
    <t>https://podminky.urs.cz/item/CS_URS_2022_01/784171101</t>
  </si>
  <si>
    <t>"strop" 398</t>
  </si>
  <si>
    <t>215</t>
  </si>
  <si>
    <t>58124842</t>
  </si>
  <si>
    <t>fólie pro malířské potřeby zakrývací tl 7µ 4x5m</t>
  </si>
  <si>
    <t>65012861</t>
  </si>
  <si>
    <t>2075,123*1,05 "Přepočtené koeficientem množství</t>
  </si>
  <si>
    <t>216</t>
  </si>
  <si>
    <t>784171121</t>
  </si>
  <si>
    <t>Zakrytí vnitřních ploch konstrukcí nebo prvků v místnostech v do 3,80 m</t>
  </si>
  <si>
    <t>1327581684</t>
  </si>
  <si>
    <t>Zakrytí nemalovaných ploch (materiál ve specifikaci) včetně pozdějšího odkrytí konstrukcí nebo samostatných prvků např. schodišť, nábytku, radiátorů, zábradlí v místnostech výšky do 3,80</t>
  </si>
  <si>
    <t>https://podminky.urs.cz/item/CS_URS_2022_01/784171121</t>
  </si>
  <si>
    <t>217</t>
  </si>
  <si>
    <t>-1453577675</t>
  </si>
  <si>
    <t>1751,877*1,05 "Přepočtené koeficientem množství</t>
  </si>
  <si>
    <t>218</t>
  </si>
  <si>
    <t>784171127</t>
  </si>
  <si>
    <t>Zakrytí vnitřních ploch konstrukcí nebo prvků na schodišti podlaží v do 3,80 m</t>
  </si>
  <si>
    <t>-1882013132</t>
  </si>
  <si>
    <t>Zakrytí nemalovaných ploch (materiál ve specifikaci) včetně pozdějšího odkrytí konstrukcí nebo samostatných prvků např. schodišť, nábytku, radiátorů, zábradlí na schodišti o výšce podlaží do 3,80</t>
  </si>
  <si>
    <t>https://podminky.urs.cz/item/CS_URS_2022_01/784171127</t>
  </si>
  <si>
    <t>219</t>
  </si>
  <si>
    <t>-324043116</t>
  </si>
  <si>
    <t>300*1,05 "Přepočtené koeficientem množství</t>
  </si>
  <si>
    <t>220</t>
  </si>
  <si>
    <t>784181001</t>
  </si>
  <si>
    <t>Jednonásobné pačokování v místnostech v do 3,80 m</t>
  </si>
  <si>
    <t>-893237079</t>
  </si>
  <si>
    <t>Pačokování jednonásobné v místnostech výšky do 3,80 m</t>
  </si>
  <si>
    <t>https://podminky.urs.cz/item/CS_URS_2022_01/784181001</t>
  </si>
  <si>
    <t>221</t>
  </si>
  <si>
    <t>784181007</t>
  </si>
  <si>
    <t>Jednonásobné pačokování na schodišti podlaží v do 3,80 m</t>
  </si>
  <si>
    <t>-1168263521</t>
  </si>
  <si>
    <t>Pačokování jednonásobné na schodišti o výšce podlaží do 3,80 m</t>
  </si>
  <si>
    <t>https://podminky.urs.cz/item/CS_URS_2022_01/784181007</t>
  </si>
  <si>
    <t>222</t>
  </si>
  <si>
    <t>784181101</t>
  </si>
  <si>
    <t>Základní akrylátová jednonásobná bezbarvá penetrace podkladu v místnostech v do 3,80 m</t>
  </si>
  <si>
    <t>1463881044</t>
  </si>
  <si>
    <t>Penetrace podkladu jednonásobná základní akrylátová bezbarvá v místnostech výšky do 3,80 m</t>
  </si>
  <si>
    <t>https://podminky.urs.cz/item/CS_URS_2022_01/784181101</t>
  </si>
  <si>
    <t>223</t>
  </si>
  <si>
    <t>784181107</t>
  </si>
  <si>
    <t>Základní akrylátová jednonásobná bezbarvá penetrace podkladu na schodišti podlaží v do 3,80 m</t>
  </si>
  <si>
    <t>-1840844242</t>
  </si>
  <si>
    <t>Penetrace podkladu jednonásobná základní akrylátová bezbarvá na schodišti o výšce podlaží do 3,80 m</t>
  </si>
  <si>
    <t>https://podminky.urs.cz/item/CS_URS_2022_01/784181107</t>
  </si>
  <si>
    <t>224</t>
  </si>
  <si>
    <t>784191003</t>
  </si>
  <si>
    <t>Čištění vnitřních ploch oken dvojitých nebo zdvojených po provedení malířských prací</t>
  </si>
  <si>
    <t>-1207337394</t>
  </si>
  <si>
    <t>Čištění vnitřních ploch hrubý úklid po provedení malířských prací omytím oken dvojitých nebo zdvojených</t>
  </si>
  <si>
    <t>https://podminky.urs.cz/item/CS_URS_2022_01/784191003</t>
  </si>
  <si>
    <t>225</t>
  </si>
  <si>
    <t>784191005</t>
  </si>
  <si>
    <t>Čištění vnitřních ploch dveří nebo vrat po provedení malířských prací</t>
  </si>
  <si>
    <t>549782659</t>
  </si>
  <si>
    <t>Čištění vnitřních ploch hrubý úklid po provedení malířských prací omytím dveří nebo vrat</t>
  </si>
  <si>
    <t>https://podminky.urs.cz/item/CS_URS_2022_01/784191005</t>
  </si>
  <si>
    <t>226</t>
  </si>
  <si>
    <t>784191007</t>
  </si>
  <si>
    <t>Čištění vnitřních ploch podlah po provedení malířských prací</t>
  </si>
  <si>
    <t>-717850714</t>
  </si>
  <si>
    <t>Čištění vnitřních ploch hrubý úklid po provedení malířských prací omytím podlah</t>
  </si>
  <si>
    <t>https://podminky.urs.cz/item/CS_URS_2022_01/784191007</t>
  </si>
  <si>
    <t>"2PP" 13,8+53+24,6+24,4+6,6+4,6+1,4+21+23,6+37,5+42,3</t>
  </si>
  <si>
    <t>"1PP" 103,2+17,3+13,5+3,1+117,7+25,2+164,4+5,8+5,8+2,4+2,5+7,7+6,7+1,8+2+49+47,3</t>
  </si>
  <si>
    <t>"1NP" 33,7+19,3+19,3+321,2</t>
  </si>
  <si>
    <t>"2NP" 44,7+19,1+18,8+35,4+142,7+146,2</t>
  </si>
  <si>
    <t>"3NP" 12+21+18,9+18,5+87,3+142,7+141</t>
  </si>
  <si>
    <t>"4NP" 34,2+19,2+19,4+398,7</t>
  </si>
  <si>
    <t>"5NP" 34,3+19,4+19,4+477,1</t>
  </si>
  <si>
    <t>"6NP" 33,6+41,3</t>
  </si>
  <si>
    <t>227</t>
  </si>
  <si>
    <t>784211101</t>
  </si>
  <si>
    <t>Dvojnásobné bílé malby ze směsí za mokra výborně oděruvzdorných v místnostech v do 3,80 m</t>
  </si>
  <si>
    <t>2146154968</t>
  </si>
  <si>
    <t>Malby z malířských směsí oděruvzdorných za mokra dvojnásobné, bílé za mokra oděruvzdorné výborně v místnostech výšky do 3,80 m</t>
  </si>
  <si>
    <t>https://podminky.urs.cz/item/CS_URS_2022_01/784211101</t>
  </si>
  <si>
    <t>"strop" 13,8+53+6,6+4,6+1,4+21+23,6+37,5+42,3+24,5+24,4</t>
  </si>
  <si>
    <t>"strop"103,2+117,7+25,2+164,4+5,8+5,8+2,4+2,5+7,7+6,7+1,8+2,1+2</t>
  </si>
  <si>
    <t>228</t>
  </si>
  <si>
    <t>784211107</t>
  </si>
  <si>
    <t>Dvojnásobné bílé malby ze směsí za mokra výborně oděruvzdorných na schodišti v do 3,80 m</t>
  </si>
  <si>
    <t>1334006700</t>
  </si>
  <si>
    <t>Malby z malířských směsí oděruvzdorných za mokra dvojnásobné, bílé za mokra oděruvzdorné výborně na schodišti o výšce podlaží do 3,80 m</t>
  </si>
  <si>
    <t>https://podminky.urs.cz/item/CS_URS_2022_01/784211107</t>
  </si>
  <si>
    <t>229</t>
  </si>
  <si>
    <t>784321031</t>
  </si>
  <si>
    <t>Dvojnásobné silikátové sanační bílé malby v místnosti v do 3,80 m</t>
  </si>
  <si>
    <t>-1293470241</t>
  </si>
  <si>
    <t>Malby silikátové sanační dvojnásobné, bílé v místnostech výšky do 3,80 m</t>
  </si>
  <si>
    <t>https://podminky.urs.cz/item/CS_URS_2022_01/784321031</t>
  </si>
  <si>
    <t>Poznámka k položce:
Vnitřní povrchová úprava sanačních omítek ve 2PP+1PP</t>
  </si>
  <si>
    <t>HZS</t>
  </si>
  <si>
    <t>Hodinové zúčtovací sazby</t>
  </si>
  <si>
    <t>230</t>
  </si>
  <si>
    <t>HZS1212</t>
  </si>
  <si>
    <t>Hodinová zúčtovací sazba kopáč</t>
  </si>
  <si>
    <t>512</t>
  </si>
  <si>
    <t>-1893602110</t>
  </si>
  <si>
    <t>Hodinové zúčtovací sazby profesí HSV zemní a pomocné práce kopáč</t>
  </si>
  <si>
    <t>https://podminky.urs.cz/item/CS_URS_2022_01/HZS1212</t>
  </si>
  <si>
    <t>Poznámka k položce:
ruční dokopání v uzavřeném prostoru u nepředvídatelných podzemních konstrukcí, bude vykazováno zápisy do SD, bude účtováno podle odsouhlasené skutečnosti</t>
  </si>
  <si>
    <t>2*8*2*4</t>
  </si>
  <si>
    <t>231</t>
  </si>
  <si>
    <t>HZS1292</t>
  </si>
  <si>
    <t>Hodinová zúčtovací sazba stavební dělník</t>
  </si>
  <si>
    <t>-11745273</t>
  </si>
  <si>
    <t>Hodinové zúčtovací sazby profesí HSV zemní a pomocné práce stavební dělník</t>
  </si>
  <si>
    <t>https://podminky.urs.cz/item/CS_URS_2022_01/HZS1292</t>
  </si>
  <si>
    <t>Poznámka k položce:
Práce spojené s odstraněním veškeré montážní sádry na stávajících elektroinstalačních rozvodech, rozsha prací bude zapisován z hlediska časové náročnosti do stavebního deníku a bude účtován podle odsouhlasené skutečnosti</t>
  </si>
  <si>
    <t>3*4*4</t>
  </si>
  <si>
    <t>232</t>
  </si>
  <si>
    <t>HZS1311</t>
  </si>
  <si>
    <t>Hodinová zúčtovací sazba omítkář</t>
  </si>
  <si>
    <t>880334764</t>
  </si>
  <si>
    <t>Hodinové zúčtovací sazby profesí HSV provádění konstrukcí omítkář</t>
  </si>
  <si>
    <t>https://podminky.urs.cz/item/CS_URS_2022_01/HZS1311</t>
  </si>
  <si>
    <t>Poznámka k položce:
bude vykazováno zápisy do SD, bude účtováno podle odsouhlasené skutečnosti</t>
  </si>
  <si>
    <t>2*8*3*4</t>
  </si>
  <si>
    <t>233</t>
  </si>
  <si>
    <t>HZS2171</t>
  </si>
  <si>
    <t>Hodinová zúčtovací sazba sádrokartonář</t>
  </si>
  <si>
    <t>-2022916874</t>
  </si>
  <si>
    <t>Hodinové zúčtovací sazby profesí PSV provádění stavebních konstrukcí sádrokartonář</t>
  </si>
  <si>
    <t>https://podminky.urs.cz/item/CS_URS_2022_01/HZS2171</t>
  </si>
  <si>
    <t>48*4</t>
  </si>
  <si>
    <t>TI 01 - Vzduchotechnika</t>
  </si>
  <si>
    <t xml:space="preserve">      D1 - Sklady m.č.00.07 až 0010 ve 2.PP</t>
  </si>
  <si>
    <t>D1</t>
  </si>
  <si>
    <t>Sklady m.č.00.07 až 0010 ve 2.PP</t>
  </si>
  <si>
    <t>Pol1</t>
  </si>
  <si>
    <t>Větrací jednotka  vč.RAM, dodávka v dílech</t>
  </si>
  <si>
    <t>-1752002133</t>
  </si>
  <si>
    <t>Větrací jednotka vč.RAM, dodávka v dílech</t>
  </si>
  <si>
    <t>Poznámka k položce:
Podrobná technická specifikace výrobku dle PD- část VZT</t>
  </si>
  <si>
    <t>Pol2</t>
  </si>
  <si>
    <t>Sestavení  VZT jednotky na místě montážní firmou</t>
  </si>
  <si>
    <t>-1138458065</t>
  </si>
  <si>
    <t>Sestavení VZT jednotky na místě montážní firmou (odhad)</t>
  </si>
  <si>
    <t>Pol3</t>
  </si>
  <si>
    <t>Uvedení VZT jednotky do provozu</t>
  </si>
  <si>
    <t>136763639</t>
  </si>
  <si>
    <t>Pol4</t>
  </si>
  <si>
    <t>Žaluzie PZDM 70 800x400-.111 TPM 079/10</t>
  </si>
  <si>
    <t>61127024</t>
  </si>
  <si>
    <t>Pol5</t>
  </si>
  <si>
    <t>Tlumič hluku KTU 100x315x1000</t>
  </si>
  <si>
    <t>807361685</t>
  </si>
  <si>
    <t>-351025718</t>
  </si>
  <si>
    <t>756397627</t>
  </si>
  <si>
    <t>602548059</t>
  </si>
  <si>
    <t>Pol6</t>
  </si>
  <si>
    <t>Tlumič hluku KTU 100x315x1500</t>
  </si>
  <si>
    <t>-140517219</t>
  </si>
  <si>
    <t>Pol7</t>
  </si>
  <si>
    <t>Tlumič hluku kTU 100x400x500</t>
  </si>
  <si>
    <t>188458789</t>
  </si>
  <si>
    <t>Pol8</t>
  </si>
  <si>
    <t>Vyústka VNM 2 325x125 R1 TPM 015/01</t>
  </si>
  <si>
    <t>1046554006</t>
  </si>
  <si>
    <t>Pol9</t>
  </si>
  <si>
    <t>Vyústka VNM 2 400x125 R1 TPM 015/01</t>
  </si>
  <si>
    <t>-144443164</t>
  </si>
  <si>
    <t>Pol10</t>
  </si>
  <si>
    <t>Vyústka VNM 2 425x140 R1 TPM 015/01</t>
  </si>
  <si>
    <t>-761249830</t>
  </si>
  <si>
    <t>Pol11</t>
  </si>
  <si>
    <t>Vyústka VNM 2 400 x 200 R1 TPM 015/01</t>
  </si>
  <si>
    <t>308187654</t>
  </si>
  <si>
    <t>Pol12</t>
  </si>
  <si>
    <t>Vyústka VNM 1 400 x 200 R1 TPM 015/01</t>
  </si>
  <si>
    <t>1361088851</t>
  </si>
  <si>
    <t>Pol13</t>
  </si>
  <si>
    <t>Vyústka VNM 1 625x125 R1 TPM 015/01</t>
  </si>
  <si>
    <t>845158062</t>
  </si>
  <si>
    <t>Pol14</t>
  </si>
  <si>
    <t>Vyústka VNM 1 560x280 R1 TPM 015/01</t>
  </si>
  <si>
    <t>545596528</t>
  </si>
  <si>
    <t>Pol15</t>
  </si>
  <si>
    <t>Regulační klapka RKM 250x200 TPM 009/00 .01</t>
  </si>
  <si>
    <t>-1424790158</t>
  </si>
  <si>
    <t>Pol16</t>
  </si>
  <si>
    <t>Regulační klapka RKM 315x250 TPM 009/00  .01</t>
  </si>
  <si>
    <t>-243868002</t>
  </si>
  <si>
    <t>Regulační klapka RKM 315x250 TPM 009/00 .01</t>
  </si>
  <si>
    <t>Pol17</t>
  </si>
  <si>
    <t>Regulační klapka RKM  250 x 315  TPM 009/00  .01</t>
  </si>
  <si>
    <t>-1416896438</t>
  </si>
  <si>
    <t>Regulační klapka RKM 250 x 315 TPM 009/00 .01</t>
  </si>
  <si>
    <t>Pol18</t>
  </si>
  <si>
    <t>Regulační klapka RKM  400 x 315  TPM 009/00  .01</t>
  </si>
  <si>
    <t>-874439754</t>
  </si>
  <si>
    <t>Regulační klapka RKM 400 x 315 TPM 009/00 .01</t>
  </si>
  <si>
    <t>Pol19</t>
  </si>
  <si>
    <t>Tlumící vložka čtyřhranná FFDM  400 x 250   TPM 003/96</t>
  </si>
  <si>
    <t>379997343</t>
  </si>
  <si>
    <t>Tlumící vložka čtyřhranná FFDM 400 x 250 TPM 003/96</t>
  </si>
  <si>
    <t>Pol20</t>
  </si>
  <si>
    <t>Potrubí čtyřhranné-rovné SK I s=0,5-0,8mm pozink plech</t>
  </si>
  <si>
    <t>56857269</t>
  </si>
  <si>
    <t>Pol21</t>
  </si>
  <si>
    <t>Potrubí čtyřhr.-tvarovky SK I s=0,5-0,8mm pozink plech</t>
  </si>
  <si>
    <t>-365100481</t>
  </si>
  <si>
    <t>Pol22</t>
  </si>
  <si>
    <t>Tepelná izolace potrubí tl.40mm s obalem ALU fólií</t>
  </si>
  <si>
    <t>-1222616947</t>
  </si>
  <si>
    <t>Pol23</t>
  </si>
  <si>
    <t>Montážní, těsnící a spojovací materiál</t>
  </si>
  <si>
    <t>-1722062624</t>
  </si>
  <si>
    <t>TI 02 - Zdravotechnické instalace</t>
  </si>
  <si>
    <t xml:space="preserve">    11 - Přípravné a přidružené práce</t>
  </si>
  <si>
    <t xml:space="preserve">    13 - Hloubené vykopávky</t>
  </si>
  <si>
    <t xml:space="preserve">    15 - Roubení</t>
  </si>
  <si>
    <t xml:space="preserve">    16 - Přemístění výkopku</t>
  </si>
  <si>
    <t xml:space="preserve">    17 - Konstrukce ze zemin</t>
  </si>
  <si>
    <t xml:space="preserve">    87 - Potrubí z trub z plastických hmot, skleněných a čedičových</t>
  </si>
  <si>
    <t xml:space="preserve">    H27 - Vedení trubní dálková a přípojná</t>
  </si>
  <si>
    <t xml:space="preserve">    721 - Vnitřní kanalizace</t>
  </si>
  <si>
    <t xml:space="preserve">    722 - Vnitřní vodovod</t>
  </si>
  <si>
    <t xml:space="preserve">    725 - Zařizovací předměty</t>
  </si>
  <si>
    <t>OST - Ostatní</t>
  </si>
  <si>
    <t>Přípravné a přidružené práce</t>
  </si>
  <si>
    <t>112101103R00</t>
  </si>
  <si>
    <t>Vyčištění uliční vpusti</t>
  </si>
  <si>
    <t>-48452294</t>
  </si>
  <si>
    <t>Hloubené vykopávky</t>
  </si>
  <si>
    <t>132301202R00</t>
  </si>
  <si>
    <t>Hloubení rýh šířky do 200 cm v hor.4 do 1000 m3</t>
  </si>
  <si>
    <t>916849678</t>
  </si>
  <si>
    <t>132301209R00</t>
  </si>
  <si>
    <t>Příplatek za lepivost - hloubení rýh 200cm v hor.4</t>
  </si>
  <si>
    <t>621541991</t>
  </si>
  <si>
    <t>Roubení</t>
  </si>
  <si>
    <t>151101101R00</t>
  </si>
  <si>
    <t>Pažení a rozepření stěn rýh - příložné - hl. do 2m</t>
  </si>
  <si>
    <t>-266577295</t>
  </si>
  <si>
    <t>151101111R00</t>
  </si>
  <si>
    <t>Odstranění paženi stěn rýh - příložné - hl. do 2 m</t>
  </si>
  <si>
    <t>1074384728</t>
  </si>
  <si>
    <t>Přemístění výkopku</t>
  </si>
  <si>
    <t>161101101R00</t>
  </si>
  <si>
    <t>Svislé přemístění výkopku z hor.1-4 do 2,5 m</t>
  </si>
  <si>
    <t>1260079087</t>
  </si>
  <si>
    <t>162705327R00</t>
  </si>
  <si>
    <t>Poplatek za skládku zeminy</t>
  </si>
  <si>
    <t>-2118660199</t>
  </si>
  <si>
    <t>162701105R00</t>
  </si>
  <si>
    <t>Vodorovné přemístění výkopku z hor.1-4 do 10000 m</t>
  </si>
  <si>
    <t>-1151979632</t>
  </si>
  <si>
    <t>Konstrukce ze zemin</t>
  </si>
  <si>
    <t>174101101R00</t>
  </si>
  <si>
    <t>Zásyp jam, rýh, šachet se zhutněním</t>
  </si>
  <si>
    <t>-1891469172</t>
  </si>
  <si>
    <t>175101101R00</t>
  </si>
  <si>
    <t>Obsyp potrubí bez prohození sypaniny</t>
  </si>
  <si>
    <t>553907152</t>
  </si>
  <si>
    <t>Potrubí z trub z plastických hmot, skleněných a čedičových</t>
  </si>
  <si>
    <t>871353121RT2</t>
  </si>
  <si>
    <t>Montáž+dod. trub z tvrdého PVC, gumový kroužek, DN 110</t>
  </si>
  <si>
    <t>-101584175</t>
  </si>
  <si>
    <t>871373121RT2</t>
  </si>
  <si>
    <t>Montáž+dod. trub z tvrdého PVC, gumový kroužek, DN 150</t>
  </si>
  <si>
    <t>-1617598624</t>
  </si>
  <si>
    <t>877353121RT8</t>
  </si>
  <si>
    <t>Montáž tvarovek odboč. z PVC gumový kroužek DN 150/110</t>
  </si>
  <si>
    <t>-86727483</t>
  </si>
  <si>
    <t>H27</t>
  </si>
  <si>
    <t>Vedení trubní dálková a přípojná</t>
  </si>
  <si>
    <t>998276101R00</t>
  </si>
  <si>
    <t>Přesun hmot, trubní vedení plastová, otevř. výkop</t>
  </si>
  <si>
    <t>1360391054</t>
  </si>
  <si>
    <t>Vnitřní kanalizace</t>
  </si>
  <si>
    <t>721110915R00</t>
  </si>
  <si>
    <t>Oprava - propojení dosavadního potrubí DN 75</t>
  </si>
  <si>
    <t>1135714293</t>
  </si>
  <si>
    <t>721173205RM1</t>
  </si>
  <si>
    <t>Potrubí z PVC připojovací D 50 x 1,8</t>
  </si>
  <si>
    <t>-871039397</t>
  </si>
  <si>
    <t>721194107R00</t>
  </si>
  <si>
    <t>Vyvedení odpadních výpustek D 50x1,8</t>
  </si>
  <si>
    <t>287658226</t>
  </si>
  <si>
    <t>721290112R00</t>
  </si>
  <si>
    <t>Zkouška těsnosti kanalizace vodou</t>
  </si>
  <si>
    <t>1734595277</t>
  </si>
  <si>
    <t>722</t>
  </si>
  <si>
    <t>Vnitřní vodovod</t>
  </si>
  <si>
    <t>722174311R00</t>
  </si>
  <si>
    <t>Potrubí z PP-R 80 PN 20, DN 20</t>
  </si>
  <si>
    <t>-545615526</t>
  </si>
  <si>
    <t>722190401R00</t>
  </si>
  <si>
    <t>Vyvedení a upevnění výpustek DN 15</t>
  </si>
  <si>
    <t>-1552355862</t>
  </si>
  <si>
    <t>722181921R00</t>
  </si>
  <si>
    <t>Izolace Mirelon tl.stěny 9mm-dod.+mtz</t>
  </si>
  <si>
    <t>1559527865</t>
  </si>
  <si>
    <t>722262151R</t>
  </si>
  <si>
    <t>Montáž vodoměru přírubového šroubového pro dálkový odečet- DN 50 horizontální</t>
  </si>
  <si>
    <t>-687277296</t>
  </si>
  <si>
    <t>Poznámka k položce:
Montáž včetně zapojení a zprovoznění komunikačního rozhraní.
Dodávka vodoměru je ve specifikaci</t>
  </si>
  <si>
    <t>722262227R</t>
  </si>
  <si>
    <t>Montáž vodoměru závitového pro dálkový odečet do 40°C DN 25</t>
  </si>
  <si>
    <t>714357367</t>
  </si>
  <si>
    <t>Poznámka k položce:
Montáž včetně zapojení a zprovoznění komunikačního rozhraní.
Dodávka vodoměru je ve specifikaci.</t>
  </si>
  <si>
    <t>Zařizovací předměty</t>
  </si>
  <si>
    <t>725110811R00</t>
  </si>
  <si>
    <t>Demontáž umyvadla vč.přísl.(batrie,sifon, roh.ventily,vodoměr)</t>
  </si>
  <si>
    <t>1427762838</t>
  </si>
  <si>
    <t>725119110R00</t>
  </si>
  <si>
    <t>Demontáž sprch.kabiny komplet</t>
  </si>
  <si>
    <t>17574181</t>
  </si>
  <si>
    <t>725941160R00</t>
  </si>
  <si>
    <t>Sprch.kabina kpl.-vanička,baterie,zástěna-dod.+mtz</t>
  </si>
  <si>
    <t>213172813</t>
  </si>
  <si>
    <t>Poznámka k položce:
Podrobná technická specifikace výrobku dle PD- část ZTI</t>
  </si>
  <si>
    <t>725530946R00</t>
  </si>
  <si>
    <t>Ohřívač TUV TO5in Dražice vč.baterie- dod.+mtz</t>
  </si>
  <si>
    <t>227830664</t>
  </si>
  <si>
    <t>Ohřívač TUV TO5 vč.baterie- dod.+mtz</t>
  </si>
  <si>
    <t>725017110R00</t>
  </si>
  <si>
    <t>Umyvadlo na šrouby LUKAS 1451.0, 50 cm, bílé</t>
  </si>
  <si>
    <t>787279441</t>
  </si>
  <si>
    <t>725017312R00</t>
  </si>
  <si>
    <t>Baterie stoj.umyvadl.páková chrom.-dod.+mtz</t>
  </si>
  <si>
    <t>1479581036</t>
  </si>
  <si>
    <t>725810405R00</t>
  </si>
  <si>
    <t>Ventil rohový s přípoj. trubičkou TE 67 G 1/2</t>
  </si>
  <si>
    <t>1994068051</t>
  </si>
  <si>
    <t>725810234R00</t>
  </si>
  <si>
    <t>Sifon umyvadl.nerez-dod.+mtz</t>
  </si>
  <si>
    <t>1701714813</t>
  </si>
  <si>
    <t>OST</t>
  </si>
  <si>
    <t>Ostatní</t>
  </si>
  <si>
    <t>583329990008</t>
  </si>
  <si>
    <t>Štěrkopísek drcený frakce 0-8 mm</t>
  </si>
  <si>
    <t>262144</t>
  </si>
  <si>
    <t>-114744481</t>
  </si>
  <si>
    <t>48402110</t>
  </si>
  <si>
    <t>Konus šachty- TBR-Q 625/600/90 dod.+mtz</t>
  </si>
  <si>
    <t>1868357955</t>
  </si>
  <si>
    <t>48402140</t>
  </si>
  <si>
    <t>Poklop litinový pro šachty 600mm dod+mtz</t>
  </si>
  <si>
    <t>-941626603</t>
  </si>
  <si>
    <t>48402070</t>
  </si>
  <si>
    <t>Skruž drenážní děrovaná dod.+mtz</t>
  </si>
  <si>
    <t>-2069556592</t>
  </si>
  <si>
    <t>48402100</t>
  </si>
  <si>
    <t>Skruž šachtová TBS-Q 1000/1000/90 dod.+mtz</t>
  </si>
  <si>
    <t>1057068232</t>
  </si>
  <si>
    <t>48432500</t>
  </si>
  <si>
    <t>EP šachtový komplet 400/T1-400/160mm-dod.+mtz</t>
  </si>
  <si>
    <t>1631762418</t>
  </si>
  <si>
    <t>583309990001</t>
  </si>
  <si>
    <t>Štěrk f 16-32</t>
  </si>
  <si>
    <t>-22822431</t>
  </si>
  <si>
    <t>14362514</t>
  </si>
  <si>
    <t>Žlab ACO  + litin.rošt dod.+mtz</t>
  </si>
  <si>
    <t>-1537571355</t>
  </si>
  <si>
    <t>Poznámka k položce:
Podrobná technická specifikace výrobku dle PD- část ZTI
Betonový žlab B125 s litinovou mříží</t>
  </si>
  <si>
    <t>48402090</t>
  </si>
  <si>
    <t>Výměna lapače dešť.svodu-HL600-dod.+.mtz</t>
  </si>
  <si>
    <t>-116099357</t>
  </si>
  <si>
    <t>48417160.A</t>
  </si>
  <si>
    <t>Čerpací box  dod.+mtz</t>
  </si>
  <si>
    <t>1524490109</t>
  </si>
  <si>
    <t>38821715R1</t>
  </si>
  <si>
    <t>vodoměr na studenou vodu PN16 DN 50 s dálkovým odečtem a s komunikačním rozhraním M-BUS</t>
  </si>
  <si>
    <t>1017118059</t>
  </si>
  <si>
    <t>Poznámka k položce:
Vodoměr v 1PP m.č.50  (např.MeiStream RF) DN50, který bude vybaven dálkovým odečtem s komunikačním rozhraním „M-BUS“</t>
  </si>
  <si>
    <t>38821715R2</t>
  </si>
  <si>
    <t>vodoměr na studenou vodu PN16 DN 25 s dálkovým odečtem a s komunikačním rozhraním M-BUS</t>
  </si>
  <si>
    <t>212787558</t>
  </si>
  <si>
    <t>Poznámka k položce:
Vodoměr v kotelně VIKS v 1PP (např.MeiStream RF) DN25, který bude vybaven dálkovým odečtem s komunikačním rozhraním „M-BUS“</t>
  </si>
  <si>
    <t>SO 02 - Informační systém</t>
  </si>
  <si>
    <t xml:space="preserve">    766 - Interiéry</t>
  </si>
  <si>
    <t>Interiéry</t>
  </si>
  <si>
    <t>766416231R</t>
  </si>
  <si>
    <t>Orientační a informační systém</t>
  </si>
  <si>
    <t>-1660126599</t>
  </si>
  <si>
    <t>https://podminky.urs.cz/item/CS_URS_2022_01/766416231R</t>
  </si>
  <si>
    <t>Poznámka k položce:
Orientační a informační systém bude řešen jako dodávka a montáž systému v rozsahu projektové dokumeatce včetně zpracování výrobní dokumentace a vzorkování a odsouhlasení jednotlivých prvků systému. 
Položky orientačního systému:
• označení budovy a jejího vchodu
• cedule k místnostem každého patra / -2.–5. patro
• číselné označení dveří
• rozcetníky u schodiště na každé patro
• označení pater na bočních schodištích
• orientační textové pásy pod stropem každého patra
• piktogramy
Realizace:
• deinstalace stávajícího orientačního systému
• opravy a malování interiéru
• materiál na cedule a prvky orientačního systému
• UV tisk cedulí na vybranou pevnou podložku
• výroba exteriérového označení budovy
• výroba textových pásů pod stropem každého patra 
• instalace cedulí a rozcestníků v budově
• instalace piktogramů</t>
  </si>
  <si>
    <t>TI 03 - Elektroinstalace- revize</t>
  </si>
  <si>
    <t>Soupis:</t>
  </si>
  <si>
    <t>01 - Silnoproudá elektrotechnika</t>
  </si>
  <si>
    <t xml:space="preserve"> </t>
  </si>
  <si>
    <t xml:space="preserve">    1 - Elektroinstalační práce</t>
  </si>
  <si>
    <t>M - Práce a dodávky M</t>
  </si>
  <si>
    <t xml:space="preserve">    21-M - Elektromontáže</t>
  </si>
  <si>
    <t>Elektroinstalační práce</t>
  </si>
  <si>
    <t>R0000001</t>
  </si>
  <si>
    <t>Demontáže</t>
  </si>
  <si>
    <t>1574835972</t>
  </si>
  <si>
    <t>973021511</t>
  </si>
  <si>
    <t>Vysekání výklenků nebo kapes ve zdivu z kamene výklenků, pohledové plochy přes 0,25 m2</t>
  </si>
  <si>
    <t>CS ÚRS 2021 01</t>
  </si>
  <si>
    <t>-144615610</t>
  </si>
  <si>
    <t>https://podminky.urs.cz/item/CS_URS_2021_01/973021511</t>
  </si>
  <si>
    <t>3*0,45 "Přepočtené koeficientem množství</t>
  </si>
  <si>
    <t>973032616</t>
  </si>
  <si>
    <t>Vysekání kapes ve zdivu z dutých cihel nebo tvárnic pro špalíky a krabice, velikosti do 100x100x50 mm</t>
  </si>
  <si>
    <t>548598006</t>
  </si>
  <si>
    <t>https://podminky.urs.cz/item/CS_URS_2021_01/973032616</t>
  </si>
  <si>
    <t>974041112</t>
  </si>
  <si>
    <t>Vysekání otvoru cihla průřezu do 40x50 mm</t>
  </si>
  <si>
    <t>-1739171115</t>
  </si>
  <si>
    <t>https://podminky.urs.cz/item/CS_URS_2021_01/974041112</t>
  </si>
  <si>
    <t>974041113</t>
  </si>
  <si>
    <t>Vysekání otvoru cihla průřezu do 40x70 mm</t>
  </si>
  <si>
    <t>2081701697</t>
  </si>
  <si>
    <t>https://podminky.urs.cz/item/CS_URS_2021_01/974041113</t>
  </si>
  <si>
    <t>977332211</t>
  </si>
  <si>
    <t>Frézování drážek pro vodiče ve stěnách z dutých cihel nebo tvárnic, rozměru do 30x30 mm</t>
  </si>
  <si>
    <t>-1393466910</t>
  </si>
  <si>
    <t>https://podminky.urs.cz/item/CS_URS_2021_01/977332211</t>
  </si>
  <si>
    <t>741110001</t>
  </si>
  <si>
    <t>Montáž trubek elektroinstalačních s nasunutím nebo našroubováním do krabic plastových tuhých, uložených pevně, vnější Ø přes 16 do 23 mm</t>
  </si>
  <si>
    <t>-2088257668</t>
  </si>
  <si>
    <t>https://podminky.urs.cz/item/CS_URS_2021_02/741110001</t>
  </si>
  <si>
    <t>34571092</t>
  </si>
  <si>
    <t>trubka elektroinstalační tuhá z PVC D 17,4/20 mm, délka 3m</t>
  </si>
  <si>
    <t>-1007962092</t>
  </si>
  <si>
    <t>20*1,05 "Přepočtené koeficientem množství</t>
  </si>
  <si>
    <t>741110512</t>
  </si>
  <si>
    <t>Montáž lišt a kanálků elektroinstalačních se spojkami, ohyby a rohy a s nasunutím do krabic vkládacích s víčkem, šířky do přes 60 do 120 mm</t>
  </si>
  <si>
    <t>-1330139151</t>
  </si>
  <si>
    <t>https://podminky.urs.cz/item/CS_URS_2021_02/741110512</t>
  </si>
  <si>
    <t>34571217</t>
  </si>
  <si>
    <t>kanál elektroinstalační hranatý PVC 120x40mm</t>
  </si>
  <si>
    <t>1107884107</t>
  </si>
  <si>
    <t>741112001</t>
  </si>
  <si>
    <t>Montáž krabic elektroinstalačních bez napojení na trubky a lišty, demontáže a montáže víčka a přístroje protahovacích nebo odbočných zapuštěných plastových kruhových</t>
  </si>
  <si>
    <t>1437737684</t>
  </si>
  <si>
    <t>https://podminky.urs.cz/item/CS_URS_2021_01/741112001</t>
  </si>
  <si>
    <t>34571450</t>
  </si>
  <si>
    <t>krabice pod omítku PVC přístrojová kruhová D 70mm</t>
  </si>
  <si>
    <t>760453845</t>
  </si>
  <si>
    <t>34562694</t>
  </si>
  <si>
    <t>svorkovnice krabicová bezšroubová jednopólová pro 3 vodiče 0,5-2,5mm2, 400V 24A</t>
  </si>
  <si>
    <t>-868501679</t>
  </si>
  <si>
    <t>34562695</t>
  </si>
  <si>
    <t>svorkovnice krabicová bezšroubová jednopólová pro 4 vodiče 0,5-2,5mm2, 400V 24A</t>
  </si>
  <si>
    <t>1833121047</t>
  </si>
  <si>
    <t>34562696</t>
  </si>
  <si>
    <t>svorkovnice krabicová bezšroubová jednopólová pro 5 vodičů 0,5-2,5mm2, 400V 24A</t>
  </si>
  <si>
    <t>818190829</t>
  </si>
  <si>
    <t>741310021</t>
  </si>
  <si>
    <t>Montáž spínačů jedno nebo dvoupólových nástěnných se zapojením vodičů, pro prostředí normální přepínačů, řazení 5-sériových</t>
  </si>
  <si>
    <t>-1585958843</t>
  </si>
  <si>
    <t>https://podminky.urs.cz/item/CS_URS_2021_02/741310021</t>
  </si>
  <si>
    <t>ABB.3559A05345</t>
  </si>
  <si>
    <t>Přístroj přepínače sériového, řazení 5</t>
  </si>
  <si>
    <t>-957799454</t>
  </si>
  <si>
    <t>741313004</t>
  </si>
  <si>
    <t>Montáž zásuvek domovních se zapojením vodičů bezšroubové připojení polozapuštěných nebo zapuštěných 10/16 A, provedení 2x (2P + PE) dvojnásobná šikmá</t>
  </si>
  <si>
    <t>-638705450</t>
  </si>
  <si>
    <t>https://podminky.urs.cz/item/CS_URS_2021_02/741313004</t>
  </si>
  <si>
    <t>ABB.5513AC02357B</t>
  </si>
  <si>
    <t>Zásuvka dvojnásobná s ochr. kolíky, s clonkami, s natočenou dutinou</t>
  </si>
  <si>
    <t>1912588319</t>
  </si>
  <si>
    <t>741313121</t>
  </si>
  <si>
    <t>Montáž zásuvek průmyslových se zapojením vodičů spojovacích, provedení IP 67 3P+N+PE 16 A</t>
  </si>
  <si>
    <t>560665435</t>
  </si>
  <si>
    <t>https://podminky.urs.cz/item/CS_URS_2021_02/741313121</t>
  </si>
  <si>
    <t>35811308</t>
  </si>
  <si>
    <t>zásuvka spojovací 16A - 5pól, řazení 3P+N+PE IP67, šroubové svorky</t>
  </si>
  <si>
    <t>939365184</t>
  </si>
  <si>
    <t>741313122</t>
  </si>
  <si>
    <t>Montáž zásuvek průmyslových se zapojením vodičů spojovacích, provedení IP 67 3P+N+PE 32 A</t>
  </si>
  <si>
    <t>-1984416960</t>
  </si>
  <si>
    <t>https://podminky.urs.cz/item/CS_URS_2021_02/741313122</t>
  </si>
  <si>
    <t>35811311</t>
  </si>
  <si>
    <t>zásuvka spojovací 32A - 5pól, řazení 3P+N+PE IP67, šroubové svorky</t>
  </si>
  <si>
    <t>1732026716</t>
  </si>
  <si>
    <t>741320161</t>
  </si>
  <si>
    <t>Montáž jističů se zapojením vodičů třípólových nn do 25 A bez krytu</t>
  </si>
  <si>
    <t>-1234793501</t>
  </si>
  <si>
    <t>https://podminky.urs.cz/item/CS_URS_2021_02/741320161</t>
  </si>
  <si>
    <t>35822401</t>
  </si>
  <si>
    <t>jistič 3pólový-charakteristika C 16A</t>
  </si>
  <si>
    <t>-714500845</t>
  </si>
  <si>
    <t>741320171</t>
  </si>
  <si>
    <t>Montáž jističů se zapojením vodičů třípólových nn do 63 A bez krytu</t>
  </si>
  <si>
    <t>140784738</t>
  </si>
  <si>
    <t>https://podminky.urs.cz/item/CS_URS_2021_02/741320171</t>
  </si>
  <si>
    <t>1183590</t>
  </si>
  <si>
    <t>jistič 3pólový-charakteristika C 63A, zkratový proud 10kA</t>
  </si>
  <si>
    <t>-1771471428</t>
  </si>
  <si>
    <t>741321043</t>
  </si>
  <si>
    <t>Montáž proudových chráničů se zapojením vodičů čtyřpólových nn do 63 A ve skříni</t>
  </si>
  <si>
    <t>-595133240</t>
  </si>
  <si>
    <t>https://podminky.urs.cz/item/CS_URS_2021_01/741321043</t>
  </si>
  <si>
    <t>1187881</t>
  </si>
  <si>
    <t>Chránič proudový 4pólový 40A pracovního proudu 0,03A, zkratový proud 10kA, charakteristika C</t>
  </si>
  <si>
    <t>-1177572863</t>
  </si>
  <si>
    <t>741372022</t>
  </si>
  <si>
    <t>Montáž svítidel s integrovaným zdrojem LED se zapojením vodičů interiérových přisazených nástěnných hranatých nebo kruhových, plochy přes 0,09 do 0,36 m2</t>
  </si>
  <si>
    <t>CS ÚRS 2023 01</t>
  </si>
  <si>
    <t>1617569489</t>
  </si>
  <si>
    <t>https://podminky.urs.cz/item/CS_URS_2023_01/741372022</t>
  </si>
  <si>
    <t>348R250001</t>
  </si>
  <si>
    <t xml:space="preserve">svítidlo  LED přisazené 35W, 4020lm, Ra85, 4000K, mikropyramidová optika, L90/B10, 50000hod </t>
  </si>
  <si>
    <t>-1043562632</t>
  </si>
  <si>
    <t>svítidlo  LED přisazené 35W, 4020lm, Ra85, 4000K, mikropyramidová optika, L90/B10, 50000hod</t>
  </si>
  <si>
    <t>Práce a dodávky M</t>
  </si>
  <si>
    <t>21-M</t>
  </si>
  <si>
    <t>Elektromontáže</t>
  </si>
  <si>
    <t>210020811</t>
  </si>
  <si>
    <t>Montáž a zhotovení ohnivzdorných konstrukcí pro elektrozařízení ucpávek v kabelovém kanálu průchozím včetně dveří</t>
  </si>
  <si>
    <t>-422568569</t>
  </si>
  <si>
    <t>https://podminky.urs.cz/item/CS_URS_2021_02/210020811</t>
  </si>
  <si>
    <t>1000118361</t>
  </si>
  <si>
    <t>Protipožární kabelová ucpávka</t>
  </si>
  <si>
    <t>256</t>
  </si>
  <si>
    <t>1010109060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</si>
  <si>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</si>
  <si>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</si>
  <si>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293657521</t>
  </si>
  <si>
    <t>https://podminky.urs.cz/item/CS_URS_2021_01/210280002</t>
  </si>
  <si>
    <t>210813011</t>
  </si>
  <si>
    <t>Montáž izolovaných kabelů měděných do 1 kV bez ukončení plných nebo laněných kulatých (např. CYKY, CHKE-R) uložených pevně počtu a průřezu žil 3x1,5 až 6 mm2</t>
  </si>
  <si>
    <t>-1943338380</t>
  </si>
  <si>
    <t>https://podminky.urs.cz/item/CS_URS_2021_02/210813011</t>
  </si>
  <si>
    <t>34111030</t>
  </si>
  <si>
    <t>kabel instalační jádro Cu plné izolace PVC plášť PVC 450/750V (CYKY) 3x1,5mm2</t>
  </si>
  <si>
    <t>1892807574</t>
  </si>
  <si>
    <t>200*1,15 "Přepočtené koeficientem množství</t>
  </si>
  <si>
    <t>-1819676883</t>
  </si>
  <si>
    <t>34111124</t>
  </si>
  <si>
    <t>kabel silový oheň retardující bezhalogenový bez funkční schopnosti při požáru třída reakce na oheň B2cas1d1a1 jádro Cu 0,6/1kV (1-CXKH-R B2) 3x2,5mm2</t>
  </si>
  <si>
    <t>-970718085</t>
  </si>
  <si>
    <t>1050*1,15 "Přepočtené koeficientem množství</t>
  </si>
  <si>
    <t>210813037</t>
  </si>
  <si>
    <t>Montáž izolovaných kabelů měděných do 1 kV bez ukončení plných nebo laněných kulatých (např. CYKY, CHKE-R) uložených pevně počtu a průřezu žil 4x25 až 35 mm2</t>
  </si>
  <si>
    <t>-361564641</t>
  </si>
  <si>
    <t>https://podminky.urs.cz/item/CS_URS_2021_02/210813037</t>
  </si>
  <si>
    <t>34111170</t>
  </si>
  <si>
    <t>kabel silový oheň retardující bezhalogenový bez funkční schopnosti při požáru třída reakce na oheň B2cas1d1a1 jádro Cu 0,6/1kV (1-CXKH-R B2) 5x25mm2</t>
  </si>
  <si>
    <t>1272735069</t>
  </si>
  <si>
    <t>70*1,15 "Přepočtené koeficientem množství</t>
  </si>
  <si>
    <t>210813061</t>
  </si>
  <si>
    <t>Montáž izolovaných kabelů měděných do 1 kV bez ukončení plných nebo laněných kulatých (např. CYKY, CHKE-R) uložených pevně počtu a průřezu žil 5x1,5 až 2,5 mm2</t>
  </si>
  <si>
    <t>1296447731</t>
  </si>
  <si>
    <t>https://podminky.urs.cz/item/CS_URS_2021_02/210813061</t>
  </si>
  <si>
    <t>34111163</t>
  </si>
  <si>
    <t>kabel silový oheň retardující bezhalogenový bez funkční schopnosti při požáru třída reakce na oheň B2cas1d1a1 jádro Cu 0,6/1kV (1-CXKH-R B2) 5x2,5mm2</t>
  </si>
  <si>
    <t>-1451917257</t>
  </si>
  <si>
    <t>500*1,15 "Přepočtené koeficientem množství</t>
  </si>
  <si>
    <t>210813063</t>
  </si>
  <si>
    <t>Montáž izolovaných kabelů měděných do 1 kV bez ukončení plných nebo laněných kulatých (např. CYKY, CHKE-R) uložených pevně počtu a průřezu žil 5x4 až 6 mm2</t>
  </si>
  <si>
    <t>2075184140</t>
  </si>
  <si>
    <t>https://podminky.urs.cz/item/CS_URS_2021_02/210813063</t>
  </si>
  <si>
    <t>34111098</t>
  </si>
  <si>
    <t>kabel instalační jádro Cu plné izolace PVC plášť PVC 450/750V (CYKY) 5x4mm2</t>
  </si>
  <si>
    <t>-1891541198</t>
  </si>
  <si>
    <t>20*1,15 "Přepočtené koeficientem množství</t>
  </si>
  <si>
    <t>043002000</t>
  </si>
  <si>
    <t>Zkoušební provoz a ostatní měření</t>
  </si>
  <si>
    <t>1006344183</t>
  </si>
  <si>
    <t>https://podminky.urs.cz/item/CS_URS_2021_01/043002000</t>
  </si>
  <si>
    <t>045002000</t>
  </si>
  <si>
    <t>Kompletační a koordinační činnost</t>
  </si>
  <si>
    <t>560618257</t>
  </si>
  <si>
    <t>https://podminky.urs.cz/item/CS_URS_2021_01/045002000</t>
  </si>
  <si>
    <t>065002000</t>
  </si>
  <si>
    <t>Mimostaveništní doprava materiálů</t>
  </si>
  <si>
    <t>…</t>
  </si>
  <si>
    <t>-585279510</t>
  </si>
  <si>
    <t>https://podminky.urs.cz/item/CS_URS_2021_01/065002000</t>
  </si>
  <si>
    <t>090001000</t>
  </si>
  <si>
    <t>-1770168092</t>
  </si>
  <si>
    <t>https://podminky.urs.cz/item/CS_URS_2021_01/090001000</t>
  </si>
  <si>
    <t>02 - Rozvaděč R-2.PP</t>
  </si>
  <si>
    <t>741136321</t>
  </si>
  <si>
    <t>Napojení souboru žil do skříně průřezu jedné žíly do 16 mm2</t>
  </si>
  <si>
    <t>-716893215</t>
  </si>
  <si>
    <t>https://podminky.urs.cz/item/CS_URS_2021_01/741136321</t>
  </si>
  <si>
    <t>1000156833</t>
  </si>
  <si>
    <t>Hřebenová přípojnice 3P, 16mm2/12mod. k propojení 4</t>
  </si>
  <si>
    <t>-381650897</t>
  </si>
  <si>
    <t>741210002</t>
  </si>
  <si>
    <t>Montáž rozvodnic oceloplechových nebo plastových bez zapojení vodičů běžných, hmotnosti do 50 kg</t>
  </si>
  <si>
    <t>1412178228</t>
  </si>
  <si>
    <t>https://podminky.urs.cz/item/CS_URS_2021_01/741210002</t>
  </si>
  <si>
    <t>1040011946</t>
  </si>
  <si>
    <t>Rozvodnice zapuštěná 144M s dveřmi</t>
  </si>
  <si>
    <t>394608950</t>
  </si>
  <si>
    <t>741320165</t>
  </si>
  <si>
    <t>Montáž jističů se zapojením vodičů třípólových nn do 25 A ve skříni</t>
  </si>
  <si>
    <t>497140390</t>
  </si>
  <si>
    <t>https://podminky.urs.cz/item/CS_URS_2021_01/741320165</t>
  </si>
  <si>
    <t>1183596</t>
  </si>
  <si>
    <t>jistič 3pólový-charakteristika C 16A, zkratový proud 10kA</t>
  </si>
  <si>
    <t>533657370</t>
  </si>
  <si>
    <t>2658849</t>
  </si>
  <si>
    <t>1000140602</t>
  </si>
  <si>
    <t>OEZ:41026 Pojistkový odpínač OPVP14-3 RP 7,38kč/ks</t>
  </si>
  <si>
    <t>-1648459266</t>
  </si>
  <si>
    <t>1030085386</t>
  </si>
  <si>
    <t xml:space="preserve"> Pojistka válcová 63A</t>
  </si>
  <si>
    <t>1506830112</t>
  </si>
  <si>
    <t>Pojistka válcová 63A</t>
  </si>
  <si>
    <t>741320201</t>
  </si>
  <si>
    <t>Montáž jističů se zapojením vodičů čtyřpólových nn deionových vestavných do 100 A</t>
  </si>
  <si>
    <t>290536668</t>
  </si>
  <si>
    <t>https://podminky.urs.cz/item/CS_URS_2021_01/741320201</t>
  </si>
  <si>
    <t>1249839</t>
  </si>
  <si>
    <t>Hlavní vypínač do rozvaděče na DIN lištu 3pólový 63A</t>
  </si>
  <si>
    <t>-816138877</t>
  </si>
  <si>
    <t>741321001</t>
  </si>
  <si>
    <t>Montáž proudových chráničů se zapojením vodičů dvoupólových nn do 25 A bez krytu</t>
  </si>
  <si>
    <t>-1818817216</t>
  </si>
  <si>
    <t>https://podminky.urs.cz/item/CS_URS_2021_02/741321001</t>
  </si>
  <si>
    <t>1187843</t>
  </si>
  <si>
    <t>Kombinovaný chránič proudový 16A pracovního proudu 0,03A, zkratový proud 10kA, charakteristika C</t>
  </si>
  <si>
    <t>-1571144145</t>
  </si>
  <si>
    <t>-2055683618</t>
  </si>
  <si>
    <t>-1598362373</t>
  </si>
  <si>
    <t>741322061</t>
  </si>
  <si>
    <t>Montáž přepěťových ochran nn se zapojením vodičů svodiče přepětí – typ 2 třípólových jednodílných</t>
  </si>
  <si>
    <t>1329241965</t>
  </si>
  <si>
    <t>https://podminky.urs.cz/item/CS_URS_2021_01/741322061</t>
  </si>
  <si>
    <t>1146902</t>
  </si>
  <si>
    <t>Svodič přepětí 3pólový 350V\20kA, typ 2</t>
  </si>
  <si>
    <t>1077417522</t>
  </si>
  <si>
    <t>R000000001</t>
  </si>
  <si>
    <t>Podružný materiál</t>
  </si>
  <si>
    <t>595708101</t>
  </si>
  <si>
    <t>R0000002</t>
  </si>
  <si>
    <t>Revize rozvaděče</t>
  </si>
  <si>
    <t>672956503</t>
  </si>
  <si>
    <t>03 - Slaboproudá elektroinstalace</t>
  </si>
  <si>
    <t xml:space="preserve">    742 - Elektroinstalace - slaboproud</t>
  </si>
  <si>
    <t>-850572389</t>
  </si>
  <si>
    <t>-318695732</t>
  </si>
  <si>
    <t>741110041</t>
  </si>
  <si>
    <t>Montáž trubek elektroinstalačních s nasunutím nebo našroubováním do krabic plastových ohebných, uložených pevně, vnější Ø přes 11 do 23 mm</t>
  </si>
  <si>
    <t>814235363</t>
  </si>
  <si>
    <t>https://podminky.urs.cz/item/CS_URS_2021_02/741110041</t>
  </si>
  <si>
    <t>34571152</t>
  </si>
  <si>
    <t>trubka elektroinstalační ohebná z PH, D 16/21,2mm</t>
  </si>
  <si>
    <t>95371395</t>
  </si>
  <si>
    <t>40*1,05 "Přepočtené koeficientem množství</t>
  </si>
  <si>
    <t>741110511</t>
  </si>
  <si>
    <t>Montáž lišt a kanálků elektroinstalačních se spojkami, ohyby a rohy a s nasunutím do krabic vkládacích s víčkem, šířky do 60 mm</t>
  </si>
  <si>
    <t>995144155</t>
  </si>
  <si>
    <t>https://podminky.urs.cz/item/CS_URS_2021_02/741110511</t>
  </si>
  <si>
    <t>34571008</t>
  </si>
  <si>
    <t>lišta elektroinstalační hranatá PVC 40x40mm</t>
  </si>
  <si>
    <t>-362646964</t>
  </si>
  <si>
    <t>15*1,05 "Přepočtené koeficientem množství</t>
  </si>
  <si>
    <t>741110555</t>
  </si>
  <si>
    <t>Montáž lišt a kanálků elektroinstalačních se spojkami, ohyby a rohy a s nasunutím do krabic doplňkové prvky protipožární utěsnění, šířky do 180 mm</t>
  </si>
  <si>
    <t>-1773630870</t>
  </si>
  <si>
    <t>https://podminky.urs.cz/item/CS_URS_2021_02/741110555</t>
  </si>
  <si>
    <t>23170003</t>
  </si>
  <si>
    <t>pěna montážní PUR protipožární jednosložková</t>
  </si>
  <si>
    <t>-1338546512</t>
  </si>
  <si>
    <t>2*1,188 "Přepočtené koeficientem množství</t>
  </si>
  <si>
    <t>-677962619</t>
  </si>
  <si>
    <t>https://podminky.urs.cz/item/CS_URS_2021_02/741112001</t>
  </si>
  <si>
    <t>34571457</t>
  </si>
  <si>
    <t>krabice pod omítku PVC odbočná kruhová D 70mm s víčkem</t>
  </si>
  <si>
    <t>-608854926</t>
  </si>
  <si>
    <t>741132301</t>
  </si>
  <si>
    <t>Ukončení kabelů nebo vodičů koncovkou nebo s vývodkou ucpávkovou do 8 žil s jednoduchým nástavcem průměru 12 mm</t>
  </si>
  <si>
    <t>-1977794869</t>
  </si>
  <si>
    <t>https://podminky.urs.cz/item/CS_URS_2021_02/741132301</t>
  </si>
  <si>
    <t>ADI.0051327.URS</t>
  </si>
  <si>
    <t>Nestíněný konektor RJ45 CAT6 UTP 8p8c pro drát, kulatý kabel, s vložkou</t>
  </si>
  <si>
    <t>-1955960619</t>
  </si>
  <si>
    <t>742121001</t>
  </si>
  <si>
    <t>Montáž kabelů sdělovacích pro vnitřní rozvody počtu žil do 15</t>
  </si>
  <si>
    <t>-1888435468</t>
  </si>
  <si>
    <t>https://podminky.urs.cz/item/CS_URS_2021_01/742121001</t>
  </si>
  <si>
    <t>34121268</t>
  </si>
  <si>
    <t>kabel datový bezhalogenový třída reakce na oheň B2cas1d1a1 jádro Cu plné (U/UTP) kat. 6</t>
  </si>
  <si>
    <t>199500698</t>
  </si>
  <si>
    <t>Poznámka k položce:
U/UTP</t>
  </si>
  <si>
    <t>742190002</t>
  </si>
  <si>
    <t>Ostatní práce pro trasy značení trasy vedení</t>
  </si>
  <si>
    <t>-877001720</t>
  </si>
  <si>
    <t>https://podminky.urs.cz/item/CS_URS_2021_01/742190002</t>
  </si>
  <si>
    <t>742</t>
  </si>
  <si>
    <t>Elektroinstalace - slaboproud</t>
  </si>
  <si>
    <t>742110102</t>
  </si>
  <si>
    <t>Montáž kabelového žlabu drátěného 150/100 mm</t>
  </si>
  <si>
    <t>-1644351714</t>
  </si>
  <si>
    <t>https://podminky.urs.cz/item/CS_URS_2021_02/742110102</t>
  </si>
  <si>
    <t>10.855.146</t>
  </si>
  <si>
    <t>Žlab drátěný 100/100 M2 ŽZ</t>
  </si>
  <si>
    <t>1236806181</t>
  </si>
  <si>
    <t>10.651.223</t>
  </si>
  <si>
    <t>Rychlospojka drátěných žlabů 70+</t>
  </si>
  <si>
    <t>2140713782</t>
  </si>
  <si>
    <t>10.651.405</t>
  </si>
  <si>
    <t>Ohebná spojka drátěných žlabů PG</t>
  </si>
  <si>
    <t>-1637869512</t>
  </si>
  <si>
    <t>10.651.443</t>
  </si>
  <si>
    <t>Stěnový držák pro dr. žlab SS</t>
  </si>
  <si>
    <t>-1833645433</t>
  </si>
  <si>
    <t>10.651.320</t>
  </si>
  <si>
    <t>Středový držák dr. žlabů EZ</t>
  </si>
  <si>
    <t>-428171962</t>
  </si>
  <si>
    <t>742330042</t>
  </si>
  <si>
    <t>Montáž strukturované kabeláže zásuvek datových pod omítku, do nábytku, do parapetního žlabu nebo podlahové krabice dvouzásuvky</t>
  </si>
  <si>
    <t>1780338231</t>
  </si>
  <si>
    <t>https://podminky.urs.cz/item/CS_URS_2021_02/742330042</t>
  </si>
  <si>
    <t>ABB.RJ45C6U</t>
  </si>
  <si>
    <t>Přístroj zásuvky datové Modular Jack 2xRJ 45-8 Cat. 6</t>
  </si>
  <si>
    <t>-1366011343</t>
  </si>
  <si>
    <t>742330101</t>
  </si>
  <si>
    <t>Montáž strukturované kabeláže měření segmentu metalického s vyhotovením protokolu</t>
  </si>
  <si>
    <t>-315986031</t>
  </si>
  <si>
    <t>https://podminky.urs.cz/item/CS_URS_2021_01/742330101</t>
  </si>
  <si>
    <t>742340002</t>
  </si>
  <si>
    <t>Montáž WiFi - nástěnné</t>
  </si>
  <si>
    <t>-778729768</t>
  </si>
  <si>
    <t>https://podminky.urs.cz/item/CS_URS_2021_02/742340002</t>
  </si>
  <si>
    <t>001R</t>
  </si>
  <si>
    <t>WiFi vnitřní: Přístupový bod bezdrátové sítě
Rádio:2,4GHz i 5GHz
Podpora standardů: 802.11 minimálně:a/ac/b/g/n
Technologie: MIMO 3x3 (obě rádia)
PoE: Podpora PoE 802.3af či PoE 802.3at
RJ45 porty: 1Gbit připojení, další 1Gbit průchozí
Antény: vnitř</t>
  </si>
  <si>
    <t>408504970</t>
  </si>
  <si>
    <t>WiFi vnitřní: Přístupový bod bezdrátové sítě
Rádio:2,4GHz i 5GHz
Podpora standardů: 802.11 minimálně:a/ac/b/g/n
Technologie: MIMO 3x3 (obě rádia)
PoE: Podpora PoE 802.3af či PoE 802.3at
RJ45 porty: 1Gbit připojení, další 1Gbit průchozí
Antény: vnitřní
Kompatibilita: Plná se stávajícím WiFi kontrolérem zadavatele: UniFi Controller
Záruka. min.2roky</t>
  </si>
  <si>
    <t>1169706893</t>
  </si>
  <si>
    <t>1497902060</t>
  </si>
  <si>
    <t>-2074634736</t>
  </si>
  <si>
    <t>-427029023</t>
  </si>
  <si>
    <t>04 - Přenos dat z měřičů tepla a vodoměru na dispečink UJEP</t>
  </si>
  <si>
    <t xml:space="preserve">    732 - Ústřední vytápění - strojovny</t>
  </si>
  <si>
    <t>732</t>
  </si>
  <si>
    <t>Ústřední vytápění - strojovny</t>
  </si>
  <si>
    <t>732493810R1</t>
  </si>
  <si>
    <t>Demontáž a montáž zařízení strojoven- ultrazvukový měřič tepla UT DN 65</t>
  </si>
  <si>
    <t>1153539693</t>
  </si>
  <si>
    <t>Poznámka k položce:
Jedná se o výměnu stávajícího kalorimetru za nový, typu (např.ve standardu Landis+Gyr, 2WR5. ULTRAHEAT).
Přesnost měření ČSN EN 1434 třída 2
Qi - minimální průtok (m3/hod) = 0,25 
Qp - trvalý průtok (m3/hod) = 25
Qs - maximální průtok (m3/hod) = 50
Počítadlo:
Teplota skladování - 20 do 60 °C
Okolní teplota + 5 do 55 °C
Okolní vlhkost &lt; 93 %
Druh ochrany IP 54 podle EN 60529
Ochranná třída síť 230V II podle EN 61558
 síť AC 24 V III podle EN 61558
Práh citlivosti ∆T 0,2 K
Teplotní rozdíl ∆T = 3 K až 150 K
Rozsah použití 2...180°C
Teplotní čidla:
Typ Pt 500 nebo Pt 100
 podle EN 60751
Rozsah použití 0...150°C délka ≤ 45 mm
 0...180°C délka &gt; 45 mm
Všechny hydraulické části
Metrologická třída 1 : 100
Teplotní rozsah 10 až 130 ° C
Maximální teplota 150 ° C po 2000 h
Maximální přetížení 2, 8 x Qp
Jmenovitý tlak PN 25</t>
  </si>
  <si>
    <t>732493810R2</t>
  </si>
  <si>
    <t>Demontáž a montáž zařízení strojoven- ultrazvukový měřič TUV</t>
  </si>
  <si>
    <t>-2103146985</t>
  </si>
  <si>
    <t>Poznámka k položce:
Jedná se o výměnu stávajícího kalorimetru za nový, typu (např.ve standardu Landis+Gyr, 2WR5. ULTRAHEAT).
Přesnost měření ČSN EN 1434 třída 2
Qi - minimální průtok (m3/hod) = 0,015 
Qp - trvalý průtok (m3/hod) = 1,5
Qs - maximální průtok (m3/hod) = 3
Počítadlo:
Teplota skladování - 20 do 60 °C
Okolní teplota + 5 do 55 °C
Okolní vlhkost &lt; 93 %
Druh ochrany IP 54 podle EN 60529
Ochranná třída síť 230V II podle EN 61558
 síť AC 24 V III podle EN 61558
Práh citlivosti ∆T 0,2 K
Teplotní rozdíl ∆T = 3 K až 150 K
Rozsah použití 2...180°C
Teplotní čidla:
Typ Pt 500 nebo Pt 100
 podle EN 60751
Rozsah použití 0...150°C délka ≤ 45 mm
 0...180°C délka &gt; 45 mm
Všechny hydraulické části
Metrologická třída 1 : 100
Teplotní rozsah 10 až 130 ° C
Maximální teplota 150 ° C po 2000 h
Maximální přetížení 2, 8 x Qp
Jmenovitý tlak PN 16</t>
  </si>
  <si>
    <t>1183652</t>
  </si>
  <si>
    <t>jistič 1pólový-charakteristika B 10A, zkratový proud 10kA</t>
  </si>
  <si>
    <t>1171730851</t>
  </si>
  <si>
    <t>741110101</t>
  </si>
  <si>
    <t>Montáž trubek pancéřových elektroinstalačních s nasunutím nebo našroubováním do krabic plastových tuhých, uložených pevně, Ø přes 16 do 23 mm</t>
  </si>
  <si>
    <t>321320210</t>
  </si>
  <si>
    <t>https://podminky.urs.cz/item/CS_URS_2021_02/741110101</t>
  </si>
  <si>
    <t>-708964299</t>
  </si>
  <si>
    <t>30*1,05 "Přepočtené koeficientem množství</t>
  </si>
  <si>
    <t>741110231</t>
  </si>
  <si>
    <t>Montáž trubek pancéřových elektroinstalačních s nasunutím nebo našroubováním do krabic kovových ohebných, uložených pevně, Ø přes 13,5 do 16 mm</t>
  </si>
  <si>
    <t>-1664164118</t>
  </si>
  <si>
    <t>https://podminky.urs.cz/item/CS_URS_2021_02/741110231</t>
  </si>
  <si>
    <t>1144240</t>
  </si>
  <si>
    <t>TRUBKA 50M MONOFLEX SV.SEDA 1416E K50D</t>
  </si>
  <si>
    <t>-1996459312</t>
  </si>
  <si>
    <t>741122102</t>
  </si>
  <si>
    <t>Montáž kabelů měděných bez ukončení uložených v trubkách zatažených plných plochých (např. CYKYLo), počtu a průřezu žil 3x1,5 až 2,5 mm2</t>
  </si>
  <si>
    <t>-982546857</t>
  </si>
  <si>
    <t>https://podminky.urs.cz/item/CS_URS_2021_02/741122102</t>
  </si>
  <si>
    <t>1843608556</t>
  </si>
  <si>
    <t>60*1,15 "Přepočtené koeficientem množství</t>
  </si>
  <si>
    <t>Ukončení kabelů nebo vodičů koncovkou nebo s vývodkou ucpávkovou do 4 žil s jednoduchým nástavcem průměru 12 mm</t>
  </si>
  <si>
    <t>1533660782</t>
  </si>
  <si>
    <t>741320105</t>
  </si>
  <si>
    <t>Montáž jističů se zapojením vodičů jednopólových nn do 25 A ve skříni</t>
  </si>
  <si>
    <t>-1472292701</t>
  </si>
  <si>
    <t>https://podminky.urs.cz/item/CS_URS_2021_01/741320105</t>
  </si>
  <si>
    <t>741331033R</t>
  </si>
  <si>
    <t>Montáž elektroměru vysílacího bez zapojení vodičů</t>
  </si>
  <si>
    <t>-1331233381</t>
  </si>
  <si>
    <t>Montáž měřicích přístrojů včetně zapojení vodičů elektroměru vysílacího</t>
  </si>
  <si>
    <t>35889007R</t>
  </si>
  <si>
    <t xml:space="preserve">Dodávka a montáž = elektroměr třífázový </t>
  </si>
  <si>
    <t>-1086537580</t>
  </si>
  <si>
    <t>Dodávka a montáž = elektroměr třífázový- v podrobnostech podle doplňující poznámky</t>
  </si>
  <si>
    <t>Poznámka k položce:
Jedná se o dodávku a montáž :
1*výměna třífázového elektroměru 3x230V, x/5A za třífázový elektroměr 3x230V, x/5A M-BUS.
50m kabel JYstTY 2x2x0,5mm2 vč.montáže 
70ks svorky pro uchycení kabelu vč.montáže
1xSW práce s připojením elektroměru do stávajícího PLC AMIT vč.vygenerování hodnoty kWh na dispečink PROMOTIC</t>
  </si>
  <si>
    <t>741336841</t>
  </si>
  <si>
    <t>Demontáž elektroměr jednofázový nebo třífázový</t>
  </si>
  <si>
    <t>1097788934</t>
  </si>
  <si>
    <t>Demontáž měřicích přístrojů elektroměru jednofázového nebo třífázového</t>
  </si>
  <si>
    <t>https://podminky.urs.cz/item/CS_URS_2022_01/741336841</t>
  </si>
  <si>
    <t>741761052</t>
  </si>
  <si>
    <t>Montáž zdroj napájecí průmyslový pro použití v rozvaděčích a zákaznických aplikacích</t>
  </si>
  <si>
    <t>1240571140</t>
  </si>
  <si>
    <t>https://podminky.urs.cz/item/CS_URS_2021_02/741761052</t>
  </si>
  <si>
    <t>35671228</t>
  </si>
  <si>
    <t>zdroj průmyslový 24V/0.75A pro použití v rozvaděčích a zákaznických aplikacích</t>
  </si>
  <si>
    <t>-2008958853</t>
  </si>
  <si>
    <t>686946244</t>
  </si>
  <si>
    <t>-1081118369</t>
  </si>
  <si>
    <t>1562612229</t>
  </si>
  <si>
    <t>741124731</t>
  </si>
  <si>
    <t>Montáž kabelů měděných ovládacích bez ukončení uložených pevně stíněných ovládacích s plným jádrem (např. JYTY) počtu a průměru žil 2 až 19x0,8 mm2</t>
  </si>
  <si>
    <t>-85348044</t>
  </si>
  <si>
    <t>https://podminky.urs.cz/item/CS_URS_2021_01/741124731</t>
  </si>
  <si>
    <t>10.049.259</t>
  </si>
  <si>
    <t>JYSTY 2x2x0,8 rot</t>
  </si>
  <si>
    <t>1787801270</t>
  </si>
  <si>
    <t>741210001</t>
  </si>
  <si>
    <t>Montáž rozvodnic oceloplechových nebo plastových bez zapojení vodičů běžných, hmotnosti do 20 kg</t>
  </si>
  <si>
    <t>199213002</t>
  </si>
  <si>
    <t>https://podminky.urs.cz/item/CS_URS_2021_02/741210001</t>
  </si>
  <si>
    <t>35711013</t>
  </si>
  <si>
    <t>rozvodnice nástěnná IP41/12 modulů, vč. N/pE, plná dvířka</t>
  </si>
  <si>
    <t>-1725801174</t>
  </si>
  <si>
    <t>R741761052</t>
  </si>
  <si>
    <t>Montáž komunikačního převodníku pro použití v rozvaděčích a zákaznických aplikacích</t>
  </si>
  <si>
    <t>1265897803</t>
  </si>
  <si>
    <t>356R71228</t>
  </si>
  <si>
    <t>Komunikační převodník M-BUS - TCP/IP kompatibilní s převodníkem AMIT DM-DI4MB2ET</t>
  </si>
  <si>
    <t>-1670248610</t>
  </si>
  <si>
    <t>-1085940087</t>
  </si>
  <si>
    <t>R000001</t>
  </si>
  <si>
    <t>Softwarové práce pro komunikační převodník</t>
  </si>
  <si>
    <t>-897263191</t>
  </si>
  <si>
    <t>R000002</t>
  </si>
  <si>
    <t>Softwarové práce pro stávající SW PROMOTIC</t>
  </si>
  <si>
    <t>1901672165</t>
  </si>
  <si>
    <t>R000003</t>
  </si>
  <si>
    <t>Softwarové práce pro stávajííc PLC AMIT</t>
  </si>
  <si>
    <t>-1841963555</t>
  </si>
  <si>
    <t>-1822350440</t>
  </si>
  <si>
    <t>95226992</t>
  </si>
  <si>
    <t>-1838233599</t>
  </si>
  <si>
    <t>336871279</t>
  </si>
  <si>
    <t>360280791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</si>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</sst>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41110101" TargetMode="External" /><Relationship Id="rId2" Type="http://schemas.openxmlformats.org/officeDocument/2006/relationships/hyperlink" Target="https://podminky.urs.cz/item/CS_URS_2021_02/741110231" TargetMode="External" /><Relationship Id="rId3" Type="http://schemas.openxmlformats.org/officeDocument/2006/relationships/hyperlink" Target="https://podminky.urs.cz/item/CS_URS_2021_02/741122102" TargetMode="External" /><Relationship Id="rId4" Type="http://schemas.openxmlformats.org/officeDocument/2006/relationships/hyperlink" Target="https://podminky.urs.cz/item/CS_URS_2021_02/741132301" TargetMode="External" /><Relationship Id="rId5" Type="http://schemas.openxmlformats.org/officeDocument/2006/relationships/hyperlink" Target="https://podminky.urs.cz/item/CS_URS_2021_01/741320105" TargetMode="External" /><Relationship Id="rId6" Type="http://schemas.openxmlformats.org/officeDocument/2006/relationships/hyperlink" Target="https://podminky.urs.cz/item/CS_URS_2022_01/741336841" TargetMode="External" /><Relationship Id="rId7" Type="http://schemas.openxmlformats.org/officeDocument/2006/relationships/hyperlink" Target="https://podminky.urs.cz/item/CS_URS_2021_02/741761052" TargetMode="External" /><Relationship Id="rId8" Type="http://schemas.openxmlformats.org/officeDocument/2006/relationships/hyperlink" Target="https://podminky.urs.cz/item/CS_URS_2021_01/742121001" TargetMode="External" /><Relationship Id="rId9" Type="http://schemas.openxmlformats.org/officeDocument/2006/relationships/hyperlink" Target="https://podminky.urs.cz/item/CS_URS_2021_01/742190002" TargetMode="External" /><Relationship Id="rId10" Type="http://schemas.openxmlformats.org/officeDocument/2006/relationships/hyperlink" Target="https://podminky.urs.cz/item/CS_URS_2021_01/741124731" TargetMode="External" /><Relationship Id="rId11" Type="http://schemas.openxmlformats.org/officeDocument/2006/relationships/hyperlink" Target="https://podminky.urs.cz/item/CS_URS_2021_02/741210001" TargetMode="External" /><Relationship Id="rId12" Type="http://schemas.openxmlformats.org/officeDocument/2006/relationships/hyperlink" Target="https://podminky.urs.cz/item/CS_URS_2021_01/742330101" TargetMode="External" /><Relationship Id="rId13" Type="http://schemas.openxmlformats.org/officeDocument/2006/relationships/hyperlink" Target="https://podminky.urs.cz/item/CS_URS_2021_01/210280002" TargetMode="External" /><Relationship Id="rId14" Type="http://schemas.openxmlformats.org/officeDocument/2006/relationships/hyperlink" Target="https://podminky.urs.cz/item/CS_URS_2021_01/043002000" TargetMode="External" /><Relationship Id="rId15" Type="http://schemas.openxmlformats.org/officeDocument/2006/relationships/hyperlink" Target="https://podminky.urs.cz/item/CS_URS_2021_01/045002000" TargetMode="External" /><Relationship Id="rId16" Type="http://schemas.openxmlformats.org/officeDocument/2006/relationships/hyperlink" Target="https://podminky.urs.cz/item/CS_URS_2021_01/065002000" TargetMode="External" /><Relationship Id="rId17" Type="http://schemas.openxmlformats.org/officeDocument/2006/relationships/hyperlink" Target="https://podminky.urs.cz/item/CS_URS_2021_01/090001000" TargetMode="External" /><Relationship Id="rId1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2_01/013274000" TargetMode="External" /><Relationship Id="rId3" Type="http://schemas.openxmlformats.org/officeDocument/2006/relationships/hyperlink" Target="https://podminky.urs.cz/item/CS_URS_2021_02/013294000" TargetMode="External" /><Relationship Id="rId4" Type="http://schemas.openxmlformats.org/officeDocument/2006/relationships/hyperlink" Target="https://podminky.urs.cz/item/CS_URS_2022_01/013314000" TargetMode="External" /><Relationship Id="rId5" Type="http://schemas.openxmlformats.org/officeDocument/2006/relationships/hyperlink" Target="https://podminky.urs.cz/item/CS_URS_2021_02/023103000" TargetMode="External" /><Relationship Id="rId6" Type="http://schemas.openxmlformats.org/officeDocument/2006/relationships/hyperlink" Target="https://podminky.urs.cz/item/CS_URS_2021_02/032103000" TargetMode="External" /><Relationship Id="rId7" Type="http://schemas.openxmlformats.org/officeDocument/2006/relationships/hyperlink" Target="https://podminky.urs.cz/item/CS_URS_2021_02/032503000" TargetMode="External" /><Relationship Id="rId8" Type="http://schemas.openxmlformats.org/officeDocument/2006/relationships/hyperlink" Target="https://podminky.urs.cz/item/CS_URS_2021_02/033103000" TargetMode="External" /><Relationship Id="rId9" Type="http://schemas.openxmlformats.org/officeDocument/2006/relationships/hyperlink" Target="https://podminky.urs.cz/item/CS_URS_2021_02/033203000" TargetMode="External" /><Relationship Id="rId10" Type="http://schemas.openxmlformats.org/officeDocument/2006/relationships/hyperlink" Target="https://podminky.urs.cz/item/CS_URS_2021_02/034103000" TargetMode="External" /><Relationship Id="rId11" Type="http://schemas.openxmlformats.org/officeDocument/2006/relationships/hyperlink" Target="https://podminky.urs.cz/item/CS_URS_2022_01/034303000" TargetMode="External" /><Relationship Id="rId12" Type="http://schemas.openxmlformats.org/officeDocument/2006/relationships/hyperlink" Target="https://podminky.urs.cz/item/CS_URS_2021_02/034503000" TargetMode="External" /><Relationship Id="rId13" Type="http://schemas.openxmlformats.org/officeDocument/2006/relationships/hyperlink" Target="https://podminky.urs.cz/item/CS_URS_2021_02/039103000" TargetMode="External" /><Relationship Id="rId14" Type="http://schemas.openxmlformats.org/officeDocument/2006/relationships/hyperlink" Target="https://podminky.urs.cz/item/CS_URS_2021_02/039203000" TargetMode="External" /><Relationship Id="rId15" Type="http://schemas.openxmlformats.org/officeDocument/2006/relationships/hyperlink" Target="https://podminky.urs.cz/item/CS_URS_2021_02/043103000" TargetMode="External" /><Relationship Id="rId16" Type="http://schemas.openxmlformats.org/officeDocument/2006/relationships/hyperlink" Target="https://podminky.urs.cz/item/CS_URS_2022_01/043154000" TargetMode="External" /><Relationship Id="rId17" Type="http://schemas.openxmlformats.org/officeDocument/2006/relationships/hyperlink" Target="https://podminky.urs.cz/item/CS_URS_2021_02/043194000" TargetMode="External" /><Relationship Id="rId18" Type="http://schemas.openxmlformats.org/officeDocument/2006/relationships/hyperlink" Target="https://podminky.urs.cz/item/CS_URS_2021_02/045203000" TargetMode="External" /><Relationship Id="rId19" Type="http://schemas.openxmlformats.org/officeDocument/2006/relationships/hyperlink" Target="https://podminky.urs.cz/item/CS_URS_2022_01/063503000" TargetMode="External" /><Relationship Id="rId20" Type="http://schemas.openxmlformats.org/officeDocument/2006/relationships/hyperlink" Target="https://podminky.urs.cz/item/CS_URS_2021_02/071103000" TargetMode="External" /><Relationship Id="rId21" Type="http://schemas.openxmlformats.org/officeDocument/2006/relationships/hyperlink" Target="https://podminky.urs.cz/item/CS_URS_2021_02/072103011" TargetMode="External" /><Relationship Id="rId22" Type="http://schemas.openxmlformats.org/officeDocument/2006/relationships/hyperlink" Target="https://podminky.urs.cz/item/CS_URS_2021_02/075103000" TargetMode="External" /><Relationship Id="rId23" Type="http://schemas.openxmlformats.org/officeDocument/2006/relationships/hyperlink" Target="https://podminky.urs.cz/item/CS_URS_2021_02/075203000" TargetMode="External" /><Relationship Id="rId24" Type="http://schemas.openxmlformats.org/officeDocument/2006/relationships/hyperlink" Target="https://podminky.urs.cz/item/CS_URS_2022_01/091003000" TargetMode="External" /><Relationship Id="rId25" Type="http://schemas.openxmlformats.org/officeDocument/2006/relationships/hyperlink" Target="https://podminky.urs.cz/item/CS_URS_2021_02/091504000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71" TargetMode="External" /><Relationship Id="rId2" Type="http://schemas.openxmlformats.org/officeDocument/2006/relationships/hyperlink" Target="https://podminky.urs.cz/item/CS_URS_2022_01/113202111" TargetMode="External" /><Relationship Id="rId3" Type="http://schemas.openxmlformats.org/officeDocument/2006/relationships/hyperlink" Target="https://podminky.urs.cz/item/CS_URS_2022_01/119001401" TargetMode="External" /><Relationship Id="rId4" Type="http://schemas.openxmlformats.org/officeDocument/2006/relationships/hyperlink" Target="https://podminky.urs.cz/item/CS_URS_2022_01/119001422" TargetMode="External" /><Relationship Id="rId5" Type="http://schemas.openxmlformats.org/officeDocument/2006/relationships/hyperlink" Target="https://podminky.urs.cz/item/CS_URS_2022_01/119002121" TargetMode="External" /><Relationship Id="rId6" Type="http://schemas.openxmlformats.org/officeDocument/2006/relationships/hyperlink" Target="https://podminky.urs.cz/item/CS_URS_2022_01/119002122" TargetMode="External" /><Relationship Id="rId7" Type="http://schemas.openxmlformats.org/officeDocument/2006/relationships/hyperlink" Target="https://podminky.urs.cz/item/CS_URS_2022_01/119003227" TargetMode="External" /><Relationship Id="rId8" Type="http://schemas.openxmlformats.org/officeDocument/2006/relationships/hyperlink" Target="https://podminky.urs.cz/item/CS_URS_2022_01/119003228" TargetMode="External" /><Relationship Id="rId9" Type="http://schemas.openxmlformats.org/officeDocument/2006/relationships/hyperlink" Target="https://podminky.urs.cz/item/CS_URS_2022_01/121112003" TargetMode="External" /><Relationship Id="rId10" Type="http://schemas.openxmlformats.org/officeDocument/2006/relationships/hyperlink" Target="https://podminky.urs.cz/item/CS_URS_2022_01/131213711" TargetMode="External" /><Relationship Id="rId11" Type="http://schemas.openxmlformats.org/officeDocument/2006/relationships/hyperlink" Target="https://podminky.urs.cz/item/CS_URS_2022_01/131251102" TargetMode="External" /><Relationship Id="rId12" Type="http://schemas.openxmlformats.org/officeDocument/2006/relationships/hyperlink" Target="https://podminky.urs.cz/item/CS_URS_2022_01/151101201" TargetMode="External" /><Relationship Id="rId13" Type="http://schemas.openxmlformats.org/officeDocument/2006/relationships/hyperlink" Target="https://podminky.urs.cz/item/CS_URS_2022_01/151101211" TargetMode="External" /><Relationship Id="rId14" Type="http://schemas.openxmlformats.org/officeDocument/2006/relationships/hyperlink" Target="https://podminky.urs.cz/item/CS_URS_2022_01/151101401" TargetMode="External" /><Relationship Id="rId15" Type="http://schemas.openxmlformats.org/officeDocument/2006/relationships/hyperlink" Target="https://podminky.urs.cz/item/CS_URS_2022_01/151101411" TargetMode="External" /><Relationship Id="rId16" Type="http://schemas.openxmlformats.org/officeDocument/2006/relationships/hyperlink" Target="https://podminky.urs.cz/item/CS_URS_2022_01/162351103" TargetMode="External" /><Relationship Id="rId17" Type="http://schemas.openxmlformats.org/officeDocument/2006/relationships/hyperlink" Target="https://podminky.urs.cz/item/CS_URS_2022_01/162751119" TargetMode="External" /><Relationship Id="rId18" Type="http://schemas.openxmlformats.org/officeDocument/2006/relationships/hyperlink" Target="https://podminky.urs.cz/item/CS_URS_2022_01/167151101" TargetMode="External" /><Relationship Id="rId19" Type="http://schemas.openxmlformats.org/officeDocument/2006/relationships/hyperlink" Target="https://podminky.urs.cz/item/CS_URS_2022_01/171201231" TargetMode="External" /><Relationship Id="rId20" Type="http://schemas.openxmlformats.org/officeDocument/2006/relationships/hyperlink" Target="https://podminky.urs.cz/item/CS_URS_2022_01/171251201" TargetMode="External" /><Relationship Id="rId21" Type="http://schemas.openxmlformats.org/officeDocument/2006/relationships/hyperlink" Target="https://podminky.urs.cz/item/CS_URS_2022_01/174111101" TargetMode="External" /><Relationship Id="rId22" Type="http://schemas.openxmlformats.org/officeDocument/2006/relationships/hyperlink" Target="https://podminky.urs.cz/item/CS_URS_2022_01/174253301" TargetMode="External" /><Relationship Id="rId23" Type="http://schemas.openxmlformats.org/officeDocument/2006/relationships/hyperlink" Target="https://podminky.urs.cz/item/CS_URS_2022_01/181311103" TargetMode="External" /><Relationship Id="rId24" Type="http://schemas.openxmlformats.org/officeDocument/2006/relationships/hyperlink" Target="https://podminky.urs.cz/item/CS_URS_2022_01/212751104" TargetMode="External" /><Relationship Id="rId25" Type="http://schemas.openxmlformats.org/officeDocument/2006/relationships/hyperlink" Target="https://podminky.urs.cz/item/CS_URS_2022_01/272313611" TargetMode="External" /><Relationship Id="rId26" Type="http://schemas.openxmlformats.org/officeDocument/2006/relationships/hyperlink" Target="https://podminky.urs.cz/item/CS_URS_2022_01/310231055" TargetMode="External" /><Relationship Id="rId27" Type="http://schemas.openxmlformats.org/officeDocument/2006/relationships/hyperlink" Target="https://podminky.urs.cz/item/CS_URS_2022_01/434191423" TargetMode="External" /><Relationship Id="rId28" Type="http://schemas.openxmlformats.org/officeDocument/2006/relationships/hyperlink" Target="https://podminky.urs.cz/item/CS_URS_2022_01/564871011" TargetMode="External" /><Relationship Id="rId29" Type="http://schemas.openxmlformats.org/officeDocument/2006/relationships/hyperlink" Target="https://podminky.urs.cz/item/CS_URS_2022_01/596211211" TargetMode="External" /><Relationship Id="rId30" Type="http://schemas.openxmlformats.org/officeDocument/2006/relationships/hyperlink" Target="https://podminky.urs.cz/item/CS_URS_2022_01/612131151" TargetMode="External" /><Relationship Id="rId31" Type="http://schemas.openxmlformats.org/officeDocument/2006/relationships/hyperlink" Target="https://podminky.urs.cz/item/CS_URS_2022_01/612325131" TargetMode="External" /><Relationship Id="rId32" Type="http://schemas.openxmlformats.org/officeDocument/2006/relationships/hyperlink" Target="https://podminky.urs.cz/item/CS_URS_2022_01/612325302" TargetMode="External" /><Relationship Id="rId33" Type="http://schemas.openxmlformats.org/officeDocument/2006/relationships/hyperlink" Target="https://podminky.urs.cz/item/CS_URS_2022_01/612326121" TargetMode="External" /><Relationship Id="rId34" Type="http://schemas.openxmlformats.org/officeDocument/2006/relationships/hyperlink" Target="https://podminky.urs.cz/item/CS_URS_2022_01/612328131" TargetMode="External" /><Relationship Id="rId35" Type="http://schemas.openxmlformats.org/officeDocument/2006/relationships/hyperlink" Target="https://podminky.urs.cz/item/CS_URS_2022_01/622131101" TargetMode="External" /><Relationship Id="rId36" Type="http://schemas.openxmlformats.org/officeDocument/2006/relationships/hyperlink" Target="https://podminky.urs.cz/item/CS_URS_2022_01/622131151" TargetMode="External" /><Relationship Id="rId37" Type="http://schemas.openxmlformats.org/officeDocument/2006/relationships/hyperlink" Target="https://podminky.urs.cz/item/CS_URS_2022_01/622135002" TargetMode="External" /><Relationship Id="rId38" Type="http://schemas.openxmlformats.org/officeDocument/2006/relationships/hyperlink" Target="https://podminky.urs.cz/item/CS_URS_2022_01/622142001" TargetMode="External" /><Relationship Id="rId39" Type="http://schemas.openxmlformats.org/officeDocument/2006/relationships/hyperlink" Target="https://podminky.urs.cz/item/CS_URS_2022_01/622143001" TargetMode="External" /><Relationship Id="rId40" Type="http://schemas.openxmlformats.org/officeDocument/2006/relationships/hyperlink" Target="https://podminky.urs.cz/item/CS_URS_2022_01/622143003" TargetMode="External" /><Relationship Id="rId41" Type="http://schemas.openxmlformats.org/officeDocument/2006/relationships/hyperlink" Target="https://podminky.urs.cz/item/CS_URS_2022_01/622151001" TargetMode="External" /><Relationship Id="rId42" Type="http://schemas.openxmlformats.org/officeDocument/2006/relationships/hyperlink" Target="https://podminky.urs.cz/item/CS_URS_2022_01/622211011" TargetMode="External" /><Relationship Id="rId43" Type="http://schemas.openxmlformats.org/officeDocument/2006/relationships/hyperlink" Target="https://podminky.urs.cz/item/CS_URS_2022_01/622215102" TargetMode="External" /><Relationship Id="rId44" Type="http://schemas.openxmlformats.org/officeDocument/2006/relationships/hyperlink" Target="https://podminky.urs.cz/item/CS_URS_2022_01/622274011" TargetMode="External" /><Relationship Id="rId45" Type="http://schemas.openxmlformats.org/officeDocument/2006/relationships/hyperlink" Target="https://podminky.urs.cz/item/CS_URS_2022_01/622525203" TargetMode="External" /><Relationship Id="rId46" Type="http://schemas.openxmlformats.org/officeDocument/2006/relationships/hyperlink" Target="https://podminky.urs.cz/item/CS_URS_2022_01/622541022" TargetMode="External" /><Relationship Id="rId47" Type="http://schemas.openxmlformats.org/officeDocument/2006/relationships/hyperlink" Target="https://podminky.urs.cz/item/CS_URS_2022_01/629991011" TargetMode="External" /><Relationship Id="rId48" Type="http://schemas.openxmlformats.org/officeDocument/2006/relationships/hyperlink" Target="https://podminky.urs.cz/item/CS_URS_2022_01/629995101" TargetMode="External" /><Relationship Id="rId49" Type="http://schemas.openxmlformats.org/officeDocument/2006/relationships/hyperlink" Target="https://podminky.urs.cz/item/CS_URS_2022_01/890111812" TargetMode="External" /><Relationship Id="rId50" Type="http://schemas.openxmlformats.org/officeDocument/2006/relationships/hyperlink" Target="https://podminky.urs.cz/item/CS_URS_2022_01/899101211" TargetMode="External" /><Relationship Id="rId51" Type="http://schemas.openxmlformats.org/officeDocument/2006/relationships/hyperlink" Target="https://podminky.urs.cz/item/CS_URS_2022_01/899661311" TargetMode="External" /><Relationship Id="rId52" Type="http://schemas.openxmlformats.org/officeDocument/2006/relationships/hyperlink" Target="https://podminky.urs.cz/item/CS_URS_2022_01/961031411" TargetMode="External" /><Relationship Id="rId53" Type="http://schemas.openxmlformats.org/officeDocument/2006/relationships/hyperlink" Target="https://podminky.urs.cz/item/CS_URS_2022_01/962031132" TargetMode="External" /><Relationship Id="rId54" Type="http://schemas.openxmlformats.org/officeDocument/2006/relationships/hyperlink" Target="https://podminky.urs.cz/item/CS_URS_2022_01/962032230" TargetMode="External" /><Relationship Id="rId55" Type="http://schemas.openxmlformats.org/officeDocument/2006/relationships/hyperlink" Target="https://podminky.urs.cz/item/CS_URS_2022_01/965042141" TargetMode="External" /><Relationship Id="rId56" Type="http://schemas.openxmlformats.org/officeDocument/2006/relationships/hyperlink" Target="https://podminky.urs.cz/item/CS_URS_2022_01/968072455" TargetMode="External" /><Relationship Id="rId57" Type="http://schemas.openxmlformats.org/officeDocument/2006/relationships/hyperlink" Target="https://podminky.urs.cz/item/CS_URS_2022_01/971033581" TargetMode="External" /><Relationship Id="rId58" Type="http://schemas.openxmlformats.org/officeDocument/2006/relationships/hyperlink" Target="https://podminky.urs.cz/item/CS_URS_2022_01/977131110" TargetMode="External" /><Relationship Id="rId59" Type="http://schemas.openxmlformats.org/officeDocument/2006/relationships/hyperlink" Target="https://podminky.urs.cz/item/CS_URS_2022_01/978013191" TargetMode="External" /><Relationship Id="rId60" Type="http://schemas.openxmlformats.org/officeDocument/2006/relationships/hyperlink" Target="https://podminky.urs.cz/item/CS_URS_2022_01/978015391" TargetMode="External" /><Relationship Id="rId61" Type="http://schemas.openxmlformats.org/officeDocument/2006/relationships/hyperlink" Target="https://podminky.urs.cz/item/CS_URS_2022_01/978023411" TargetMode="External" /><Relationship Id="rId62" Type="http://schemas.openxmlformats.org/officeDocument/2006/relationships/hyperlink" Target="https://podminky.urs.cz/item/CS_URS_2022_01/978059541" TargetMode="External" /><Relationship Id="rId63" Type="http://schemas.openxmlformats.org/officeDocument/2006/relationships/hyperlink" Target="https://podminky.urs.cz/item/CS_URS_2022_01/985131111" TargetMode="External" /><Relationship Id="rId64" Type="http://schemas.openxmlformats.org/officeDocument/2006/relationships/hyperlink" Target="https://podminky.urs.cz/item/CS_URS_2022_01/985131311" TargetMode="External" /><Relationship Id="rId65" Type="http://schemas.openxmlformats.org/officeDocument/2006/relationships/hyperlink" Target="https://podminky.urs.cz/item/CS_URS_2022_01/985131311" TargetMode="External" /><Relationship Id="rId66" Type="http://schemas.openxmlformats.org/officeDocument/2006/relationships/hyperlink" Target="https://podminky.urs.cz/item/CS_URS_2022_01/985139111" TargetMode="External" /><Relationship Id="rId67" Type="http://schemas.openxmlformats.org/officeDocument/2006/relationships/hyperlink" Target="https://podminky.urs.cz/item/CS_URS_2022_01/985139112" TargetMode="External" /><Relationship Id="rId68" Type="http://schemas.openxmlformats.org/officeDocument/2006/relationships/hyperlink" Target="https://podminky.urs.cz/item/CS_URS_2022_01/985142112" TargetMode="External" /><Relationship Id="rId69" Type="http://schemas.openxmlformats.org/officeDocument/2006/relationships/hyperlink" Target="https://podminky.urs.cz/item/CS_URS_2022_01/997013001" TargetMode="External" /><Relationship Id="rId70" Type="http://schemas.openxmlformats.org/officeDocument/2006/relationships/hyperlink" Target="https://podminky.urs.cz/item/CS_URS_2022_01/997013111" TargetMode="External" /><Relationship Id="rId71" Type="http://schemas.openxmlformats.org/officeDocument/2006/relationships/hyperlink" Target="https://podminky.urs.cz/item/CS_URS_2022_01/997013112" TargetMode="External" /><Relationship Id="rId72" Type="http://schemas.openxmlformats.org/officeDocument/2006/relationships/hyperlink" Target="https://podminky.urs.cz/item/CS_URS_2022_01/997013152" TargetMode="External" /><Relationship Id="rId73" Type="http://schemas.openxmlformats.org/officeDocument/2006/relationships/hyperlink" Target="https://podminky.urs.cz/item/CS_URS_2022_01/997013212" TargetMode="External" /><Relationship Id="rId74" Type="http://schemas.openxmlformats.org/officeDocument/2006/relationships/hyperlink" Target="https://podminky.urs.cz/item/CS_URS_2022_01/997013219" TargetMode="External" /><Relationship Id="rId75" Type="http://schemas.openxmlformats.org/officeDocument/2006/relationships/hyperlink" Target="https://podminky.urs.cz/item/CS_URS_2022_01/997013501" TargetMode="External" /><Relationship Id="rId76" Type="http://schemas.openxmlformats.org/officeDocument/2006/relationships/hyperlink" Target="https://podminky.urs.cz/item/CS_URS_2022_01/997013509" TargetMode="External" /><Relationship Id="rId77" Type="http://schemas.openxmlformats.org/officeDocument/2006/relationships/hyperlink" Target="https://podminky.urs.cz/item/CS_URS_2022_01/997013863" TargetMode="External" /><Relationship Id="rId78" Type="http://schemas.openxmlformats.org/officeDocument/2006/relationships/hyperlink" Target="https://podminky.urs.cz/item/CS_URS_2022_01/997013871" TargetMode="External" /><Relationship Id="rId79" Type="http://schemas.openxmlformats.org/officeDocument/2006/relationships/hyperlink" Target="https://podminky.urs.cz/item/CS_URS_2022_01/997013873" TargetMode="External" /><Relationship Id="rId80" Type="http://schemas.openxmlformats.org/officeDocument/2006/relationships/hyperlink" Target="https://podminky.urs.cz/item/CS_URS_2022_01/997221141" TargetMode="External" /><Relationship Id="rId81" Type="http://schemas.openxmlformats.org/officeDocument/2006/relationships/hyperlink" Target="https://podminky.urs.cz/item/CS_URS_2022_01/997221159" TargetMode="External" /><Relationship Id="rId82" Type="http://schemas.openxmlformats.org/officeDocument/2006/relationships/hyperlink" Target="https://podminky.urs.cz/item/CS_URS_2022_01/997221611" TargetMode="External" /><Relationship Id="rId83" Type="http://schemas.openxmlformats.org/officeDocument/2006/relationships/hyperlink" Target="https://podminky.urs.cz/item/CS_URS_2022_01/997221615" TargetMode="External" /><Relationship Id="rId84" Type="http://schemas.openxmlformats.org/officeDocument/2006/relationships/hyperlink" Target="https://podminky.urs.cz/item/CS_URS_2022_01/997221655" TargetMode="External" /><Relationship Id="rId85" Type="http://schemas.openxmlformats.org/officeDocument/2006/relationships/hyperlink" Target="https://podminky.urs.cz/item/CS_URS_2022_01/997221861" TargetMode="External" /><Relationship Id="rId86" Type="http://schemas.openxmlformats.org/officeDocument/2006/relationships/hyperlink" Target="https://podminky.urs.cz/item/CS_URS_2022_01/998011001" TargetMode="External" /><Relationship Id="rId87" Type="http://schemas.openxmlformats.org/officeDocument/2006/relationships/hyperlink" Target="https://podminky.urs.cz/item/CS_URS_2022_01/711714111" TargetMode="External" /><Relationship Id="rId88" Type="http://schemas.openxmlformats.org/officeDocument/2006/relationships/hyperlink" Target="https://podminky.urs.cz/item/CS_URS_2022_01/998711101" TargetMode="External" /><Relationship Id="rId89" Type="http://schemas.openxmlformats.org/officeDocument/2006/relationships/hyperlink" Target="https://podminky.urs.cz/item/CS_URS_2022_01/713420843" TargetMode="External" /><Relationship Id="rId90" Type="http://schemas.openxmlformats.org/officeDocument/2006/relationships/hyperlink" Target="https://podminky.urs.cz/item/CS_URS_2022_01/713420853" TargetMode="External" /><Relationship Id="rId91" Type="http://schemas.openxmlformats.org/officeDocument/2006/relationships/hyperlink" Target="https://podminky.urs.cz/item/CS_URS_2022_01/713463111" TargetMode="External" /><Relationship Id="rId92" Type="http://schemas.openxmlformats.org/officeDocument/2006/relationships/hyperlink" Target="https://podminky.urs.cz/item/CS_URS_2022_01/713463115" TargetMode="External" /><Relationship Id="rId93" Type="http://schemas.openxmlformats.org/officeDocument/2006/relationships/hyperlink" Target="https://podminky.urs.cz/item/CS_URS_2022_01/998713101" TargetMode="External" /><Relationship Id="rId94" Type="http://schemas.openxmlformats.org/officeDocument/2006/relationships/hyperlink" Target="https://podminky.urs.cz/item/CS_URS_2022_01/721910945" TargetMode="External" /><Relationship Id="rId95" Type="http://schemas.openxmlformats.org/officeDocument/2006/relationships/hyperlink" Target="https://podminky.urs.cz/item/CS_URS_2022_01/725110811" TargetMode="External" /><Relationship Id="rId96" Type="http://schemas.openxmlformats.org/officeDocument/2006/relationships/hyperlink" Target="https://podminky.urs.cz/item/CS_URS_2022_01/725119122" TargetMode="External" /><Relationship Id="rId97" Type="http://schemas.openxmlformats.org/officeDocument/2006/relationships/hyperlink" Target="https://podminky.urs.cz/item/CS_URS_2022_01/725210821" TargetMode="External" /><Relationship Id="rId98" Type="http://schemas.openxmlformats.org/officeDocument/2006/relationships/hyperlink" Target="https://podminky.urs.cz/item/CS_URS_2022_01/725219101" TargetMode="External" /><Relationship Id="rId99" Type="http://schemas.openxmlformats.org/officeDocument/2006/relationships/hyperlink" Target="https://podminky.urs.cz/item/CS_URS_2022_01/725240811" TargetMode="External" /><Relationship Id="rId100" Type="http://schemas.openxmlformats.org/officeDocument/2006/relationships/hyperlink" Target="https://podminky.urs.cz/item/CS_URS_2022_01/725241901" TargetMode="External" /><Relationship Id="rId101" Type="http://schemas.openxmlformats.org/officeDocument/2006/relationships/hyperlink" Target="https://podminky.urs.cz/item/CS_URS_2022_01/725244904" TargetMode="External" /><Relationship Id="rId102" Type="http://schemas.openxmlformats.org/officeDocument/2006/relationships/hyperlink" Target="https://podminky.urs.cz/item/CS_URS_2022_01/998725101" TargetMode="External" /><Relationship Id="rId103" Type="http://schemas.openxmlformats.org/officeDocument/2006/relationships/hyperlink" Target="https://podminky.urs.cz/item/CS_URS_2022_01/733110806" TargetMode="External" /><Relationship Id="rId104" Type="http://schemas.openxmlformats.org/officeDocument/2006/relationships/hyperlink" Target="https://podminky.urs.cz/item/CS_URS_2022_01/733111104" TargetMode="External" /><Relationship Id="rId105" Type="http://schemas.openxmlformats.org/officeDocument/2006/relationships/hyperlink" Target="https://podminky.urs.cz/item/CS_URS_2022_01/733890801" TargetMode="External" /><Relationship Id="rId106" Type="http://schemas.openxmlformats.org/officeDocument/2006/relationships/hyperlink" Target="https://podminky.urs.cz/item/CS_URS_2022_01/998733101" TargetMode="External" /><Relationship Id="rId107" Type="http://schemas.openxmlformats.org/officeDocument/2006/relationships/hyperlink" Target="https://podminky.urs.cz/item/CS_URS_2022_01/735000912" TargetMode="External" /><Relationship Id="rId108" Type="http://schemas.openxmlformats.org/officeDocument/2006/relationships/hyperlink" Target="https://podminky.urs.cz/item/CS_URS_2022_01/735111810" TargetMode="External" /><Relationship Id="rId109" Type="http://schemas.openxmlformats.org/officeDocument/2006/relationships/hyperlink" Target="https://podminky.urs.cz/item/CS_URS_2022_01/735118110" TargetMode="External" /><Relationship Id="rId110" Type="http://schemas.openxmlformats.org/officeDocument/2006/relationships/hyperlink" Target="https://podminky.urs.cz/item/CS_URS_2022_01/735119140" TargetMode="External" /><Relationship Id="rId111" Type="http://schemas.openxmlformats.org/officeDocument/2006/relationships/hyperlink" Target="https://podminky.urs.cz/item/CS_URS_2022_01/735890801" TargetMode="External" /><Relationship Id="rId112" Type="http://schemas.openxmlformats.org/officeDocument/2006/relationships/hyperlink" Target="https://podminky.urs.cz/item/CS_URS_2022_01/998735101" TargetMode="External" /><Relationship Id="rId113" Type="http://schemas.openxmlformats.org/officeDocument/2006/relationships/hyperlink" Target="https://podminky.urs.cz/item/CS_URS_2022_01/741110003" TargetMode="External" /><Relationship Id="rId114" Type="http://schemas.openxmlformats.org/officeDocument/2006/relationships/hyperlink" Target="https://podminky.urs.cz/item/CS_URS_2022_01/741110053" TargetMode="External" /><Relationship Id="rId115" Type="http://schemas.openxmlformats.org/officeDocument/2006/relationships/hyperlink" Target="https://podminky.urs.cz/item/CS_URS_2022_01/751398041" TargetMode="External" /><Relationship Id="rId116" Type="http://schemas.openxmlformats.org/officeDocument/2006/relationships/hyperlink" Target="https://podminky.urs.cz/item/CS_URS_2022_01/998751101" TargetMode="External" /><Relationship Id="rId117" Type="http://schemas.openxmlformats.org/officeDocument/2006/relationships/hyperlink" Target="https://podminky.urs.cz/item/CS_URS_2022_01/763121411" TargetMode="External" /><Relationship Id="rId118" Type="http://schemas.openxmlformats.org/officeDocument/2006/relationships/hyperlink" Target="https://podminky.urs.cz/item/CS_URS_2022_01/763121811" TargetMode="External" /><Relationship Id="rId119" Type="http://schemas.openxmlformats.org/officeDocument/2006/relationships/hyperlink" Target="https://podminky.urs.cz/item/CS_URS_2022_01/763231122" TargetMode="External" /><Relationship Id="rId120" Type="http://schemas.openxmlformats.org/officeDocument/2006/relationships/hyperlink" Target="https://podminky.urs.cz/item/CS_URS_2022_01/763231821" TargetMode="External" /><Relationship Id="rId121" Type="http://schemas.openxmlformats.org/officeDocument/2006/relationships/hyperlink" Target="https://podminky.urs.cz/item/CS_URS_2022_01/763431001" TargetMode="External" /><Relationship Id="rId122" Type="http://schemas.openxmlformats.org/officeDocument/2006/relationships/hyperlink" Target="https://podminky.urs.cz/item/CS_URS_2022_01/998763301" TargetMode="External" /><Relationship Id="rId123" Type="http://schemas.openxmlformats.org/officeDocument/2006/relationships/hyperlink" Target="https://podminky.urs.cz/item/CS_URS_2022_01/766622832" TargetMode="External" /><Relationship Id="rId124" Type="http://schemas.openxmlformats.org/officeDocument/2006/relationships/hyperlink" Target="https://podminky.urs.cz/item/CS_URS_2022_01/766660001" TargetMode="External" /><Relationship Id="rId125" Type="http://schemas.openxmlformats.org/officeDocument/2006/relationships/hyperlink" Target="https://podminky.urs.cz/item/CS_URS_2022_01/766660002" TargetMode="External" /><Relationship Id="rId126" Type="http://schemas.openxmlformats.org/officeDocument/2006/relationships/hyperlink" Target="https://podminky.urs.cz/item/CS_URS_2022_01/766691914" TargetMode="External" /><Relationship Id="rId127" Type="http://schemas.openxmlformats.org/officeDocument/2006/relationships/hyperlink" Target="https://podminky.urs.cz/item/CS_URS_2022_01/998766101" TargetMode="External" /><Relationship Id="rId128" Type="http://schemas.openxmlformats.org/officeDocument/2006/relationships/hyperlink" Target="https://podminky.urs.cz/item/CS_URS_2022_01/767161833" TargetMode="External" /><Relationship Id="rId129" Type="http://schemas.openxmlformats.org/officeDocument/2006/relationships/hyperlink" Target="https://podminky.urs.cz/item/CS_URS_2022_01/767163121" TargetMode="External" /><Relationship Id="rId130" Type="http://schemas.openxmlformats.org/officeDocument/2006/relationships/hyperlink" Target="https://podminky.urs.cz/item/CS_URS_2022_01/767311860" TargetMode="External" /><Relationship Id="rId131" Type="http://schemas.openxmlformats.org/officeDocument/2006/relationships/hyperlink" Target="https://podminky.urs.cz/item/CS_URS_2022_01/767315151" TargetMode="External" /><Relationship Id="rId132" Type="http://schemas.openxmlformats.org/officeDocument/2006/relationships/hyperlink" Target="https://podminky.urs.cz/item/CS_URS_2022_01/767531111" TargetMode="External" /><Relationship Id="rId133" Type="http://schemas.openxmlformats.org/officeDocument/2006/relationships/hyperlink" Target="https://podminky.urs.cz/item/CS_URS_2022_01/767531121" TargetMode="External" /><Relationship Id="rId134" Type="http://schemas.openxmlformats.org/officeDocument/2006/relationships/hyperlink" Target="https://podminky.urs.cz/item/CS_URS_2022_01/767620125" TargetMode="External" /><Relationship Id="rId135" Type="http://schemas.openxmlformats.org/officeDocument/2006/relationships/hyperlink" Target="https://podminky.urs.cz/item/CS_URS_2022_01/767620718" TargetMode="External" /><Relationship Id="rId136" Type="http://schemas.openxmlformats.org/officeDocument/2006/relationships/hyperlink" Target="https://podminky.urs.cz/item/CS_URS_2022_01/767640221" TargetMode="External" /><Relationship Id="rId137" Type="http://schemas.openxmlformats.org/officeDocument/2006/relationships/hyperlink" Target="https://podminky.urs.cz/item/CS_URS_2022_01/998767101" TargetMode="External" /><Relationship Id="rId138" Type="http://schemas.openxmlformats.org/officeDocument/2006/relationships/hyperlink" Target="https://podminky.urs.cz/item/CS_URS_2022_01/781111011" TargetMode="External" /><Relationship Id="rId139" Type="http://schemas.openxmlformats.org/officeDocument/2006/relationships/hyperlink" Target="https://podminky.urs.cz/item/CS_URS_2022_01/781131112" TargetMode="External" /><Relationship Id="rId140" Type="http://schemas.openxmlformats.org/officeDocument/2006/relationships/hyperlink" Target="https://podminky.urs.cz/item/CS_URS_2022_01/781151031" TargetMode="External" /><Relationship Id="rId141" Type="http://schemas.openxmlformats.org/officeDocument/2006/relationships/hyperlink" Target="https://podminky.urs.cz/item/CS_URS_2022_01/781474111" TargetMode="External" /><Relationship Id="rId142" Type="http://schemas.openxmlformats.org/officeDocument/2006/relationships/hyperlink" Target="https://podminky.urs.cz/item/CS_URS_2022_01/781495211" TargetMode="External" /><Relationship Id="rId143" Type="http://schemas.openxmlformats.org/officeDocument/2006/relationships/hyperlink" Target="https://podminky.urs.cz/item/CS_URS_2022_01/998781101" TargetMode="External" /><Relationship Id="rId144" Type="http://schemas.openxmlformats.org/officeDocument/2006/relationships/hyperlink" Target="https://podminky.urs.cz/item/CS_URS_2022_01/783301303" TargetMode="External" /><Relationship Id="rId145" Type="http://schemas.openxmlformats.org/officeDocument/2006/relationships/hyperlink" Target="https://podminky.urs.cz/item/CS_URS_2022_01/783301313" TargetMode="External" /><Relationship Id="rId146" Type="http://schemas.openxmlformats.org/officeDocument/2006/relationships/hyperlink" Target="https://podminky.urs.cz/item/CS_URS_2022_01/783301401" TargetMode="External" /><Relationship Id="rId147" Type="http://schemas.openxmlformats.org/officeDocument/2006/relationships/hyperlink" Target="https://podminky.urs.cz/item/CS_URS_2022_01/783314201" TargetMode="External" /><Relationship Id="rId148" Type="http://schemas.openxmlformats.org/officeDocument/2006/relationships/hyperlink" Target="https://podminky.urs.cz/item/CS_URS_2022_01/783315101" TargetMode="External" /><Relationship Id="rId149" Type="http://schemas.openxmlformats.org/officeDocument/2006/relationships/hyperlink" Target="https://podminky.urs.cz/item/CS_URS_2022_01/783317101" TargetMode="External" /><Relationship Id="rId150" Type="http://schemas.openxmlformats.org/officeDocument/2006/relationships/hyperlink" Target="https://podminky.urs.cz/item/CS_URS_2022_01/784121001" TargetMode="External" /><Relationship Id="rId151" Type="http://schemas.openxmlformats.org/officeDocument/2006/relationships/hyperlink" Target="https://podminky.urs.cz/item/CS_URS_2022_01/784121007" TargetMode="External" /><Relationship Id="rId152" Type="http://schemas.openxmlformats.org/officeDocument/2006/relationships/hyperlink" Target="https://podminky.urs.cz/item/CS_URS_2022_01/784121011" TargetMode="External" /><Relationship Id="rId153" Type="http://schemas.openxmlformats.org/officeDocument/2006/relationships/hyperlink" Target="https://podminky.urs.cz/item/CS_URS_2022_01/784121017" TargetMode="External" /><Relationship Id="rId154" Type="http://schemas.openxmlformats.org/officeDocument/2006/relationships/hyperlink" Target="https://podminky.urs.cz/item/CS_URS_2022_01/784161001" TargetMode="External" /><Relationship Id="rId155" Type="http://schemas.openxmlformats.org/officeDocument/2006/relationships/hyperlink" Target="https://podminky.urs.cz/item/CS_URS_2022_01/784161007" TargetMode="External" /><Relationship Id="rId156" Type="http://schemas.openxmlformats.org/officeDocument/2006/relationships/hyperlink" Target="https://podminky.urs.cz/item/CS_URS_2022_01/784161101" TargetMode="External" /><Relationship Id="rId157" Type="http://schemas.openxmlformats.org/officeDocument/2006/relationships/hyperlink" Target="https://podminky.urs.cz/item/CS_URS_2022_01/784161211" TargetMode="External" /><Relationship Id="rId158" Type="http://schemas.openxmlformats.org/officeDocument/2006/relationships/hyperlink" Target="https://podminky.urs.cz/item/CS_URS_2022_01/784161217" TargetMode="External" /><Relationship Id="rId159" Type="http://schemas.openxmlformats.org/officeDocument/2006/relationships/hyperlink" Target="https://podminky.urs.cz/item/CS_URS_2022_01/784161411" TargetMode="External" /><Relationship Id="rId160" Type="http://schemas.openxmlformats.org/officeDocument/2006/relationships/hyperlink" Target="https://podminky.urs.cz/item/CS_URS_2022_01/784171001" TargetMode="External" /><Relationship Id="rId161" Type="http://schemas.openxmlformats.org/officeDocument/2006/relationships/hyperlink" Target="https://podminky.urs.cz/item/CS_URS_2022_01/784171101" TargetMode="External" /><Relationship Id="rId162" Type="http://schemas.openxmlformats.org/officeDocument/2006/relationships/hyperlink" Target="https://podminky.urs.cz/item/CS_URS_2022_01/784171121" TargetMode="External" /><Relationship Id="rId163" Type="http://schemas.openxmlformats.org/officeDocument/2006/relationships/hyperlink" Target="https://podminky.urs.cz/item/CS_URS_2022_01/784171127" TargetMode="External" /><Relationship Id="rId164" Type="http://schemas.openxmlformats.org/officeDocument/2006/relationships/hyperlink" Target="https://podminky.urs.cz/item/CS_URS_2022_01/784181001" TargetMode="External" /><Relationship Id="rId165" Type="http://schemas.openxmlformats.org/officeDocument/2006/relationships/hyperlink" Target="https://podminky.urs.cz/item/CS_URS_2022_01/784181007" TargetMode="External" /><Relationship Id="rId166" Type="http://schemas.openxmlformats.org/officeDocument/2006/relationships/hyperlink" Target="https://podminky.urs.cz/item/CS_URS_2022_01/784181101" TargetMode="External" /><Relationship Id="rId167" Type="http://schemas.openxmlformats.org/officeDocument/2006/relationships/hyperlink" Target="https://podminky.urs.cz/item/CS_URS_2022_01/784181107" TargetMode="External" /><Relationship Id="rId168" Type="http://schemas.openxmlformats.org/officeDocument/2006/relationships/hyperlink" Target="https://podminky.urs.cz/item/CS_URS_2022_01/784191003" TargetMode="External" /><Relationship Id="rId169" Type="http://schemas.openxmlformats.org/officeDocument/2006/relationships/hyperlink" Target="https://podminky.urs.cz/item/CS_URS_2022_01/784191005" TargetMode="External" /><Relationship Id="rId170" Type="http://schemas.openxmlformats.org/officeDocument/2006/relationships/hyperlink" Target="https://podminky.urs.cz/item/CS_URS_2022_01/784191007" TargetMode="External" /><Relationship Id="rId171" Type="http://schemas.openxmlformats.org/officeDocument/2006/relationships/hyperlink" Target="https://podminky.urs.cz/item/CS_URS_2022_01/784211101" TargetMode="External" /><Relationship Id="rId172" Type="http://schemas.openxmlformats.org/officeDocument/2006/relationships/hyperlink" Target="https://podminky.urs.cz/item/CS_URS_2022_01/784211107" TargetMode="External" /><Relationship Id="rId173" Type="http://schemas.openxmlformats.org/officeDocument/2006/relationships/hyperlink" Target="https://podminky.urs.cz/item/CS_URS_2022_01/784321031" TargetMode="External" /><Relationship Id="rId174" Type="http://schemas.openxmlformats.org/officeDocument/2006/relationships/hyperlink" Target="https://podminky.urs.cz/item/CS_URS_2022_01/HZS1212" TargetMode="External" /><Relationship Id="rId175" Type="http://schemas.openxmlformats.org/officeDocument/2006/relationships/hyperlink" Target="https://podminky.urs.cz/item/CS_URS_2022_01/HZS1292" TargetMode="External" /><Relationship Id="rId176" Type="http://schemas.openxmlformats.org/officeDocument/2006/relationships/hyperlink" Target="https://podminky.urs.cz/item/CS_URS_2022_01/HZS1311" TargetMode="External" /><Relationship Id="rId177" Type="http://schemas.openxmlformats.org/officeDocument/2006/relationships/hyperlink" Target="https://podminky.urs.cz/item/CS_URS_2022_01/HZS2171" TargetMode="External" /><Relationship Id="rId17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66416231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73021511" TargetMode="External" /><Relationship Id="rId2" Type="http://schemas.openxmlformats.org/officeDocument/2006/relationships/hyperlink" Target="https://podminky.urs.cz/item/CS_URS_2021_01/973032616" TargetMode="External" /><Relationship Id="rId3" Type="http://schemas.openxmlformats.org/officeDocument/2006/relationships/hyperlink" Target="https://podminky.urs.cz/item/CS_URS_2021_01/974041112" TargetMode="External" /><Relationship Id="rId4" Type="http://schemas.openxmlformats.org/officeDocument/2006/relationships/hyperlink" Target="https://podminky.urs.cz/item/CS_URS_2021_01/974041113" TargetMode="External" /><Relationship Id="rId5" Type="http://schemas.openxmlformats.org/officeDocument/2006/relationships/hyperlink" Target="https://podminky.urs.cz/item/CS_URS_2021_01/977332211" TargetMode="External" /><Relationship Id="rId6" Type="http://schemas.openxmlformats.org/officeDocument/2006/relationships/hyperlink" Target="https://podminky.urs.cz/item/CS_URS_2021_02/741110001" TargetMode="External" /><Relationship Id="rId7" Type="http://schemas.openxmlformats.org/officeDocument/2006/relationships/hyperlink" Target="https://podminky.urs.cz/item/CS_URS_2021_02/741110512" TargetMode="External" /><Relationship Id="rId8" Type="http://schemas.openxmlformats.org/officeDocument/2006/relationships/hyperlink" Target="https://podminky.urs.cz/item/CS_URS_2021_01/741112001" TargetMode="External" /><Relationship Id="rId9" Type="http://schemas.openxmlformats.org/officeDocument/2006/relationships/hyperlink" Target="https://podminky.urs.cz/item/CS_URS_2021_02/741310021" TargetMode="External" /><Relationship Id="rId10" Type="http://schemas.openxmlformats.org/officeDocument/2006/relationships/hyperlink" Target="https://podminky.urs.cz/item/CS_URS_2021_02/741313004" TargetMode="External" /><Relationship Id="rId11" Type="http://schemas.openxmlformats.org/officeDocument/2006/relationships/hyperlink" Target="https://podminky.urs.cz/item/CS_URS_2021_02/741313121" TargetMode="External" /><Relationship Id="rId12" Type="http://schemas.openxmlformats.org/officeDocument/2006/relationships/hyperlink" Target="https://podminky.urs.cz/item/CS_URS_2021_02/741313122" TargetMode="External" /><Relationship Id="rId13" Type="http://schemas.openxmlformats.org/officeDocument/2006/relationships/hyperlink" Target="https://podminky.urs.cz/item/CS_URS_2021_02/741320161" TargetMode="External" /><Relationship Id="rId14" Type="http://schemas.openxmlformats.org/officeDocument/2006/relationships/hyperlink" Target="https://podminky.urs.cz/item/CS_URS_2021_02/741320171" TargetMode="External" /><Relationship Id="rId15" Type="http://schemas.openxmlformats.org/officeDocument/2006/relationships/hyperlink" Target="https://podminky.urs.cz/item/CS_URS_2021_01/741321043" TargetMode="External" /><Relationship Id="rId16" Type="http://schemas.openxmlformats.org/officeDocument/2006/relationships/hyperlink" Target="https://podminky.urs.cz/item/CS_URS_2023_01/741372022" TargetMode="External" /><Relationship Id="rId17" Type="http://schemas.openxmlformats.org/officeDocument/2006/relationships/hyperlink" Target="https://podminky.urs.cz/item/CS_URS_2021_02/210020811" TargetMode="External" /><Relationship Id="rId18" Type="http://schemas.openxmlformats.org/officeDocument/2006/relationships/hyperlink" Target="https://podminky.urs.cz/item/CS_URS_2021_01/210280002" TargetMode="External" /><Relationship Id="rId19" Type="http://schemas.openxmlformats.org/officeDocument/2006/relationships/hyperlink" Target="https://podminky.urs.cz/item/CS_URS_2021_02/210813011" TargetMode="External" /><Relationship Id="rId20" Type="http://schemas.openxmlformats.org/officeDocument/2006/relationships/hyperlink" Target="https://podminky.urs.cz/item/CS_URS_2021_02/210813011" TargetMode="External" /><Relationship Id="rId21" Type="http://schemas.openxmlformats.org/officeDocument/2006/relationships/hyperlink" Target="https://podminky.urs.cz/item/CS_URS_2021_02/210813037" TargetMode="External" /><Relationship Id="rId22" Type="http://schemas.openxmlformats.org/officeDocument/2006/relationships/hyperlink" Target="https://podminky.urs.cz/item/CS_URS_2021_02/210813061" TargetMode="External" /><Relationship Id="rId23" Type="http://schemas.openxmlformats.org/officeDocument/2006/relationships/hyperlink" Target="https://podminky.urs.cz/item/CS_URS_2021_02/210813063" TargetMode="External" /><Relationship Id="rId24" Type="http://schemas.openxmlformats.org/officeDocument/2006/relationships/hyperlink" Target="https://podminky.urs.cz/item/CS_URS_2021_01/043002000" TargetMode="External" /><Relationship Id="rId25" Type="http://schemas.openxmlformats.org/officeDocument/2006/relationships/hyperlink" Target="https://podminky.urs.cz/item/CS_URS_2021_01/045002000" TargetMode="External" /><Relationship Id="rId26" Type="http://schemas.openxmlformats.org/officeDocument/2006/relationships/hyperlink" Target="https://podminky.urs.cz/item/CS_URS_2021_01/065002000" TargetMode="External" /><Relationship Id="rId27" Type="http://schemas.openxmlformats.org/officeDocument/2006/relationships/hyperlink" Target="https://podminky.urs.cz/item/CS_URS_2021_01/090001000" TargetMode="External" /><Relationship Id="rId2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1136321" TargetMode="External" /><Relationship Id="rId2" Type="http://schemas.openxmlformats.org/officeDocument/2006/relationships/hyperlink" Target="https://podminky.urs.cz/item/CS_URS_2021_01/741210002" TargetMode="External" /><Relationship Id="rId3" Type="http://schemas.openxmlformats.org/officeDocument/2006/relationships/hyperlink" Target="https://podminky.urs.cz/item/CS_URS_2021_01/741320165" TargetMode="External" /><Relationship Id="rId4" Type="http://schemas.openxmlformats.org/officeDocument/2006/relationships/hyperlink" Target="https://podminky.urs.cz/item/CS_URS_2021_02/741320171" TargetMode="External" /><Relationship Id="rId5" Type="http://schemas.openxmlformats.org/officeDocument/2006/relationships/hyperlink" Target="https://podminky.urs.cz/item/CS_URS_2021_01/741320201" TargetMode="External" /><Relationship Id="rId6" Type="http://schemas.openxmlformats.org/officeDocument/2006/relationships/hyperlink" Target="https://podminky.urs.cz/item/CS_URS_2021_02/741321001" TargetMode="External" /><Relationship Id="rId7" Type="http://schemas.openxmlformats.org/officeDocument/2006/relationships/hyperlink" Target="https://podminky.urs.cz/item/CS_URS_2021_01/741321043" TargetMode="External" /><Relationship Id="rId8" Type="http://schemas.openxmlformats.org/officeDocument/2006/relationships/hyperlink" Target="https://podminky.urs.cz/item/CS_URS_2021_01/741322061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74041112" TargetMode="External" /><Relationship Id="rId2" Type="http://schemas.openxmlformats.org/officeDocument/2006/relationships/hyperlink" Target="https://podminky.urs.cz/item/CS_URS_2021_01/977332211" TargetMode="External" /><Relationship Id="rId3" Type="http://schemas.openxmlformats.org/officeDocument/2006/relationships/hyperlink" Target="https://podminky.urs.cz/item/CS_URS_2021_02/741110041" TargetMode="External" /><Relationship Id="rId4" Type="http://schemas.openxmlformats.org/officeDocument/2006/relationships/hyperlink" Target="https://podminky.urs.cz/item/CS_URS_2021_02/741110511" TargetMode="External" /><Relationship Id="rId5" Type="http://schemas.openxmlformats.org/officeDocument/2006/relationships/hyperlink" Target="https://podminky.urs.cz/item/CS_URS_2021_02/741110555" TargetMode="External" /><Relationship Id="rId6" Type="http://schemas.openxmlformats.org/officeDocument/2006/relationships/hyperlink" Target="https://podminky.urs.cz/item/CS_URS_2021_02/741112001" TargetMode="External" /><Relationship Id="rId7" Type="http://schemas.openxmlformats.org/officeDocument/2006/relationships/hyperlink" Target="https://podminky.urs.cz/item/CS_URS_2021_02/741132301" TargetMode="External" /><Relationship Id="rId8" Type="http://schemas.openxmlformats.org/officeDocument/2006/relationships/hyperlink" Target="https://podminky.urs.cz/item/CS_URS_2021_01/742121001" TargetMode="External" /><Relationship Id="rId9" Type="http://schemas.openxmlformats.org/officeDocument/2006/relationships/hyperlink" Target="https://podminky.urs.cz/item/CS_URS_2021_01/742190002" TargetMode="External" /><Relationship Id="rId10" Type="http://schemas.openxmlformats.org/officeDocument/2006/relationships/hyperlink" Target="https://podminky.urs.cz/item/CS_URS_2021_02/742110102" TargetMode="External" /><Relationship Id="rId11" Type="http://schemas.openxmlformats.org/officeDocument/2006/relationships/hyperlink" Target="https://podminky.urs.cz/item/CS_URS_2021_02/742330042" TargetMode="External" /><Relationship Id="rId12" Type="http://schemas.openxmlformats.org/officeDocument/2006/relationships/hyperlink" Target="https://podminky.urs.cz/item/CS_URS_2021_01/742330101" TargetMode="External" /><Relationship Id="rId13" Type="http://schemas.openxmlformats.org/officeDocument/2006/relationships/hyperlink" Target="https://podminky.urs.cz/item/CS_URS_2021_02/742340002" TargetMode="External" /><Relationship Id="rId14" Type="http://schemas.openxmlformats.org/officeDocument/2006/relationships/hyperlink" Target="https://podminky.urs.cz/item/CS_URS_2021_01/043002000" TargetMode="External" /><Relationship Id="rId15" Type="http://schemas.openxmlformats.org/officeDocument/2006/relationships/hyperlink" Target="https://podminky.urs.cz/item/CS_URS_2021_01/045002000" TargetMode="External" /><Relationship Id="rId16" Type="http://schemas.openxmlformats.org/officeDocument/2006/relationships/hyperlink" Target="https://podminky.urs.cz/item/CS_URS_2021_01/065002000" TargetMode="External" /><Relationship Id="rId17" Type="http://schemas.openxmlformats.org/officeDocument/2006/relationships/hyperlink" Target="https://podminky.urs.cz/item/CS_URS_2021_01/090001000" TargetMode="External" /><Relationship Id="rId1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6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4"/>
      <c r="AQ5" s="24"/>
      <c r="AR5" s="22"/>
      <c r="BE5" s="35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5" t="s">
        <v>17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4"/>
      <c r="AQ6" s="24"/>
      <c r="AR6" s="22"/>
      <c r="BE6" s="35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1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1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1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5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1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32</v>
      </c>
      <c r="AO13" s="24"/>
      <c r="AP13" s="24"/>
      <c r="AQ13" s="24"/>
      <c r="AR13" s="22"/>
      <c r="BE13" s="351"/>
      <c r="BS13" s="19" t="s">
        <v>6</v>
      </c>
    </row>
    <row r="14" spans="2:71" ht="12.75">
      <c r="B14" s="23"/>
      <c r="C14" s="24"/>
      <c r="D14" s="24"/>
      <c r="E14" s="356" t="s">
        <v>32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1" t="s">
        <v>29</v>
      </c>
      <c r="AL14" s="24"/>
      <c r="AM14" s="24"/>
      <c r="AN14" s="33" t="s">
        <v>32</v>
      </c>
      <c r="AO14" s="24"/>
      <c r="AP14" s="24"/>
      <c r="AQ14" s="24"/>
      <c r="AR14" s="22"/>
      <c r="BE14" s="35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1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51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51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1"/>
      <c r="BS18" s="19" t="s">
        <v>6</v>
      </c>
    </row>
    <row r="19" spans="2:71" s="1" customFormat="1" ht="12" customHeight="1">
      <c r="B19" s="23"/>
      <c r="C19" s="24"/>
      <c r="D19" s="31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51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36</v>
      </c>
      <c r="AO20" s="24"/>
      <c r="AP20" s="24"/>
      <c r="AQ20" s="24"/>
      <c r="AR20" s="22"/>
      <c r="BE20" s="351"/>
      <c r="BS20" s="19" t="s">
        <v>37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1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1"/>
    </row>
    <row r="23" spans="2:57" s="1" customFormat="1" ht="47.25" customHeight="1">
      <c r="B23" s="23"/>
      <c r="C23" s="24"/>
      <c r="D23" s="24"/>
      <c r="E23" s="358" t="s">
        <v>40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24"/>
      <c r="AP23" s="24"/>
      <c r="AQ23" s="24"/>
      <c r="AR23" s="22"/>
      <c r="BE23" s="35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1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9">
        <f>ROUND(AG54,2)</f>
        <v>0</v>
      </c>
      <c r="AL26" s="360"/>
      <c r="AM26" s="360"/>
      <c r="AN26" s="360"/>
      <c r="AO26" s="360"/>
      <c r="AP26" s="38"/>
      <c r="AQ26" s="38"/>
      <c r="AR26" s="41"/>
      <c r="BE26" s="35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1" t="s">
        <v>42</v>
      </c>
      <c r="M28" s="361"/>
      <c r="N28" s="361"/>
      <c r="O28" s="361"/>
      <c r="P28" s="361"/>
      <c r="Q28" s="38"/>
      <c r="R28" s="38"/>
      <c r="S28" s="38"/>
      <c r="T28" s="38"/>
      <c r="U28" s="38"/>
      <c r="V28" s="38"/>
      <c r="W28" s="361" t="s">
        <v>43</v>
      </c>
      <c r="X28" s="361"/>
      <c r="Y28" s="361"/>
      <c r="Z28" s="361"/>
      <c r="AA28" s="361"/>
      <c r="AB28" s="361"/>
      <c r="AC28" s="361"/>
      <c r="AD28" s="361"/>
      <c r="AE28" s="361"/>
      <c r="AF28" s="38"/>
      <c r="AG28" s="38"/>
      <c r="AH28" s="38"/>
      <c r="AI28" s="38"/>
      <c r="AJ28" s="38"/>
      <c r="AK28" s="361" t="s">
        <v>44</v>
      </c>
      <c r="AL28" s="361"/>
      <c r="AM28" s="361"/>
      <c r="AN28" s="361"/>
      <c r="AO28" s="361"/>
      <c r="AP28" s="38"/>
      <c r="AQ28" s="38"/>
      <c r="AR28" s="41"/>
      <c r="BE28" s="351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64">
        <v>0.21</v>
      </c>
      <c r="M29" s="363"/>
      <c r="N29" s="363"/>
      <c r="O29" s="363"/>
      <c r="P29" s="363"/>
      <c r="Q29" s="43"/>
      <c r="R29" s="43"/>
      <c r="S29" s="43"/>
      <c r="T29" s="43"/>
      <c r="U29" s="43"/>
      <c r="V29" s="43"/>
      <c r="W29" s="362">
        <f>ROUND(AZ54,2)</f>
        <v>0</v>
      </c>
      <c r="X29" s="363"/>
      <c r="Y29" s="363"/>
      <c r="Z29" s="363"/>
      <c r="AA29" s="363"/>
      <c r="AB29" s="363"/>
      <c r="AC29" s="363"/>
      <c r="AD29" s="363"/>
      <c r="AE29" s="363"/>
      <c r="AF29" s="43"/>
      <c r="AG29" s="43"/>
      <c r="AH29" s="43"/>
      <c r="AI29" s="43"/>
      <c r="AJ29" s="43"/>
      <c r="AK29" s="362">
        <f>ROUND(AV54,2)</f>
        <v>0</v>
      </c>
      <c r="AL29" s="363"/>
      <c r="AM29" s="363"/>
      <c r="AN29" s="363"/>
      <c r="AO29" s="363"/>
      <c r="AP29" s="43"/>
      <c r="AQ29" s="43"/>
      <c r="AR29" s="44"/>
      <c r="BE29" s="352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64">
        <v>0.15</v>
      </c>
      <c r="M30" s="363"/>
      <c r="N30" s="363"/>
      <c r="O30" s="363"/>
      <c r="P30" s="363"/>
      <c r="Q30" s="43"/>
      <c r="R30" s="43"/>
      <c r="S30" s="43"/>
      <c r="T30" s="43"/>
      <c r="U30" s="43"/>
      <c r="V30" s="43"/>
      <c r="W30" s="362">
        <f>ROUND(BA54,2)</f>
        <v>0</v>
      </c>
      <c r="X30" s="363"/>
      <c r="Y30" s="363"/>
      <c r="Z30" s="363"/>
      <c r="AA30" s="363"/>
      <c r="AB30" s="363"/>
      <c r="AC30" s="363"/>
      <c r="AD30" s="363"/>
      <c r="AE30" s="363"/>
      <c r="AF30" s="43"/>
      <c r="AG30" s="43"/>
      <c r="AH30" s="43"/>
      <c r="AI30" s="43"/>
      <c r="AJ30" s="43"/>
      <c r="AK30" s="362">
        <f>ROUND(AW54,2)</f>
        <v>0</v>
      </c>
      <c r="AL30" s="363"/>
      <c r="AM30" s="363"/>
      <c r="AN30" s="363"/>
      <c r="AO30" s="363"/>
      <c r="AP30" s="43"/>
      <c r="AQ30" s="43"/>
      <c r="AR30" s="44"/>
      <c r="BE30" s="352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64">
        <v>0.21</v>
      </c>
      <c r="M31" s="363"/>
      <c r="N31" s="363"/>
      <c r="O31" s="363"/>
      <c r="P31" s="363"/>
      <c r="Q31" s="43"/>
      <c r="R31" s="43"/>
      <c r="S31" s="43"/>
      <c r="T31" s="43"/>
      <c r="U31" s="43"/>
      <c r="V31" s="43"/>
      <c r="W31" s="362">
        <f>ROUND(BB54,2)</f>
        <v>0</v>
      </c>
      <c r="X31" s="363"/>
      <c r="Y31" s="363"/>
      <c r="Z31" s="363"/>
      <c r="AA31" s="363"/>
      <c r="AB31" s="363"/>
      <c r="AC31" s="363"/>
      <c r="AD31" s="363"/>
      <c r="AE31" s="363"/>
      <c r="AF31" s="43"/>
      <c r="AG31" s="43"/>
      <c r="AH31" s="43"/>
      <c r="AI31" s="43"/>
      <c r="AJ31" s="43"/>
      <c r="AK31" s="362">
        <v>0</v>
      </c>
      <c r="AL31" s="363"/>
      <c r="AM31" s="363"/>
      <c r="AN31" s="363"/>
      <c r="AO31" s="363"/>
      <c r="AP31" s="43"/>
      <c r="AQ31" s="43"/>
      <c r="AR31" s="44"/>
      <c r="BE31" s="352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64">
        <v>0.15</v>
      </c>
      <c r="M32" s="363"/>
      <c r="N32" s="363"/>
      <c r="O32" s="363"/>
      <c r="P32" s="363"/>
      <c r="Q32" s="43"/>
      <c r="R32" s="43"/>
      <c r="S32" s="43"/>
      <c r="T32" s="43"/>
      <c r="U32" s="43"/>
      <c r="V32" s="43"/>
      <c r="W32" s="362">
        <f>ROUND(BC54,2)</f>
        <v>0</v>
      </c>
      <c r="X32" s="363"/>
      <c r="Y32" s="363"/>
      <c r="Z32" s="363"/>
      <c r="AA32" s="363"/>
      <c r="AB32" s="363"/>
      <c r="AC32" s="363"/>
      <c r="AD32" s="363"/>
      <c r="AE32" s="363"/>
      <c r="AF32" s="43"/>
      <c r="AG32" s="43"/>
      <c r="AH32" s="43"/>
      <c r="AI32" s="43"/>
      <c r="AJ32" s="43"/>
      <c r="AK32" s="362">
        <v>0</v>
      </c>
      <c r="AL32" s="363"/>
      <c r="AM32" s="363"/>
      <c r="AN32" s="363"/>
      <c r="AO32" s="363"/>
      <c r="AP32" s="43"/>
      <c r="AQ32" s="43"/>
      <c r="AR32" s="44"/>
      <c r="BE32" s="352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64">
        <v>0</v>
      </c>
      <c r="M33" s="363"/>
      <c r="N33" s="363"/>
      <c r="O33" s="363"/>
      <c r="P33" s="363"/>
      <c r="Q33" s="43"/>
      <c r="R33" s="43"/>
      <c r="S33" s="43"/>
      <c r="T33" s="43"/>
      <c r="U33" s="43"/>
      <c r="V33" s="43"/>
      <c r="W33" s="362">
        <f>ROUND(BD54,2)</f>
        <v>0</v>
      </c>
      <c r="X33" s="363"/>
      <c r="Y33" s="363"/>
      <c r="Z33" s="363"/>
      <c r="AA33" s="363"/>
      <c r="AB33" s="363"/>
      <c r="AC33" s="363"/>
      <c r="AD33" s="363"/>
      <c r="AE33" s="363"/>
      <c r="AF33" s="43"/>
      <c r="AG33" s="43"/>
      <c r="AH33" s="43"/>
      <c r="AI33" s="43"/>
      <c r="AJ33" s="43"/>
      <c r="AK33" s="362">
        <v>0</v>
      </c>
      <c r="AL33" s="363"/>
      <c r="AM33" s="363"/>
      <c r="AN33" s="363"/>
      <c r="AO33" s="36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68" t="s">
        <v>53</v>
      </c>
      <c r="Y35" s="366"/>
      <c r="Z35" s="366"/>
      <c r="AA35" s="366"/>
      <c r="AB35" s="366"/>
      <c r="AC35" s="47"/>
      <c r="AD35" s="47"/>
      <c r="AE35" s="47"/>
      <c r="AF35" s="47"/>
      <c r="AG35" s="47"/>
      <c r="AH35" s="47"/>
      <c r="AI35" s="47"/>
      <c r="AJ35" s="47"/>
      <c r="AK35" s="365">
        <f>SUM(AK26:AK33)</f>
        <v>0</v>
      </c>
      <c r="AL35" s="366"/>
      <c r="AM35" s="366"/>
      <c r="AN35" s="366"/>
      <c r="AO35" s="36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20220707v08_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7" t="str">
        <f>K6</f>
        <v>Rekonstrukce výukových prostor FUD v Kampusu UJEP - v08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UJEP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76" t="str">
        <f>IF(AN8="","",AN8)</f>
        <v>14. 3. 2023</v>
      </c>
      <c r="AN47" s="37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Univerzita Jana Evangelisty Purkyně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77" t="str">
        <f>IF(E17="","",E17)</f>
        <v>Correct BC, s.r.o.</v>
      </c>
      <c r="AN49" s="378"/>
      <c r="AO49" s="378"/>
      <c r="AP49" s="378"/>
      <c r="AQ49" s="38"/>
      <c r="AR49" s="41"/>
      <c r="AS49" s="379" t="s">
        <v>55</v>
      </c>
      <c r="AT49" s="38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38</v>
      </c>
      <c r="AJ50" s="38"/>
      <c r="AK50" s="38"/>
      <c r="AL50" s="38"/>
      <c r="AM50" s="377" t="str">
        <f>IF(E20="","",E20)</f>
        <v>Correct BC, s.r.o.</v>
      </c>
      <c r="AN50" s="378"/>
      <c r="AO50" s="378"/>
      <c r="AP50" s="378"/>
      <c r="AQ50" s="38"/>
      <c r="AR50" s="41"/>
      <c r="AS50" s="381"/>
      <c r="AT50" s="38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3"/>
      <c r="AT51" s="38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2" t="s">
        <v>56</v>
      </c>
      <c r="D52" s="343"/>
      <c r="E52" s="343"/>
      <c r="F52" s="343"/>
      <c r="G52" s="343"/>
      <c r="H52" s="68"/>
      <c r="I52" s="346" t="s">
        <v>57</v>
      </c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75" t="s">
        <v>58</v>
      </c>
      <c r="AH52" s="343"/>
      <c r="AI52" s="343"/>
      <c r="AJ52" s="343"/>
      <c r="AK52" s="343"/>
      <c r="AL52" s="343"/>
      <c r="AM52" s="343"/>
      <c r="AN52" s="346" t="s">
        <v>59</v>
      </c>
      <c r="AO52" s="343"/>
      <c r="AP52" s="343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49">
        <f>ROUND(AG55+SUM(AG56:AG60),2)</f>
        <v>0</v>
      </c>
      <c r="AH54" s="349"/>
      <c r="AI54" s="349"/>
      <c r="AJ54" s="349"/>
      <c r="AK54" s="349"/>
      <c r="AL54" s="349"/>
      <c r="AM54" s="349"/>
      <c r="AN54" s="385">
        <f aca="true" t="shared" si="0" ref="AN54:AN64">SUM(AG54,AT54)</f>
        <v>0</v>
      </c>
      <c r="AO54" s="385"/>
      <c r="AP54" s="385"/>
      <c r="AQ54" s="80" t="s">
        <v>19</v>
      </c>
      <c r="AR54" s="81"/>
      <c r="AS54" s="82">
        <f>ROUND(AS55+SUM(AS56:AS60),2)</f>
        <v>0</v>
      </c>
      <c r="AT54" s="83">
        <f aca="true" t="shared" si="1" ref="AT54:AT64">ROUND(SUM(AV54:AW54),2)</f>
        <v>0</v>
      </c>
      <c r="AU54" s="84">
        <f>ROUND(AU55+SUM(AU56:AU60),5)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ROUND(AZ55+SUM(AZ56:AZ60),2)</f>
        <v>0</v>
      </c>
      <c r="BA54" s="83">
        <f>ROUND(BA55+SUM(BA56:BA60),2)</f>
        <v>0</v>
      </c>
      <c r="BB54" s="83">
        <f>ROUND(BB55+SUM(BB56:BB60),2)</f>
        <v>0</v>
      </c>
      <c r="BC54" s="83">
        <f>ROUND(BC55+SUM(BC56:BC60),2)</f>
        <v>0</v>
      </c>
      <c r="BD54" s="85">
        <f>ROUND(BD55+SUM(BD56:BD60),2)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44" t="s">
        <v>80</v>
      </c>
      <c r="E55" s="344"/>
      <c r="F55" s="344"/>
      <c r="G55" s="344"/>
      <c r="H55" s="344"/>
      <c r="I55" s="91"/>
      <c r="J55" s="344" t="s">
        <v>81</v>
      </c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70">
        <f>'SO 00 - Vedlejší rozpočto...'!J30</f>
        <v>0</v>
      </c>
      <c r="AH55" s="371"/>
      <c r="AI55" s="371"/>
      <c r="AJ55" s="371"/>
      <c r="AK55" s="371"/>
      <c r="AL55" s="371"/>
      <c r="AM55" s="371"/>
      <c r="AN55" s="370">
        <f t="shared" si="0"/>
        <v>0</v>
      </c>
      <c r="AO55" s="371"/>
      <c r="AP55" s="371"/>
      <c r="AQ55" s="92" t="s">
        <v>82</v>
      </c>
      <c r="AR55" s="93"/>
      <c r="AS55" s="94">
        <v>0</v>
      </c>
      <c r="AT55" s="95">
        <f t="shared" si="1"/>
        <v>0</v>
      </c>
      <c r="AU55" s="96">
        <f>'SO 00 - Vedlejší rozpočto...'!P87</f>
        <v>0</v>
      </c>
      <c r="AV55" s="95">
        <f>'SO 00 - Vedlejší rozpočto...'!J33</f>
        <v>0</v>
      </c>
      <c r="AW55" s="95">
        <f>'SO 00 - Vedlejší rozpočto...'!J34</f>
        <v>0</v>
      </c>
      <c r="AX55" s="95">
        <f>'SO 00 - Vedlejší rozpočto...'!J35</f>
        <v>0</v>
      </c>
      <c r="AY55" s="95">
        <f>'SO 00 - Vedlejší rozpočto...'!J36</f>
        <v>0</v>
      </c>
      <c r="AZ55" s="95">
        <f>'SO 00 - Vedlejší rozpočto...'!F33</f>
        <v>0</v>
      </c>
      <c r="BA55" s="95">
        <f>'SO 00 - Vedlejší rozpočto...'!F34</f>
        <v>0</v>
      </c>
      <c r="BB55" s="95">
        <f>'SO 00 - Vedlejší rozpočto...'!F35</f>
        <v>0</v>
      </c>
      <c r="BC55" s="95">
        <f>'SO 00 - Vedlejší rozpočto...'!F36</f>
        <v>0</v>
      </c>
      <c r="BD55" s="97">
        <f>'SO 00 - Vedlejší rozpočto...'!F37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85</v>
      </c>
    </row>
    <row r="56" spans="1:91" s="7" customFormat="1" ht="16.5" customHeight="1">
      <c r="A56" s="88" t="s">
        <v>79</v>
      </c>
      <c r="B56" s="89"/>
      <c r="C56" s="90"/>
      <c r="D56" s="344" t="s">
        <v>86</v>
      </c>
      <c r="E56" s="344"/>
      <c r="F56" s="344"/>
      <c r="G56" s="344"/>
      <c r="H56" s="344"/>
      <c r="I56" s="91"/>
      <c r="J56" s="344" t="s">
        <v>87</v>
      </c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70">
        <f>'SO 01 - Architektonicky s...'!J30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92" t="s">
        <v>82</v>
      </c>
      <c r="AR56" s="93"/>
      <c r="AS56" s="94">
        <v>0</v>
      </c>
      <c r="AT56" s="95">
        <f t="shared" si="1"/>
        <v>0</v>
      </c>
      <c r="AU56" s="96">
        <f>'SO 01 - Architektonicky s...'!P106</f>
        <v>0</v>
      </c>
      <c r="AV56" s="95">
        <f>'SO 01 - Architektonicky s...'!J33</f>
        <v>0</v>
      </c>
      <c r="AW56" s="95">
        <f>'SO 01 - Architektonicky s...'!J34</f>
        <v>0</v>
      </c>
      <c r="AX56" s="95">
        <f>'SO 01 - Architektonicky s...'!J35</f>
        <v>0</v>
      </c>
      <c r="AY56" s="95">
        <f>'SO 01 - Architektonicky s...'!J36</f>
        <v>0</v>
      </c>
      <c r="AZ56" s="95">
        <f>'SO 01 - Architektonicky s...'!F33</f>
        <v>0</v>
      </c>
      <c r="BA56" s="95">
        <f>'SO 01 - Architektonicky s...'!F34</f>
        <v>0</v>
      </c>
      <c r="BB56" s="95">
        <f>'SO 01 - Architektonicky s...'!F35</f>
        <v>0</v>
      </c>
      <c r="BC56" s="95">
        <f>'SO 01 - Architektonicky s...'!F36</f>
        <v>0</v>
      </c>
      <c r="BD56" s="97">
        <f>'SO 01 - Architektonicky s...'!F37</f>
        <v>0</v>
      </c>
      <c r="BT56" s="98" t="s">
        <v>83</v>
      </c>
      <c r="BV56" s="98" t="s">
        <v>77</v>
      </c>
      <c r="BW56" s="98" t="s">
        <v>88</v>
      </c>
      <c r="BX56" s="98" t="s">
        <v>5</v>
      </c>
      <c r="CL56" s="98" t="s">
        <v>19</v>
      </c>
      <c r="CM56" s="98" t="s">
        <v>85</v>
      </c>
    </row>
    <row r="57" spans="1:91" s="7" customFormat="1" ht="16.5" customHeight="1">
      <c r="A57" s="88" t="s">
        <v>79</v>
      </c>
      <c r="B57" s="89"/>
      <c r="C57" s="90"/>
      <c r="D57" s="344" t="s">
        <v>89</v>
      </c>
      <c r="E57" s="344"/>
      <c r="F57" s="344"/>
      <c r="G57" s="344"/>
      <c r="H57" s="344"/>
      <c r="I57" s="91"/>
      <c r="J57" s="344" t="s">
        <v>90</v>
      </c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70">
        <f>'TI 01 - Vzduchotechnika'!J30</f>
        <v>0</v>
      </c>
      <c r="AH57" s="371"/>
      <c r="AI57" s="371"/>
      <c r="AJ57" s="371"/>
      <c r="AK57" s="371"/>
      <c r="AL57" s="371"/>
      <c r="AM57" s="371"/>
      <c r="AN57" s="370">
        <f t="shared" si="0"/>
        <v>0</v>
      </c>
      <c r="AO57" s="371"/>
      <c r="AP57" s="371"/>
      <c r="AQ57" s="92" t="s">
        <v>82</v>
      </c>
      <c r="AR57" s="93"/>
      <c r="AS57" s="94">
        <v>0</v>
      </c>
      <c r="AT57" s="95">
        <f t="shared" si="1"/>
        <v>0</v>
      </c>
      <c r="AU57" s="96">
        <f>'TI 01 - Vzduchotechnika'!P82</f>
        <v>0</v>
      </c>
      <c r="AV57" s="95">
        <f>'TI 01 - Vzduchotechnika'!J33</f>
        <v>0</v>
      </c>
      <c r="AW57" s="95">
        <f>'TI 01 - Vzduchotechnika'!J34</f>
        <v>0</v>
      </c>
      <c r="AX57" s="95">
        <f>'TI 01 - Vzduchotechnika'!J35</f>
        <v>0</v>
      </c>
      <c r="AY57" s="95">
        <f>'TI 01 - Vzduchotechnika'!J36</f>
        <v>0</v>
      </c>
      <c r="AZ57" s="95">
        <f>'TI 01 - Vzduchotechnika'!F33</f>
        <v>0</v>
      </c>
      <c r="BA57" s="95">
        <f>'TI 01 - Vzduchotechnika'!F34</f>
        <v>0</v>
      </c>
      <c r="BB57" s="95">
        <f>'TI 01 - Vzduchotechnika'!F35</f>
        <v>0</v>
      </c>
      <c r="BC57" s="95">
        <f>'TI 01 - Vzduchotechnika'!F36</f>
        <v>0</v>
      </c>
      <c r="BD57" s="97">
        <f>'TI 01 - Vzduchotechnika'!F37</f>
        <v>0</v>
      </c>
      <c r="BT57" s="98" t="s">
        <v>83</v>
      </c>
      <c r="BV57" s="98" t="s">
        <v>77</v>
      </c>
      <c r="BW57" s="98" t="s">
        <v>91</v>
      </c>
      <c r="BX57" s="98" t="s">
        <v>5</v>
      </c>
      <c r="CL57" s="98" t="s">
        <v>19</v>
      </c>
      <c r="CM57" s="98" t="s">
        <v>85</v>
      </c>
    </row>
    <row r="58" spans="1:91" s="7" customFormat="1" ht="16.5" customHeight="1">
      <c r="A58" s="88" t="s">
        <v>79</v>
      </c>
      <c r="B58" s="89"/>
      <c r="C58" s="90"/>
      <c r="D58" s="344" t="s">
        <v>92</v>
      </c>
      <c r="E58" s="344"/>
      <c r="F58" s="344"/>
      <c r="G58" s="344"/>
      <c r="H58" s="344"/>
      <c r="I58" s="91"/>
      <c r="J58" s="344" t="s">
        <v>93</v>
      </c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70">
        <f>'TI 02 - Zdravotechnické i...'!J30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92" t="s">
        <v>82</v>
      </c>
      <c r="AR58" s="93"/>
      <c r="AS58" s="94">
        <v>0</v>
      </c>
      <c r="AT58" s="95">
        <f t="shared" si="1"/>
        <v>0</v>
      </c>
      <c r="AU58" s="96">
        <f>'TI 02 - Zdravotechnické i...'!P92</f>
        <v>0</v>
      </c>
      <c r="AV58" s="95">
        <f>'TI 02 - Zdravotechnické i...'!J33</f>
        <v>0</v>
      </c>
      <c r="AW58" s="95">
        <f>'TI 02 - Zdravotechnické i...'!J34</f>
        <v>0</v>
      </c>
      <c r="AX58" s="95">
        <f>'TI 02 - Zdravotechnické i...'!J35</f>
        <v>0</v>
      </c>
      <c r="AY58" s="95">
        <f>'TI 02 - Zdravotechnické i...'!J36</f>
        <v>0</v>
      </c>
      <c r="AZ58" s="95">
        <f>'TI 02 - Zdravotechnické i...'!F33</f>
        <v>0</v>
      </c>
      <c r="BA58" s="95">
        <f>'TI 02 - Zdravotechnické i...'!F34</f>
        <v>0</v>
      </c>
      <c r="BB58" s="95">
        <f>'TI 02 - Zdravotechnické i...'!F35</f>
        <v>0</v>
      </c>
      <c r="BC58" s="95">
        <f>'TI 02 - Zdravotechnické i...'!F36</f>
        <v>0</v>
      </c>
      <c r="BD58" s="97">
        <f>'TI 02 - Zdravotechnické i...'!F37</f>
        <v>0</v>
      </c>
      <c r="BT58" s="98" t="s">
        <v>83</v>
      </c>
      <c r="BV58" s="98" t="s">
        <v>77</v>
      </c>
      <c r="BW58" s="98" t="s">
        <v>94</v>
      </c>
      <c r="BX58" s="98" t="s">
        <v>5</v>
      </c>
      <c r="CL58" s="98" t="s">
        <v>19</v>
      </c>
      <c r="CM58" s="98" t="s">
        <v>85</v>
      </c>
    </row>
    <row r="59" spans="1:91" s="7" customFormat="1" ht="16.5" customHeight="1">
      <c r="A59" s="88" t="s">
        <v>79</v>
      </c>
      <c r="B59" s="89"/>
      <c r="C59" s="90"/>
      <c r="D59" s="344" t="s">
        <v>95</v>
      </c>
      <c r="E59" s="344"/>
      <c r="F59" s="344"/>
      <c r="G59" s="344"/>
      <c r="H59" s="344"/>
      <c r="I59" s="91"/>
      <c r="J59" s="344" t="s">
        <v>96</v>
      </c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70">
        <f>'SO 02 - Informační systém'!J30</f>
        <v>0</v>
      </c>
      <c r="AH59" s="371"/>
      <c r="AI59" s="371"/>
      <c r="AJ59" s="371"/>
      <c r="AK59" s="371"/>
      <c r="AL59" s="371"/>
      <c r="AM59" s="371"/>
      <c r="AN59" s="370">
        <f t="shared" si="0"/>
        <v>0</v>
      </c>
      <c r="AO59" s="371"/>
      <c r="AP59" s="371"/>
      <c r="AQ59" s="92" t="s">
        <v>82</v>
      </c>
      <c r="AR59" s="93"/>
      <c r="AS59" s="94">
        <v>0</v>
      </c>
      <c r="AT59" s="95">
        <f t="shared" si="1"/>
        <v>0</v>
      </c>
      <c r="AU59" s="96">
        <f>'SO 02 - Informační systém'!P81</f>
        <v>0</v>
      </c>
      <c r="AV59" s="95">
        <f>'SO 02 - Informační systém'!J33</f>
        <v>0</v>
      </c>
      <c r="AW59" s="95">
        <f>'SO 02 - Informační systém'!J34</f>
        <v>0</v>
      </c>
      <c r="AX59" s="95">
        <f>'SO 02 - Informační systém'!J35</f>
        <v>0</v>
      </c>
      <c r="AY59" s="95">
        <f>'SO 02 - Informační systém'!J36</f>
        <v>0</v>
      </c>
      <c r="AZ59" s="95">
        <f>'SO 02 - Informační systém'!F33</f>
        <v>0</v>
      </c>
      <c r="BA59" s="95">
        <f>'SO 02 - Informační systém'!F34</f>
        <v>0</v>
      </c>
      <c r="BB59" s="95">
        <f>'SO 02 - Informační systém'!F35</f>
        <v>0</v>
      </c>
      <c r="BC59" s="95">
        <f>'SO 02 - Informační systém'!F36</f>
        <v>0</v>
      </c>
      <c r="BD59" s="97">
        <f>'SO 02 - Informační systém'!F37</f>
        <v>0</v>
      </c>
      <c r="BT59" s="98" t="s">
        <v>83</v>
      </c>
      <c r="BV59" s="98" t="s">
        <v>77</v>
      </c>
      <c r="BW59" s="98" t="s">
        <v>97</v>
      </c>
      <c r="BX59" s="98" t="s">
        <v>5</v>
      </c>
      <c r="CL59" s="98" t="s">
        <v>19</v>
      </c>
      <c r="CM59" s="98" t="s">
        <v>85</v>
      </c>
    </row>
    <row r="60" spans="2:91" s="7" customFormat="1" ht="16.5" customHeight="1">
      <c r="B60" s="89"/>
      <c r="C60" s="90"/>
      <c r="D60" s="344" t="s">
        <v>98</v>
      </c>
      <c r="E60" s="344"/>
      <c r="F60" s="344"/>
      <c r="G60" s="344"/>
      <c r="H60" s="344"/>
      <c r="I60" s="91"/>
      <c r="J60" s="344" t="s">
        <v>99</v>
      </c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72">
        <f>ROUND(SUM(AG61:AG64),2)</f>
        <v>0</v>
      </c>
      <c r="AH60" s="371"/>
      <c r="AI60" s="371"/>
      <c r="AJ60" s="371"/>
      <c r="AK60" s="371"/>
      <c r="AL60" s="371"/>
      <c r="AM60" s="371"/>
      <c r="AN60" s="370">
        <f t="shared" si="0"/>
        <v>0</v>
      </c>
      <c r="AO60" s="371"/>
      <c r="AP60" s="371"/>
      <c r="AQ60" s="92" t="s">
        <v>82</v>
      </c>
      <c r="AR60" s="93"/>
      <c r="AS60" s="94">
        <f>ROUND(SUM(AS61:AS64),2)</f>
        <v>0</v>
      </c>
      <c r="AT60" s="95">
        <f t="shared" si="1"/>
        <v>0</v>
      </c>
      <c r="AU60" s="96">
        <f>ROUND(SUM(AU61:AU64),5)</f>
        <v>0</v>
      </c>
      <c r="AV60" s="95">
        <f>ROUND(AZ60*L29,2)</f>
        <v>0</v>
      </c>
      <c r="AW60" s="95">
        <f>ROUND(BA60*L30,2)</f>
        <v>0</v>
      </c>
      <c r="AX60" s="95">
        <f>ROUND(BB60*L29,2)</f>
        <v>0</v>
      </c>
      <c r="AY60" s="95">
        <f>ROUND(BC60*L30,2)</f>
        <v>0</v>
      </c>
      <c r="AZ60" s="95">
        <f>ROUND(SUM(AZ61:AZ64),2)</f>
        <v>0</v>
      </c>
      <c r="BA60" s="95">
        <f>ROUND(SUM(BA61:BA64),2)</f>
        <v>0</v>
      </c>
      <c r="BB60" s="95">
        <f>ROUND(SUM(BB61:BB64),2)</f>
        <v>0</v>
      </c>
      <c r="BC60" s="95">
        <f>ROUND(SUM(BC61:BC64),2)</f>
        <v>0</v>
      </c>
      <c r="BD60" s="97">
        <f>ROUND(SUM(BD61:BD64),2)</f>
        <v>0</v>
      </c>
      <c r="BS60" s="98" t="s">
        <v>74</v>
      </c>
      <c r="BT60" s="98" t="s">
        <v>83</v>
      </c>
      <c r="BU60" s="98" t="s">
        <v>76</v>
      </c>
      <c r="BV60" s="98" t="s">
        <v>77</v>
      </c>
      <c r="BW60" s="98" t="s">
        <v>100</v>
      </c>
      <c r="BX60" s="98" t="s">
        <v>5</v>
      </c>
      <c r="CL60" s="98" t="s">
        <v>19</v>
      </c>
      <c r="CM60" s="98" t="s">
        <v>75</v>
      </c>
    </row>
    <row r="61" spans="1:90" s="4" customFormat="1" ht="16.5" customHeight="1">
      <c r="A61" s="88" t="s">
        <v>79</v>
      </c>
      <c r="B61" s="53"/>
      <c r="C61" s="99"/>
      <c r="D61" s="99"/>
      <c r="E61" s="345" t="s">
        <v>101</v>
      </c>
      <c r="F61" s="345"/>
      <c r="G61" s="345"/>
      <c r="H61" s="345"/>
      <c r="I61" s="345"/>
      <c r="J61" s="99"/>
      <c r="K61" s="345" t="s">
        <v>102</v>
      </c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73">
        <f>'01 - Silnoproudá elektrot...'!J32</f>
        <v>0</v>
      </c>
      <c r="AH61" s="374"/>
      <c r="AI61" s="374"/>
      <c r="AJ61" s="374"/>
      <c r="AK61" s="374"/>
      <c r="AL61" s="374"/>
      <c r="AM61" s="374"/>
      <c r="AN61" s="373">
        <f t="shared" si="0"/>
        <v>0</v>
      </c>
      <c r="AO61" s="374"/>
      <c r="AP61" s="374"/>
      <c r="AQ61" s="100" t="s">
        <v>103</v>
      </c>
      <c r="AR61" s="55"/>
      <c r="AS61" s="101">
        <v>0</v>
      </c>
      <c r="AT61" s="102">
        <f t="shared" si="1"/>
        <v>0</v>
      </c>
      <c r="AU61" s="103">
        <f>'01 - Silnoproudá elektrot...'!P96</f>
        <v>0</v>
      </c>
      <c r="AV61" s="102">
        <f>'01 - Silnoproudá elektrot...'!J35</f>
        <v>0</v>
      </c>
      <c r="AW61" s="102">
        <f>'01 - Silnoproudá elektrot...'!J36</f>
        <v>0</v>
      </c>
      <c r="AX61" s="102">
        <f>'01 - Silnoproudá elektrot...'!J37</f>
        <v>0</v>
      </c>
      <c r="AY61" s="102">
        <f>'01 - Silnoproudá elektrot...'!J38</f>
        <v>0</v>
      </c>
      <c r="AZ61" s="102">
        <f>'01 - Silnoproudá elektrot...'!F35</f>
        <v>0</v>
      </c>
      <c r="BA61" s="102">
        <f>'01 - Silnoproudá elektrot...'!F36</f>
        <v>0</v>
      </c>
      <c r="BB61" s="102">
        <f>'01 - Silnoproudá elektrot...'!F37</f>
        <v>0</v>
      </c>
      <c r="BC61" s="102">
        <f>'01 - Silnoproudá elektrot...'!F38</f>
        <v>0</v>
      </c>
      <c r="BD61" s="104">
        <f>'01 - Silnoproudá elektrot...'!F39</f>
        <v>0</v>
      </c>
      <c r="BT61" s="105" t="s">
        <v>85</v>
      </c>
      <c r="BV61" s="105" t="s">
        <v>77</v>
      </c>
      <c r="BW61" s="105" t="s">
        <v>104</v>
      </c>
      <c r="BX61" s="105" t="s">
        <v>100</v>
      </c>
      <c r="CL61" s="105" t="s">
        <v>19</v>
      </c>
    </row>
    <row r="62" spans="1:90" s="4" customFormat="1" ht="16.5" customHeight="1">
      <c r="A62" s="88" t="s">
        <v>79</v>
      </c>
      <c r="B62" s="53"/>
      <c r="C62" s="99"/>
      <c r="D62" s="99"/>
      <c r="E62" s="345" t="s">
        <v>105</v>
      </c>
      <c r="F62" s="345"/>
      <c r="G62" s="345"/>
      <c r="H62" s="345"/>
      <c r="I62" s="345"/>
      <c r="J62" s="99"/>
      <c r="K62" s="345" t="s">
        <v>106</v>
      </c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73">
        <f>'02 - Rozvaděč R-2.PP'!J32</f>
        <v>0</v>
      </c>
      <c r="AH62" s="374"/>
      <c r="AI62" s="374"/>
      <c r="AJ62" s="374"/>
      <c r="AK62" s="374"/>
      <c r="AL62" s="374"/>
      <c r="AM62" s="374"/>
      <c r="AN62" s="373">
        <f t="shared" si="0"/>
        <v>0</v>
      </c>
      <c r="AO62" s="374"/>
      <c r="AP62" s="374"/>
      <c r="AQ62" s="100" t="s">
        <v>103</v>
      </c>
      <c r="AR62" s="55"/>
      <c r="AS62" s="101">
        <v>0</v>
      </c>
      <c r="AT62" s="102">
        <f t="shared" si="1"/>
        <v>0</v>
      </c>
      <c r="AU62" s="103">
        <f>'02 - Rozvaděč R-2.PP'!P87</f>
        <v>0</v>
      </c>
      <c r="AV62" s="102">
        <f>'02 - Rozvaděč R-2.PP'!J35</f>
        <v>0</v>
      </c>
      <c r="AW62" s="102">
        <f>'02 - Rozvaděč R-2.PP'!J36</f>
        <v>0</v>
      </c>
      <c r="AX62" s="102">
        <f>'02 - Rozvaděč R-2.PP'!J37</f>
        <v>0</v>
      </c>
      <c r="AY62" s="102">
        <f>'02 - Rozvaděč R-2.PP'!J38</f>
        <v>0</v>
      </c>
      <c r="AZ62" s="102">
        <f>'02 - Rozvaděč R-2.PP'!F35</f>
        <v>0</v>
      </c>
      <c r="BA62" s="102">
        <f>'02 - Rozvaděč R-2.PP'!F36</f>
        <v>0</v>
      </c>
      <c r="BB62" s="102">
        <f>'02 - Rozvaděč R-2.PP'!F37</f>
        <v>0</v>
      </c>
      <c r="BC62" s="102">
        <f>'02 - Rozvaděč R-2.PP'!F38</f>
        <v>0</v>
      </c>
      <c r="BD62" s="104">
        <f>'02 - Rozvaděč R-2.PP'!F39</f>
        <v>0</v>
      </c>
      <c r="BT62" s="105" t="s">
        <v>85</v>
      </c>
      <c r="BV62" s="105" t="s">
        <v>77</v>
      </c>
      <c r="BW62" s="105" t="s">
        <v>107</v>
      </c>
      <c r="BX62" s="105" t="s">
        <v>100</v>
      </c>
      <c r="CL62" s="105" t="s">
        <v>19</v>
      </c>
    </row>
    <row r="63" spans="1:90" s="4" customFormat="1" ht="16.5" customHeight="1">
      <c r="A63" s="88" t="s">
        <v>79</v>
      </c>
      <c r="B63" s="53"/>
      <c r="C63" s="99"/>
      <c r="D63" s="99"/>
      <c r="E63" s="345" t="s">
        <v>108</v>
      </c>
      <c r="F63" s="345"/>
      <c r="G63" s="345"/>
      <c r="H63" s="345"/>
      <c r="I63" s="345"/>
      <c r="J63" s="99"/>
      <c r="K63" s="345" t="s">
        <v>109</v>
      </c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73">
        <f>'03 - Slaboproudá elektroi...'!J32</f>
        <v>0</v>
      </c>
      <c r="AH63" s="374"/>
      <c r="AI63" s="374"/>
      <c r="AJ63" s="374"/>
      <c r="AK63" s="374"/>
      <c r="AL63" s="374"/>
      <c r="AM63" s="374"/>
      <c r="AN63" s="373">
        <f t="shared" si="0"/>
        <v>0</v>
      </c>
      <c r="AO63" s="374"/>
      <c r="AP63" s="374"/>
      <c r="AQ63" s="100" t="s">
        <v>103</v>
      </c>
      <c r="AR63" s="55"/>
      <c r="AS63" s="101">
        <v>0</v>
      </c>
      <c r="AT63" s="102">
        <f t="shared" si="1"/>
        <v>0</v>
      </c>
      <c r="AU63" s="103">
        <f>'03 - Slaboproudá elektroi...'!P94</f>
        <v>0</v>
      </c>
      <c r="AV63" s="102">
        <f>'03 - Slaboproudá elektroi...'!J35</f>
        <v>0</v>
      </c>
      <c r="AW63" s="102">
        <f>'03 - Slaboproudá elektroi...'!J36</f>
        <v>0</v>
      </c>
      <c r="AX63" s="102">
        <f>'03 - Slaboproudá elektroi...'!J37</f>
        <v>0</v>
      </c>
      <c r="AY63" s="102">
        <f>'03 - Slaboproudá elektroi...'!J38</f>
        <v>0</v>
      </c>
      <c r="AZ63" s="102">
        <f>'03 - Slaboproudá elektroi...'!F35</f>
        <v>0</v>
      </c>
      <c r="BA63" s="102">
        <f>'03 - Slaboproudá elektroi...'!F36</f>
        <v>0</v>
      </c>
      <c r="BB63" s="102">
        <f>'03 - Slaboproudá elektroi...'!F37</f>
        <v>0</v>
      </c>
      <c r="BC63" s="102">
        <f>'03 - Slaboproudá elektroi...'!F38</f>
        <v>0</v>
      </c>
      <c r="BD63" s="104">
        <f>'03 - Slaboproudá elektroi...'!F39</f>
        <v>0</v>
      </c>
      <c r="BT63" s="105" t="s">
        <v>85</v>
      </c>
      <c r="BV63" s="105" t="s">
        <v>77</v>
      </c>
      <c r="BW63" s="105" t="s">
        <v>110</v>
      </c>
      <c r="BX63" s="105" t="s">
        <v>100</v>
      </c>
      <c r="CL63" s="105" t="s">
        <v>19</v>
      </c>
    </row>
    <row r="64" spans="1:90" s="4" customFormat="1" ht="23.25" customHeight="1">
      <c r="A64" s="88" t="s">
        <v>79</v>
      </c>
      <c r="B64" s="53"/>
      <c r="C64" s="99"/>
      <c r="D64" s="99"/>
      <c r="E64" s="345" t="s">
        <v>111</v>
      </c>
      <c r="F64" s="345"/>
      <c r="G64" s="345"/>
      <c r="H64" s="345"/>
      <c r="I64" s="345"/>
      <c r="J64" s="99"/>
      <c r="K64" s="345" t="s">
        <v>112</v>
      </c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73">
        <f>'04 - Přenos dat z měřičů ...'!J32</f>
        <v>0</v>
      </c>
      <c r="AH64" s="374"/>
      <c r="AI64" s="374"/>
      <c r="AJ64" s="374"/>
      <c r="AK64" s="374"/>
      <c r="AL64" s="374"/>
      <c r="AM64" s="374"/>
      <c r="AN64" s="373">
        <f t="shared" si="0"/>
        <v>0</v>
      </c>
      <c r="AO64" s="374"/>
      <c r="AP64" s="374"/>
      <c r="AQ64" s="100" t="s">
        <v>103</v>
      </c>
      <c r="AR64" s="55"/>
      <c r="AS64" s="106">
        <v>0</v>
      </c>
      <c r="AT64" s="107">
        <f t="shared" si="1"/>
        <v>0</v>
      </c>
      <c r="AU64" s="108">
        <f>'04 - Přenos dat z měřičů ...'!P95</f>
        <v>0</v>
      </c>
      <c r="AV64" s="107">
        <f>'04 - Přenos dat z měřičů ...'!J35</f>
        <v>0</v>
      </c>
      <c r="AW64" s="107">
        <f>'04 - Přenos dat z měřičů ...'!J36</f>
        <v>0</v>
      </c>
      <c r="AX64" s="107">
        <f>'04 - Přenos dat z měřičů ...'!J37</f>
        <v>0</v>
      </c>
      <c r="AY64" s="107">
        <f>'04 - Přenos dat z měřičů ...'!J38</f>
        <v>0</v>
      </c>
      <c r="AZ64" s="107">
        <f>'04 - Přenos dat z měřičů ...'!F35</f>
        <v>0</v>
      </c>
      <c r="BA64" s="107">
        <f>'04 - Přenos dat z měřičů ...'!F36</f>
        <v>0</v>
      </c>
      <c r="BB64" s="107">
        <f>'04 - Přenos dat z měřičů ...'!F37</f>
        <v>0</v>
      </c>
      <c r="BC64" s="107">
        <f>'04 - Přenos dat z měřičů ...'!F38</f>
        <v>0</v>
      </c>
      <c r="BD64" s="109">
        <f>'04 - Přenos dat z měřičů ...'!F39</f>
        <v>0</v>
      </c>
      <c r="BT64" s="105" t="s">
        <v>85</v>
      </c>
      <c r="BV64" s="105" t="s">
        <v>77</v>
      </c>
      <c r="BW64" s="105" t="s">
        <v>113</v>
      </c>
      <c r="BX64" s="105" t="s">
        <v>100</v>
      </c>
      <c r="CL64" s="105" t="s">
        <v>19</v>
      </c>
    </row>
    <row r="65" spans="1:57" s="2" customFormat="1" ht="30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41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</sheetData>
  <sheetProtection algorithmName="SHA-512" hashValue="lvSJCfktd3waTfbVI4tXWlihKTJwBYgMxfl/S7M1xzOGoH/dLjp5S13gsAydMs1PG1ZRNnggJV7OhTUE9kGOHw==" saltValue="vC5uOlXRBYPkpK+3qgbt5KT/RaKvzWDtUlXR5hwB40tGBff/b7KH1QtgUboGgS4smVT1ijEG9ECu6ZtqRzLh4g==" spinCount="100000" sheet="1" objects="1" scenarios="1" formatColumns="0" formatRows="0"/>
  <mergeCells count="78">
    <mergeCell ref="AS49:AT51"/>
    <mergeCell ref="AN54:AP54"/>
    <mergeCell ref="AN57:AP57"/>
    <mergeCell ref="AN63:AP63"/>
    <mergeCell ref="AN64:AP64"/>
    <mergeCell ref="AN55:AP55"/>
    <mergeCell ref="AN56:AP56"/>
    <mergeCell ref="AG63:AM63"/>
    <mergeCell ref="AG57:AM57"/>
    <mergeCell ref="AG55:AM55"/>
    <mergeCell ref="AG64:AM64"/>
    <mergeCell ref="AG61:AM61"/>
    <mergeCell ref="AR2:BE2"/>
    <mergeCell ref="AG56:AM56"/>
    <mergeCell ref="AG60:AM60"/>
    <mergeCell ref="AG62:AM62"/>
    <mergeCell ref="AG59:AM59"/>
    <mergeCell ref="AG52:AM52"/>
    <mergeCell ref="AG58:AM58"/>
    <mergeCell ref="AM47:AN47"/>
    <mergeCell ref="AM50:AP50"/>
    <mergeCell ref="AM49:AP49"/>
    <mergeCell ref="AN61:AP61"/>
    <mergeCell ref="AN60:AP60"/>
    <mergeCell ref="AN62:AP62"/>
    <mergeCell ref="AN52:AP52"/>
    <mergeCell ref="AN59:AP59"/>
    <mergeCell ref="AN58:AP58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E64:I64"/>
    <mergeCell ref="E63:I63"/>
    <mergeCell ref="E62:I62"/>
    <mergeCell ref="E61:I61"/>
    <mergeCell ref="I52:AF52"/>
    <mergeCell ref="J60:AF60"/>
    <mergeCell ref="J59:AF59"/>
    <mergeCell ref="J57:AF57"/>
    <mergeCell ref="J56:AF56"/>
    <mergeCell ref="J58:AF58"/>
    <mergeCell ref="J55:AF55"/>
    <mergeCell ref="K63:AF63"/>
    <mergeCell ref="K64:AF64"/>
    <mergeCell ref="K61:AF61"/>
    <mergeCell ref="K62:AF62"/>
    <mergeCell ref="C52:G52"/>
    <mergeCell ref="D60:H60"/>
    <mergeCell ref="D59:H59"/>
    <mergeCell ref="D58:H58"/>
    <mergeCell ref="D57:H57"/>
    <mergeCell ref="D55:H55"/>
    <mergeCell ref="D56:H56"/>
  </mergeCells>
  <hyperlinks>
    <hyperlink ref="A55" location="'SO 00 - Vedlejší rozpočto...'!C2" display="/"/>
    <hyperlink ref="A56" location="'SO 01 - Architektonicky s...'!C2" display="/"/>
    <hyperlink ref="A57" location="'TI 01 - Vzduchotechnika'!C2" display="/"/>
    <hyperlink ref="A58" location="'TI 02 - Zdravotechnické i...'!C2" display="/"/>
    <hyperlink ref="A59" location="'SO 02 - Informační systém'!C2" display="/"/>
    <hyperlink ref="A61" location="'01 - Silnoproudá elektrot...'!C2" display="/"/>
    <hyperlink ref="A62" location="'02 - Rozvaděč R-2.PP'!C2" display="/"/>
    <hyperlink ref="A63" location="'03 - Slaboproudá elektroi...'!C2" display="/"/>
    <hyperlink ref="A64" location="'04 - Přenos dat z měřičů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113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86" t="s">
        <v>2157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2158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2502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2160</v>
      </c>
      <c r="G14" s="36"/>
      <c r="H14" s="36"/>
      <c r="I14" s="114" t="s">
        <v>23</v>
      </c>
      <c r="J14" s="116" t="str">
        <f>'Rekapitulace stavby'!AN8</f>
        <v>14. 3. 2023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2160</v>
      </c>
      <c r="F17" s="36"/>
      <c r="G17" s="36"/>
      <c r="H17" s="36"/>
      <c r="I17" s="114" t="s">
        <v>29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2160</v>
      </c>
      <c r="F23" s="36"/>
      <c r="G23" s="36"/>
      <c r="H23" s="36"/>
      <c r="I23" s="114" t="s">
        <v>29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2160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39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41</v>
      </c>
      <c r="E32" s="36"/>
      <c r="F32" s="36"/>
      <c r="G32" s="36"/>
      <c r="H32" s="36"/>
      <c r="I32" s="36"/>
      <c r="J32" s="122">
        <f>ROUND(J95,2)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43</v>
      </c>
      <c r="G34" s="36"/>
      <c r="H34" s="36"/>
      <c r="I34" s="123" t="s">
        <v>42</v>
      </c>
      <c r="J34" s="123" t="s">
        <v>44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45</v>
      </c>
      <c r="E35" s="114" t="s">
        <v>46</v>
      </c>
      <c r="F35" s="125">
        <f>ROUND((SUM(BE95:BE201)),2)</f>
        <v>0</v>
      </c>
      <c r="G35" s="36"/>
      <c r="H35" s="36"/>
      <c r="I35" s="126">
        <v>0.21</v>
      </c>
      <c r="J35" s="125">
        <f>ROUND(((SUM(BE95:BE201))*I35),2)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47</v>
      </c>
      <c r="F36" s="125">
        <f>ROUND((SUM(BF95:BF201)),2)</f>
        <v>0</v>
      </c>
      <c r="G36" s="36"/>
      <c r="H36" s="36"/>
      <c r="I36" s="126">
        <v>0.15</v>
      </c>
      <c r="J36" s="125">
        <f>ROUND(((SUM(BF95:BF201))*I36),2)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48</v>
      </c>
      <c r="F37" s="125">
        <f>ROUND((SUM(BG95:BG201)),2)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49</v>
      </c>
      <c r="F38" s="125">
        <f>ROUND((SUM(BH95:BH201)),2)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50</v>
      </c>
      <c r="F39" s="125">
        <f>ROUND((SUM(BI95:BI201)),2)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51</v>
      </c>
      <c r="E41" s="129"/>
      <c r="F41" s="129"/>
      <c r="G41" s="130" t="s">
        <v>52</v>
      </c>
      <c r="H41" s="131" t="s">
        <v>53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Rekonstrukce výukových prostor FUD v Kampusu UJEP - v08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2157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2158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04 - Přenos dat z měřičů tepla a vodoměru na dispečink UJEP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14. 3. 2023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33</v>
      </c>
      <c r="J58" s="34" t="str">
        <f>E23</f>
        <v xml:space="preserve"> 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73</v>
      </c>
      <c r="D63" s="38"/>
      <c r="E63" s="38"/>
      <c r="F63" s="38"/>
      <c r="G63" s="38"/>
      <c r="H63" s="38"/>
      <c r="I63" s="38"/>
      <c r="J63" s="79">
        <f>J95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320</v>
      </c>
      <c r="E64" s="145"/>
      <c r="F64" s="145"/>
      <c r="G64" s="145"/>
      <c r="H64" s="145"/>
      <c r="I64" s="145"/>
      <c r="J64" s="146">
        <f>J96</f>
        <v>0</v>
      </c>
      <c r="K64" s="143"/>
      <c r="L64" s="147"/>
    </row>
    <row r="65" spans="2:12" s="10" customFormat="1" ht="19.9" customHeight="1">
      <c r="B65" s="148"/>
      <c r="C65" s="99"/>
      <c r="D65" s="149" t="s">
        <v>2503</v>
      </c>
      <c r="E65" s="150"/>
      <c r="F65" s="150"/>
      <c r="G65" s="150"/>
      <c r="H65" s="150"/>
      <c r="I65" s="150"/>
      <c r="J65" s="151">
        <f>J97</f>
        <v>0</v>
      </c>
      <c r="K65" s="99"/>
      <c r="L65" s="152"/>
    </row>
    <row r="66" spans="2:12" s="10" customFormat="1" ht="19.9" customHeight="1">
      <c r="B66" s="148"/>
      <c r="C66" s="99"/>
      <c r="D66" s="149" t="s">
        <v>327</v>
      </c>
      <c r="E66" s="150"/>
      <c r="F66" s="150"/>
      <c r="G66" s="150"/>
      <c r="H66" s="150"/>
      <c r="I66" s="150"/>
      <c r="J66" s="151">
        <f>J108</f>
        <v>0</v>
      </c>
      <c r="K66" s="99"/>
      <c r="L66" s="152"/>
    </row>
    <row r="67" spans="2:12" s="10" customFormat="1" ht="19.9" customHeight="1">
      <c r="B67" s="148"/>
      <c r="C67" s="99"/>
      <c r="D67" s="149" t="s">
        <v>2407</v>
      </c>
      <c r="E67" s="150"/>
      <c r="F67" s="150"/>
      <c r="G67" s="150"/>
      <c r="H67" s="150"/>
      <c r="I67" s="150"/>
      <c r="J67" s="151">
        <f>J170</f>
        <v>0</v>
      </c>
      <c r="K67" s="99"/>
      <c r="L67" s="152"/>
    </row>
    <row r="68" spans="2:12" s="9" customFormat="1" ht="24.95" customHeight="1">
      <c r="B68" s="142"/>
      <c r="C68" s="143"/>
      <c r="D68" s="144" t="s">
        <v>2162</v>
      </c>
      <c r="E68" s="145"/>
      <c r="F68" s="145"/>
      <c r="G68" s="145"/>
      <c r="H68" s="145"/>
      <c r="I68" s="145"/>
      <c r="J68" s="146">
        <f>J181</f>
        <v>0</v>
      </c>
      <c r="K68" s="143"/>
      <c r="L68" s="147"/>
    </row>
    <row r="69" spans="2:12" s="10" customFormat="1" ht="19.9" customHeight="1">
      <c r="B69" s="148"/>
      <c r="C69" s="99"/>
      <c r="D69" s="149" t="s">
        <v>2163</v>
      </c>
      <c r="E69" s="150"/>
      <c r="F69" s="150"/>
      <c r="G69" s="150"/>
      <c r="H69" s="150"/>
      <c r="I69" s="150"/>
      <c r="J69" s="151">
        <f>J182</f>
        <v>0</v>
      </c>
      <c r="K69" s="99"/>
      <c r="L69" s="152"/>
    </row>
    <row r="70" spans="2:12" s="9" customFormat="1" ht="24.95" customHeight="1">
      <c r="B70" s="142"/>
      <c r="C70" s="143"/>
      <c r="D70" s="144" t="s">
        <v>121</v>
      </c>
      <c r="E70" s="145"/>
      <c r="F70" s="145"/>
      <c r="G70" s="145"/>
      <c r="H70" s="145"/>
      <c r="I70" s="145"/>
      <c r="J70" s="146">
        <f>J186</f>
        <v>0</v>
      </c>
      <c r="K70" s="143"/>
      <c r="L70" s="147"/>
    </row>
    <row r="71" spans="2:12" s="10" customFormat="1" ht="19.9" customHeight="1">
      <c r="B71" s="148"/>
      <c r="C71" s="99"/>
      <c r="D71" s="149" t="s">
        <v>125</v>
      </c>
      <c r="E71" s="150"/>
      <c r="F71" s="150"/>
      <c r="G71" s="150"/>
      <c r="H71" s="150"/>
      <c r="I71" s="150"/>
      <c r="J71" s="151">
        <f>J187</f>
        <v>0</v>
      </c>
      <c r="K71" s="99"/>
      <c r="L71" s="152"/>
    </row>
    <row r="72" spans="2:12" s="10" customFormat="1" ht="19.9" customHeight="1">
      <c r="B72" s="148"/>
      <c r="C72" s="99"/>
      <c r="D72" s="149" t="s">
        <v>126</v>
      </c>
      <c r="E72" s="150"/>
      <c r="F72" s="150"/>
      <c r="G72" s="150"/>
      <c r="H72" s="150"/>
      <c r="I72" s="150"/>
      <c r="J72" s="151">
        <f>J194</f>
        <v>0</v>
      </c>
      <c r="K72" s="99"/>
      <c r="L72" s="152"/>
    </row>
    <row r="73" spans="2:12" s="10" customFormat="1" ht="19.9" customHeight="1">
      <c r="B73" s="148"/>
      <c r="C73" s="99"/>
      <c r="D73" s="149" t="s">
        <v>128</v>
      </c>
      <c r="E73" s="150"/>
      <c r="F73" s="150"/>
      <c r="G73" s="150"/>
      <c r="H73" s="150"/>
      <c r="I73" s="150"/>
      <c r="J73" s="151">
        <f>J198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129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93" t="str">
        <f>E7</f>
        <v>Rekonstrukce výukových prostor FUD v Kampusu UJEP - v08</v>
      </c>
      <c r="F83" s="394"/>
      <c r="G83" s="394"/>
      <c r="H83" s="394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393" t="s">
        <v>2157</v>
      </c>
      <c r="F85" s="395"/>
      <c r="G85" s="395"/>
      <c r="H85" s="395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2158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7" t="str">
        <f>E11</f>
        <v>04 - Přenos dat z měřičů tepla a vodoměru na dispečink UJEP</v>
      </c>
      <c r="F87" s="395"/>
      <c r="G87" s="395"/>
      <c r="H87" s="395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F14</f>
        <v xml:space="preserve"> </v>
      </c>
      <c r="G89" s="38"/>
      <c r="H89" s="38"/>
      <c r="I89" s="31" t="s">
        <v>23</v>
      </c>
      <c r="J89" s="61" t="str">
        <f>IF(J14="","",J14)</f>
        <v>14. 3. 2023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25</v>
      </c>
      <c r="D91" s="38"/>
      <c r="E91" s="38"/>
      <c r="F91" s="29" t="str">
        <f>E17</f>
        <v xml:space="preserve"> </v>
      </c>
      <c r="G91" s="38"/>
      <c r="H91" s="38"/>
      <c r="I91" s="31" t="s">
        <v>33</v>
      </c>
      <c r="J91" s="34" t="str">
        <f>E23</f>
        <v xml:space="preserve"> 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31</v>
      </c>
      <c r="D92" s="38"/>
      <c r="E92" s="38"/>
      <c r="F92" s="29" t="str">
        <f>IF(E20="","",E20)</f>
        <v>Vyplň údaj</v>
      </c>
      <c r="G92" s="38"/>
      <c r="H92" s="38"/>
      <c r="I92" s="31" t="s">
        <v>38</v>
      </c>
      <c r="J92" s="34" t="str">
        <f>E26</f>
        <v xml:space="preserve"> 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3"/>
      <c r="B94" s="154"/>
      <c r="C94" s="155" t="s">
        <v>130</v>
      </c>
      <c r="D94" s="156" t="s">
        <v>60</v>
      </c>
      <c r="E94" s="156" t="s">
        <v>56</v>
      </c>
      <c r="F94" s="156" t="s">
        <v>57</v>
      </c>
      <c r="G94" s="156" t="s">
        <v>131</v>
      </c>
      <c r="H94" s="156" t="s">
        <v>132</v>
      </c>
      <c r="I94" s="156" t="s">
        <v>133</v>
      </c>
      <c r="J94" s="156" t="s">
        <v>119</v>
      </c>
      <c r="K94" s="157" t="s">
        <v>134</v>
      </c>
      <c r="L94" s="158"/>
      <c r="M94" s="70" t="s">
        <v>19</v>
      </c>
      <c r="N94" s="71" t="s">
        <v>45</v>
      </c>
      <c r="O94" s="71" t="s">
        <v>135</v>
      </c>
      <c r="P94" s="71" t="s">
        <v>136</v>
      </c>
      <c r="Q94" s="71" t="s">
        <v>137</v>
      </c>
      <c r="R94" s="71" t="s">
        <v>138</v>
      </c>
      <c r="S94" s="71" t="s">
        <v>139</v>
      </c>
      <c r="T94" s="72" t="s">
        <v>140</v>
      </c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63" s="2" customFormat="1" ht="22.9" customHeight="1">
      <c r="A95" s="36"/>
      <c r="B95" s="37"/>
      <c r="C95" s="77" t="s">
        <v>141</v>
      </c>
      <c r="D95" s="38"/>
      <c r="E95" s="38"/>
      <c r="F95" s="38"/>
      <c r="G95" s="38"/>
      <c r="H95" s="38"/>
      <c r="I95" s="38"/>
      <c r="J95" s="159">
        <f>BK95</f>
        <v>0</v>
      </c>
      <c r="K95" s="38"/>
      <c r="L95" s="41"/>
      <c r="M95" s="73"/>
      <c r="N95" s="160"/>
      <c r="O95" s="74"/>
      <c r="P95" s="161">
        <f>P96+P181+P186</f>
        <v>0</v>
      </c>
      <c r="Q95" s="74"/>
      <c r="R95" s="161">
        <f>R96+R181+R186</f>
        <v>0.023675</v>
      </c>
      <c r="S95" s="74"/>
      <c r="T95" s="162">
        <f>T96+T181+T186</f>
        <v>0.0095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74</v>
      </c>
      <c r="AU95" s="19" t="s">
        <v>120</v>
      </c>
      <c r="BK95" s="163">
        <f>BK96+BK181+BK186</f>
        <v>0</v>
      </c>
    </row>
    <row r="96" spans="2:63" s="12" customFormat="1" ht="25.9" customHeight="1">
      <c r="B96" s="164"/>
      <c r="C96" s="165"/>
      <c r="D96" s="166" t="s">
        <v>74</v>
      </c>
      <c r="E96" s="167" t="s">
        <v>1021</v>
      </c>
      <c r="F96" s="167" t="s">
        <v>1022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P97+P108+P170</f>
        <v>0</v>
      </c>
      <c r="Q96" s="172"/>
      <c r="R96" s="173">
        <f>R97+R108+R170</f>
        <v>0.023675</v>
      </c>
      <c r="S96" s="172"/>
      <c r="T96" s="174">
        <f>T97+T108+T170</f>
        <v>0.0095</v>
      </c>
      <c r="AR96" s="175" t="s">
        <v>85</v>
      </c>
      <c r="AT96" s="176" t="s">
        <v>74</v>
      </c>
      <c r="AU96" s="176" t="s">
        <v>75</v>
      </c>
      <c r="AY96" s="175" t="s">
        <v>144</v>
      </c>
      <c r="BK96" s="177">
        <f>BK97+BK108+BK170</f>
        <v>0</v>
      </c>
    </row>
    <row r="97" spans="2:63" s="12" customFormat="1" ht="22.9" customHeight="1">
      <c r="B97" s="164"/>
      <c r="C97" s="165"/>
      <c r="D97" s="166" t="s">
        <v>74</v>
      </c>
      <c r="E97" s="178" t="s">
        <v>2504</v>
      </c>
      <c r="F97" s="178" t="s">
        <v>2505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SUM(P98:P107)</f>
        <v>0</v>
      </c>
      <c r="Q97" s="172"/>
      <c r="R97" s="173">
        <f>SUM(R98:R107)</f>
        <v>0</v>
      </c>
      <c r="S97" s="172"/>
      <c r="T97" s="174">
        <f>SUM(T98:T107)</f>
        <v>0.008</v>
      </c>
      <c r="AR97" s="175" t="s">
        <v>85</v>
      </c>
      <c r="AT97" s="176" t="s">
        <v>74</v>
      </c>
      <c r="AU97" s="176" t="s">
        <v>83</v>
      </c>
      <c r="AY97" s="175" t="s">
        <v>144</v>
      </c>
      <c r="BK97" s="177">
        <f>SUM(BK98:BK107)</f>
        <v>0</v>
      </c>
    </row>
    <row r="98" spans="1:65" s="2" customFormat="1" ht="16.5" customHeight="1">
      <c r="A98" s="36"/>
      <c r="B98" s="37"/>
      <c r="C98" s="180" t="s">
        <v>83</v>
      </c>
      <c r="D98" s="180" t="s">
        <v>147</v>
      </c>
      <c r="E98" s="181" t="s">
        <v>2506</v>
      </c>
      <c r="F98" s="182" t="s">
        <v>2507</v>
      </c>
      <c r="G98" s="183" t="s">
        <v>206</v>
      </c>
      <c r="H98" s="184">
        <v>1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46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0.004</v>
      </c>
      <c r="T98" s="190">
        <f>S98*H98</f>
        <v>0.004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249</v>
      </c>
      <c r="AT98" s="191" t="s">
        <v>147</v>
      </c>
      <c r="AU98" s="191" t="s">
        <v>85</v>
      </c>
      <c r="AY98" s="19" t="s">
        <v>144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83</v>
      </c>
      <c r="BK98" s="192">
        <f>ROUND(I98*H98,2)</f>
        <v>0</v>
      </c>
      <c r="BL98" s="19" t="s">
        <v>249</v>
      </c>
      <c r="BM98" s="191" t="s">
        <v>2508</v>
      </c>
    </row>
    <row r="99" spans="1:47" s="2" customFormat="1" ht="11.25">
      <c r="A99" s="36"/>
      <c r="B99" s="37"/>
      <c r="C99" s="38"/>
      <c r="D99" s="193" t="s">
        <v>154</v>
      </c>
      <c r="E99" s="38"/>
      <c r="F99" s="194" t="s">
        <v>2507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154</v>
      </c>
      <c r="AU99" s="19" t="s">
        <v>85</v>
      </c>
    </row>
    <row r="100" spans="1:47" s="2" customFormat="1" ht="302.25">
      <c r="A100" s="36"/>
      <c r="B100" s="37"/>
      <c r="C100" s="38"/>
      <c r="D100" s="193" t="s">
        <v>167</v>
      </c>
      <c r="E100" s="38"/>
      <c r="F100" s="200" t="s">
        <v>2509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167</v>
      </c>
      <c r="AU100" s="19" t="s">
        <v>85</v>
      </c>
    </row>
    <row r="101" spans="2:51" s="13" customFormat="1" ht="11.25">
      <c r="B101" s="201"/>
      <c r="C101" s="202"/>
      <c r="D101" s="193" t="s">
        <v>184</v>
      </c>
      <c r="E101" s="203" t="s">
        <v>19</v>
      </c>
      <c r="F101" s="204" t="s">
        <v>83</v>
      </c>
      <c r="G101" s="202"/>
      <c r="H101" s="205">
        <v>1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184</v>
      </c>
      <c r="AU101" s="211" t="s">
        <v>85</v>
      </c>
      <c r="AV101" s="13" t="s">
        <v>85</v>
      </c>
      <c r="AW101" s="13" t="s">
        <v>37</v>
      </c>
      <c r="AX101" s="13" t="s">
        <v>75</v>
      </c>
      <c r="AY101" s="211" t="s">
        <v>144</v>
      </c>
    </row>
    <row r="102" spans="2:51" s="14" customFormat="1" ht="11.25">
      <c r="B102" s="212"/>
      <c r="C102" s="213"/>
      <c r="D102" s="193" t="s">
        <v>184</v>
      </c>
      <c r="E102" s="214" t="s">
        <v>19</v>
      </c>
      <c r="F102" s="215" t="s">
        <v>186</v>
      </c>
      <c r="G102" s="213"/>
      <c r="H102" s="216">
        <v>1</v>
      </c>
      <c r="I102" s="217"/>
      <c r="J102" s="213"/>
      <c r="K102" s="213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184</v>
      </c>
      <c r="AU102" s="222" t="s">
        <v>85</v>
      </c>
      <c r="AV102" s="14" t="s">
        <v>169</v>
      </c>
      <c r="AW102" s="14" t="s">
        <v>37</v>
      </c>
      <c r="AX102" s="14" t="s">
        <v>83</v>
      </c>
      <c r="AY102" s="222" t="s">
        <v>144</v>
      </c>
    </row>
    <row r="103" spans="1:65" s="2" customFormat="1" ht="16.5" customHeight="1">
      <c r="A103" s="36"/>
      <c r="B103" s="37"/>
      <c r="C103" s="180" t="s">
        <v>85</v>
      </c>
      <c r="D103" s="180" t="s">
        <v>147</v>
      </c>
      <c r="E103" s="181" t="s">
        <v>2510</v>
      </c>
      <c r="F103" s="182" t="s">
        <v>2511</v>
      </c>
      <c r="G103" s="183" t="s">
        <v>206</v>
      </c>
      <c r="H103" s="184">
        <v>1</v>
      </c>
      <c r="I103" s="185"/>
      <c r="J103" s="186">
        <f>ROUND(I103*H103,2)</f>
        <v>0</v>
      </c>
      <c r="K103" s="182" t="s">
        <v>19</v>
      </c>
      <c r="L103" s="41"/>
      <c r="M103" s="187" t="s">
        <v>19</v>
      </c>
      <c r="N103" s="188" t="s">
        <v>46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0.004</v>
      </c>
      <c r="T103" s="190">
        <f>S103*H103</f>
        <v>0.004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249</v>
      </c>
      <c r="AT103" s="191" t="s">
        <v>147</v>
      </c>
      <c r="AU103" s="191" t="s">
        <v>85</v>
      </c>
      <c r="AY103" s="19" t="s">
        <v>144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83</v>
      </c>
      <c r="BK103" s="192">
        <f>ROUND(I103*H103,2)</f>
        <v>0</v>
      </c>
      <c r="BL103" s="19" t="s">
        <v>249</v>
      </c>
      <c r="BM103" s="191" t="s">
        <v>2512</v>
      </c>
    </row>
    <row r="104" spans="1:47" s="2" customFormat="1" ht="11.25">
      <c r="A104" s="36"/>
      <c r="B104" s="37"/>
      <c r="C104" s="38"/>
      <c r="D104" s="193" t="s">
        <v>154</v>
      </c>
      <c r="E104" s="38"/>
      <c r="F104" s="194" t="s">
        <v>2511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154</v>
      </c>
      <c r="AU104" s="19" t="s">
        <v>85</v>
      </c>
    </row>
    <row r="105" spans="1:47" s="2" customFormat="1" ht="312">
      <c r="A105" s="36"/>
      <c r="B105" s="37"/>
      <c r="C105" s="38"/>
      <c r="D105" s="193" t="s">
        <v>167</v>
      </c>
      <c r="E105" s="38"/>
      <c r="F105" s="200" t="s">
        <v>2513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167</v>
      </c>
      <c r="AU105" s="19" t="s">
        <v>85</v>
      </c>
    </row>
    <row r="106" spans="2:51" s="13" customFormat="1" ht="11.25">
      <c r="B106" s="201"/>
      <c r="C106" s="202"/>
      <c r="D106" s="193" t="s">
        <v>184</v>
      </c>
      <c r="E106" s="203" t="s">
        <v>19</v>
      </c>
      <c r="F106" s="204" t="s">
        <v>83</v>
      </c>
      <c r="G106" s="202"/>
      <c r="H106" s="205">
        <v>1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184</v>
      </c>
      <c r="AU106" s="211" t="s">
        <v>85</v>
      </c>
      <c r="AV106" s="13" t="s">
        <v>85</v>
      </c>
      <c r="AW106" s="13" t="s">
        <v>37</v>
      </c>
      <c r="AX106" s="13" t="s">
        <v>75</v>
      </c>
      <c r="AY106" s="211" t="s">
        <v>144</v>
      </c>
    </row>
    <row r="107" spans="2:51" s="14" customFormat="1" ht="11.25">
      <c r="B107" s="212"/>
      <c r="C107" s="213"/>
      <c r="D107" s="193" t="s">
        <v>184</v>
      </c>
      <c r="E107" s="214" t="s">
        <v>19</v>
      </c>
      <c r="F107" s="215" t="s">
        <v>186</v>
      </c>
      <c r="G107" s="213"/>
      <c r="H107" s="216">
        <v>1</v>
      </c>
      <c r="I107" s="217"/>
      <c r="J107" s="213"/>
      <c r="K107" s="213"/>
      <c r="L107" s="218"/>
      <c r="M107" s="219"/>
      <c r="N107" s="220"/>
      <c r="O107" s="220"/>
      <c r="P107" s="220"/>
      <c r="Q107" s="220"/>
      <c r="R107" s="220"/>
      <c r="S107" s="220"/>
      <c r="T107" s="221"/>
      <c r="AT107" s="222" t="s">
        <v>184</v>
      </c>
      <c r="AU107" s="222" t="s">
        <v>85</v>
      </c>
      <c r="AV107" s="14" t="s">
        <v>169</v>
      </c>
      <c r="AW107" s="14" t="s">
        <v>37</v>
      </c>
      <c r="AX107" s="14" t="s">
        <v>83</v>
      </c>
      <c r="AY107" s="222" t="s">
        <v>144</v>
      </c>
    </row>
    <row r="108" spans="2:63" s="12" customFormat="1" ht="22.9" customHeight="1">
      <c r="B108" s="164"/>
      <c r="C108" s="165"/>
      <c r="D108" s="166" t="s">
        <v>74</v>
      </c>
      <c r="E108" s="178" t="s">
        <v>1263</v>
      </c>
      <c r="F108" s="178" t="s">
        <v>1264</v>
      </c>
      <c r="G108" s="165"/>
      <c r="H108" s="165"/>
      <c r="I108" s="168"/>
      <c r="J108" s="179">
        <f>BK108</f>
        <v>0</v>
      </c>
      <c r="K108" s="165"/>
      <c r="L108" s="170"/>
      <c r="M108" s="171"/>
      <c r="N108" s="172"/>
      <c r="O108" s="172"/>
      <c r="P108" s="173">
        <f>SUM(P109:P169)</f>
        <v>0</v>
      </c>
      <c r="Q108" s="172"/>
      <c r="R108" s="173">
        <f>SUM(R109:R169)</f>
        <v>0.023675</v>
      </c>
      <c r="S108" s="172"/>
      <c r="T108" s="174">
        <f>SUM(T109:T169)</f>
        <v>0.0015</v>
      </c>
      <c r="AR108" s="175" t="s">
        <v>85</v>
      </c>
      <c r="AT108" s="176" t="s">
        <v>74</v>
      </c>
      <c r="AU108" s="176" t="s">
        <v>83</v>
      </c>
      <c r="AY108" s="175" t="s">
        <v>144</v>
      </c>
      <c r="BK108" s="177">
        <f>SUM(BK109:BK169)</f>
        <v>0</v>
      </c>
    </row>
    <row r="109" spans="1:65" s="2" customFormat="1" ht="16.5" customHeight="1">
      <c r="A109" s="36"/>
      <c r="B109" s="37"/>
      <c r="C109" s="248" t="s">
        <v>161</v>
      </c>
      <c r="D109" s="248" t="s">
        <v>654</v>
      </c>
      <c r="E109" s="249" t="s">
        <v>2514</v>
      </c>
      <c r="F109" s="250" t="s">
        <v>2515</v>
      </c>
      <c r="G109" s="251" t="s">
        <v>150</v>
      </c>
      <c r="H109" s="252">
        <v>1</v>
      </c>
      <c r="I109" s="253"/>
      <c r="J109" s="254">
        <f>ROUND(I109*H109,2)</f>
        <v>0</v>
      </c>
      <c r="K109" s="250" t="s">
        <v>19</v>
      </c>
      <c r="L109" s="255"/>
      <c r="M109" s="256" t="s">
        <v>19</v>
      </c>
      <c r="N109" s="257" t="s">
        <v>46</v>
      </c>
      <c r="O109" s="66"/>
      <c r="P109" s="189">
        <f>O109*H109</f>
        <v>0</v>
      </c>
      <c r="Q109" s="189">
        <v>0.00012</v>
      </c>
      <c r="R109" s="189">
        <f>Q109*H109</f>
        <v>0.00012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573</v>
      </c>
      <c r="AT109" s="191" t="s">
        <v>654</v>
      </c>
      <c r="AU109" s="191" t="s">
        <v>85</v>
      </c>
      <c r="AY109" s="19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83</v>
      </c>
      <c r="BK109" s="192">
        <f>ROUND(I109*H109,2)</f>
        <v>0</v>
      </c>
      <c r="BL109" s="19" t="s">
        <v>249</v>
      </c>
      <c r="BM109" s="191" t="s">
        <v>2516</v>
      </c>
    </row>
    <row r="110" spans="1:47" s="2" customFormat="1" ht="11.25">
      <c r="A110" s="36"/>
      <c r="B110" s="37"/>
      <c r="C110" s="38"/>
      <c r="D110" s="193" t="s">
        <v>154</v>
      </c>
      <c r="E110" s="38"/>
      <c r="F110" s="194" t="s">
        <v>2515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154</v>
      </c>
      <c r="AU110" s="19" t="s">
        <v>85</v>
      </c>
    </row>
    <row r="111" spans="1:65" s="2" customFormat="1" ht="24.2" customHeight="1">
      <c r="A111" s="36"/>
      <c r="B111" s="37"/>
      <c r="C111" s="180" t="s">
        <v>169</v>
      </c>
      <c r="D111" s="180" t="s">
        <v>147</v>
      </c>
      <c r="E111" s="181" t="s">
        <v>2517</v>
      </c>
      <c r="F111" s="182" t="s">
        <v>2518</v>
      </c>
      <c r="G111" s="183" t="s">
        <v>348</v>
      </c>
      <c r="H111" s="184">
        <v>30</v>
      </c>
      <c r="I111" s="185"/>
      <c r="J111" s="186">
        <f>ROUND(I111*H111,2)</f>
        <v>0</v>
      </c>
      <c r="K111" s="182" t="s">
        <v>164</v>
      </c>
      <c r="L111" s="41"/>
      <c r="M111" s="187" t="s">
        <v>19</v>
      </c>
      <c r="N111" s="188" t="s">
        <v>46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249</v>
      </c>
      <c r="AT111" s="191" t="s">
        <v>147</v>
      </c>
      <c r="AU111" s="191" t="s">
        <v>85</v>
      </c>
      <c r="AY111" s="19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83</v>
      </c>
      <c r="BK111" s="192">
        <f>ROUND(I111*H111,2)</f>
        <v>0</v>
      </c>
      <c r="BL111" s="19" t="s">
        <v>249</v>
      </c>
      <c r="BM111" s="191" t="s">
        <v>2519</v>
      </c>
    </row>
    <row r="112" spans="1:47" s="2" customFormat="1" ht="19.5">
      <c r="A112" s="36"/>
      <c r="B112" s="37"/>
      <c r="C112" s="38"/>
      <c r="D112" s="193" t="s">
        <v>154</v>
      </c>
      <c r="E112" s="38"/>
      <c r="F112" s="194" t="s">
        <v>2518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154</v>
      </c>
      <c r="AU112" s="19" t="s">
        <v>85</v>
      </c>
    </row>
    <row r="113" spans="1:47" s="2" customFormat="1" ht="11.25">
      <c r="A113" s="36"/>
      <c r="B113" s="37"/>
      <c r="C113" s="38"/>
      <c r="D113" s="198" t="s">
        <v>155</v>
      </c>
      <c r="E113" s="38"/>
      <c r="F113" s="199" t="s">
        <v>2520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155</v>
      </c>
      <c r="AU113" s="19" t="s">
        <v>85</v>
      </c>
    </row>
    <row r="114" spans="1:65" s="2" customFormat="1" ht="16.5" customHeight="1">
      <c r="A114" s="36"/>
      <c r="B114" s="37"/>
      <c r="C114" s="248" t="s">
        <v>143</v>
      </c>
      <c r="D114" s="248" t="s">
        <v>654</v>
      </c>
      <c r="E114" s="249" t="s">
        <v>2194</v>
      </c>
      <c r="F114" s="250" t="s">
        <v>2195</v>
      </c>
      <c r="G114" s="251" t="s">
        <v>348</v>
      </c>
      <c r="H114" s="252">
        <v>31.5</v>
      </c>
      <c r="I114" s="253"/>
      <c r="J114" s="254">
        <f>ROUND(I114*H114,2)</f>
        <v>0</v>
      </c>
      <c r="K114" s="250" t="s">
        <v>164</v>
      </c>
      <c r="L114" s="255"/>
      <c r="M114" s="256" t="s">
        <v>19</v>
      </c>
      <c r="N114" s="257" t="s">
        <v>46</v>
      </c>
      <c r="O114" s="66"/>
      <c r="P114" s="189">
        <f>O114*H114</f>
        <v>0</v>
      </c>
      <c r="Q114" s="189">
        <v>0.00019</v>
      </c>
      <c r="R114" s="189">
        <f>Q114*H114</f>
        <v>0.005985000000000001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573</v>
      </c>
      <c r="AT114" s="191" t="s">
        <v>654</v>
      </c>
      <c r="AU114" s="191" t="s">
        <v>85</v>
      </c>
      <c r="AY114" s="19" t="s">
        <v>144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83</v>
      </c>
      <c r="BK114" s="192">
        <f>ROUND(I114*H114,2)</f>
        <v>0</v>
      </c>
      <c r="BL114" s="19" t="s">
        <v>249</v>
      </c>
      <c r="BM114" s="191" t="s">
        <v>2521</v>
      </c>
    </row>
    <row r="115" spans="1:47" s="2" customFormat="1" ht="11.25">
      <c r="A115" s="36"/>
      <c r="B115" s="37"/>
      <c r="C115" s="38"/>
      <c r="D115" s="193" t="s">
        <v>154</v>
      </c>
      <c r="E115" s="38"/>
      <c r="F115" s="194" t="s">
        <v>2195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154</v>
      </c>
      <c r="AU115" s="19" t="s">
        <v>85</v>
      </c>
    </row>
    <row r="116" spans="2:51" s="13" customFormat="1" ht="11.25">
      <c r="B116" s="201"/>
      <c r="C116" s="202"/>
      <c r="D116" s="193" t="s">
        <v>184</v>
      </c>
      <c r="E116" s="203" t="s">
        <v>19</v>
      </c>
      <c r="F116" s="204" t="s">
        <v>2522</v>
      </c>
      <c r="G116" s="202"/>
      <c r="H116" s="205">
        <v>31.5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184</v>
      </c>
      <c r="AU116" s="211" t="s">
        <v>85</v>
      </c>
      <c r="AV116" s="13" t="s">
        <v>85</v>
      </c>
      <c r="AW116" s="13" t="s">
        <v>37</v>
      </c>
      <c r="AX116" s="13" t="s">
        <v>83</v>
      </c>
      <c r="AY116" s="211" t="s">
        <v>144</v>
      </c>
    </row>
    <row r="117" spans="1:65" s="2" customFormat="1" ht="24.2" customHeight="1">
      <c r="A117" s="36"/>
      <c r="B117" s="37"/>
      <c r="C117" s="180" t="s">
        <v>189</v>
      </c>
      <c r="D117" s="180" t="s">
        <v>147</v>
      </c>
      <c r="E117" s="181" t="s">
        <v>2523</v>
      </c>
      <c r="F117" s="182" t="s">
        <v>2524</v>
      </c>
      <c r="G117" s="183" t="s">
        <v>348</v>
      </c>
      <c r="H117" s="184">
        <v>80</v>
      </c>
      <c r="I117" s="185"/>
      <c r="J117" s="186">
        <f>ROUND(I117*H117,2)</f>
        <v>0</v>
      </c>
      <c r="K117" s="182" t="s">
        <v>164</v>
      </c>
      <c r="L117" s="41"/>
      <c r="M117" s="187" t="s">
        <v>19</v>
      </c>
      <c r="N117" s="188" t="s">
        <v>46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249</v>
      </c>
      <c r="AT117" s="191" t="s">
        <v>147</v>
      </c>
      <c r="AU117" s="191" t="s">
        <v>85</v>
      </c>
      <c r="AY117" s="19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83</v>
      </c>
      <c r="BK117" s="192">
        <f>ROUND(I117*H117,2)</f>
        <v>0</v>
      </c>
      <c r="BL117" s="19" t="s">
        <v>249</v>
      </c>
      <c r="BM117" s="191" t="s">
        <v>2525</v>
      </c>
    </row>
    <row r="118" spans="1:47" s="2" customFormat="1" ht="19.5">
      <c r="A118" s="36"/>
      <c r="B118" s="37"/>
      <c r="C118" s="38"/>
      <c r="D118" s="193" t="s">
        <v>154</v>
      </c>
      <c r="E118" s="38"/>
      <c r="F118" s="194" t="s">
        <v>2524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154</v>
      </c>
      <c r="AU118" s="19" t="s">
        <v>85</v>
      </c>
    </row>
    <row r="119" spans="1:47" s="2" customFormat="1" ht="11.25">
      <c r="A119" s="36"/>
      <c r="B119" s="37"/>
      <c r="C119" s="38"/>
      <c r="D119" s="198" t="s">
        <v>155</v>
      </c>
      <c r="E119" s="38"/>
      <c r="F119" s="199" t="s">
        <v>2526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155</v>
      </c>
      <c r="AU119" s="19" t="s">
        <v>85</v>
      </c>
    </row>
    <row r="120" spans="1:65" s="2" customFormat="1" ht="16.5" customHeight="1">
      <c r="A120" s="36"/>
      <c r="B120" s="37"/>
      <c r="C120" s="248" t="s">
        <v>196</v>
      </c>
      <c r="D120" s="248" t="s">
        <v>654</v>
      </c>
      <c r="E120" s="249" t="s">
        <v>2527</v>
      </c>
      <c r="F120" s="250" t="s">
        <v>2528</v>
      </c>
      <c r="G120" s="251" t="s">
        <v>348</v>
      </c>
      <c r="H120" s="252">
        <v>80</v>
      </c>
      <c r="I120" s="253"/>
      <c r="J120" s="254">
        <f>ROUND(I120*H120,2)</f>
        <v>0</v>
      </c>
      <c r="K120" s="250" t="s">
        <v>19</v>
      </c>
      <c r="L120" s="255"/>
      <c r="M120" s="256" t="s">
        <v>19</v>
      </c>
      <c r="N120" s="257" t="s">
        <v>46</v>
      </c>
      <c r="O120" s="66"/>
      <c r="P120" s="189">
        <f>O120*H120</f>
        <v>0</v>
      </c>
      <c r="Q120" s="189">
        <v>4E-05</v>
      </c>
      <c r="R120" s="189">
        <f>Q120*H120</f>
        <v>0.0032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573</v>
      </c>
      <c r="AT120" s="191" t="s">
        <v>654</v>
      </c>
      <c r="AU120" s="191" t="s">
        <v>85</v>
      </c>
      <c r="AY120" s="19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83</v>
      </c>
      <c r="BK120" s="192">
        <f>ROUND(I120*H120,2)</f>
        <v>0</v>
      </c>
      <c r="BL120" s="19" t="s">
        <v>249</v>
      </c>
      <c r="BM120" s="191" t="s">
        <v>2529</v>
      </c>
    </row>
    <row r="121" spans="1:47" s="2" customFormat="1" ht="11.25">
      <c r="A121" s="36"/>
      <c r="B121" s="37"/>
      <c r="C121" s="38"/>
      <c r="D121" s="193" t="s">
        <v>154</v>
      </c>
      <c r="E121" s="38"/>
      <c r="F121" s="194" t="s">
        <v>2528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154</v>
      </c>
      <c r="AU121" s="19" t="s">
        <v>85</v>
      </c>
    </row>
    <row r="122" spans="1:65" s="2" customFormat="1" ht="24.2" customHeight="1">
      <c r="A122" s="36"/>
      <c r="B122" s="37"/>
      <c r="C122" s="180" t="s">
        <v>203</v>
      </c>
      <c r="D122" s="180" t="s">
        <v>147</v>
      </c>
      <c r="E122" s="181" t="s">
        <v>2530</v>
      </c>
      <c r="F122" s="182" t="s">
        <v>2531</v>
      </c>
      <c r="G122" s="183" t="s">
        <v>348</v>
      </c>
      <c r="H122" s="184">
        <v>60</v>
      </c>
      <c r="I122" s="185"/>
      <c r="J122" s="186">
        <f>ROUND(I122*H122,2)</f>
        <v>0</v>
      </c>
      <c r="K122" s="182" t="s">
        <v>164</v>
      </c>
      <c r="L122" s="41"/>
      <c r="M122" s="187" t="s">
        <v>19</v>
      </c>
      <c r="N122" s="188" t="s">
        <v>46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249</v>
      </c>
      <c r="AT122" s="191" t="s">
        <v>147</v>
      </c>
      <c r="AU122" s="191" t="s">
        <v>85</v>
      </c>
      <c r="AY122" s="19" t="s">
        <v>144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83</v>
      </c>
      <c r="BK122" s="192">
        <f>ROUND(I122*H122,2)</f>
        <v>0</v>
      </c>
      <c r="BL122" s="19" t="s">
        <v>249</v>
      </c>
      <c r="BM122" s="191" t="s">
        <v>2532</v>
      </c>
    </row>
    <row r="123" spans="1:47" s="2" customFormat="1" ht="19.5">
      <c r="A123" s="36"/>
      <c r="B123" s="37"/>
      <c r="C123" s="38"/>
      <c r="D123" s="193" t="s">
        <v>154</v>
      </c>
      <c r="E123" s="38"/>
      <c r="F123" s="194" t="s">
        <v>2531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154</v>
      </c>
      <c r="AU123" s="19" t="s">
        <v>85</v>
      </c>
    </row>
    <row r="124" spans="1:47" s="2" customFormat="1" ht="11.25">
      <c r="A124" s="36"/>
      <c r="B124" s="37"/>
      <c r="C124" s="38"/>
      <c r="D124" s="198" t="s">
        <v>155</v>
      </c>
      <c r="E124" s="38"/>
      <c r="F124" s="199" t="s">
        <v>2533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155</v>
      </c>
      <c r="AU124" s="19" t="s">
        <v>85</v>
      </c>
    </row>
    <row r="125" spans="1:65" s="2" customFormat="1" ht="16.5" customHeight="1">
      <c r="A125" s="36"/>
      <c r="B125" s="37"/>
      <c r="C125" s="248" t="s">
        <v>195</v>
      </c>
      <c r="D125" s="248" t="s">
        <v>654</v>
      </c>
      <c r="E125" s="249" t="s">
        <v>2298</v>
      </c>
      <c r="F125" s="250" t="s">
        <v>2299</v>
      </c>
      <c r="G125" s="251" t="s">
        <v>348</v>
      </c>
      <c r="H125" s="252">
        <v>69</v>
      </c>
      <c r="I125" s="253"/>
      <c r="J125" s="254">
        <f>ROUND(I125*H125,2)</f>
        <v>0</v>
      </c>
      <c r="K125" s="250" t="s">
        <v>164</v>
      </c>
      <c r="L125" s="255"/>
      <c r="M125" s="256" t="s">
        <v>19</v>
      </c>
      <c r="N125" s="257" t="s">
        <v>46</v>
      </c>
      <c r="O125" s="66"/>
      <c r="P125" s="189">
        <f>O125*H125</f>
        <v>0</v>
      </c>
      <c r="Q125" s="189">
        <v>0.00012</v>
      </c>
      <c r="R125" s="189">
        <f>Q125*H125</f>
        <v>0.008280000000000001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573</v>
      </c>
      <c r="AT125" s="191" t="s">
        <v>654</v>
      </c>
      <c r="AU125" s="191" t="s">
        <v>85</v>
      </c>
      <c r="AY125" s="19" t="s">
        <v>144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83</v>
      </c>
      <c r="BK125" s="192">
        <f>ROUND(I125*H125,2)</f>
        <v>0</v>
      </c>
      <c r="BL125" s="19" t="s">
        <v>249</v>
      </c>
      <c r="BM125" s="191" t="s">
        <v>2534</v>
      </c>
    </row>
    <row r="126" spans="1:47" s="2" customFormat="1" ht="11.25">
      <c r="A126" s="36"/>
      <c r="B126" s="37"/>
      <c r="C126" s="38"/>
      <c r="D126" s="193" t="s">
        <v>154</v>
      </c>
      <c r="E126" s="38"/>
      <c r="F126" s="194" t="s">
        <v>2299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154</v>
      </c>
      <c r="AU126" s="19" t="s">
        <v>85</v>
      </c>
    </row>
    <row r="127" spans="2:51" s="13" customFormat="1" ht="11.25">
      <c r="B127" s="201"/>
      <c r="C127" s="202"/>
      <c r="D127" s="193" t="s">
        <v>184</v>
      </c>
      <c r="E127" s="203" t="s">
        <v>19</v>
      </c>
      <c r="F127" s="204" t="s">
        <v>2535</v>
      </c>
      <c r="G127" s="202"/>
      <c r="H127" s="205">
        <v>69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184</v>
      </c>
      <c r="AU127" s="211" t="s">
        <v>85</v>
      </c>
      <c r="AV127" s="13" t="s">
        <v>85</v>
      </c>
      <c r="AW127" s="13" t="s">
        <v>37</v>
      </c>
      <c r="AX127" s="13" t="s">
        <v>83</v>
      </c>
      <c r="AY127" s="211" t="s">
        <v>144</v>
      </c>
    </row>
    <row r="128" spans="1:65" s="2" customFormat="1" ht="24.2" customHeight="1">
      <c r="A128" s="36"/>
      <c r="B128" s="37"/>
      <c r="C128" s="180" t="s">
        <v>214</v>
      </c>
      <c r="D128" s="180" t="s">
        <v>147</v>
      </c>
      <c r="E128" s="181" t="s">
        <v>2439</v>
      </c>
      <c r="F128" s="182" t="s">
        <v>2536</v>
      </c>
      <c r="G128" s="183" t="s">
        <v>150</v>
      </c>
      <c r="H128" s="184">
        <v>1</v>
      </c>
      <c r="I128" s="185"/>
      <c r="J128" s="186">
        <f>ROUND(I128*H128,2)</f>
        <v>0</v>
      </c>
      <c r="K128" s="182" t="s">
        <v>164</v>
      </c>
      <c r="L128" s="41"/>
      <c r="M128" s="187" t="s">
        <v>19</v>
      </c>
      <c r="N128" s="188" t="s">
        <v>46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249</v>
      </c>
      <c r="AT128" s="191" t="s">
        <v>147</v>
      </c>
      <c r="AU128" s="191" t="s">
        <v>85</v>
      </c>
      <c r="AY128" s="19" t="s">
        <v>144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83</v>
      </c>
      <c r="BK128" s="192">
        <f>ROUND(I128*H128,2)</f>
        <v>0</v>
      </c>
      <c r="BL128" s="19" t="s">
        <v>249</v>
      </c>
      <c r="BM128" s="191" t="s">
        <v>2537</v>
      </c>
    </row>
    <row r="129" spans="1:47" s="2" customFormat="1" ht="11.25">
      <c r="A129" s="36"/>
      <c r="B129" s="37"/>
      <c r="C129" s="38"/>
      <c r="D129" s="193" t="s">
        <v>154</v>
      </c>
      <c r="E129" s="38"/>
      <c r="F129" s="194" t="s">
        <v>2536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154</v>
      </c>
      <c r="AU129" s="19" t="s">
        <v>85</v>
      </c>
    </row>
    <row r="130" spans="1:47" s="2" customFormat="1" ht="11.25">
      <c r="A130" s="36"/>
      <c r="B130" s="37"/>
      <c r="C130" s="38"/>
      <c r="D130" s="198" t="s">
        <v>155</v>
      </c>
      <c r="E130" s="38"/>
      <c r="F130" s="199" t="s">
        <v>2442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155</v>
      </c>
      <c r="AU130" s="19" t="s">
        <v>85</v>
      </c>
    </row>
    <row r="131" spans="1:65" s="2" customFormat="1" ht="16.5" customHeight="1">
      <c r="A131" s="36"/>
      <c r="B131" s="37"/>
      <c r="C131" s="180" t="s">
        <v>221</v>
      </c>
      <c r="D131" s="180" t="s">
        <v>147</v>
      </c>
      <c r="E131" s="181" t="s">
        <v>2538</v>
      </c>
      <c r="F131" s="182" t="s">
        <v>2539</v>
      </c>
      <c r="G131" s="183" t="s">
        <v>150</v>
      </c>
      <c r="H131" s="184">
        <v>1</v>
      </c>
      <c r="I131" s="185"/>
      <c r="J131" s="186">
        <f>ROUND(I131*H131,2)</f>
        <v>0</v>
      </c>
      <c r="K131" s="182" t="s">
        <v>2170</v>
      </c>
      <c r="L131" s="41"/>
      <c r="M131" s="187" t="s">
        <v>19</v>
      </c>
      <c r="N131" s="188" t="s">
        <v>46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249</v>
      </c>
      <c r="AT131" s="191" t="s">
        <v>147</v>
      </c>
      <c r="AU131" s="191" t="s">
        <v>85</v>
      </c>
      <c r="AY131" s="19" t="s">
        <v>144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83</v>
      </c>
      <c r="BK131" s="192">
        <f>ROUND(I131*H131,2)</f>
        <v>0</v>
      </c>
      <c r="BL131" s="19" t="s">
        <v>249</v>
      </c>
      <c r="BM131" s="191" t="s">
        <v>2540</v>
      </c>
    </row>
    <row r="132" spans="1:47" s="2" customFormat="1" ht="11.25">
      <c r="A132" s="36"/>
      <c r="B132" s="37"/>
      <c r="C132" s="38"/>
      <c r="D132" s="193" t="s">
        <v>154</v>
      </c>
      <c r="E132" s="38"/>
      <c r="F132" s="194" t="s">
        <v>2539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154</v>
      </c>
      <c r="AU132" s="19" t="s">
        <v>85</v>
      </c>
    </row>
    <row r="133" spans="1:47" s="2" customFormat="1" ht="11.25">
      <c r="A133" s="36"/>
      <c r="B133" s="37"/>
      <c r="C133" s="38"/>
      <c r="D133" s="198" t="s">
        <v>155</v>
      </c>
      <c r="E133" s="38"/>
      <c r="F133" s="199" t="s">
        <v>2541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155</v>
      </c>
      <c r="AU133" s="19" t="s">
        <v>85</v>
      </c>
    </row>
    <row r="134" spans="1:65" s="2" customFormat="1" ht="16.5" customHeight="1">
      <c r="A134" s="36"/>
      <c r="B134" s="37"/>
      <c r="C134" s="180" t="s">
        <v>227</v>
      </c>
      <c r="D134" s="180" t="s">
        <v>147</v>
      </c>
      <c r="E134" s="181" t="s">
        <v>2542</v>
      </c>
      <c r="F134" s="182" t="s">
        <v>2543</v>
      </c>
      <c r="G134" s="183" t="s">
        <v>150</v>
      </c>
      <c r="H134" s="184">
        <v>1</v>
      </c>
      <c r="I134" s="185"/>
      <c r="J134" s="186">
        <f>ROUND(I134*H134,2)</f>
        <v>0</v>
      </c>
      <c r="K134" s="182" t="s">
        <v>19</v>
      </c>
      <c r="L134" s="41"/>
      <c r="M134" s="187" t="s">
        <v>19</v>
      </c>
      <c r="N134" s="188" t="s">
        <v>46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249</v>
      </c>
      <c r="AT134" s="191" t="s">
        <v>147</v>
      </c>
      <c r="AU134" s="191" t="s">
        <v>85</v>
      </c>
      <c r="AY134" s="19" t="s">
        <v>144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83</v>
      </c>
      <c r="BK134" s="192">
        <f>ROUND(I134*H134,2)</f>
        <v>0</v>
      </c>
      <c r="BL134" s="19" t="s">
        <v>249</v>
      </c>
      <c r="BM134" s="191" t="s">
        <v>2544</v>
      </c>
    </row>
    <row r="135" spans="1:47" s="2" customFormat="1" ht="11.25">
      <c r="A135" s="36"/>
      <c r="B135" s="37"/>
      <c r="C135" s="38"/>
      <c r="D135" s="193" t="s">
        <v>154</v>
      </c>
      <c r="E135" s="38"/>
      <c r="F135" s="194" t="s">
        <v>2545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154</v>
      </c>
      <c r="AU135" s="19" t="s">
        <v>85</v>
      </c>
    </row>
    <row r="136" spans="1:65" s="2" customFormat="1" ht="16.5" customHeight="1">
      <c r="A136" s="36"/>
      <c r="B136" s="37"/>
      <c r="C136" s="248" t="s">
        <v>232</v>
      </c>
      <c r="D136" s="248" t="s">
        <v>654</v>
      </c>
      <c r="E136" s="249" t="s">
        <v>2546</v>
      </c>
      <c r="F136" s="250" t="s">
        <v>2547</v>
      </c>
      <c r="G136" s="251" t="s">
        <v>224</v>
      </c>
      <c r="H136" s="252">
        <v>1</v>
      </c>
      <c r="I136" s="253"/>
      <c r="J136" s="254">
        <f>ROUND(I136*H136,2)</f>
        <v>0</v>
      </c>
      <c r="K136" s="250" t="s">
        <v>19</v>
      </c>
      <c r="L136" s="255"/>
      <c r="M136" s="256" t="s">
        <v>19</v>
      </c>
      <c r="N136" s="257" t="s">
        <v>46</v>
      </c>
      <c r="O136" s="66"/>
      <c r="P136" s="189">
        <f>O136*H136</f>
        <v>0</v>
      </c>
      <c r="Q136" s="189">
        <v>0.0006</v>
      </c>
      <c r="R136" s="189">
        <f>Q136*H136</f>
        <v>0.0006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573</v>
      </c>
      <c r="AT136" s="191" t="s">
        <v>654</v>
      </c>
      <c r="AU136" s="191" t="s">
        <v>85</v>
      </c>
      <c r="AY136" s="19" t="s">
        <v>144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83</v>
      </c>
      <c r="BK136" s="192">
        <f>ROUND(I136*H136,2)</f>
        <v>0</v>
      </c>
      <c r="BL136" s="19" t="s">
        <v>249</v>
      </c>
      <c r="BM136" s="191" t="s">
        <v>2548</v>
      </c>
    </row>
    <row r="137" spans="1:47" s="2" customFormat="1" ht="11.25">
      <c r="A137" s="36"/>
      <c r="B137" s="37"/>
      <c r="C137" s="38"/>
      <c r="D137" s="193" t="s">
        <v>154</v>
      </c>
      <c r="E137" s="38"/>
      <c r="F137" s="194" t="s">
        <v>2549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154</v>
      </c>
      <c r="AU137" s="19" t="s">
        <v>85</v>
      </c>
    </row>
    <row r="138" spans="1:47" s="2" customFormat="1" ht="97.5">
      <c r="A138" s="36"/>
      <c r="B138" s="37"/>
      <c r="C138" s="38"/>
      <c r="D138" s="193" t="s">
        <v>167</v>
      </c>
      <c r="E138" s="38"/>
      <c r="F138" s="200" t="s">
        <v>2550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167</v>
      </c>
      <c r="AU138" s="19" t="s">
        <v>85</v>
      </c>
    </row>
    <row r="139" spans="1:65" s="2" customFormat="1" ht="16.5" customHeight="1">
      <c r="A139" s="36"/>
      <c r="B139" s="37"/>
      <c r="C139" s="180" t="s">
        <v>237</v>
      </c>
      <c r="D139" s="180" t="s">
        <v>147</v>
      </c>
      <c r="E139" s="181" t="s">
        <v>2551</v>
      </c>
      <c r="F139" s="182" t="s">
        <v>2552</v>
      </c>
      <c r="G139" s="183" t="s">
        <v>150</v>
      </c>
      <c r="H139" s="184">
        <v>1</v>
      </c>
      <c r="I139" s="185"/>
      <c r="J139" s="186">
        <f>ROUND(I139*H139,2)</f>
        <v>0</v>
      </c>
      <c r="K139" s="182" t="s">
        <v>151</v>
      </c>
      <c r="L139" s="41"/>
      <c r="M139" s="187" t="s">
        <v>19</v>
      </c>
      <c r="N139" s="188" t="s">
        <v>46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0.0015</v>
      </c>
      <c r="T139" s="190">
        <f>S139*H139</f>
        <v>0.0015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249</v>
      </c>
      <c r="AT139" s="191" t="s">
        <v>147</v>
      </c>
      <c r="AU139" s="191" t="s">
        <v>85</v>
      </c>
      <c r="AY139" s="19" t="s">
        <v>144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83</v>
      </c>
      <c r="BK139" s="192">
        <f>ROUND(I139*H139,2)</f>
        <v>0</v>
      </c>
      <c r="BL139" s="19" t="s">
        <v>249</v>
      </c>
      <c r="BM139" s="191" t="s">
        <v>2553</v>
      </c>
    </row>
    <row r="140" spans="1:47" s="2" customFormat="1" ht="11.25">
      <c r="A140" s="36"/>
      <c r="B140" s="37"/>
      <c r="C140" s="38"/>
      <c r="D140" s="193" t="s">
        <v>154</v>
      </c>
      <c r="E140" s="38"/>
      <c r="F140" s="194" t="s">
        <v>2554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154</v>
      </c>
      <c r="AU140" s="19" t="s">
        <v>85</v>
      </c>
    </row>
    <row r="141" spans="1:47" s="2" customFormat="1" ht="11.25">
      <c r="A141" s="36"/>
      <c r="B141" s="37"/>
      <c r="C141" s="38"/>
      <c r="D141" s="198" t="s">
        <v>155</v>
      </c>
      <c r="E141" s="38"/>
      <c r="F141" s="199" t="s">
        <v>2555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155</v>
      </c>
      <c r="AU141" s="19" t="s">
        <v>85</v>
      </c>
    </row>
    <row r="142" spans="1:65" s="2" customFormat="1" ht="16.5" customHeight="1">
      <c r="A142" s="36"/>
      <c r="B142" s="37"/>
      <c r="C142" s="180" t="s">
        <v>8</v>
      </c>
      <c r="D142" s="180" t="s">
        <v>147</v>
      </c>
      <c r="E142" s="181" t="s">
        <v>2556</v>
      </c>
      <c r="F142" s="182" t="s">
        <v>2557</v>
      </c>
      <c r="G142" s="183" t="s">
        <v>150</v>
      </c>
      <c r="H142" s="184">
        <v>1</v>
      </c>
      <c r="I142" s="185"/>
      <c r="J142" s="186">
        <f>ROUND(I142*H142,2)</f>
        <v>0</v>
      </c>
      <c r="K142" s="182" t="s">
        <v>164</v>
      </c>
      <c r="L142" s="41"/>
      <c r="M142" s="187" t="s">
        <v>19</v>
      </c>
      <c r="N142" s="188" t="s">
        <v>46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249</v>
      </c>
      <c r="AT142" s="191" t="s">
        <v>147</v>
      </c>
      <c r="AU142" s="191" t="s">
        <v>85</v>
      </c>
      <c r="AY142" s="19" t="s">
        <v>144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83</v>
      </c>
      <c r="BK142" s="192">
        <f>ROUND(I142*H142,2)</f>
        <v>0</v>
      </c>
      <c r="BL142" s="19" t="s">
        <v>249</v>
      </c>
      <c r="BM142" s="191" t="s">
        <v>2558</v>
      </c>
    </row>
    <row r="143" spans="1:47" s="2" customFormat="1" ht="11.25">
      <c r="A143" s="36"/>
      <c r="B143" s="37"/>
      <c r="C143" s="38"/>
      <c r="D143" s="193" t="s">
        <v>154</v>
      </c>
      <c r="E143" s="38"/>
      <c r="F143" s="194" t="s">
        <v>2557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154</v>
      </c>
      <c r="AU143" s="19" t="s">
        <v>85</v>
      </c>
    </row>
    <row r="144" spans="1:47" s="2" customFormat="1" ht="11.25">
      <c r="A144" s="36"/>
      <c r="B144" s="37"/>
      <c r="C144" s="38"/>
      <c r="D144" s="198" t="s">
        <v>155</v>
      </c>
      <c r="E144" s="38"/>
      <c r="F144" s="199" t="s">
        <v>2559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155</v>
      </c>
      <c r="AU144" s="19" t="s">
        <v>85</v>
      </c>
    </row>
    <row r="145" spans="1:65" s="2" customFormat="1" ht="16.5" customHeight="1">
      <c r="A145" s="36"/>
      <c r="B145" s="37"/>
      <c r="C145" s="248" t="s">
        <v>249</v>
      </c>
      <c r="D145" s="248" t="s">
        <v>654</v>
      </c>
      <c r="E145" s="249" t="s">
        <v>2560</v>
      </c>
      <c r="F145" s="250" t="s">
        <v>2561</v>
      </c>
      <c r="G145" s="251" t="s">
        <v>150</v>
      </c>
      <c r="H145" s="252">
        <v>1</v>
      </c>
      <c r="I145" s="253"/>
      <c r="J145" s="254">
        <f>ROUND(I145*H145,2)</f>
        <v>0</v>
      </c>
      <c r="K145" s="250" t="s">
        <v>164</v>
      </c>
      <c r="L145" s="255"/>
      <c r="M145" s="256" t="s">
        <v>19</v>
      </c>
      <c r="N145" s="257" t="s">
        <v>46</v>
      </c>
      <c r="O145" s="66"/>
      <c r="P145" s="189">
        <f>O145*H145</f>
        <v>0</v>
      </c>
      <c r="Q145" s="189">
        <v>0.0001</v>
      </c>
      <c r="R145" s="189">
        <f>Q145*H145</f>
        <v>0.0001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573</v>
      </c>
      <c r="AT145" s="191" t="s">
        <v>654</v>
      </c>
      <c r="AU145" s="191" t="s">
        <v>85</v>
      </c>
      <c r="AY145" s="19" t="s">
        <v>144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83</v>
      </c>
      <c r="BK145" s="192">
        <f>ROUND(I145*H145,2)</f>
        <v>0</v>
      </c>
      <c r="BL145" s="19" t="s">
        <v>249</v>
      </c>
      <c r="BM145" s="191" t="s">
        <v>2562</v>
      </c>
    </row>
    <row r="146" spans="1:47" s="2" customFormat="1" ht="11.25">
      <c r="A146" s="36"/>
      <c r="B146" s="37"/>
      <c r="C146" s="38"/>
      <c r="D146" s="193" t="s">
        <v>154</v>
      </c>
      <c r="E146" s="38"/>
      <c r="F146" s="194" t="s">
        <v>2561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154</v>
      </c>
      <c r="AU146" s="19" t="s">
        <v>85</v>
      </c>
    </row>
    <row r="147" spans="1:65" s="2" customFormat="1" ht="16.5" customHeight="1">
      <c r="A147" s="36"/>
      <c r="B147" s="37"/>
      <c r="C147" s="180" t="s">
        <v>254</v>
      </c>
      <c r="D147" s="180" t="s">
        <v>147</v>
      </c>
      <c r="E147" s="181" t="s">
        <v>2446</v>
      </c>
      <c r="F147" s="182" t="s">
        <v>2447</v>
      </c>
      <c r="G147" s="183" t="s">
        <v>348</v>
      </c>
      <c r="H147" s="184">
        <v>70</v>
      </c>
      <c r="I147" s="185"/>
      <c r="J147" s="186">
        <f>ROUND(I147*H147,2)</f>
        <v>0</v>
      </c>
      <c r="K147" s="182" t="s">
        <v>2170</v>
      </c>
      <c r="L147" s="41"/>
      <c r="M147" s="187" t="s">
        <v>19</v>
      </c>
      <c r="N147" s="188" t="s">
        <v>46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249</v>
      </c>
      <c r="AT147" s="191" t="s">
        <v>147</v>
      </c>
      <c r="AU147" s="191" t="s">
        <v>85</v>
      </c>
      <c r="AY147" s="19" t="s">
        <v>144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83</v>
      </c>
      <c r="BK147" s="192">
        <f>ROUND(I147*H147,2)</f>
        <v>0</v>
      </c>
      <c r="BL147" s="19" t="s">
        <v>249</v>
      </c>
      <c r="BM147" s="191" t="s">
        <v>2563</v>
      </c>
    </row>
    <row r="148" spans="1:47" s="2" customFormat="1" ht="11.25">
      <c r="A148" s="36"/>
      <c r="B148" s="37"/>
      <c r="C148" s="38"/>
      <c r="D148" s="193" t="s">
        <v>154</v>
      </c>
      <c r="E148" s="38"/>
      <c r="F148" s="194" t="s">
        <v>2447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154</v>
      </c>
      <c r="AU148" s="19" t="s">
        <v>85</v>
      </c>
    </row>
    <row r="149" spans="1:47" s="2" customFormat="1" ht="11.25">
      <c r="A149" s="36"/>
      <c r="B149" s="37"/>
      <c r="C149" s="38"/>
      <c r="D149" s="198" t="s">
        <v>155</v>
      </c>
      <c r="E149" s="38"/>
      <c r="F149" s="199" t="s">
        <v>2449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155</v>
      </c>
      <c r="AU149" s="19" t="s">
        <v>85</v>
      </c>
    </row>
    <row r="150" spans="1:65" s="2" customFormat="1" ht="16.5" customHeight="1">
      <c r="A150" s="36"/>
      <c r="B150" s="37"/>
      <c r="C150" s="248" t="s">
        <v>259</v>
      </c>
      <c r="D150" s="248" t="s">
        <v>654</v>
      </c>
      <c r="E150" s="249" t="s">
        <v>2450</v>
      </c>
      <c r="F150" s="250" t="s">
        <v>2451</v>
      </c>
      <c r="G150" s="251" t="s">
        <v>348</v>
      </c>
      <c r="H150" s="252">
        <v>70</v>
      </c>
      <c r="I150" s="253"/>
      <c r="J150" s="254">
        <f>ROUND(I150*H150,2)</f>
        <v>0</v>
      </c>
      <c r="K150" s="250" t="s">
        <v>2170</v>
      </c>
      <c r="L150" s="255"/>
      <c r="M150" s="256" t="s">
        <v>19</v>
      </c>
      <c r="N150" s="257" t="s">
        <v>46</v>
      </c>
      <c r="O150" s="66"/>
      <c r="P150" s="189">
        <f>O150*H150</f>
        <v>0</v>
      </c>
      <c r="Q150" s="189">
        <v>6E-05</v>
      </c>
      <c r="R150" s="189">
        <f>Q150*H150</f>
        <v>0.0042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573</v>
      </c>
      <c r="AT150" s="191" t="s">
        <v>654</v>
      </c>
      <c r="AU150" s="191" t="s">
        <v>85</v>
      </c>
      <c r="AY150" s="19" t="s">
        <v>144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83</v>
      </c>
      <c r="BK150" s="192">
        <f>ROUND(I150*H150,2)</f>
        <v>0</v>
      </c>
      <c r="BL150" s="19" t="s">
        <v>249</v>
      </c>
      <c r="BM150" s="191" t="s">
        <v>2564</v>
      </c>
    </row>
    <row r="151" spans="1:47" s="2" customFormat="1" ht="11.25">
      <c r="A151" s="36"/>
      <c r="B151" s="37"/>
      <c r="C151" s="38"/>
      <c r="D151" s="193" t="s">
        <v>154</v>
      </c>
      <c r="E151" s="38"/>
      <c r="F151" s="194" t="s">
        <v>2451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154</v>
      </c>
      <c r="AU151" s="19" t="s">
        <v>85</v>
      </c>
    </row>
    <row r="152" spans="1:47" s="2" customFormat="1" ht="19.5">
      <c r="A152" s="36"/>
      <c r="B152" s="37"/>
      <c r="C152" s="38"/>
      <c r="D152" s="193" t="s">
        <v>167</v>
      </c>
      <c r="E152" s="38"/>
      <c r="F152" s="200" t="s">
        <v>2453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167</v>
      </c>
      <c r="AU152" s="19" t="s">
        <v>85</v>
      </c>
    </row>
    <row r="153" spans="1:65" s="2" customFormat="1" ht="16.5" customHeight="1">
      <c r="A153" s="36"/>
      <c r="B153" s="37"/>
      <c r="C153" s="180" t="s">
        <v>266</v>
      </c>
      <c r="D153" s="180" t="s">
        <v>147</v>
      </c>
      <c r="E153" s="181" t="s">
        <v>2454</v>
      </c>
      <c r="F153" s="182" t="s">
        <v>2455</v>
      </c>
      <c r="G153" s="183" t="s">
        <v>348</v>
      </c>
      <c r="H153" s="184">
        <v>70</v>
      </c>
      <c r="I153" s="185"/>
      <c r="J153" s="186">
        <f>ROUND(I153*H153,2)</f>
        <v>0</v>
      </c>
      <c r="K153" s="182" t="s">
        <v>2170</v>
      </c>
      <c r="L153" s="41"/>
      <c r="M153" s="187" t="s">
        <v>19</v>
      </c>
      <c r="N153" s="188" t="s">
        <v>46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249</v>
      </c>
      <c r="AT153" s="191" t="s">
        <v>147</v>
      </c>
      <c r="AU153" s="191" t="s">
        <v>85</v>
      </c>
      <c r="AY153" s="19" t="s">
        <v>144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83</v>
      </c>
      <c r="BK153" s="192">
        <f>ROUND(I153*H153,2)</f>
        <v>0</v>
      </c>
      <c r="BL153" s="19" t="s">
        <v>249</v>
      </c>
      <c r="BM153" s="191" t="s">
        <v>2565</v>
      </c>
    </row>
    <row r="154" spans="1:47" s="2" customFormat="1" ht="11.25">
      <c r="A154" s="36"/>
      <c r="B154" s="37"/>
      <c r="C154" s="38"/>
      <c r="D154" s="193" t="s">
        <v>154</v>
      </c>
      <c r="E154" s="38"/>
      <c r="F154" s="194" t="s">
        <v>2455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154</v>
      </c>
      <c r="AU154" s="19" t="s">
        <v>85</v>
      </c>
    </row>
    <row r="155" spans="1:47" s="2" customFormat="1" ht="11.25">
      <c r="A155" s="36"/>
      <c r="B155" s="37"/>
      <c r="C155" s="38"/>
      <c r="D155" s="198" t="s">
        <v>155</v>
      </c>
      <c r="E155" s="38"/>
      <c r="F155" s="199" t="s">
        <v>2457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155</v>
      </c>
      <c r="AU155" s="19" t="s">
        <v>85</v>
      </c>
    </row>
    <row r="156" spans="1:65" s="2" customFormat="1" ht="24.2" customHeight="1">
      <c r="A156" s="36"/>
      <c r="B156" s="37"/>
      <c r="C156" s="180" t="s">
        <v>273</v>
      </c>
      <c r="D156" s="180" t="s">
        <v>147</v>
      </c>
      <c r="E156" s="181" t="s">
        <v>2566</v>
      </c>
      <c r="F156" s="182" t="s">
        <v>2567</v>
      </c>
      <c r="G156" s="183" t="s">
        <v>348</v>
      </c>
      <c r="H156" s="184">
        <v>60</v>
      </c>
      <c r="I156" s="185"/>
      <c r="J156" s="186">
        <f>ROUND(I156*H156,2)</f>
        <v>0</v>
      </c>
      <c r="K156" s="182" t="s">
        <v>2170</v>
      </c>
      <c r="L156" s="41"/>
      <c r="M156" s="187" t="s">
        <v>19</v>
      </c>
      <c r="N156" s="188" t="s">
        <v>46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249</v>
      </c>
      <c r="AT156" s="191" t="s">
        <v>147</v>
      </c>
      <c r="AU156" s="191" t="s">
        <v>85</v>
      </c>
      <c r="AY156" s="19" t="s">
        <v>144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83</v>
      </c>
      <c r="BK156" s="192">
        <f>ROUND(I156*H156,2)</f>
        <v>0</v>
      </c>
      <c r="BL156" s="19" t="s">
        <v>249</v>
      </c>
      <c r="BM156" s="191" t="s">
        <v>2568</v>
      </c>
    </row>
    <row r="157" spans="1:47" s="2" customFormat="1" ht="19.5">
      <c r="A157" s="36"/>
      <c r="B157" s="37"/>
      <c r="C157" s="38"/>
      <c r="D157" s="193" t="s">
        <v>154</v>
      </c>
      <c r="E157" s="38"/>
      <c r="F157" s="194" t="s">
        <v>2567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154</v>
      </c>
      <c r="AU157" s="19" t="s">
        <v>85</v>
      </c>
    </row>
    <row r="158" spans="1:47" s="2" customFormat="1" ht="11.25">
      <c r="A158" s="36"/>
      <c r="B158" s="37"/>
      <c r="C158" s="38"/>
      <c r="D158" s="198" t="s">
        <v>155</v>
      </c>
      <c r="E158" s="38"/>
      <c r="F158" s="199" t="s">
        <v>2569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155</v>
      </c>
      <c r="AU158" s="19" t="s">
        <v>85</v>
      </c>
    </row>
    <row r="159" spans="1:65" s="2" customFormat="1" ht="16.5" customHeight="1">
      <c r="A159" s="36"/>
      <c r="B159" s="37"/>
      <c r="C159" s="248" t="s">
        <v>7</v>
      </c>
      <c r="D159" s="248" t="s">
        <v>654</v>
      </c>
      <c r="E159" s="249" t="s">
        <v>2570</v>
      </c>
      <c r="F159" s="250" t="s">
        <v>2571</v>
      </c>
      <c r="G159" s="251" t="s">
        <v>348</v>
      </c>
      <c r="H159" s="252">
        <v>60</v>
      </c>
      <c r="I159" s="253"/>
      <c r="J159" s="254">
        <f>ROUND(I159*H159,2)</f>
        <v>0</v>
      </c>
      <c r="K159" s="250" t="s">
        <v>19</v>
      </c>
      <c r="L159" s="255"/>
      <c r="M159" s="256" t="s">
        <v>19</v>
      </c>
      <c r="N159" s="257" t="s">
        <v>46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573</v>
      </c>
      <c r="AT159" s="191" t="s">
        <v>654</v>
      </c>
      <c r="AU159" s="191" t="s">
        <v>85</v>
      </c>
      <c r="AY159" s="19" t="s">
        <v>144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83</v>
      </c>
      <c r="BK159" s="192">
        <f>ROUND(I159*H159,2)</f>
        <v>0</v>
      </c>
      <c r="BL159" s="19" t="s">
        <v>249</v>
      </c>
      <c r="BM159" s="191" t="s">
        <v>2572</v>
      </c>
    </row>
    <row r="160" spans="1:47" s="2" customFormat="1" ht="11.25">
      <c r="A160" s="36"/>
      <c r="B160" s="37"/>
      <c r="C160" s="38"/>
      <c r="D160" s="193" t="s">
        <v>154</v>
      </c>
      <c r="E160" s="38"/>
      <c r="F160" s="194" t="s">
        <v>2571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154</v>
      </c>
      <c r="AU160" s="19" t="s">
        <v>85</v>
      </c>
    </row>
    <row r="161" spans="1:65" s="2" customFormat="1" ht="21.75" customHeight="1">
      <c r="A161" s="36"/>
      <c r="B161" s="37"/>
      <c r="C161" s="180" t="s">
        <v>284</v>
      </c>
      <c r="D161" s="180" t="s">
        <v>147</v>
      </c>
      <c r="E161" s="181" t="s">
        <v>2573</v>
      </c>
      <c r="F161" s="182" t="s">
        <v>2574</v>
      </c>
      <c r="G161" s="183" t="s">
        <v>150</v>
      </c>
      <c r="H161" s="184">
        <v>1</v>
      </c>
      <c r="I161" s="185"/>
      <c r="J161" s="186">
        <f>ROUND(I161*H161,2)</f>
        <v>0</v>
      </c>
      <c r="K161" s="182" t="s">
        <v>164</v>
      </c>
      <c r="L161" s="41"/>
      <c r="M161" s="187" t="s">
        <v>19</v>
      </c>
      <c r="N161" s="188" t="s">
        <v>46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249</v>
      </c>
      <c r="AT161" s="191" t="s">
        <v>147</v>
      </c>
      <c r="AU161" s="191" t="s">
        <v>85</v>
      </c>
      <c r="AY161" s="19" t="s">
        <v>144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83</v>
      </c>
      <c r="BK161" s="192">
        <f>ROUND(I161*H161,2)</f>
        <v>0</v>
      </c>
      <c r="BL161" s="19" t="s">
        <v>249</v>
      </c>
      <c r="BM161" s="191" t="s">
        <v>2575</v>
      </c>
    </row>
    <row r="162" spans="1:47" s="2" customFormat="1" ht="11.25">
      <c r="A162" s="36"/>
      <c r="B162" s="37"/>
      <c r="C162" s="38"/>
      <c r="D162" s="193" t="s">
        <v>154</v>
      </c>
      <c r="E162" s="38"/>
      <c r="F162" s="194" t="s">
        <v>2574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154</v>
      </c>
      <c r="AU162" s="19" t="s">
        <v>85</v>
      </c>
    </row>
    <row r="163" spans="1:47" s="2" customFormat="1" ht="11.25">
      <c r="A163" s="36"/>
      <c r="B163" s="37"/>
      <c r="C163" s="38"/>
      <c r="D163" s="198" t="s">
        <v>155</v>
      </c>
      <c r="E163" s="38"/>
      <c r="F163" s="199" t="s">
        <v>2576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155</v>
      </c>
      <c r="AU163" s="19" t="s">
        <v>85</v>
      </c>
    </row>
    <row r="164" spans="1:65" s="2" customFormat="1" ht="16.5" customHeight="1">
      <c r="A164" s="36"/>
      <c r="B164" s="37"/>
      <c r="C164" s="248" t="s">
        <v>290</v>
      </c>
      <c r="D164" s="248" t="s">
        <v>654</v>
      </c>
      <c r="E164" s="249" t="s">
        <v>2577</v>
      </c>
      <c r="F164" s="250" t="s">
        <v>2578</v>
      </c>
      <c r="G164" s="251" t="s">
        <v>150</v>
      </c>
      <c r="H164" s="252">
        <v>1</v>
      </c>
      <c r="I164" s="253"/>
      <c r="J164" s="254">
        <f>ROUND(I164*H164,2)</f>
        <v>0</v>
      </c>
      <c r="K164" s="250" t="s">
        <v>164</v>
      </c>
      <c r="L164" s="255"/>
      <c r="M164" s="256" t="s">
        <v>19</v>
      </c>
      <c r="N164" s="257" t="s">
        <v>46</v>
      </c>
      <c r="O164" s="66"/>
      <c r="P164" s="189">
        <f>O164*H164</f>
        <v>0</v>
      </c>
      <c r="Q164" s="189">
        <v>0.00109</v>
      </c>
      <c r="R164" s="189">
        <f>Q164*H164</f>
        <v>0.00109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573</v>
      </c>
      <c r="AT164" s="191" t="s">
        <v>654</v>
      </c>
      <c r="AU164" s="191" t="s">
        <v>85</v>
      </c>
      <c r="AY164" s="19" t="s">
        <v>144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83</v>
      </c>
      <c r="BK164" s="192">
        <f>ROUND(I164*H164,2)</f>
        <v>0</v>
      </c>
      <c r="BL164" s="19" t="s">
        <v>249</v>
      </c>
      <c r="BM164" s="191" t="s">
        <v>2579</v>
      </c>
    </row>
    <row r="165" spans="1:47" s="2" customFormat="1" ht="11.25">
      <c r="A165" s="36"/>
      <c r="B165" s="37"/>
      <c r="C165" s="38"/>
      <c r="D165" s="193" t="s">
        <v>154</v>
      </c>
      <c r="E165" s="38"/>
      <c r="F165" s="194" t="s">
        <v>2578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154</v>
      </c>
      <c r="AU165" s="19" t="s">
        <v>85</v>
      </c>
    </row>
    <row r="166" spans="1:65" s="2" customFormat="1" ht="16.5" customHeight="1">
      <c r="A166" s="36"/>
      <c r="B166" s="37"/>
      <c r="C166" s="180" t="s">
        <v>298</v>
      </c>
      <c r="D166" s="180" t="s">
        <v>147</v>
      </c>
      <c r="E166" s="181" t="s">
        <v>2580</v>
      </c>
      <c r="F166" s="182" t="s">
        <v>2581</v>
      </c>
      <c r="G166" s="183" t="s">
        <v>150</v>
      </c>
      <c r="H166" s="184">
        <v>1</v>
      </c>
      <c r="I166" s="185"/>
      <c r="J166" s="186">
        <f>ROUND(I166*H166,2)</f>
        <v>0</v>
      </c>
      <c r="K166" s="182" t="s">
        <v>19</v>
      </c>
      <c r="L166" s="41"/>
      <c r="M166" s="187" t="s">
        <v>19</v>
      </c>
      <c r="N166" s="188" t="s">
        <v>46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249</v>
      </c>
      <c r="AT166" s="191" t="s">
        <v>147</v>
      </c>
      <c r="AU166" s="191" t="s">
        <v>85</v>
      </c>
      <c r="AY166" s="19" t="s">
        <v>144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83</v>
      </c>
      <c r="BK166" s="192">
        <f>ROUND(I166*H166,2)</f>
        <v>0</v>
      </c>
      <c r="BL166" s="19" t="s">
        <v>249</v>
      </c>
      <c r="BM166" s="191" t="s">
        <v>2582</v>
      </c>
    </row>
    <row r="167" spans="1:47" s="2" customFormat="1" ht="11.25">
      <c r="A167" s="36"/>
      <c r="B167" s="37"/>
      <c r="C167" s="38"/>
      <c r="D167" s="193" t="s">
        <v>154</v>
      </c>
      <c r="E167" s="38"/>
      <c r="F167" s="194" t="s">
        <v>2581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154</v>
      </c>
      <c r="AU167" s="19" t="s">
        <v>85</v>
      </c>
    </row>
    <row r="168" spans="1:65" s="2" customFormat="1" ht="16.5" customHeight="1">
      <c r="A168" s="36"/>
      <c r="B168" s="37"/>
      <c r="C168" s="248" t="s">
        <v>303</v>
      </c>
      <c r="D168" s="248" t="s">
        <v>654</v>
      </c>
      <c r="E168" s="249" t="s">
        <v>2583</v>
      </c>
      <c r="F168" s="250" t="s">
        <v>2584</v>
      </c>
      <c r="G168" s="251" t="s">
        <v>150</v>
      </c>
      <c r="H168" s="252">
        <v>1</v>
      </c>
      <c r="I168" s="253"/>
      <c r="J168" s="254">
        <f>ROUND(I168*H168,2)</f>
        <v>0</v>
      </c>
      <c r="K168" s="250" t="s">
        <v>19</v>
      </c>
      <c r="L168" s="255"/>
      <c r="M168" s="256" t="s">
        <v>19</v>
      </c>
      <c r="N168" s="257" t="s">
        <v>46</v>
      </c>
      <c r="O168" s="66"/>
      <c r="P168" s="189">
        <f>O168*H168</f>
        <v>0</v>
      </c>
      <c r="Q168" s="189">
        <v>0.0001</v>
      </c>
      <c r="R168" s="189">
        <f>Q168*H168</f>
        <v>0.0001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573</v>
      </c>
      <c r="AT168" s="191" t="s">
        <v>654</v>
      </c>
      <c r="AU168" s="191" t="s">
        <v>85</v>
      </c>
      <c r="AY168" s="19" t="s">
        <v>144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83</v>
      </c>
      <c r="BK168" s="192">
        <f>ROUND(I168*H168,2)</f>
        <v>0</v>
      </c>
      <c r="BL168" s="19" t="s">
        <v>249</v>
      </c>
      <c r="BM168" s="191" t="s">
        <v>2585</v>
      </c>
    </row>
    <row r="169" spans="1:47" s="2" customFormat="1" ht="11.25">
      <c r="A169" s="36"/>
      <c r="B169" s="37"/>
      <c r="C169" s="38"/>
      <c r="D169" s="193" t="s">
        <v>154</v>
      </c>
      <c r="E169" s="38"/>
      <c r="F169" s="194" t="s">
        <v>2584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154</v>
      </c>
      <c r="AU169" s="19" t="s">
        <v>85</v>
      </c>
    </row>
    <row r="170" spans="2:63" s="12" customFormat="1" ht="22.9" customHeight="1">
      <c r="B170" s="164"/>
      <c r="C170" s="165"/>
      <c r="D170" s="166" t="s">
        <v>74</v>
      </c>
      <c r="E170" s="178" t="s">
        <v>2458</v>
      </c>
      <c r="F170" s="178" t="s">
        <v>2459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SUM(P171:P180)</f>
        <v>0</v>
      </c>
      <c r="Q170" s="172"/>
      <c r="R170" s="173">
        <f>SUM(R171:R180)</f>
        <v>0</v>
      </c>
      <c r="S170" s="172"/>
      <c r="T170" s="174">
        <f>SUM(T171:T180)</f>
        <v>0</v>
      </c>
      <c r="AR170" s="175" t="s">
        <v>85</v>
      </c>
      <c r="AT170" s="176" t="s">
        <v>74</v>
      </c>
      <c r="AU170" s="176" t="s">
        <v>83</v>
      </c>
      <c r="AY170" s="175" t="s">
        <v>144</v>
      </c>
      <c r="BK170" s="177">
        <f>SUM(BK171:BK180)</f>
        <v>0</v>
      </c>
    </row>
    <row r="171" spans="1:65" s="2" customFormat="1" ht="16.5" customHeight="1">
      <c r="A171" s="36"/>
      <c r="B171" s="37"/>
      <c r="C171" s="180" t="s">
        <v>497</v>
      </c>
      <c r="D171" s="180" t="s">
        <v>147</v>
      </c>
      <c r="E171" s="181" t="s">
        <v>2486</v>
      </c>
      <c r="F171" s="182" t="s">
        <v>2487</v>
      </c>
      <c r="G171" s="183" t="s">
        <v>150</v>
      </c>
      <c r="H171" s="184">
        <v>1</v>
      </c>
      <c r="I171" s="185"/>
      <c r="J171" s="186">
        <f>ROUND(I171*H171,2)</f>
        <v>0</v>
      </c>
      <c r="K171" s="182" t="s">
        <v>2170</v>
      </c>
      <c r="L171" s="41"/>
      <c r="M171" s="187" t="s">
        <v>19</v>
      </c>
      <c r="N171" s="188" t="s">
        <v>46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249</v>
      </c>
      <c r="AT171" s="191" t="s">
        <v>147</v>
      </c>
      <c r="AU171" s="191" t="s">
        <v>85</v>
      </c>
      <c r="AY171" s="19" t="s">
        <v>144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83</v>
      </c>
      <c r="BK171" s="192">
        <f>ROUND(I171*H171,2)</f>
        <v>0</v>
      </c>
      <c r="BL171" s="19" t="s">
        <v>249</v>
      </c>
      <c r="BM171" s="191" t="s">
        <v>2586</v>
      </c>
    </row>
    <row r="172" spans="1:47" s="2" customFormat="1" ht="11.25">
      <c r="A172" s="36"/>
      <c r="B172" s="37"/>
      <c r="C172" s="38"/>
      <c r="D172" s="193" t="s">
        <v>154</v>
      </c>
      <c r="E172" s="38"/>
      <c r="F172" s="194" t="s">
        <v>2487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154</v>
      </c>
      <c r="AU172" s="19" t="s">
        <v>85</v>
      </c>
    </row>
    <row r="173" spans="1:47" s="2" customFormat="1" ht="11.25">
      <c r="A173" s="36"/>
      <c r="B173" s="37"/>
      <c r="C173" s="38"/>
      <c r="D173" s="198" t="s">
        <v>155</v>
      </c>
      <c r="E173" s="38"/>
      <c r="F173" s="199" t="s">
        <v>2489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155</v>
      </c>
      <c r="AU173" s="19" t="s">
        <v>85</v>
      </c>
    </row>
    <row r="174" spans="1:65" s="2" customFormat="1" ht="16.5" customHeight="1">
      <c r="A174" s="36"/>
      <c r="B174" s="37"/>
      <c r="C174" s="180" t="s">
        <v>504</v>
      </c>
      <c r="D174" s="180" t="s">
        <v>147</v>
      </c>
      <c r="E174" s="181" t="s">
        <v>2587</v>
      </c>
      <c r="F174" s="182" t="s">
        <v>2588</v>
      </c>
      <c r="G174" s="183" t="s">
        <v>150</v>
      </c>
      <c r="H174" s="184">
        <v>1</v>
      </c>
      <c r="I174" s="185"/>
      <c r="J174" s="186">
        <f>ROUND(I174*H174,2)</f>
        <v>0</v>
      </c>
      <c r="K174" s="182" t="s">
        <v>19</v>
      </c>
      <c r="L174" s="41"/>
      <c r="M174" s="187" t="s">
        <v>19</v>
      </c>
      <c r="N174" s="188" t="s">
        <v>46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249</v>
      </c>
      <c r="AT174" s="191" t="s">
        <v>147</v>
      </c>
      <c r="AU174" s="191" t="s">
        <v>85</v>
      </c>
      <c r="AY174" s="19" t="s">
        <v>144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83</v>
      </c>
      <c r="BK174" s="192">
        <f>ROUND(I174*H174,2)</f>
        <v>0</v>
      </c>
      <c r="BL174" s="19" t="s">
        <v>249</v>
      </c>
      <c r="BM174" s="191" t="s">
        <v>2589</v>
      </c>
    </row>
    <row r="175" spans="1:47" s="2" customFormat="1" ht="11.25">
      <c r="A175" s="36"/>
      <c r="B175" s="37"/>
      <c r="C175" s="38"/>
      <c r="D175" s="193" t="s">
        <v>154</v>
      </c>
      <c r="E175" s="38"/>
      <c r="F175" s="194" t="s">
        <v>2588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154</v>
      </c>
      <c r="AU175" s="19" t="s">
        <v>85</v>
      </c>
    </row>
    <row r="176" spans="1:65" s="2" customFormat="1" ht="16.5" customHeight="1">
      <c r="A176" s="36"/>
      <c r="B176" s="37"/>
      <c r="C176" s="180" t="s">
        <v>525</v>
      </c>
      <c r="D176" s="180" t="s">
        <v>147</v>
      </c>
      <c r="E176" s="181" t="s">
        <v>2590</v>
      </c>
      <c r="F176" s="182" t="s">
        <v>2591</v>
      </c>
      <c r="G176" s="183" t="s">
        <v>150</v>
      </c>
      <c r="H176" s="184">
        <v>2</v>
      </c>
      <c r="I176" s="185"/>
      <c r="J176" s="186">
        <f>ROUND(I176*H176,2)</f>
        <v>0</v>
      </c>
      <c r="K176" s="182" t="s">
        <v>19</v>
      </c>
      <c r="L176" s="41"/>
      <c r="M176" s="187" t="s">
        <v>19</v>
      </c>
      <c r="N176" s="188" t="s">
        <v>46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249</v>
      </c>
      <c r="AT176" s="191" t="s">
        <v>147</v>
      </c>
      <c r="AU176" s="191" t="s">
        <v>85</v>
      </c>
      <c r="AY176" s="19" t="s">
        <v>144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83</v>
      </c>
      <c r="BK176" s="192">
        <f>ROUND(I176*H176,2)</f>
        <v>0</v>
      </c>
      <c r="BL176" s="19" t="s">
        <v>249</v>
      </c>
      <c r="BM176" s="191" t="s">
        <v>2592</v>
      </c>
    </row>
    <row r="177" spans="1:47" s="2" customFormat="1" ht="11.25">
      <c r="A177" s="36"/>
      <c r="B177" s="37"/>
      <c r="C177" s="38"/>
      <c r="D177" s="193" t="s">
        <v>154</v>
      </c>
      <c r="E177" s="38"/>
      <c r="F177" s="194" t="s">
        <v>2591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154</v>
      </c>
      <c r="AU177" s="19" t="s">
        <v>85</v>
      </c>
    </row>
    <row r="178" spans="2:51" s="13" customFormat="1" ht="11.25">
      <c r="B178" s="201"/>
      <c r="C178" s="202"/>
      <c r="D178" s="193" t="s">
        <v>184</v>
      </c>
      <c r="E178" s="203" t="s">
        <v>19</v>
      </c>
      <c r="F178" s="204" t="s">
        <v>1054</v>
      </c>
      <c r="G178" s="202"/>
      <c r="H178" s="205">
        <v>2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184</v>
      </c>
      <c r="AU178" s="211" t="s">
        <v>85</v>
      </c>
      <c r="AV178" s="13" t="s">
        <v>85</v>
      </c>
      <c r="AW178" s="13" t="s">
        <v>37</v>
      </c>
      <c r="AX178" s="13" t="s">
        <v>83</v>
      </c>
      <c r="AY178" s="211" t="s">
        <v>144</v>
      </c>
    </row>
    <row r="179" spans="1:65" s="2" customFormat="1" ht="16.5" customHeight="1">
      <c r="A179" s="36"/>
      <c r="B179" s="37"/>
      <c r="C179" s="180" t="s">
        <v>533</v>
      </c>
      <c r="D179" s="180" t="s">
        <v>147</v>
      </c>
      <c r="E179" s="181" t="s">
        <v>2593</v>
      </c>
      <c r="F179" s="182" t="s">
        <v>2594</v>
      </c>
      <c r="G179" s="183" t="s">
        <v>150</v>
      </c>
      <c r="H179" s="184">
        <v>1</v>
      </c>
      <c r="I179" s="185"/>
      <c r="J179" s="186">
        <f>ROUND(I179*H179,2)</f>
        <v>0</v>
      </c>
      <c r="K179" s="182" t="s">
        <v>19</v>
      </c>
      <c r="L179" s="41"/>
      <c r="M179" s="187" t="s">
        <v>19</v>
      </c>
      <c r="N179" s="188" t="s">
        <v>46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249</v>
      </c>
      <c r="AT179" s="191" t="s">
        <v>147</v>
      </c>
      <c r="AU179" s="191" t="s">
        <v>85</v>
      </c>
      <c r="AY179" s="19" t="s">
        <v>144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83</v>
      </c>
      <c r="BK179" s="192">
        <f>ROUND(I179*H179,2)</f>
        <v>0</v>
      </c>
      <c r="BL179" s="19" t="s">
        <v>249</v>
      </c>
      <c r="BM179" s="191" t="s">
        <v>2595</v>
      </c>
    </row>
    <row r="180" spans="1:47" s="2" customFormat="1" ht="11.25">
      <c r="A180" s="36"/>
      <c r="B180" s="37"/>
      <c r="C180" s="38"/>
      <c r="D180" s="193" t="s">
        <v>154</v>
      </c>
      <c r="E180" s="38"/>
      <c r="F180" s="194" t="s">
        <v>2594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154</v>
      </c>
      <c r="AU180" s="19" t="s">
        <v>85</v>
      </c>
    </row>
    <row r="181" spans="2:63" s="12" customFormat="1" ht="25.9" customHeight="1">
      <c r="B181" s="164"/>
      <c r="C181" s="165"/>
      <c r="D181" s="166" t="s">
        <v>74</v>
      </c>
      <c r="E181" s="167" t="s">
        <v>654</v>
      </c>
      <c r="F181" s="167" t="s">
        <v>2279</v>
      </c>
      <c r="G181" s="165"/>
      <c r="H181" s="165"/>
      <c r="I181" s="168"/>
      <c r="J181" s="169">
        <f>BK181</f>
        <v>0</v>
      </c>
      <c r="K181" s="165"/>
      <c r="L181" s="170"/>
      <c r="M181" s="171"/>
      <c r="N181" s="172"/>
      <c r="O181" s="172"/>
      <c r="P181" s="173">
        <f>P182</f>
        <v>0</v>
      </c>
      <c r="Q181" s="172"/>
      <c r="R181" s="173">
        <f>R182</f>
        <v>0</v>
      </c>
      <c r="S181" s="172"/>
      <c r="T181" s="174">
        <f>T182</f>
        <v>0</v>
      </c>
      <c r="AR181" s="175" t="s">
        <v>161</v>
      </c>
      <c r="AT181" s="176" t="s">
        <v>74</v>
      </c>
      <c r="AU181" s="176" t="s">
        <v>75</v>
      </c>
      <c r="AY181" s="175" t="s">
        <v>144</v>
      </c>
      <c r="BK181" s="177">
        <f>BK182</f>
        <v>0</v>
      </c>
    </row>
    <row r="182" spans="2:63" s="12" customFormat="1" ht="22.9" customHeight="1">
      <c r="B182" s="164"/>
      <c r="C182" s="165"/>
      <c r="D182" s="166" t="s">
        <v>74</v>
      </c>
      <c r="E182" s="178" t="s">
        <v>2280</v>
      </c>
      <c r="F182" s="178" t="s">
        <v>2281</v>
      </c>
      <c r="G182" s="165"/>
      <c r="H182" s="165"/>
      <c r="I182" s="168"/>
      <c r="J182" s="179">
        <f>BK182</f>
        <v>0</v>
      </c>
      <c r="K182" s="165"/>
      <c r="L182" s="170"/>
      <c r="M182" s="171"/>
      <c r="N182" s="172"/>
      <c r="O182" s="172"/>
      <c r="P182" s="173">
        <f>SUM(P183:P185)</f>
        <v>0</v>
      </c>
      <c r="Q182" s="172"/>
      <c r="R182" s="173">
        <f>SUM(R183:R185)</f>
        <v>0</v>
      </c>
      <c r="S182" s="172"/>
      <c r="T182" s="174">
        <f>SUM(T183:T185)</f>
        <v>0</v>
      </c>
      <c r="AR182" s="175" t="s">
        <v>161</v>
      </c>
      <c r="AT182" s="176" t="s">
        <v>74</v>
      </c>
      <c r="AU182" s="176" t="s">
        <v>83</v>
      </c>
      <c r="AY182" s="175" t="s">
        <v>144</v>
      </c>
      <c r="BK182" s="177">
        <f>SUM(BK183:BK185)</f>
        <v>0</v>
      </c>
    </row>
    <row r="183" spans="1:65" s="2" customFormat="1" ht="24.2" customHeight="1">
      <c r="A183" s="36"/>
      <c r="B183" s="37"/>
      <c r="C183" s="180" t="s">
        <v>539</v>
      </c>
      <c r="D183" s="180" t="s">
        <v>147</v>
      </c>
      <c r="E183" s="181" t="s">
        <v>2290</v>
      </c>
      <c r="F183" s="182" t="s">
        <v>2291</v>
      </c>
      <c r="G183" s="183" t="s">
        <v>150</v>
      </c>
      <c r="H183" s="184">
        <v>1</v>
      </c>
      <c r="I183" s="185"/>
      <c r="J183" s="186">
        <f>ROUND(I183*H183,2)</f>
        <v>0</v>
      </c>
      <c r="K183" s="182" t="s">
        <v>2170</v>
      </c>
      <c r="L183" s="41"/>
      <c r="M183" s="187" t="s">
        <v>19</v>
      </c>
      <c r="N183" s="188" t="s">
        <v>46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786</v>
      </c>
      <c r="AT183" s="191" t="s">
        <v>147</v>
      </c>
      <c r="AU183" s="191" t="s">
        <v>85</v>
      </c>
      <c r="AY183" s="19" t="s">
        <v>144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83</v>
      </c>
      <c r="BK183" s="192">
        <f>ROUND(I183*H183,2)</f>
        <v>0</v>
      </c>
      <c r="BL183" s="19" t="s">
        <v>786</v>
      </c>
      <c r="BM183" s="191" t="s">
        <v>2596</v>
      </c>
    </row>
    <row r="184" spans="1:47" s="2" customFormat="1" ht="19.5">
      <c r="A184" s="36"/>
      <c r="B184" s="37"/>
      <c r="C184" s="38"/>
      <c r="D184" s="193" t="s">
        <v>154</v>
      </c>
      <c r="E184" s="38"/>
      <c r="F184" s="194" t="s">
        <v>2291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154</v>
      </c>
      <c r="AU184" s="19" t="s">
        <v>85</v>
      </c>
    </row>
    <row r="185" spans="1:47" s="2" customFormat="1" ht="11.25">
      <c r="A185" s="36"/>
      <c r="B185" s="37"/>
      <c r="C185" s="38"/>
      <c r="D185" s="198" t="s">
        <v>155</v>
      </c>
      <c r="E185" s="38"/>
      <c r="F185" s="199" t="s">
        <v>2293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155</v>
      </c>
      <c r="AU185" s="19" t="s">
        <v>85</v>
      </c>
    </row>
    <row r="186" spans="2:63" s="12" customFormat="1" ht="25.9" customHeight="1">
      <c r="B186" s="164"/>
      <c r="C186" s="165"/>
      <c r="D186" s="166" t="s">
        <v>74</v>
      </c>
      <c r="E186" s="167" t="s">
        <v>142</v>
      </c>
      <c r="F186" s="167" t="s">
        <v>81</v>
      </c>
      <c r="G186" s="165"/>
      <c r="H186" s="165"/>
      <c r="I186" s="168"/>
      <c r="J186" s="169">
        <f>BK186</f>
        <v>0</v>
      </c>
      <c r="K186" s="165"/>
      <c r="L186" s="170"/>
      <c r="M186" s="171"/>
      <c r="N186" s="172"/>
      <c r="O186" s="172"/>
      <c r="P186" s="173">
        <f>P187+P194+P198</f>
        <v>0</v>
      </c>
      <c r="Q186" s="172"/>
      <c r="R186" s="173">
        <f>R187+R194+R198</f>
        <v>0</v>
      </c>
      <c r="S186" s="172"/>
      <c r="T186" s="174">
        <f>T187+T194+T198</f>
        <v>0</v>
      </c>
      <c r="AR186" s="175" t="s">
        <v>143</v>
      </c>
      <c r="AT186" s="176" t="s">
        <v>74</v>
      </c>
      <c r="AU186" s="176" t="s">
        <v>75</v>
      </c>
      <c r="AY186" s="175" t="s">
        <v>144</v>
      </c>
      <c r="BK186" s="177">
        <f>BK187+BK194+BK198</f>
        <v>0</v>
      </c>
    </row>
    <row r="187" spans="2:63" s="12" customFormat="1" ht="22.9" customHeight="1">
      <c r="B187" s="164"/>
      <c r="C187" s="165"/>
      <c r="D187" s="166" t="s">
        <v>74</v>
      </c>
      <c r="E187" s="178" t="s">
        <v>242</v>
      </c>
      <c r="F187" s="178" t="s">
        <v>243</v>
      </c>
      <c r="G187" s="165"/>
      <c r="H187" s="165"/>
      <c r="I187" s="168"/>
      <c r="J187" s="179">
        <f>BK187</f>
        <v>0</v>
      </c>
      <c r="K187" s="165"/>
      <c r="L187" s="170"/>
      <c r="M187" s="171"/>
      <c r="N187" s="172"/>
      <c r="O187" s="172"/>
      <c r="P187" s="173">
        <f>SUM(P188:P193)</f>
        <v>0</v>
      </c>
      <c r="Q187" s="172"/>
      <c r="R187" s="173">
        <f>SUM(R188:R193)</f>
        <v>0</v>
      </c>
      <c r="S187" s="172"/>
      <c r="T187" s="174">
        <f>SUM(T188:T193)</f>
        <v>0</v>
      </c>
      <c r="AR187" s="175" t="s">
        <v>143</v>
      </c>
      <c r="AT187" s="176" t="s">
        <v>74</v>
      </c>
      <c r="AU187" s="176" t="s">
        <v>83</v>
      </c>
      <c r="AY187" s="175" t="s">
        <v>144</v>
      </c>
      <c r="BK187" s="177">
        <f>SUM(BK188:BK193)</f>
        <v>0</v>
      </c>
    </row>
    <row r="188" spans="1:65" s="2" customFormat="1" ht="16.5" customHeight="1">
      <c r="A188" s="36"/>
      <c r="B188" s="37"/>
      <c r="C188" s="180" t="s">
        <v>546</v>
      </c>
      <c r="D188" s="180" t="s">
        <v>147</v>
      </c>
      <c r="E188" s="181" t="s">
        <v>2331</v>
      </c>
      <c r="F188" s="182" t="s">
        <v>2332</v>
      </c>
      <c r="G188" s="183" t="s">
        <v>180</v>
      </c>
      <c r="H188" s="184">
        <v>12</v>
      </c>
      <c r="I188" s="185"/>
      <c r="J188" s="186">
        <f>ROUND(I188*H188,2)</f>
        <v>0</v>
      </c>
      <c r="K188" s="182" t="s">
        <v>2170</v>
      </c>
      <c r="L188" s="41"/>
      <c r="M188" s="187" t="s">
        <v>19</v>
      </c>
      <c r="N188" s="188" t="s">
        <v>46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152</v>
      </c>
      <c r="AT188" s="191" t="s">
        <v>147</v>
      </c>
      <c r="AU188" s="191" t="s">
        <v>85</v>
      </c>
      <c r="AY188" s="19" t="s">
        <v>144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83</v>
      </c>
      <c r="BK188" s="192">
        <f>ROUND(I188*H188,2)</f>
        <v>0</v>
      </c>
      <c r="BL188" s="19" t="s">
        <v>152</v>
      </c>
      <c r="BM188" s="191" t="s">
        <v>2597</v>
      </c>
    </row>
    <row r="189" spans="1:47" s="2" customFormat="1" ht="11.25">
      <c r="A189" s="36"/>
      <c r="B189" s="37"/>
      <c r="C189" s="38"/>
      <c r="D189" s="193" t="s">
        <v>154</v>
      </c>
      <c r="E189" s="38"/>
      <c r="F189" s="194" t="s">
        <v>2332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154</v>
      </c>
      <c r="AU189" s="19" t="s">
        <v>85</v>
      </c>
    </row>
    <row r="190" spans="1:47" s="2" customFormat="1" ht="11.25">
      <c r="A190" s="36"/>
      <c r="B190" s="37"/>
      <c r="C190" s="38"/>
      <c r="D190" s="198" t="s">
        <v>155</v>
      </c>
      <c r="E190" s="38"/>
      <c r="F190" s="199" t="s">
        <v>2334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155</v>
      </c>
      <c r="AU190" s="19" t="s">
        <v>85</v>
      </c>
    </row>
    <row r="191" spans="1:65" s="2" customFormat="1" ht="16.5" customHeight="1">
      <c r="A191" s="36"/>
      <c r="B191" s="37"/>
      <c r="C191" s="180" t="s">
        <v>573</v>
      </c>
      <c r="D191" s="180" t="s">
        <v>147</v>
      </c>
      <c r="E191" s="181" t="s">
        <v>2335</v>
      </c>
      <c r="F191" s="182" t="s">
        <v>2336</v>
      </c>
      <c r="G191" s="183" t="s">
        <v>1463</v>
      </c>
      <c r="H191" s="184">
        <v>1</v>
      </c>
      <c r="I191" s="185"/>
      <c r="J191" s="186">
        <f>ROUND(I191*H191,2)</f>
        <v>0</v>
      </c>
      <c r="K191" s="182" t="s">
        <v>2170</v>
      </c>
      <c r="L191" s="41"/>
      <c r="M191" s="187" t="s">
        <v>19</v>
      </c>
      <c r="N191" s="188" t="s">
        <v>46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152</v>
      </c>
      <c r="AT191" s="191" t="s">
        <v>147</v>
      </c>
      <c r="AU191" s="191" t="s">
        <v>85</v>
      </c>
      <c r="AY191" s="19" t="s">
        <v>144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83</v>
      </c>
      <c r="BK191" s="192">
        <f>ROUND(I191*H191,2)</f>
        <v>0</v>
      </c>
      <c r="BL191" s="19" t="s">
        <v>152</v>
      </c>
      <c r="BM191" s="191" t="s">
        <v>2598</v>
      </c>
    </row>
    <row r="192" spans="1:47" s="2" customFormat="1" ht="11.25">
      <c r="A192" s="36"/>
      <c r="B192" s="37"/>
      <c r="C192" s="38"/>
      <c r="D192" s="193" t="s">
        <v>154</v>
      </c>
      <c r="E192" s="38"/>
      <c r="F192" s="194" t="s">
        <v>2336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154</v>
      </c>
      <c r="AU192" s="19" t="s">
        <v>85</v>
      </c>
    </row>
    <row r="193" spans="1:47" s="2" customFormat="1" ht="11.25">
      <c r="A193" s="36"/>
      <c r="B193" s="37"/>
      <c r="C193" s="38"/>
      <c r="D193" s="198" t="s">
        <v>155</v>
      </c>
      <c r="E193" s="38"/>
      <c r="F193" s="199" t="s">
        <v>2338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155</v>
      </c>
      <c r="AU193" s="19" t="s">
        <v>85</v>
      </c>
    </row>
    <row r="194" spans="2:63" s="12" customFormat="1" ht="22.9" customHeight="1">
      <c r="B194" s="164"/>
      <c r="C194" s="165"/>
      <c r="D194" s="166" t="s">
        <v>74</v>
      </c>
      <c r="E194" s="178" t="s">
        <v>264</v>
      </c>
      <c r="F194" s="178" t="s">
        <v>265</v>
      </c>
      <c r="G194" s="165"/>
      <c r="H194" s="165"/>
      <c r="I194" s="168"/>
      <c r="J194" s="179">
        <f>BK194</f>
        <v>0</v>
      </c>
      <c r="K194" s="165"/>
      <c r="L194" s="170"/>
      <c r="M194" s="171"/>
      <c r="N194" s="172"/>
      <c r="O194" s="172"/>
      <c r="P194" s="173">
        <f>SUM(P195:P197)</f>
        <v>0</v>
      </c>
      <c r="Q194" s="172"/>
      <c r="R194" s="173">
        <f>SUM(R195:R197)</f>
        <v>0</v>
      </c>
      <c r="S194" s="172"/>
      <c r="T194" s="174">
        <f>SUM(T195:T197)</f>
        <v>0</v>
      </c>
      <c r="AR194" s="175" t="s">
        <v>143</v>
      </c>
      <c r="AT194" s="176" t="s">
        <v>74</v>
      </c>
      <c r="AU194" s="176" t="s">
        <v>83</v>
      </c>
      <c r="AY194" s="175" t="s">
        <v>144</v>
      </c>
      <c r="BK194" s="177">
        <f>SUM(BK195:BK197)</f>
        <v>0</v>
      </c>
    </row>
    <row r="195" spans="1:65" s="2" customFormat="1" ht="16.5" customHeight="1">
      <c r="A195" s="36"/>
      <c r="B195" s="37"/>
      <c r="C195" s="180" t="s">
        <v>580</v>
      </c>
      <c r="D195" s="180" t="s">
        <v>147</v>
      </c>
      <c r="E195" s="181" t="s">
        <v>2339</v>
      </c>
      <c r="F195" s="182" t="s">
        <v>2340</v>
      </c>
      <c r="G195" s="183" t="s">
        <v>2341</v>
      </c>
      <c r="H195" s="184">
        <v>1</v>
      </c>
      <c r="I195" s="185"/>
      <c r="J195" s="186">
        <f>ROUND(I195*H195,2)</f>
        <v>0</v>
      </c>
      <c r="K195" s="182" t="s">
        <v>2170</v>
      </c>
      <c r="L195" s="41"/>
      <c r="M195" s="187" t="s">
        <v>19</v>
      </c>
      <c r="N195" s="188" t="s">
        <v>46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152</v>
      </c>
      <c r="AT195" s="191" t="s">
        <v>147</v>
      </c>
      <c r="AU195" s="191" t="s">
        <v>85</v>
      </c>
      <c r="AY195" s="19" t="s">
        <v>144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83</v>
      </c>
      <c r="BK195" s="192">
        <f>ROUND(I195*H195,2)</f>
        <v>0</v>
      </c>
      <c r="BL195" s="19" t="s">
        <v>152</v>
      </c>
      <c r="BM195" s="191" t="s">
        <v>2599</v>
      </c>
    </row>
    <row r="196" spans="1:47" s="2" customFormat="1" ht="11.25">
      <c r="A196" s="36"/>
      <c r="B196" s="37"/>
      <c r="C196" s="38"/>
      <c r="D196" s="193" t="s">
        <v>154</v>
      </c>
      <c r="E196" s="38"/>
      <c r="F196" s="194" t="s">
        <v>2340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154</v>
      </c>
      <c r="AU196" s="19" t="s">
        <v>85</v>
      </c>
    </row>
    <row r="197" spans="1:47" s="2" customFormat="1" ht="11.25">
      <c r="A197" s="36"/>
      <c r="B197" s="37"/>
      <c r="C197" s="38"/>
      <c r="D197" s="198" t="s">
        <v>155</v>
      </c>
      <c r="E197" s="38"/>
      <c r="F197" s="199" t="s">
        <v>2343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155</v>
      </c>
      <c r="AU197" s="19" t="s">
        <v>85</v>
      </c>
    </row>
    <row r="198" spans="2:63" s="12" customFormat="1" ht="22.9" customHeight="1">
      <c r="B198" s="164"/>
      <c r="C198" s="165"/>
      <c r="D198" s="166" t="s">
        <v>74</v>
      </c>
      <c r="E198" s="178" t="s">
        <v>296</v>
      </c>
      <c r="F198" s="178" t="s">
        <v>297</v>
      </c>
      <c r="G198" s="165"/>
      <c r="H198" s="165"/>
      <c r="I198" s="168"/>
      <c r="J198" s="179">
        <f>BK198</f>
        <v>0</v>
      </c>
      <c r="K198" s="165"/>
      <c r="L198" s="170"/>
      <c r="M198" s="171"/>
      <c r="N198" s="172"/>
      <c r="O198" s="172"/>
      <c r="P198" s="173">
        <f>SUM(P199:P201)</f>
        <v>0</v>
      </c>
      <c r="Q198" s="172"/>
      <c r="R198" s="173">
        <f>SUM(R199:R201)</f>
        <v>0</v>
      </c>
      <c r="S198" s="172"/>
      <c r="T198" s="174">
        <f>SUM(T199:T201)</f>
        <v>0</v>
      </c>
      <c r="AR198" s="175" t="s">
        <v>143</v>
      </c>
      <c r="AT198" s="176" t="s">
        <v>74</v>
      </c>
      <c r="AU198" s="176" t="s">
        <v>83</v>
      </c>
      <c r="AY198" s="175" t="s">
        <v>144</v>
      </c>
      <c r="BK198" s="177">
        <f>SUM(BK199:BK201)</f>
        <v>0</v>
      </c>
    </row>
    <row r="199" spans="1:65" s="2" customFormat="1" ht="16.5" customHeight="1">
      <c r="A199" s="36"/>
      <c r="B199" s="37"/>
      <c r="C199" s="180" t="s">
        <v>586</v>
      </c>
      <c r="D199" s="180" t="s">
        <v>147</v>
      </c>
      <c r="E199" s="181" t="s">
        <v>2344</v>
      </c>
      <c r="F199" s="182" t="s">
        <v>297</v>
      </c>
      <c r="G199" s="183" t="s">
        <v>180</v>
      </c>
      <c r="H199" s="184">
        <v>3</v>
      </c>
      <c r="I199" s="185"/>
      <c r="J199" s="186">
        <f>ROUND(I199*H199,2)</f>
        <v>0</v>
      </c>
      <c r="K199" s="182" t="s">
        <v>2170</v>
      </c>
      <c r="L199" s="41"/>
      <c r="M199" s="187" t="s">
        <v>19</v>
      </c>
      <c r="N199" s="188" t="s">
        <v>46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152</v>
      </c>
      <c r="AT199" s="191" t="s">
        <v>147</v>
      </c>
      <c r="AU199" s="191" t="s">
        <v>85</v>
      </c>
      <c r="AY199" s="19" t="s">
        <v>144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83</v>
      </c>
      <c r="BK199" s="192">
        <f>ROUND(I199*H199,2)</f>
        <v>0</v>
      </c>
      <c r="BL199" s="19" t="s">
        <v>152</v>
      </c>
      <c r="BM199" s="191" t="s">
        <v>2600</v>
      </c>
    </row>
    <row r="200" spans="1:47" s="2" customFormat="1" ht="11.25">
      <c r="A200" s="36"/>
      <c r="B200" s="37"/>
      <c r="C200" s="38"/>
      <c r="D200" s="193" t="s">
        <v>154</v>
      </c>
      <c r="E200" s="38"/>
      <c r="F200" s="194" t="s">
        <v>297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154</v>
      </c>
      <c r="AU200" s="19" t="s">
        <v>85</v>
      </c>
    </row>
    <row r="201" spans="1:47" s="2" customFormat="1" ht="11.25">
      <c r="A201" s="36"/>
      <c r="B201" s="37"/>
      <c r="C201" s="38"/>
      <c r="D201" s="198" t="s">
        <v>155</v>
      </c>
      <c r="E201" s="38"/>
      <c r="F201" s="199" t="s">
        <v>2346</v>
      </c>
      <c r="G201" s="38"/>
      <c r="H201" s="38"/>
      <c r="I201" s="195"/>
      <c r="J201" s="38"/>
      <c r="K201" s="38"/>
      <c r="L201" s="41"/>
      <c r="M201" s="223"/>
      <c r="N201" s="224"/>
      <c r="O201" s="225"/>
      <c r="P201" s="225"/>
      <c r="Q201" s="225"/>
      <c r="R201" s="225"/>
      <c r="S201" s="225"/>
      <c r="T201" s="22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155</v>
      </c>
      <c r="AU201" s="19" t="s">
        <v>85</v>
      </c>
    </row>
    <row r="202" spans="1:31" s="2" customFormat="1" ht="6.95" customHeight="1">
      <c r="A202" s="36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41"/>
      <c r="M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</sheetData>
  <sheetProtection algorithmName="SHA-512" hashValue="VifDb6sGh9rZvLqIfjOmROnNQmxp3mJ7dRJsyrlWDdcM2zZE8GjpBG/Ey4pO6nMZFLldDKXod6oS9fhuBWRLPg==" saltValue="WiTDNPmko3CeNtzuPhugwcZ/tkJnKewp6EDcwRejwi6Vn0mFlLtY8a62OE2+wyfS3MDbx/qmpVSXrztJTzjcVw==" spinCount="100000" sheet="1" objects="1" scenarios="1" formatColumns="0" formatRows="0" autoFilter="0"/>
  <autoFilter ref="C94:K201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113" r:id="rId1" display="https://podminky.urs.cz/item/CS_URS_2021_02/741110101"/>
    <hyperlink ref="F119" r:id="rId2" display="https://podminky.urs.cz/item/CS_URS_2021_02/741110231"/>
    <hyperlink ref="F124" r:id="rId3" display="https://podminky.urs.cz/item/CS_URS_2021_02/741122102"/>
    <hyperlink ref="F130" r:id="rId4" display="https://podminky.urs.cz/item/CS_URS_2021_02/741132301"/>
    <hyperlink ref="F133" r:id="rId5" display="https://podminky.urs.cz/item/CS_URS_2021_01/741320105"/>
    <hyperlink ref="F141" r:id="rId6" display="https://podminky.urs.cz/item/CS_URS_2022_01/741336841"/>
    <hyperlink ref="F144" r:id="rId7" display="https://podminky.urs.cz/item/CS_URS_2021_02/741761052"/>
    <hyperlink ref="F149" r:id="rId8" display="https://podminky.urs.cz/item/CS_URS_2021_01/742121001"/>
    <hyperlink ref="F155" r:id="rId9" display="https://podminky.urs.cz/item/CS_URS_2021_01/742190002"/>
    <hyperlink ref="F158" r:id="rId10" display="https://podminky.urs.cz/item/CS_URS_2021_01/741124731"/>
    <hyperlink ref="F163" r:id="rId11" display="https://podminky.urs.cz/item/CS_URS_2021_02/741210001"/>
    <hyperlink ref="F173" r:id="rId12" display="https://podminky.urs.cz/item/CS_URS_2021_01/742330101"/>
    <hyperlink ref="F185" r:id="rId13" display="https://podminky.urs.cz/item/CS_URS_2021_01/210280002"/>
    <hyperlink ref="F190" r:id="rId14" display="https://podminky.urs.cz/item/CS_URS_2021_01/043002000"/>
    <hyperlink ref="F193" r:id="rId15" display="https://podminky.urs.cz/item/CS_URS_2021_01/045002000"/>
    <hyperlink ref="F197" r:id="rId16" display="https://podminky.urs.cz/item/CS_URS_2021_01/065002000"/>
    <hyperlink ref="F201" r:id="rId17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397" t="s">
        <v>2601</v>
      </c>
      <c r="D3" s="397"/>
      <c r="E3" s="397"/>
      <c r="F3" s="397"/>
      <c r="G3" s="397"/>
      <c r="H3" s="397"/>
      <c r="I3" s="397"/>
      <c r="J3" s="397"/>
      <c r="K3" s="266"/>
    </row>
    <row r="4" spans="2:11" s="1" customFormat="1" ht="25.5" customHeight="1">
      <c r="B4" s="267"/>
      <c r="C4" s="402" t="s">
        <v>2602</v>
      </c>
      <c r="D4" s="402"/>
      <c r="E4" s="402"/>
      <c r="F4" s="402"/>
      <c r="G4" s="402"/>
      <c r="H4" s="402"/>
      <c r="I4" s="402"/>
      <c r="J4" s="402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401" t="s">
        <v>2603</v>
      </c>
      <c r="D6" s="401"/>
      <c r="E6" s="401"/>
      <c r="F6" s="401"/>
      <c r="G6" s="401"/>
      <c r="H6" s="401"/>
      <c r="I6" s="401"/>
      <c r="J6" s="401"/>
      <c r="K6" s="268"/>
    </row>
    <row r="7" spans="2:11" s="1" customFormat="1" ht="15" customHeight="1">
      <c r="B7" s="271"/>
      <c r="C7" s="401" t="s">
        <v>2604</v>
      </c>
      <c r="D7" s="401"/>
      <c r="E7" s="401"/>
      <c r="F7" s="401"/>
      <c r="G7" s="401"/>
      <c r="H7" s="401"/>
      <c r="I7" s="401"/>
      <c r="J7" s="401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401" t="s">
        <v>2605</v>
      </c>
      <c r="D9" s="401"/>
      <c r="E9" s="401"/>
      <c r="F9" s="401"/>
      <c r="G9" s="401"/>
      <c r="H9" s="401"/>
      <c r="I9" s="401"/>
      <c r="J9" s="401"/>
      <c r="K9" s="268"/>
    </row>
    <row r="10" spans="2:11" s="1" customFormat="1" ht="15" customHeight="1">
      <c r="B10" s="271"/>
      <c r="C10" s="270"/>
      <c r="D10" s="401" t="s">
        <v>2606</v>
      </c>
      <c r="E10" s="401"/>
      <c r="F10" s="401"/>
      <c r="G10" s="401"/>
      <c r="H10" s="401"/>
      <c r="I10" s="401"/>
      <c r="J10" s="401"/>
      <c r="K10" s="268"/>
    </row>
    <row r="11" spans="2:11" s="1" customFormat="1" ht="15" customHeight="1">
      <c r="B11" s="271"/>
      <c r="C11" s="272"/>
      <c r="D11" s="401" t="s">
        <v>2607</v>
      </c>
      <c r="E11" s="401"/>
      <c r="F11" s="401"/>
      <c r="G11" s="401"/>
      <c r="H11" s="401"/>
      <c r="I11" s="401"/>
      <c r="J11" s="401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2608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401" t="s">
        <v>2609</v>
      </c>
      <c r="E15" s="401"/>
      <c r="F15" s="401"/>
      <c r="G15" s="401"/>
      <c r="H15" s="401"/>
      <c r="I15" s="401"/>
      <c r="J15" s="401"/>
      <c r="K15" s="268"/>
    </row>
    <row r="16" spans="2:11" s="1" customFormat="1" ht="15" customHeight="1">
      <c r="B16" s="271"/>
      <c r="C16" s="272"/>
      <c r="D16" s="401" t="s">
        <v>2610</v>
      </c>
      <c r="E16" s="401"/>
      <c r="F16" s="401"/>
      <c r="G16" s="401"/>
      <c r="H16" s="401"/>
      <c r="I16" s="401"/>
      <c r="J16" s="401"/>
      <c r="K16" s="268"/>
    </row>
    <row r="17" spans="2:11" s="1" customFormat="1" ht="15" customHeight="1">
      <c r="B17" s="271"/>
      <c r="C17" s="272"/>
      <c r="D17" s="401" t="s">
        <v>2611</v>
      </c>
      <c r="E17" s="401"/>
      <c r="F17" s="401"/>
      <c r="G17" s="401"/>
      <c r="H17" s="401"/>
      <c r="I17" s="401"/>
      <c r="J17" s="401"/>
      <c r="K17" s="268"/>
    </row>
    <row r="18" spans="2:11" s="1" customFormat="1" ht="15" customHeight="1">
      <c r="B18" s="271"/>
      <c r="C18" s="272"/>
      <c r="D18" s="272"/>
      <c r="E18" s="274" t="s">
        <v>82</v>
      </c>
      <c r="F18" s="401" t="s">
        <v>2612</v>
      </c>
      <c r="G18" s="401"/>
      <c r="H18" s="401"/>
      <c r="I18" s="401"/>
      <c r="J18" s="401"/>
      <c r="K18" s="268"/>
    </row>
    <row r="19" spans="2:11" s="1" customFormat="1" ht="15" customHeight="1">
      <c r="B19" s="271"/>
      <c r="C19" s="272"/>
      <c r="D19" s="272"/>
      <c r="E19" s="274" t="s">
        <v>2613</v>
      </c>
      <c r="F19" s="401" t="s">
        <v>2614</v>
      </c>
      <c r="G19" s="401"/>
      <c r="H19" s="401"/>
      <c r="I19" s="401"/>
      <c r="J19" s="401"/>
      <c r="K19" s="268"/>
    </row>
    <row r="20" spans="2:11" s="1" customFormat="1" ht="15" customHeight="1">
      <c r="B20" s="271"/>
      <c r="C20" s="272"/>
      <c r="D20" s="272"/>
      <c r="E20" s="274" t="s">
        <v>2615</v>
      </c>
      <c r="F20" s="401" t="s">
        <v>2616</v>
      </c>
      <c r="G20" s="401"/>
      <c r="H20" s="401"/>
      <c r="I20" s="401"/>
      <c r="J20" s="401"/>
      <c r="K20" s="268"/>
    </row>
    <row r="21" spans="2:11" s="1" customFormat="1" ht="15" customHeight="1">
      <c r="B21" s="271"/>
      <c r="C21" s="272"/>
      <c r="D21" s="272"/>
      <c r="E21" s="274" t="s">
        <v>2617</v>
      </c>
      <c r="F21" s="401" t="s">
        <v>2618</v>
      </c>
      <c r="G21" s="401"/>
      <c r="H21" s="401"/>
      <c r="I21" s="401"/>
      <c r="J21" s="401"/>
      <c r="K21" s="268"/>
    </row>
    <row r="22" spans="2:11" s="1" customFormat="1" ht="15" customHeight="1">
      <c r="B22" s="271"/>
      <c r="C22" s="272"/>
      <c r="D22" s="272"/>
      <c r="E22" s="274" t="s">
        <v>2107</v>
      </c>
      <c r="F22" s="401" t="s">
        <v>2108</v>
      </c>
      <c r="G22" s="401"/>
      <c r="H22" s="401"/>
      <c r="I22" s="401"/>
      <c r="J22" s="401"/>
      <c r="K22" s="268"/>
    </row>
    <row r="23" spans="2:11" s="1" customFormat="1" ht="15" customHeight="1">
      <c r="B23" s="271"/>
      <c r="C23" s="272"/>
      <c r="D23" s="272"/>
      <c r="E23" s="274" t="s">
        <v>103</v>
      </c>
      <c r="F23" s="401" t="s">
        <v>2619</v>
      </c>
      <c r="G23" s="401"/>
      <c r="H23" s="401"/>
      <c r="I23" s="401"/>
      <c r="J23" s="401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401" t="s">
        <v>2620</v>
      </c>
      <c r="D25" s="401"/>
      <c r="E25" s="401"/>
      <c r="F25" s="401"/>
      <c r="G25" s="401"/>
      <c r="H25" s="401"/>
      <c r="I25" s="401"/>
      <c r="J25" s="401"/>
      <c r="K25" s="268"/>
    </row>
    <row r="26" spans="2:11" s="1" customFormat="1" ht="15" customHeight="1">
      <c r="B26" s="271"/>
      <c r="C26" s="401" t="s">
        <v>2621</v>
      </c>
      <c r="D26" s="401"/>
      <c r="E26" s="401"/>
      <c r="F26" s="401"/>
      <c r="G26" s="401"/>
      <c r="H26" s="401"/>
      <c r="I26" s="401"/>
      <c r="J26" s="401"/>
      <c r="K26" s="268"/>
    </row>
    <row r="27" spans="2:11" s="1" customFormat="1" ht="15" customHeight="1">
      <c r="B27" s="271"/>
      <c r="C27" s="270"/>
      <c r="D27" s="401" t="s">
        <v>2622</v>
      </c>
      <c r="E27" s="401"/>
      <c r="F27" s="401"/>
      <c r="G27" s="401"/>
      <c r="H27" s="401"/>
      <c r="I27" s="401"/>
      <c r="J27" s="401"/>
      <c r="K27" s="268"/>
    </row>
    <row r="28" spans="2:11" s="1" customFormat="1" ht="15" customHeight="1">
      <c r="B28" s="271"/>
      <c r="C28" s="272"/>
      <c r="D28" s="401" t="s">
        <v>2623</v>
      </c>
      <c r="E28" s="401"/>
      <c r="F28" s="401"/>
      <c r="G28" s="401"/>
      <c r="H28" s="401"/>
      <c r="I28" s="401"/>
      <c r="J28" s="401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401" t="s">
        <v>2624</v>
      </c>
      <c r="E30" s="401"/>
      <c r="F30" s="401"/>
      <c r="G30" s="401"/>
      <c r="H30" s="401"/>
      <c r="I30" s="401"/>
      <c r="J30" s="401"/>
      <c r="K30" s="268"/>
    </row>
    <row r="31" spans="2:11" s="1" customFormat="1" ht="15" customHeight="1">
      <c r="B31" s="271"/>
      <c r="C31" s="272"/>
      <c r="D31" s="401" t="s">
        <v>2625</v>
      </c>
      <c r="E31" s="401"/>
      <c r="F31" s="401"/>
      <c r="G31" s="401"/>
      <c r="H31" s="401"/>
      <c r="I31" s="401"/>
      <c r="J31" s="401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401" t="s">
        <v>2626</v>
      </c>
      <c r="E33" s="401"/>
      <c r="F33" s="401"/>
      <c r="G33" s="401"/>
      <c r="H33" s="401"/>
      <c r="I33" s="401"/>
      <c r="J33" s="401"/>
      <c r="K33" s="268"/>
    </row>
    <row r="34" spans="2:11" s="1" customFormat="1" ht="15" customHeight="1">
      <c r="B34" s="271"/>
      <c r="C34" s="272"/>
      <c r="D34" s="401" t="s">
        <v>2627</v>
      </c>
      <c r="E34" s="401"/>
      <c r="F34" s="401"/>
      <c r="G34" s="401"/>
      <c r="H34" s="401"/>
      <c r="I34" s="401"/>
      <c r="J34" s="401"/>
      <c r="K34" s="268"/>
    </row>
    <row r="35" spans="2:11" s="1" customFormat="1" ht="15" customHeight="1">
      <c r="B35" s="271"/>
      <c r="C35" s="272"/>
      <c r="D35" s="401" t="s">
        <v>2628</v>
      </c>
      <c r="E35" s="401"/>
      <c r="F35" s="401"/>
      <c r="G35" s="401"/>
      <c r="H35" s="401"/>
      <c r="I35" s="401"/>
      <c r="J35" s="401"/>
      <c r="K35" s="268"/>
    </row>
    <row r="36" spans="2:11" s="1" customFormat="1" ht="15" customHeight="1">
      <c r="B36" s="271"/>
      <c r="C36" s="272"/>
      <c r="D36" s="270"/>
      <c r="E36" s="273" t="s">
        <v>130</v>
      </c>
      <c r="F36" s="270"/>
      <c r="G36" s="401" t="s">
        <v>2629</v>
      </c>
      <c r="H36" s="401"/>
      <c r="I36" s="401"/>
      <c r="J36" s="401"/>
      <c r="K36" s="268"/>
    </row>
    <row r="37" spans="2:11" s="1" customFormat="1" ht="30.75" customHeight="1">
      <c r="B37" s="271"/>
      <c r="C37" s="272"/>
      <c r="D37" s="270"/>
      <c r="E37" s="273" t="s">
        <v>2630</v>
      </c>
      <c r="F37" s="270"/>
      <c r="G37" s="401" t="s">
        <v>2631</v>
      </c>
      <c r="H37" s="401"/>
      <c r="I37" s="401"/>
      <c r="J37" s="401"/>
      <c r="K37" s="268"/>
    </row>
    <row r="38" spans="2:11" s="1" customFormat="1" ht="15" customHeight="1">
      <c r="B38" s="271"/>
      <c r="C38" s="272"/>
      <c r="D38" s="270"/>
      <c r="E38" s="273" t="s">
        <v>56</v>
      </c>
      <c r="F38" s="270"/>
      <c r="G38" s="401" t="s">
        <v>2632</v>
      </c>
      <c r="H38" s="401"/>
      <c r="I38" s="401"/>
      <c r="J38" s="401"/>
      <c r="K38" s="268"/>
    </row>
    <row r="39" spans="2:11" s="1" customFormat="1" ht="15" customHeight="1">
      <c r="B39" s="271"/>
      <c r="C39" s="272"/>
      <c r="D39" s="270"/>
      <c r="E39" s="273" t="s">
        <v>57</v>
      </c>
      <c r="F39" s="270"/>
      <c r="G39" s="401" t="s">
        <v>2633</v>
      </c>
      <c r="H39" s="401"/>
      <c r="I39" s="401"/>
      <c r="J39" s="401"/>
      <c r="K39" s="268"/>
    </row>
    <row r="40" spans="2:11" s="1" customFormat="1" ht="15" customHeight="1">
      <c r="B40" s="271"/>
      <c r="C40" s="272"/>
      <c r="D40" s="270"/>
      <c r="E40" s="273" t="s">
        <v>131</v>
      </c>
      <c r="F40" s="270"/>
      <c r="G40" s="401" t="s">
        <v>2634</v>
      </c>
      <c r="H40" s="401"/>
      <c r="I40" s="401"/>
      <c r="J40" s="401"/>
      <c r="K40" s="268"/>
    </row>
    <row r="41" spans="2:11" s="1" customFormat="1" ht="15" customHeight="1">
      <c r="B41" s="271"/>
      <c r="C41" s="272"/>
      <c r="D41" s="270"/>
      <c r="E41" s="273" t="s">
        <v>132</v>
      </c>
      <c r="F41" s="270"/>
      <c r="G41" s="401" t="s">
        <v>2635</v>
      </c>
      <c r="H41" s="401"/>
      <c r="I41" s="401"/>
      <c r="J41" s="401"/>
      <c r="K41" s="268"/>
    </row>
    <row r="42" spans="2:11" s="1" customFormat="1" ht="15" customHeight="1">
      <c r="B42" s="271"/>
      <c r="C42" s="272"/>
      <c r="D42" s="270"/>
      <c r="E42" s="273" t="s">
        <v>2636</v>
      </c>
      <c r="F42" s="270"/>
      <c r="G42" s="401" t="s">
        <v>2637</v>
      </c>
      <c r="H42" s="401"/>
      <c r="I42" s="401"/>
      <c r="J42" s="401"/>
      <c r="K42" s="268"/>
    </row>
    <row r="43" spans="2:11" s="1" customFormat="1" ht="15" customHeight="1">
      <c r="B43" s="271"/>
      <c r="C43" s="272"/>
      <c r="D43" s="270"/>
      <c r="E43" s="273"/>
      <c r="F43" s="270"/>
      <c r="G43" s="401" t="s">
        <v>2638</v>
      </c>
      <c r="H43" s="401"/>
      <c r="I43" s="401"/>
      <c r="J43" s="401"/>
      <c r="K43" s="268"/>
    </row>
    <row r="44" spans="2:11" s="1" customFormat="1" ht="15" customHeight="1">
      <c r="B44" s="271"/>
      <c r="C44" s="272"/>
      <c r="D44" s="270"/>
      <c r="E44" s="273" t="s">
        <v>2639</v>
      </c>
      <c r="F44" s="270"/>
      <c r="G44" s="401" t="s">
        <v>2640</v>
      </c>
      <c r="H44" s="401"/>
      <c r="I44" s="401"/>
      <c r="J44" s="401"/>
      <c r="K44" s="268"/>
    </row>
    <row r="45" spans="2:11" s="1" customFormat="1" ht="15" customHeight="1">
      <c r="B45" s="271"/>
      <c r="C45" s="272"/>
      <c r="D45" s="270"/>
      <c r="E45" s="273" t="s">
        <v>134</v>
      </c>
      <c r="F45" s="270"/>
      <c r="G45" s="401" t="s">
        <v>2641</v>
      </c>
      <c r="H45" s="401"/>
      <c r="I45" s="401"/>
      <c r="J45" s="401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401" t="s">
        <v>2642</v>
      </c>
      <c r="E47" s="401"/>
      <c r="F47" s="401"/>
      <c r="G47" s="401"/>
      <c r="H47" s="401"/>
      <c r="I47" s="401"/>
      <c r="J47" s="401"/>
      <c r="K47" s="268"/>
    </row>
    <row r="48" spans="2:11" s="1" customFormat="1" ht="15" customHeight="1">
      <c r="B48" s="271"/>
      <c r="C48" s="272"/>
      <c r="D48" s="272"/>
      <c r="E48" s="401" t="s">
        <v>2643</v>
      </c>
      <c r="F48" s="401"/>
      <c r="G48" s="401"/>
      <c r="H48" s="401"/>
      <c r="I48" s="401"/>
      <c r="J48" s="401"/>
      <c r="K48" s="268"/>
    </row>
    <row r="49" spans="2:11" s="1" customFormat="1" ht="15" customHeight="1">
      <c r="B49" s="271"/>
      <c r="C49" s="272"/>
      <c r="D49" s="272"/>
      <c r="E49" s="401" t="s">
        <v>2644</v>
      </c>
      <c r="F49" s="401"/>
      <c r="G49" s="401"/>
      <c r="H49" s="401"/>
      <c r="I49" s="401"/>
      <c r="J49" s="401"/>
      <c r="K49" s="268"/>
    </row>
    <row r="50" spans="2:11" s="1" customFormat="1" ht="15" customHeight="1">
      <c r="B50" s="271"/>
      <c r="C50" s="272"/>
      <c r="D50" s="272"/>
      <c r="E50" s="401" t="s">
        <v>2645</v>
      </c>
      <c r="F50" s="401"/>
      <c r="G50" s="401"/>
      <c r="H50" s="401"/>
      <c r="I50" s="401"/>
      <c r="J50" s="401"/>
      <c r="K50" s="268"/>
    </row>
    <row r="51" spans="2:11" s="1" customFormat="1" ht="15" customHeight="1">
      <c r="B51" s="271"/>
      <c r="C51" s="272"/>
      <c r="D51" s="401" t="s">
        <v>2646</v>
      </c>
      <c r="E51" s="401"/>
      <c r="F51" s="401"/>
      <c r="G51" s="401"/>
      <c r="H51" s="401"/>
      <c r="I51" s="401"/>
      <c r="J51" s="401"/>
      <c r="K51" s="268"/>
    </row>
    <row r="52" spans="2:11" s="1" customFormat="1" ht="25.5" customHeight="1">
      <c r="B52" s="267"/>
      <c r="C52" s="402" t="s">
        <v>2647</v>
      </c>
      <c r="D52" s="402"/>
      <c r="E52" s="402"/>
      <c r="F52" s="402"/>
      <c r="G52" s="402"/>
      <c r="H52" s="402"/>
      <c r="I52" s="402"/>
      <c r="J52" s="402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401" t="s">
        <v>2648</v>
      </c>
      <c r="D54" s="401"/>
      <c r="E54" s="401"/>
      <c r="F54" s="401"/>
      <c r="G54" s="401"/>
      <c r="H54" s="401"/>
      <c r="I54" s="401"/>
      <c r="J54" s="401"/>
      <c r="K54" s="268"/>
    </row>
    <row r="55" spans="2:11" s="1" customFormat="1" ht="15" customHeight="1">
      <c r="B55" s="267"/>
      <c r="C55" s="401" t="s">
        <v>2649</v>
      </c>
      <c r="D55" s="401"/>
      <c r="E55" s="401"/>
      <c r="F55" s="401"/>
      <c r="G55" s="401"/>
      <c r="H55" s="401"/>
      <c r="I55" s="401"/>
      <c r="J55" s="401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401" t="s">
        <v>2650</v>
      </c>
      <c r="D57" s="401"/>
      <c r="E57" s="401"/>
      <c r="F57" s="401"/>
      <c r="G57" s="401"/>
      <c r="H57" s="401"/>
      <c r="I57" s="401"/>
      <c r="J57" s="401"/>
      <c r="K57" s="268"/>
    </row>
    <row r="58" spans="2:11" s="1" customFormat="1" ht="15" customHeight="1">
      <c r="B58" s="267"/>
      <c r="C58" s="272"/>
      <c r="D58" s="401" t="s">
        <v>2651</v>
      </c>
      <c r="E58" s="401"/>
      <c r="F58" s="401"/>
      <c r="G58" s="401"/>
      <c r="H58" s="401"/>
      <c r="I58" s="401"/>
      <c r="J58" s="401"/>
      <c r="K58" s="268"/>
    </row>
    <row r="59" spans="2:11" s="1" customFormat="1" ht="15" customHeight="1">
      <c r="B59" s="267"/>
      <c r="C59" s="272"/>
      <c r="D59" s="401" t="s">
        <v>2652</v>
      </c>
      <c r="E59" s="401"/>
      <c r="F59" s="401"/>
      <c r="G59" s="401"/>
      <c r="H59" s="401"/>
      <c r="I59" s="401"/>
      <c r="J59" s="401"/>
      <c r="K59" s="268"/>
    </row>
    <row r="60" spans="2:11" s="1" customFormat="1" ht="15" customHeight="1">
      <c r="B60" s="267"/>
      <c r="C60" s="272"/>
      <c r="D60" s="401" t="s">
        <v>2653</v>
      </c>
      <c r="E60" s="401"/>
      <c r="F60" s="401"/>
      <c r="G60" s="401"/>
      <c r="H60" s="401"/>
      <c r="I60" s="401"/>
      <c r="J60" s="401"/>
      <c r="K60" s="268"/>
    </row>
    <row r="61" spans="2:11" s="1" customFormat="1" ht="15" customHeight="1">
      <c r="B61" s="267"/>
      <c r="C61" s="272"/>
      <c r="D61" s="401" t="s">
        <v>2654</v>
      </c>
      <c r="E61" s="401"/>
      <c r="F61" s="401"/>
      <c r="G61" s="401"/>
      <c r="H61" s="401"/>
      <c r="I61" s="401"/>
      <c r="J61" s="401"/>
      <c r="K61" s="268"/>
    </row>
    <row r="62" spans="2:11" s="1" customFormat="1" ht="15" customHeight="1">
      <c r="B62" s="267"/>
      <c r="C62" s="272"/>
      <c r="D62" s="403" t="s">
        <v>2655</v>
      </c>
      <c r="E62" s="403"/>
      <c r="F62" s="403"/>
      <c r="G62" s="403"/>
      <c r="H62" s="403"/>
      <c r="I62" s="403"/>
      <c r="J62" s="403"/>
      <c r="K62" s="268"/>
    </row>
    <row r="63" spans="2:11" s="1" customFormat="1" ht="15" customHeight="1">
      <c r="B63" s="267"/>
      <c r="C63" s="272"/>
      <c r="D63" s="401" t="s">
        <v>2656</v>
      </c>
      <c r="E63" s="401"/>
      <c r="F63" s="401"/>
      <c r="G63" s="401"/>
      <c r="H63" s="401"/>
      <c r="I63" s="401"/>
      <c r="J63" s="401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401" t="s">
        <v>2657</v>
      </c>
      <c r="E65" s="401"/>
      <c r="F65" s="401"/>
      <c r="G65" s="401"/>
      <c r="H65" s="401"/>
      <c r="I65" s="401"/>
      <c r="J65" s="401"/>
      <c r="K65" s="268"/>
    </row>
    <row r="66" spans="2:11" s="1" customFormat="1" ht="15" customHeight="1">
      <c r="B66" s="267"/>
      <c r="C66" s="272"/>
      <c r="D66" s="403" t="s">
        <v>2658</v>
      </c>
      <c r="E66" s="403"/>
      <c r="F66" s="403"/>
      <c r="G66" s="403"/>
      <c r="H66" s="403"/>
      <c r="I66" s="403"/>
      <c r="J66" s="403"/>
      <c r="K66" s="268"/>
    </row>
    <row r="67" spans="2:11" s="1" customFormat="1" ht="15" customHeight="1">
      <c r="B67" s="267"/>
      <c r="C67" s="272"/>
      <c r="D67" s="401" t="s">
        <v>2659</v>
      </c>
      <c r="E67" s="401"/>
      <c r="F67" s="401"/>
      <c r="G67" s="401"/>
      <c r="H67" s="401"/>
      <c r="I67" s="401"/>
      <c r="J67" s="401"/>
      <c r="K67" s="268"/>
    </row>
    <row r="68" spans="2:11" s="1" customFormat="1" ht="15" customHeight="1">
      <c r="B68" s="267"/>
      <c r="C68" s="272"/>
      <c r="D68" s="401" t="s">
        <v>2660</v>
      </c>
      <c r="E68" s="401"/>
      <c r="F68" s="401"/>
      <c r="G68" s="401"/>
      <c r="H68" s="401"/>
      <c r="I68" s="401"/>
      <c r="J68" s="401"/>
      <c r="K68" s="268"/>
    </row>
    <row r="69" spans="2:11" s="1" customFormat="1" ht="15" customHeight="1">
      <c r="B69" s="267"/>
      <c r="C69" s="272"/>
      <c r="D69" s="401" t="s">
        <v>2661</v>
      </c>
      <c r="E69" s="401"/>
      <c r="F69" s="401"/>
      <c r="G69" s="401"/>
      <c r="H69" s="401"/>
      <c r="I69" s="401"/>
      <c r="J69" s="401"/>
      <c r="K69" s="268"/>
    </row>
    <row r="70" spans="2:11" s="1" customFormat="1" ht="15" customHeight="1">
      <c r="B70" s="267"/>
      <c r="C70" s="272"/>
      <c r="D70" s="401" t="s">
        <v>2662</v>
      </c>
      <c r="E70" s="401"/>
      <c r="F70" s="401"/>
      <c r="G70" s="401"/>
      <c r="H70" s="401"/>
      <c r="I70" s="401"/>
      <c r="J70" s="401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396" t="s">
        <v>2663</v>
      </c>
      <c r="D75" s="396"/>
      <c r="E75" s="396"/>
      <c r="F75" s="396"/>
      <c r="G75" s="396"/>
      <c r="H75" s="396"/>
      <c r="I75" s="396"/>
      <c r="J75" s="396"/>
      <c r="K75" s="285"/>
    </row>
    <row r="76" spans="2:11" s="1" customFormat="1" ht="17.25" customHeight="1">
      <c r="B76" s="284"/>
      <c r="C76" s="286" t="s">
        <v>2664</v>
      </c>
      <c r="D76" s="286"/>
      <c r="E76" s="286"/>
      <c r="F76" s="286" t="s">
        <v>2665</v>
      </c>
      <c r="G76" s="287"/>
      <c r="H76" s="286" t="s">
        <v>57</v>
      </c>
      <c r="I76" s="286" t="s">
        <v>60</v>
      </c>
      <c r="J76" s="286" t="s">
        <v>2666</v>
      </c>
      <c r="K76" s="285"/>
    </row>
    <row r="77" spans="2:11" s="1" customFormat="1" ht="17.25" customHeight="1">
      <c r="B77" s="284"/>
      <c r="C77" s="288" t="s">
        <v>2667</v>
      </c>
      <c r="D77" s="288"/>
      <c r="E77" s="288"/>
      <c r="F77" s="289" t="s">
        <v>2668</v>
      </c>
      <c r="G77" s="290"/>
      <c r="H77" s="288"/>
      <c r="I77" s="288"/>
      <c r="J77" s="288" t="s">
        <v>2669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56</v>
      </c>
      <c r="D79" s="293"/>
      <c r="E79" s="293"/>
      <c r="F79" s="294" t="s">
        <v>2670</v>
      </c>
      <c r="G79" s="295"/>
      <c r="H79" s="273" t="s">
        <v>2671</v>
      </c>
      <c r="I79" s="273" t="s">
        <v>2672</v>
      </c>
      <c r="J79" s="273">
        <v>20</v>
      </c>
      <c r="K79" s="285"/>
    </row>
    <row r="80" spans="2:11" s="1" customFormat="1" ht="15" customHeight="1">
      <c r="B80" s="284"/>
      <c r="C80" s="273" t="s">
        <v>2673</v>
      </c>
      <c r="D80" s="273"/>
      <c r="E80" s="273"/>
      <c r="F80" s="294" t="s">
        <v>2670</v>
      </c>
      <c r="G80" s="295"/>
      <c r="H80" s="273" t="s">
        <v>2674</v>
      </c>
      <c r="I80" s="273" t="s">
        <v>2672</v>
      </c>
      <c r="J80" s="273">
        <v>120</v>
      </c>
      <c r="K80" s="285"/>
    </row>
    <row r="81" spans="2:11" s="1" customFormat="1" ht="15" customHeight="1">
      <c r="B81" s="296"/>
      <c r="C81" s="273" t="s">
        <v>2675</v>
      </c>
      <c r="D81" s="273"/>
      <c r="E81" s="273"/>
      <c r="F81" s="294" t="s">
        <v>2676</v>
      </c>
      <c r="G81" s="295"/>
      <c r="H81" s="273" t="s">
        <v>2677</v>
      </c>
      <c r="I81" s="273" t="s">
        <v>2672</v>
      </c>
      <c r="J81" s="273">
        <v>50</v>
      </c>
      <c r="K81" s="285"/>
    </row>
    <row r="82" spans="2:11" s="1" customFormat="1" ht="15" customHeight="1">
      <c r="B82" s="296"/>
      <c r="C82" s="273" t="s">
        <v>2678</v>
      </c>
      <c r="D82" s="273"/>
      <c r="E82" s="273"/>
      <c r="F82" s="294" t="s">
        <v>2670</v>
      </c>
      <c r="G82" s="295"/>
      <c r="H82" s="273" t="s">
        <v>2679</v>
      </c>
      <c r="I82" s="273" t="s">
        <v>2680</v>
      </c>
      <c r="J82" s="273"/>
      <c r="K82" s="285"/>
    </row>
    <row r="83" spans="2:11" s="1" customFormat="1" ht="15" customHeight="1">
      <c r="B83" s="296"/>
      <c r="C83" s="297" t="s">
        <v>2681</v>
      </c>
      <c r="D83" s="297"/>
      <c r="E83" s="297"/>
      <c r="F83" s="298" t="s">
        <v>2676</v>
      </c>
      <c r="G83" s="297"/>
      <c r="H83" s="297" t="s">
        <v>2682</v>
      </c>
      <c r="I83" s="297" t="s">
        <v>2672</v>
      </c>
      <c r="J83" s="297">
        <v>15</v>
      </c>
      <c r="K83" s="285"/>
    </row>
    <row r="84" spans="2:11" s="1" customFormat="1" ht="15" customHeight="1">
      <c r="B84" s="296"/>
      <c r="C84" s="297" t="s">
        <v>2683</v>
      </c>
      <c r="D84" s="297"/>
      <c r="E84" s="297"/>
      <c r="F84" s="298" t="s">
        <v>2676</v>
      </c>
      <c r="G84" s="297"/>
      <c r="H84" s="297" t="s">
        <v>2684</v>
      </c>
      <c r="I84" s="297" t="s">
        <v>2672</v>
      </c>
      <c r="J84" s="297">
        <v>15</v>
      </c>
      <c r="K84" s="285"/>
    </row>
    <row r="85" spans="2:11" s="1" customFormat="1" ht="15" customHeight="1">
      <c r="B85" s="296"/>
      <c r="C85" s="297" t="s">
        <v>2685</v>
      </c>
      <c r="D85" s="297"/>
      <c r="E85" s="297"/>
      <c r="F85" s="298" t="s">
        <v>2676</v>
      </c>
      <c r="G85" s="297"/>
      <c r="H85" s="297" t="s">
        <v>2686</v>
      </c>
      <c r="I85" s="297" t="s">
        <v>2672</v>
      </c>
      <c r="J85" s="297">
        <v>20</v>
      </c>
      <c r="K85" s="285"/>
    </row>
    <row r="86" spans="2:11" s="1" customFormat="1" ht="15" customHeight="1">
      <c r="B86" s="296"/>
      <c r="C86" s="297" t="s">
        <v>2687</v>
      </c>
      <c r="D86" s="297"/>
      <c r="E86" s="297"/>
      <c r="F86" s="298" t="s">
        <v>2676</v>
      </c>
      <c r="G86" s="297"/>
      <c r="H86" s="297" t="s">
        <v>2688</v>
      </c>
      <c r="I86" s="297" t="s">
        <v>2672</v>
      </c>
      <c r="J86" s="297">
        <v>20</v>
      </c>
      <c r="K86" s="285"/>
    </row>
    <row r="87" spans="2:11" s="1" customFormat="1" ht="15" customHeight="1">
      <c r="B87" s="296"/>
      <c r="C87" s="273" t="s">
        <v>2689</v>
      </c>
      <c r="D87" s="273"/>
      <c r="E87" s="273"/>
      <c r="F87" s="294" t="s">
        <v>2676</v>
      </c>
      <c r="G87" s="295"/>
      <c r="H87" s="273" t="s">
        <v>2690</v>
      </c>
      <c r="I87" s="273" t="s">
        <v>2672</v>
      </c>
      <c r="J87" s="273">
        <v>50</v>
      </c>
      <c r="K87" s="285"/>
    </row>
    <row r="88" spans="2:11" s="1" customFormat="1" ht="15" customHeight="1">
      <c r="B88" s="296"/>
      <c r="C88" s="273" t="s">
        <v>2691</v>
      </c>
      <c r="D88" s="273"/>
      <c r="E88" s="273"/>
      <c r="F88" s="294" t="s">
        <v>2676</v>
      </c>
      <c r="G88" s="295"/>
      <c r="H88" s="273" t="s">
        <v>2692</v>
      </c>
      <c r="I88" s="273" t="s">
        <v>2672</v>
      </c>
      <c r="J88" s="273">
        <v>20</v>
      </c>
      <c r="K88" s="285"/>
    </row>
    <row r="89" spans="2:11" s="1" customFormat="1" ht="15" customHeight="1">
      <c r="B89" s="296"/>
      <c r="C89" s="273" t="s">
        <v>2693</v>
      </c>
      <c r="D89" s="273"/>
      <c r="E89" s="273"/>
      <c r="F89" s="294" t="s">
        <v>2676</v>
      </c>
      <c r="G89" s="295"/>
      <c r="H89" s="273" t="s">
        <v>2694</v>
      </c>
      <c r="I89" s="273" t="s">
        <v>2672</v>
      </c>
      <c r="J89" s="273">
        <v>20</v>
      </c>
      <c r="K89" s="285"/>
    </row>
    <row r="90" spans="2:11" s="1" customFormat="1" ht="15" customHeight="1">
      <c r="B90" s="296"/>
      <c r="C90" s="273" t="s">
        <v>2695</v>
      </c>
      <c r="D90" s="273"/>
      <c r="E90" s="273"/>
      <c r="F90" s="294" t="s">
        <v>2676</v>
      </c>
      <c r="G90" s="295"/>
      <c r="H90" s="273" t="s">
        <v>2696</v>
      </c>
      <c r="I90" s="273" t="s">
        <v>2672</v>
      </c>
      <c r="J90" s="273">
        <v>50</v>
      </c>
      <c r="K90" s="285"/>
    </row>
    <row r="91" spans="2:11" s="1" customFormat="1" ht="15" customHeight="1">
      <c r="B91" s="296"/>
      <c r="C91" s="273" t="s">
        <v>2697</v>
      </c>
      <c r="D91" s="273"/>
      <c r="E91" s="273"/>
      <c r="F91" s="294" t="s">
        <v>2676</v>
      </c>
      <c r="G91" s="295"/>
      <c r="H91" s="273" t="s">
        <v>2697</v>
      </c>
      <c r="I91" s="273" t="s">
        <v>2672</v>
      </c>
      <c r="J91" s="273">
        <v>50</v>
      </c>
      <c r="K91" s="285"/>
    </row>
    <row r="92" spans="2:11" s="1" customFormat="1" ht="15" customHeight="1">
      <c r="B92" s="296"/>
      <c r="C92" s="273" t="s">
        <v>2698</v>
      </c>
      <c r="D92" s="273"/>
      <c r="E92" s="273"/>
      <c r="F92" s="294" t="s">
        <v>2676</v>
      </c>
      <c r="G92" s="295"/>
      <c r="H92" s="273" t="s">
        <v>2699</v>
      </c>
      <c r="I92" s="273" t="s">
        <v>2672</v>
      </c>
      <c r="J92" s="273">
        <v>255</v>
      </c>
      <c r="K92" s="285"/>
    </row>
    <row r="93" spans="2:11" s="1" customFormat="1" ht="15" customHeight="1">
      <c r="B93" s="296"/>
      <c r="C93" s="273" t="s">
        <v>2700</v>
      </c>
      <c r="D93" s="273"/>
      <c r="E93" s="273"/>
      <c r="F93" s="294" t="s">
        <v>2670</v>
      </c>
      <c r="G93" s="295"/>
      <c r="H93" s="273" t="s">
        <v>2701</v>
      </c>
      <c r="I93" s="273" t="s">
        <v>2702</v>
      </c>
      <c r="J93" s="273"/>
      <c r="K93" s="285"/>
    </row>
    <row r="94" spans="2:11" s="1" customFormat="1" ht="15" customHeight="1">
      <c r="B94" s="296"/>
      <c r="C94" s="273" t="s">
        <v>2703</v>
      </c>
      <c r="D94" s="273"/>
      <c r="E94" s="273"/>
      <c r="F94" s="294" t="s">
        <v>2670</v>
      </c>
      <c r="G94" s="295"/>
      <c r="H94" s="273" t="s">
        <v>2704</v>
      </c>
      <c r="I94" s="273" t="s">
        <v>2705</v>
      </c>
      <c r="J94" s="273"/>
      <c r="K94" s="285"/>
    </row>
    <row r="95" spans="2:11" s="1" customFormat="1" ht="15" customHeight="1">
      <c r="B95" s="296"/>
      <c r="C95" s="273" t="s">
        <v>2706</v>
      </c>
      <c r="D95" s="273"/>
      <c r="E95" s="273"/>
      <c r="F95" s="294" t="s">
        <v>2670</v>
      </c>
      <c r="G95" s="295"/>
      <c r="H95" s="273" t="s">
        <v>2706</v>
      </c>
      <c r="I95" s="273" t="s">
        <v>2705</v>
      </c>
      <c r="J95" s="273"/>
      <c r="K95" s="285"/>
    </row>
    <row r="96" spans="2:11" s="1" customFormat="1" ht="15" customHeight="1">
      <c r="B96" s="296"/>
      <c r="C96" s="273" t="s">
        <v>41</v>
      </c>
      <c r="D96" s="273"/>
      <c r="E96" s="273"/>
      <c r="F96" s="294" t="s">
        <v>2670</v>
      </c>
      <c r="G96" s="295"/>
      <c r="H96" s="273" t="s">
        <v>2707</v>
      </c>
      <c r="I96" s="273" t="s">
        <v>2705</v>
      </c>
      <c r="J96" s="273"/>
      <c r="K96" s="285"/>
    </row>
    <row r="97" spans="2:11" s="1" customFormat="1" ht="15" customHeight="1">
      <c r="B97" s="296"/>
      <c r="C97" s="273" t="s">
        <v>51</v>
      </c>
      <c r="D97" s="273"/>
      <c r="E97" s="273"/>
      <c r="F97" s="294" t="s">
        <v>2670</v>
      </c>
      <c r="G97" s="295"/>
      <c r="H97" s="273" t="s">
        <v>2708</v>
      </c>
      <c r="I97" s="273" t="s">
        <v>2705</v>
      </c>
      <c r="J97" s="273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396" t="s">
        <v>2709</v>
      </c>
      <c r="D102" s="396"/>
      <c r="E102" s="396"/>
      <c r="F102" s="396"/>
      <c r="G102" s="396"/>
      <c r="H102" s="396"/>
      <c r="I102" s="396"/>
      <c r="J102" s="396"/>
      <c r="K102" s="285"/>
    </row>
    <row r="103" spans="2:11" s="1" customFormat="1" ht="17.25" customHeight="1">
      <c r="B103" s="284"/>
      <c r="C103" s="286" t="s">
        <v>2664</v>
      </c>
      <c r="D103" s="286"/>
      <c r="E103" s="286"/>
      <c r="F103" s="286" t="s">
        <v>2665</v>
      </c>
      <c r="G103" s="287"/>
      <c r="H103" s="286" t="s">
        <v>57</v>
      </c>
      <c r="I103" s="286" t="s">
        <v>60</v>
      </c>
      <c r="J103" s="286" t="s">
        <v>2666</v>
      </c>
      <c r="K103" s="285"/>
    </row>
    <row r="104" spans="2:11" s="1" customFormat="1" ht="17.25" customHeight="1">
      <c r="B104" s="284"/>
      <c r="C104" s="288" t="s">
        <v>2667</v>
      </c>
      <c r="D104" s="288"/>
      <c r="E104" s="288"/>
      <c r="F104" s="289" t="s">
        <v>2668</v>
      </c>
      <c r="G104" s="290"/>
      <c r="H104" s="288"/>
      <c r="I104" s="288"/>
      <c r="J104" s="288" t="s">
        <v>2669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4"/>
      <c r="C106" s="273" t="s">
        <v>56</v>
      </c>
      <c r="D106" s="293"/>
      <c r="E106" s="293"/>
      <c r="F106" s="294" t="s">
        <v>2670</v>
      </c>
      <c r="G106" s="273"/>
      <c r="H106" s="273" t="s">
        <v>2710</v>
      </c>
      <c r="I106" s="273" t="s">
        <v>2672</v>
      </c>
      <c r="J106" s="273">
        <v>20</v>
      </c>
      <c r="K106" s="285"/>
    </row>
    <row r="107" spans="2:11" s="1" customFormat="1" ht="15" customHeight="1">
      <c r="B107" s="284"/>
      <c r="C107" s="273" t="s">
        <v>2673</v>
      </c>
      <c r="D107" s="273"/>
      <c r="E107" s="273"/>
      <c r="F107" s="294" t="s">
        <v>2670</v>
      </c>
      <c r="G107" s="273"/>
      <c r="H107" s="273" t="s">
        <v>2710</v>
      </c>
      <c r="I107" s="273" t="s">
        <v>2672</v>
      </c>
      <c r="J107" s="273">
        <v>120</v>
      </c>
      <c r="K107" s="285"/>
    </row>
    <row r="108" spans="2:11" s="1" customFormat="1" ht="15" customHeight="1">
      <c r="B108" s="296"/>
      <c r="C108" s="273" t="s">
        <v>2675</v>
      </c>
      <c r="D108" s="273"/>
      <c r="E108" s="273"/>
      <c r="F108" s="294" t="s">
        <v>2676</v>
      </c>
      <c r="G108" s="273"/>
      <c r="H108" s="273" t="s">
        <v>2710</v>
      </c>
      <c r="I108" s="273" t="s">
        <v>2672</v>
      </c>
      <c r="J108" s="273">
        <v>50</v>
      </c>
      <c r="K108" s="285"/>
    </row>
    <row r="109" spans="2:11" s="1" customFormat="1" ht="15" customHeight="1">
      <c r="B109" s="296"/>
      <c r="C109" s="273" t="s">
        <v>2678</v>
      </c>
      <c r="D109" s="273"/>
      <c r="E109" s="273"/>
      <c r="F109" s="294" t="s">
        <v>2670</v>
      </c>
      <c r="G109" s="273"/>
      <c r="H109" s="273" t="s">
        <v>2710</v>
      </c>
      <c r="I109" s="273" t="s">
        <v>2680</v>
      </c>
      <c r="J109" s="273"/>
      <c r="K109" s="285"/>
    </row>
    <row r="110" spans="2:11" s="1" customFormat="1" ht="15" customHeight="1">
      <c r="B110" s="296"/>
      <c r="C110" s="273" t="s">
        <v>2689</v>
      </c>
      <c r="D110" s="273"/>
      <c r="E110" s="273"/>
      <c r="F110" s="294" t="s">
        <v>2676</v>
      </c>
      <c r="G110" s="273"/>
      <c r="H110" s="273" t="s">
        <v>2710</v>
      </c>
      <c r="I110" s="273" t="s">
        <v>2672</v>
      </c>
      <c r="J110" s="273">
        <v>50</v>
      </c>
      <c r="K110" s="285"/>
    </row>
    <row r="111" spans="2:11" s="1" customFormat="1" ht="15" customHeight="1">
      <c r="B111" s="296"/>
      <c r="C111" s="273" t="s">
        <v>2697</v>
      </c>
      <c r="D111" s="273"/>
      <c r="E111" s="273"/>
      <c r="F111" s="294" t="s">
        <v>2676</v>
      </c>
      <c r="G111" s="273"/>
      <c r="H111" s="273" t="s">
        <v>2710</v>
      </c>
      <c r="I111" s="273" t="s">
        <v>2672</v>
      </c>
      <c r="J111" s="273">
        <v>50</v>
      </c>
      <c r="K111" s="285"/>
    </row>
    <row r="112" spans="2:11" s="1" customFormat="1" ht="15" customHeight="1">
      <c r="B112" s="296"/>
      <c r="C112" s="273" t="s">
        <v>2695</v>
      </c>
      <c r="D112" s="273"/>
      <c r="E112" s="273"/>
      <c r="F112" s="294" t="s">
        <v>2676</v>
      </c>
      <c r="G112" s="273"/>
      <c r="H112" s="273" t="s">
        <v>2710</v>
      </c>
      <c r="I112" s="273" t="s">
        <v>2672</v>
      </c>
      <c r="J112" s="273">
        <v>50</v>
      </c>
      <c r="K112" s="285"/>
    </row>
    <row r="113" spans="2:11" s="1" customFormat="1" ht="15" customHeight="1">
      <c r="B113" s="296"/>
      <c r="C113" s="273" t="s">
        <v>56</v>
      </c>
      <c r="D113" s="273"/>
      <c r="E113" s="273"/>
      <c r="F113" s="294" t="s">
        <v>2670</v>
      </c>
      <c r="G113" s="273"/>
      <c r="H113" s="273" t="s">
        <v>2711</v>
      </c>
      <c r="I113" s="273" t="s">
        <v>2672</v>
      </c>
      <c r="J113" s="273">
        <v>20</v>
      </c>
      <c r="K113" s="285"/>
    </row>
    <row r="114" spans="2:11" s="1" customFormat="1" ht="15" customHeight="1">
      <c r="B114" s="296"/>
      <c r="C114" s="273" t="s">
        <v>2712</v>
      </c>
      <c r="D114" s="273"/>
      <c r="E114" s="273"/>
      <c r="F114" s="294" t="s">
        <v>2670</v>
      </c>
      <c r="G114" s="273"/>
      <c r="H114" s="273" t="s">
        <v>2713</v>
      </c>
      <c r="I114" s="273" t="s">
        <v>2672</v>
      </c>
      <c r="J114" s="273">
        <v>120</v>
      </c>
      <c r="K114" s="285"/>
    </row>
    <row r="115" spans="2:11" s="1" customFormat="1" ht="15" customHeight="1">
      <c r="B115" s="296"/>
      <c r="C115" s="273" t="s">
        <v>41</v>
      </c>
      <c r="D115" s="273"/>
      <c r="E115" s="273"/>
      <c r="F115" s="294" t="s">
        <v>2670</v>
      </c>
      <c r="G115" s="273"/>
      <c r="H115" s="273" t="s">
        <v>2714</v>
      </c>
      <c r="I115" s="273" t="s">
        <v>2705</v>
      </c>
      <c r="J115" s="273"/>
      <c r="K115" s="285"/>
    </row>
    <row r="116" spans="2:11" s="1" customFormat="1" ht="15" customHeight="1">
      <c r="B116" s="296"/>
      <c r="C116" s="273" t="s">
        <v>51</v>
      </c>
      <c r="D116" s="273"/>
      <c r="E116" s="273"/>
      <c r="F116" s="294" t="s">
        <v>2670</v>
      </c>
      <c r="G116" s="273"/>
      <c r="H116" s="273" t="s">
        <v>2715</v>
      </c>
      <c r="I116" s="273" t="s">
        <v>2705</v>
      </c>
      <c r="J116" s="273"/>
      <c r="K116" s="285"/>
    </row>
    <row r="117" spans="2:11" s="1" customFormat="1" ht="15" customHeight="1">
      <c r="B117" s="296"/>
      <c r="C117" s="273" t="s">
        <v>60</v>
      </c>
      <c r="D117" s="273"/>
      <c r="E117" s="273"/>
      <c r="F117" s="294" t="s">
        <v>2670</v>
      </c>
      <c r="G117" s="273"/>
      <c r="H117" s="273" t="s">
        <v>2716</v>
      </c>
      <c r="I117" s="273" t="s">
        <v>2717</v>
      </c>
      <c r="J117" s="273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397" t="s">
        <v>2718</v>
      </c>
      <c r="D122" s="397"/>
      <c r="E122" s="397"/>
      <c r="F122" s="397"/>
      <c r="G122" s="397"/>
      <c r="H122" s="397"/>
      <c r="I122" s="397"/>
      <c r="J122" s="397"/>
      <c r="K122" s="313"/>
    </row>
    <row r="123" spans="2:11" s="1" customFormat="1" ht="17.25" customHeight="1">
      <c r="B123" s="314"/>
      <c r="C123" s="286" t="s">
        <v>2664</v>
      </c>
      <c r="D123" s="286"/>
      <c r="E123" s="286"/>
      <c r="F123" s="286" t="s">
        <v>2665</v>
      </c>
      <c r="G123" s="287"/>
      <c r="H123" s="286" t="s">
        <v>57</v>
      </c>
      <c r="I123" s="286" t="s">
        <v>60</v>
      </c>
      <c r="J123" s="286" t="s">
        <v>2666</v>
      </c>
      <c r="K123" s="315"/>
    </row>
    <row r="124" spans="2:11" s="1" customFormat="1" ht="17.25" customHeight="1">
      <c r="B124" s="314"/>
      <c r="C124" s="288" t="s">
        <v>2667</v>
      </c>
      <c r="D124" s="288"/>
      <c r="E124" s="288"/>
      <c r="F124" s="289" t="s">
        <v>2668</v>
      </c>
      <c r="G124" s="290"/>
      <c r="H124" s="288"/>
      <c r="I124" s="288"/>
      <c r="J124" s="288" t="s">
        <v>2669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3" t="s">
        <v>2673</v>
      </c>
      <c r="D126" s="293"/>
      <c r="E126" s="293"/>
      <c r="F126" s="294" t="s">
        <v>2670</v>
      </c>
      <c r="G126" s="273"/>
      <c r="H126" s="273" t="s">
        <v>2710</v>
      </c>
      <c r="I126" s="273" t="s">
        <v>2672</v>
      </c>
      <c r="J126" s="273">
        <v>120</v>
      </c>
      <c r="K126" s="319"/>
    </row>
    <row r="127" spans="2:11" s="1" customFormat="1" ht="15" customHeight="1">
      <c r="B127" s="316"/>
      <c r="C127" s="273" t="s">
        <v>2719</v>
      </c>
      <c r="D127" s="273"/>
      <c r="E127" s="273"/>
      <c r="F127" s="294" t="s">
        <v>2670</v>
      </c>
      <c r="G127" s="273"/>
      <c r="H127" s="273" t="s">
        <v>2720</v>
      </c>
      <c r="I127" s="273" t="s">
        <v>2672</v>
      </c>
      <c r="J127" s="273" t="s">
        <v>2721</v>
      </c>
      <c r="K127" s="319"/>
    </row>
    <row r="128" spans="2:11" s="1" customFormat="1" ht="15" customHeight="1">
      <c r="B128" s="316"/>
      <c r="C128" s="273" t="s">
        <v>103</v>
      </c>
      <c r="D128" s="273"/>
      <c r="E128" s="273"/>
      <c r="F128" s="294" t="s">
        <v>2670</v>
      </c>
      <c r="G128" s="273"/>
      <c r="H128" s="273" t="s">
        <v>2722</v>
      </c>
      <c r="I128" s="273" t="s">
        <v>2672</v>
      </c>
      <c r="J128" s="273" t="s">
        <v>2721</v>
      </c>
      <c r="K128" s="319"/>
    </row>
    <row r="129" spans="2:11" s="1" customFormat="1" ht="15" customHeight="1">
      <c r="B129" s="316"/>
      <c r="C129" s="273" t="s">
        <v>2681</v>
      </c>
      <c r="D129" s="273"/>
      <c r="E129" s="273"/>
      <c r="F129" s="294" t="s">
        <v>2676</v>
      </c>
      <c r="G129" s="273"/>
      <c r="H129" s="273" t="s">
        <v>2682</v>
      </c>
      <c r="I129" s="273" t="s">
        <v>2672</v>
      </c>
      <c r="J129" s="273">
        <v>15</v>
      </c>
      <c r="K129" s="319"/>
    </row>
    <row r="130" spans="2:11" s="1" customFormat="1" ht="15" customHeight="1">
      <c r="B130" s="316"/>
      <c r="C130" s="297" t="s">
        <v>2683</v>
      </c>
      <c r="D130" s="297"/>
      <c r="E130" s="297"/>
      <c r="F130" s="298" t="s">
        <v>2676</v>
      </c>
      <c r="G130" s="297"/>
      <c r="H130" s="297" t="s">
        <v>2684</v>
      </c>
      <c r="I130" s="297" t="s">
        <v>2672</v>
      </c>
      <c r="J130" s="297">
        <v>15</v>
      </c>
      <c r="K130" s="319"/>
    </row>
    <row r="131" spans="2:11" s="1" customFormat="1" ht="15" customHeight="1">
      <c r="B131" s="316"/>
      <c r="C131" s="297" t="s">
        <v>2685</v>
      </c>
      <c r="D131" s="297"/>
      <c r="E131" s="297"/>
      <c r="F131" s="298" t="s">
        <v>2676</v>
      </c>
      <c r="G131" s="297"/>
      <c r="H131" s="297" t="s">
        <v>2686</v>
      </c>
      <c r="I131" s="297" t="s">
        <v>2672</v>
      </c>
      <c r="J131" s="297">
        <v>20</v>
      </c>
      <c r="K131" s="319"/>
    </row>
    <row r="132" spans="2:11" s="1" customFormat="1" ht="15" customHeight="1">
      <c r="B132" s="316"/>
      <c r="C132" s="297" t="s">
        <v>2687</v>
      </c>
      <c r="D132" s="297"/>
      <c r="E132" s="297"/>
      <c r="F132" s="298" t="s">
        <v>2676</v>
      </c>
      <c r="G132" s="297"/>
      <c r="H132" s="297" t="s">
        <v>2688</v>
      </c>
      <c r="I132" s="297" t="s">
        <v>2672</v>
      </c>
      <c r="J132" s="297">
        <v>20</v>
      </c>
      <c r="K132" s="319"/>
    </row>
    <row r="133" spans="2:11" s="1" customFormat="1" ht="15" customHeight="1">
      <c r="B133" s="316"/>
      <c r="C133" s="273" t="s">
        <v>2675</v>
      </c>
      <c r="D133" s="273"/>
      <c r="E133" s="273"/>
      <c r="F133" s="294" t="s">
        <v>2676</v>
      </c>
      <c r="G133" s="273"/>
      <c r="H133" s="273" t="s">
        <v>2710</v>
      </c>
      <c r="I133" s="273" t="s">
        <v>2672</v>
      </c>
      <c r="J133" s="273">
        <v>50</v>
      </c>
      <c r="K133" s="319"/>
    </row>
    <row r="134" spans="2:11" s="1" customFormat="1" ht="15" customHeight="1">
      <c r="B134" s="316"/>
      <c r="C134" s="273" t="s">
        <v>2689</v>
      </c>
      <c r="D134" s="273"/>
      <c r="E134" s="273"/>
      <c r="F134" s="294" t="s">
        <v>2676</v>
      </c>
      <c r="G134" s="273"/>
      <c r="H134" s="273" t="s">
        <v>2710</v>
      </c>
      <c r="I134" s="273" t="s">
        <v>2672</v>
      </c>
      <c r="J134" s="273">
        <v>50</v>
      </c>
      <c r="K134" s="319"/>
    </row>
    <row r="135" spans="2:11" s="1" customFormat="1" ht="15" customHeight="1">
      <c r="B135" s="316"/>
      <c r="C135" s="273" t="s">
        <v>2695</v>
      </c>
      <c r="D135" s="273"/>
      <c r="E135" s="273"/>
      <c r="F135" s="294" t="s">
        <v>2676</v>
      </c>
      <c r="G135" s="273"/>
      <c r="H135" s="273" t="s">
        <v>2710</v>
      </c>
      <c r="I135" s="273" t="s">
        <v>2672</v>
      </c>
      <c r="J135" s="273">
        <v>50</v>
      </c>
      <c r="K135" s="319"/>
    </row>
    <row r="136" spans="2:11" s="1" customFormat="1" ht="15" customHeight="1">
      <c r="B136" s="316"/>
      <c r="C136" s="273" t="s">
        <v>2697</v>
      </c>
      <c r="D136" s="273"/>
      <c r="E136" s="273"/>
      <c r="F136" s="294" t="s">
        <v>2676</v>
      </c>
      <c r="G136" s="273"/>
      <c r="H136" s="273" t="s">
        <v>2710</v>
      </c>
      <c r="I136" s="273" t="s">
        <v>2672</v>
      </c>
      <c r="J136" s="273">
        <v>50</v>
      </c>
      <c r="K136" s="319"/>
    </row>
    <row r="137" spans="2:11" s="1" customFormat="1" ht="15" customHeight="1">
      <c r="B137" s="316"/>
      <c r="C137" s="273" t="s">
        <v>2698</v>
      </c>
      <c r="D137" s="273"/>
      <c r="E137" s="273"/>
      <c r="F137" s="294" t="s">
        <v>2676</v>
      </c>
      <c r="G137" s="273"/>
      <c r="H137" s="273" t="s">
        <v>2723</v>
      </c>
      <c r="I137" s="273" t="s">
        <v>2672</v>
      </c>
      <c r="J137" s="273">
        <v>255</v>
      </c>
      <c r="K137" s="319"/>
    </row>
    <row r="138" spans="2:11" s="1" customFormat="1" ht="15" customHeight="1">
      <c r="B138" s="316"/>
      <c r="C138" s="273" t="s">
        <v>2700</v>
      </c>
      <c r="D138" s="273"/>
      <c r="E138" s="273"/>
      <c r="F138" s="294" t="s">
        <v>2670</v>
      </c>
      <c r="G138" s="273"/>
      <c r="H138" s="273" t="s">
        <v>2724</v>
      </c>
      <c r="I138" s="273" t="s">
        <v>2702</v>
      </c>
      <c r="J138" s="273"/>
      <c r="K138" s="319"/>
    </row>
    <row r="139" spans="2:11" s="1" customFormat="1" ht="15" customHeight="1">
      <c r="B139" s="316"/>
      <c r="C139" s="273" t="s">
        <v>2703</v>
      </c>
      <c r="D139" s="273"/>
      <c r="E139" s="273"/>
      <c r="F139" s="294" t="s">
        <v>2670</v>
      </c>
      <c r="G139" s="273"/>
      <c r="H139" s="273" t="s">
        <v>2725</v>
      </c>
      <c r="I139" s="273" t="s">
        <v>2705</v>
      </c>
      <c r="J139" s="273"/>
      <c r="K139" s="319"/>
    </row>
    <row r="140" spans="2:11" s="1" customFormat="1" ht="15" customHeight="1">
      <c r="B140" s="316"/>
      <c r="C140" s="273" t="s">
        <v>2706</v>
      </c>
      <c r="D140" s="273"/>
      <c r="E140" s="273"/>
      <c r="F140" s="294" t="s">
        <v>2670</v>
      </c>
      <c r="G140" s="273"/>
      <c r="H140" s="273" t="s">
        <v>2706</v>
      </c>
      <c r="I140" s="273" t="s">
        <v>2705</v>
      </c>
      <c r="J140" s="273"/>
      <c r="K140" s="319"/>
    </row>
    <row r="141" spans="2:11" s="1" customFormat="1" ht="15" customHeight="1">
      <c r="B141" s="316"/>
      <c r="C141" s="273" t="s">
        <v>41</v>
      </c>
      <c r="D141" s="273"/>
      <c r="E141" s="273"/>
      <c r="F141" s="294" t="s">
        <v>2670</v>
      </c>
      <c r="G141" s="273"/>
      <c r="H141" s="273" t="s">
        <v>2726</v>
      </c>
      <c r="I141" s="273" t="s">
        <v>2705</v>
      </c>
      <c r="J141" s="273"/>
      <c r="K141" s="319"/>
    </row>
    <row r="142" spans="2:11" s="1" customFormat="1" ht="15" customHeight="1">
      <c r="B142" s="316"/>
      <c r="C142" s="273" t="s">
        <v>2727</v>
      </c>
      <c r="D142" s="273"/>
      <c r="E142" s="273"/>
      <c r="F142" s="294" t="s">
        <v>2670</v>
      </c>
      <c r="G142" s="273"/>
      <c r="H142" s="273" t="s">
        <v>2728</v>
      </c>
      <c r="I142" s="273" t="s">
        <v>2705</v>
      </c>
      <c r="J142" s="273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396" t="s">
        <v>2729</v>
      </c>
      <c r="D147" s="396"/>
      <c r="E147" s="396"/>
      <c r="F147" s="396"/>
      <c r="G147" s="396"/>
      <c r="H147" s="396"/>
      <c r="I147" s="396"/>
      <c r="J147" s="396"/>
      <c r="K147" s="285"/>
    </row>
    <row r="148" spans="2:11" s="1" customFormat="1" ht="17.25" customHeight="1">
      <c r="B148" s="284"/>
      <c r="C148" s="286" t="s">
        <v>2664</v>
      </c>
      <c r="D148" s="286"/>
      <c r="E148" s="286"/>
      <c r="F148" s="286" t="s">
        <v>2665</v>
      </c>
      <c r="G148" s="287"/>
      <c r="H148" s="286" t="s">
        <v>57</v>
      </c>
      <c r="I148" s="286" t="s">
        <v>60</v>
      </c>
      <c r="J148" s="286" t="s">
        <v>2666</v>
      </c>
      <c r="K148" s="285"/>
    </row>
    <row r="149" spans="2:11" s="1" customFormat="1" ht="17.25" customHeight="1">
      <c r="B149" s="284"/>
      <c r="C149" s="288" t="s">
        <v>2667</v>
      </c>
      <c r="D149" s="288"/>
      <c r="E149" s="288"/>
      <c r="F149" s="289" t="s">
        <v>2668</v>
      </c>
      <c r="G149" s="290"/>
      <c r="H149" s="288"/>
      <c r="I149" s="288"/>
      <c r="J149" s="288" t="s">
        <v>2669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2673</v>
      </c>
      <c r="D151" s="273"/>
      <c r="E151" s="273"/>
      <c r="F151" s="324" t="s">
        <v>2670</v>
      </c>
      <c r="G151" s="273"/>
      <c r="H151" s="323" t="s">
        <v>2710</v>
      </c>
      <c r="I151" s="323" t="s">
        <v>2672</v>
      </c>
      <c r="J151" s="323">
        <v>120</v>
      </c>
      <c r="K151" s="319"/>
    </row>
    <row r="152" spans="2:11" s="1" customFormat="1" ht="15" customHeight="1">
      <c r="B152" s="296"/>
      <c r="C152" s="323" t="s">
        <v>2719</v>
      </c>
      <c r="D152" s="273"/>
      <c r="E152" s="273"/>
      <c r="F152" s="324" t="s">
        <v>2670</v>
      </c>
      <c r="G152" s="273"/>
      <c r="H152" s="323" t="s">
        <v>2730</v>
      </c>
      <c r="I152" s="323" t="s">
        <v>2672</v>
      </c>
      <c r="J152" s="323" t="s">
        <v>2721</v>
      </c>
      <c r="K152" s="319"/>
    </row>
    <row r="153" spans="2:11" s="1" customFormat="1" ht="15" customHeight="1">
      <c r="B153" s="296"/>
      <c r="C153" s="323" t="s">
        <v>103</v>
      </c>
      <c r="D153" s="273"/>
      <c r="E153" s="273"/>
      <c r="F153" s="324" t="s">
        <v>2670</v>
      </c>
      <c r="G153" s="273"/>
      <c r="H153" s="323" t="s">
        <v>2731</v>
      </c>
      <c r="I153" s="323" t="s">
        <v>2672</v>
      </c>
      <c r="J153" s="323" t="s">
        <v>2721</v>
      </c>
      <c r="K153" s="319"/>
    </row>
    <row r="154" spans="2:11" s="1" customFormat="1" ht="15" customHeight="1">
      <c r="B154" s="296"/>
      <c r="C154" s="323" t="s">
        <v>2675</v>
      </c>
      <c r="D154" s="273"/>
      <c r="E154" s="273"/>
      <c r="F154" s="324" t="s">
        <v>2676</v>
      </c>
      <c r="G154" s="273"/>
      <c r="H154" s="323" t="s">
        <v>2710</v>
      </c>
      <c r="I154" s="323" t="s">
        <v>2672</v>
      </c>
      <c r="J154" s="323">
        <v>50</v>
      </c>
      <c r="K154" s="319"/>
    </row>
    <row r="155" spans="2:11" s="1" customFormat="1" ht="15" customHeight="1">
      <c r="B155" s="296"/>
      <c r="C155" s="323" t="s">
        <v>2678</v>
      </c>
      <c r="D155" s="273"/>
      <c r="E155" s="273"/>
      <c r="F155" s="324" t="s">
        <v>2670</v>
      </c>
      <c r="G155" s="273"/>
      <c r="H155" s="323" t="s">
        <v>2710</v>
      </c>
      <c r="I155" s="323" t="s">
        <v>2680</v>
      </c>
      <c r="J155" s="323"/>
      <c r="K155" s="319"/>
    </row>
    <row r="156" spans="2:11" s="1" customFormat="1" ht="15" customHeight="1">
      <c r="B156" s="296"/>
      <c r="C156" s="323" t="s">
        <v>2689</v>
      </c>
      <c r="D156" s="273"/>
      <c r="E156" s="273"/>
      <c r="F156" s="324" t="s">
        <v>2676</v>
      </c>
      <c r="G156" s="273"/>
      <c r="H156" s="323" t="s">
        <v>2710</v>
      </c>
      <c r="I156" s="323" t="s">
        <v>2672</v>
      </c>
      <c r="J156" s="323">
        <v>50</v>
      </c>
      <c r="K156" s="319"/>
    </row>
    <row r="157" spans="2:11" s="1" customFormat="1" ht="15" customHeight="1">
      <c r="B157" s="296"/>
      <c r="C157" s="323" t="s">
        <v>2697</v>
      </c>
      <c r="D157" s="273"/>
      <c r="E157" s="273"/>
      <c r="F157" s="324" t="s">
        <v>2676</v>
      </c>
      <c r="G157" s="273"/>
      <c r="H157" s="323" t="s">
        <v>2710</v>
      </c>
      <c r="I157" s="323" t="s">
        <v>2672</v>
      </c>
      <c r="J157" s="323">
        <v>50</v>
      </c>
      <c r="K157" s="319"/>
    </row>
    <row r="158" spans="2:11" s="1" customFormat="1" ht="15" customHeight="1">
      <c r="B158" s="296"/>
      <c r="C158" s="323" t="s">
        <v>2695</v>
      </c>
      <c r="D158" s="273"/>
      <c r="E158" s="273"/>
      <c r="F158" s="324" t="s">
        <v>2676</v>
      </c>
      <c r="G158" s="273"/>
      <c r="H158" s="323" t="s">
        <v>2710</v>
      </c>
      <c r="I158" s="323" t="s">
        <v>2672</v>
      </c>
      <c r="J158" s="323">
        <v>50</v>
      </c>
      <c r="K158" s="319"/>
    </row>
    <row r="159" spans="2:11" s="1" customFormat="1" ht="15" customHeight="1">
      <c r="B159" s="296"/>
      <c r="C159" s="323" t="s">
        <v>118</v>
      </c>
      <c r="D159" s="273"/>
      <c r="E159" s="273"/>
      <c r="F159" s="324" t="s">
        <v>2670</v>
      </c>
      <c r="G159" s="273"/>
      <c r="H159" s="323" t="s">
        <v>2732</v>
      </c>
      <c r="I159" s="323" t="s">
        <v>2672</v>
      </c>
      <c r="J159" s="323" t="s">
        <v>2733</v>
      </c>
      <c r="K159" s="319"/>
    </row>
    <row r="160" spans="2:11" s="1" customFormat="1" ht="15" customHeight="1">
      <c r="B160" s="296"/>
      <c r="C160" s="323" t="s">
        <v>2734</v>
      </c>
      <c r="D160" s="273"/>
      <c r="E160" s="273"/>
      <c r="F160" s="324" t="s">
        <v>2670</v>
      </c>
      <c r="G160" s="273"/>
      <c r="H160" s="323" t="s">
        <v>2735</v>
      </c>
      <c r="I160" s="323" t="s">
        <v>2705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397" t="s">
        <v>2736</v>
      </c>
      <c r="D165" s="397"/>
      <c r="E165" s="397"/>
      <c r="F165" s="397"/>
      <c r="G165" s="397"/>
      <c r="H165" s="397"/>
      <c r="I165" s="397"/>
      <c r="J165" s="397"/>
      <c r="K165" s="266"/>
    </row>
    <row r="166" spans="2:11" s="1" customFormat="1" ht="17.25" customHeight="1">
      <c r="B166" s="265"/>
      <c r="C166" s="286" t="s">
        <v>2664</v>
      </c>
      <c r="D166" s="286"/>
      <c r="E166" s="286"/>
      <c r="F166" s="286" t="s">
        <v>2665</v>
      </c>
      <c r="G166" s="328"/>
      <c r="H166" s="329" t="s">
        <v>57</v>
      </c>
      <c r="I166" s="329" t="s">
        <v>60</v>
      </c>
      <c r="J166" s="286" t="s">
        <v>2666</v>
      </c>
      <c r="K166" s="266"/>
    </row>
    <row r="167" spans="2:11" s="1" customFormat="1" ht="17.25" customHeight="1">
      <c r="B167" s="267"/>
      <c r="C167" s="288" t="s">
        <v>2667</v>
      </c>
      <c r="D167" s="288"/>
      <c r="E167" s="288"/>
      <c r="F167" s="289" t="s">
        <v>2668</v>
      </c>
      <c r="G167" s="330"/>
      <c r="H167" s="331"/>
      <c r="I167" s="331"/>
      <c r="J167" s="288" t="s">
        <v>2669</v>
      </c>
      <c r="K167" s="268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3" t="s">
        <v>2673</v>
      </c>
      <c r="D169" s="273"/>
      <c r="E169" s="273"/>
      <c r="F169" s="294" t="s">
        <v>2670</v>
      </c>
      <c r="G169" s="273"/>
      <c r="H169" s="273" t="s">
        <v>2710</v>
      </c>
      <c r="I169" s="273" t="s">
        <v>2672</v>
      </c>
      <c r="J169" s="273">
        <v>120</v>
      </c>
      <c r="K169" s="319"/>
    </row>
    <row r="170" spans="2:11" s="1" customFormat="1" ht="15" customHeight="1">
      <c r="B170" s="296"/>
      <c r="C170" s="273" t="s">
        <v>2719</v>
      </c>
      <c r="D170" s="273"/>
      <c r="E170" s="273"/>
      <c r="F170" s="294" t="s">
        <v>2670</v>
      </c>
      <c r="G170" s="273"/>
      <c r="H170" s="273" t="s">
        <v>2720</v>
      </c>
      <c r="I170" s="273" t="s">
        <v>2672</v>
      </c>
      <c r="J170" s="273" t="s">
        <v>2721</v>
      </c>
      <c r="K170" s="319"/>
    </row>
    <row r="171" spans="2:11" s="1" customFormat="1" ht="15" customHeight="1">
      <c r="B171" s="296"/>
      <c r="C171" s="273" t="s">
        <v>103</v>
      </c>
      <c r="D171" s="273"/>
      <c r="E171" s="273"/>
      <c r="F171" s="294" t="s">
        <v>2670</v>
      </c>
      <c r="G171" s="273"/>
      <c r="H171" s="273" t="s">
        <v>2737</v>
      </c>
      <c r="I171" s="273" t="s">
        <v>2672</v>
      </c>
      <c r="J171" s="273" t="s">
        <v>2721</v>
      </c>
      <c r="K171" s="319"/>
    </row>
    <row r="172" spans="2:11" s="1" customFormat="1" ht="15" customHeight="1">
      <c r="B172" s="296"/>
      <c r="C172" s="273" t="s">
        <v>2675</v>
      </c>
      <c r="D172" s="273"/>
      <c r="E172" s="273"/>
      <c r="F172" s="294" t="s">
        <v>2676</v>
      </c>
      <c r="G172" s="273"/>
      <c r="H172" s="273" t="s">
        <v>2737</v>
      </c>
      <c r="I172" s="273" t="s">
        <v>2672</v>
      </c>
      <c r="J172" s="273">
        <v>50</v>
      </c>
      <c r="K172" s="319"/>
    </row>
    <row r="173" spans="2:11" s="1" customFormat="1" ht="15" customHeight="1">
      <c r="B173" s="296"/>
      <c r="C173" s="273" t="s">
        <v>2678</v>
      </c>
      <c r="D173" s="273"/>
      <c r="E173" s="273"/>
      <c r="F173" s="294" t="s">
        <v>2670</v>
      </c>
      <c r="G173" s="273"/>
      <c r="H173" s="273" t="s">
        <v>2737</v>
      </c>
      <c r="I173" s="273" t="s">
        <v>2680</v>
      </c>
      <c r="J173" s="273"/>
      <c r="K173" s="319"/>
    </row>
    <row r="174" spans="2:11" s="1" customFormat="1" ht="15" customHeight="1">
      <c r="B174" s="296"/>
      <c r="C174" s="273" t="s">
        <v>2689</v>
      </c>
      <c r="D174" s="273"/>
      <c r="E174" s="273"/>
      <c r="F174" s="294" t="s">
        <v>2676</v>
      </c>
      <c r="G174" s="273"/>
      <c r="H174" s="273" t="s">
        <v>2737</v>
      </c>
      <c r="I174" s="273" t="s">
        <v>2672</v>
      </c>
      <c r="J174" s="273">
        <v>50</v>
      </c>
      <c r="K174" s="319"/>
    </row>
    <row r="175" spans="2:11" s="1" customFormat="1" ht="15" customHeight="1">
      <c r="B175" s="296"/>
      <c r="C175" s="273" t="s">
        <v>2697</v>
      </c>
      <c r="D175" s="273"/>
      <c r="E175" s="273"/>
      <c r="F175" s="294" t="s">
        <v>2676</v>
      </c>
      <c r="G175" s="273"/>
      <c r="H175" s="273" t="s">
        <v>2737</v>
      </c>
      <c r="I175" s="273" t="s">
        <v>2672</v>
      </c>
      <c r="J175" s="273">
        <v>50</v>
      </c>
      <c r="K175" s="319"/>
    </row>
    <row r="176" spans="2:11" s="1" customFormat="1" ht="15" customHeight="1">
      <c r="B176" s="296"/>
      <c r="C176" s="273" t="s">
        <v>2695</v>
      </c>
      <c r="D176" s="273"/>
      <c r="E176" s="273"/>
      <c r="F176" s="294" t="s">
        <v>2676</v>
      </c>
      <c r="G176" s="273"/>
      <c r="H176" s="273" t="s">
        <v>2737</v>
      </c>
      <c r="I176" s="273" t="s">
        <v>2672</v>
      </c>
      <c r="J176" s="273">
        <v>50</v>
      </c>
      <c r="K176" s="319"/>
    </row>
    <row r="177" spans="2:11" s="1" customFormat="1" ht="15" customHeight="1">
      <c r="B177" s="296"/>
      <c r="C177" s="273" t="s">
        <v>130</v>
      </c>
      <c r="D177" s="273"/>
      <c r="E177" s="273"/>
      <c r="F177" s="294" t="s">
        <v>2670</v>
      </c>
      <c r="G177" s="273"/>
      <c r="H177" s="273" t="s">
        <v>2738</v>
      </c>
      <c r="I177" s="273" t="s">
        <v>2739</v>
      </c>
      <c r="J177" s="273"/>
      <c r="K177" s="319"/>
    </row>
    <row r="178" spans="2:11" s="1" customFormat="1" ht="15" customHeight="1">
      <c r="B178" s="296"/>
      <c r="C178" s="273" t="s">
        <v>60</v>
      </c>
      <c r="D178" s="273"/>
      <c r="E178" s="273"/>
      <c r="F178" s="294" t="s">
        <v>2670</v>
      </c>
      <c r="G178" s="273"/>
      <c r="H178" s="273" t="s">
        <v>2740</v>
      </c>
      <c r="I178" s="273" t="s">
        <v>2741</v>
      </c>
      <c r="J178" s="273">
        <v>1</v>
      </c>
      <c r="K178" s="319"/>
    </row>
    <row r="179" spans="2:11" s="1" customFormat="1" ht="15" customHeight="1">
      <c r="B179" s="296"/>
      <c r="C179" s="273" t="s">
        <v>56</v>
      </c>
      <c r="D179" s="273"/>
      <c r="E179" s="273"/>
      <c r="F179" s="294" t="s">
        <v>2670</v>
      </c>
      <c r="G179" s="273"/>
      <c r="H179" s="273" t="s">
        <v>2742</v>
      </c>
      <c r="I179" s="273" t="s">
        <v>2672</v>
      </c>
      <c r="J179" s="273">
        <v>20</v>
      </c>
      <c r="K179" s="319"/>
    </row>
    <row r="180" spans="2:11" s="1" customFormat="1" ht="15" customHeight="1">
      <c r="B180" s="296"/>
      <c r="C180" s="273" t="s">
        <v>57</v>
      </c>
      <c r="D180" s="273"/>
      <c r="E180" s="273"/>
      <c r="F180" s="294" t="s">
        <v>2670</v>
      </c>
      <c r="G180" s="273"/>
      <c r="H180" s="273" t="s">
        <v>2743</v>
      </c>
      <c r="I180" s="273" t="s">
        <v>2672</v>
      </c>
      <c r="J180" s="273">
        <v>255</v>
      </c>
      <c r="K180" s="319"/>
    </row>
    <row r="181" spans="2:11" s="1" customFormat="1" ht="15" customHeight="1">
      <c r="B181" s="296"/>
      <c r="C181" s="273" t="s">
        <v>131</v>
      </c>
      <c r="D181" s="273"/>
      <c r="E181" s="273"/>
      <c r="F181" s="294" t="s">
        <v>2670</v>
      </c>
      <c r="G181" s="273"/>
      <c r="H181" s="273" t="s">
        <v>2634</v>
      </c>
      <c r="I181" s="273" t="s">
        <v>2672</v>
      </c>
      <c r="J181" s="273">
        <v>10</v>
      </c>
      <c r="K181" s="319"/>
    </row>
    <row r="182" spans="2:11" s="1" customFormat="1" ht="15" customHeight="1">
      <c r="B182" s="296"/>
      <c r="C182" s="273" t="s">
        <v>132</v>
      </c>
      <c r="D182" s="273"/>
      <c r="E182" s="273"/>
      <c r="F182" s="294" t="s">
        <v>2670</v>
      </c>
      <c r="G182" s="273"/>
      <c r="H182" s="273" t="s">
        <v>2744</v>
      </c>
      <c r="I182" s="273" t="s">
        <v>2705</v>
      </c>
      <c r="J182" s="273"/>
      <c r="K182" s="319"/>
    </row>
    <row r="183" spans="2:11" s="1" customFormat="1" ht="15" customHeight="1">
      <c r="B183" s="296"/>
      <c r="C183" s="273" t="s">
        <v>2745</v>
      </c>
      <c r="D183" s="273"/>
      <c r="E183" s="273"/>
      <c r="F183" s="294" t="s">
        <v>2670</v>
      </c>
      <c r="G183" s="273"/>
      <c r="H183" s="273" t="s">
        <v>2746</v>
      </c>
      <c r="I183" s="273" t="s">
        <v>2705</v>
      </c>
      <c r="J183" s="273"/>
      <c r="K183" s="319"/>
    </row>
    <row r="184" spans="2:11" s="1" customFormat="1" ht="15" customHeight="1">
      <c r="B184" s="296"/>
      <c r="C184" s="273" t="s">
        <v>2734</v>
      </c>
      <c r="D184" s="273"/>
      <c r="E184" s="273"/>
      <c r="F184" s="294" t="s">
        <v>2670</v>
      </c>
      <c r="G184" s="273"/>
      <c r="H184" s="273" t="s">
        <v>2747</v>
      </c>
      <c r="I184" s="273" t="s">
        <v>2705</v>
      </c>
      <c r="J184" s="273"/>
      <c r="K184" s="319"/>
    </row>
    <row r="185" spans="2:11" s="1" customFormat="1" ht="15" customHeight="1">
      <c r="B185" s="296"/>
      <c r="C185" s="273" t="s">
        <v>134</v>
      </c>
      <c r="D185" s="273"/>
      <c r="E185" s="273"/>
      <c r="F185" s="294" t="s">
        <v>2676</v>
      </c>
      <c r="G185" s="273"/>
      <c r="H185" s="273" t="s">
        <v>2748</v>
      </c>
      <c r="I185" s="273" t="s">
        <v>2672</v>
      </c>
      <c r="J185" s="273">
        <v>50</v>
      </c>
      <c r="K185" s="319"/>
    </row>
    <row r="186" spans="2:11" s="1" customFormat="1" ht="15" customHeight="1">
      <c r="B186" s="296"/>
      <c r="C186" s="273" t="s">
        <v>2749</v>
      </c>
      <c r="D186" s="273"/>
      <c r="E186" s="273"/>
      <c r="F186" s="294" t="s">
        <v>2676</v>
      </c>
      <c r="G186" s="273"/>
      <c r="H186" s="273" t="s">
        <v>2750</v>
      </c>
      <c r="I186" s="273" t="s">
        <v>2751</v>
      </c>
      <c r="J186" s="273"/>
      <c r="K186" s="319"/>
    </row>
    <row r="187" spans="2:11" s="1" customFormat="1" ht="15" customHeight="1">
      <c r="B187" s="296"/>
      <c r="C187" s="273" t="s">
        <v>2752</v>
      </c>
      <c r="D187" s="273"/>
      <c r="E187" s="273"/>
      <c r="F187" s="294" t="s">
        <v>2676</v>
      </c>
      <c r="G187" s="273"/>
      <c r="H187" s="273" t="s">
        <v>2753</v>
      </c>
      <c r="I187" s="273" t="s">
        <v>2751</v>
      </c>
      <c r="J187" s="273"/>
      <c r="K187" s="319"/>
    </row>
    <row r="188" spans="2:11" s="1" customFormat="1" ht="15" customHeight="1">
      <c r="B188" s="296"/>
      <c r="C188" s="273" t="s">
        <v>2754</v>
      </c>
      <c r="D188" s="273"/>
      <c r="E188" s="273"/>
      <c r="F188" s="294" t="s">
        <v>2676</v>
      </c>
      <c r="G188" s="273"/>
      <c r="H188" s="273" t="s">
        <v>2755</v>
      </c>
      <c r="I188" s="273" t="s">
        <v>2751</v>
      </c>
      <c r="J188" s="273"/>
      <c r="K188" s="319"/>
    </row>
    <row r="189" spans="2:11" s="1" customFormat="1" ht="15" customHeight="1">
      <c r="B189" s="296"/>
      <c r="C189" s="332" t="s">
        <v>2756</v>
      </c>
      <c r="D189" s="273"/>
      <c r="E189" s="273"/>
      <c r="F189" s="294" t="s">
        <v>2676</v>
      </c>
      <c r="G189" s="273"/>
      <c r="H189" s="273" t="s">
        <v>2757</v>
      </c>
      <c r="I189" s="273" t="s">
        <v>2758</v>
      </c>
      <c r="J189" s="333" t="s">
        <v>2759</v>
      </c>
      <c r="K189" s="319"/>
    </row>
    <row r="190" spans="2:11" s="1" customFormat="1" ht="15" customHeight="1">
      <c r="B190" s="296"/>
      <c r="C190" s="332" t="s">
        <v>45</v>
      </c>
      <c r="D190" s="273"/>
      <c r="E190" s="273"/>
      <c r="F190" s="294" t="s">
        <v>2670</v>
      </c>
      <c r="G190" s="273"/>
      <c r="H190" s="270" t="s">
        <v>2760</v>
      </c>
      <c r="I190" s="273" t="s">
        <v>2761</v>
      </c>
      <c r="J190" s="273"/>
      <c r="K190" s="319"/>
    </row>
    <row r="191" spans="2:11" s="1" customFormat="1" ht="15" customHeight="1">
      <c r="B191" s="296"/>
      <c r="C191" s="332" t="s">
        <v>2762</v>
      </c>
      <c r="D191" s="273"/>
      <c r="E191" s="273"/>
      <c r="F191" s="294" t="s">
        <v>2670</v>
      </c>
      <c r="G191" s="273"/>
      <c r="H191" s="273" t="s">
        <v>2763</v>
      </c>
      <c r="I191" s="273" t="s">
        <v>2705</v>
      </c>
      <c r="J191" s="273"/>
      <c r="K191" s="319"/>
    </row>
    <row r="192" spans="2:11" s="1" customFormat="1" ht="15" customHeight="1">
      <c r="B192" s="296"/>
      <c r="C192" s="332" t="s">
        <v>2764</v>
      </c>
      <c r="D192" s="273"/>
      <c r="E192" s="273"/>
      <c r="F192" s="294" t="s">
        <v>2670</v>
      </c>
      <c r="G192" s="273"/>
      <c r="H192" s="273" t="s">
        <v>2765</v>
      </c>
      <c r="I192" s="273" t="s">
        <v>2705</v>
      </c>
      <c r="J192" s="273"/>
      <c r="K192" s="319"/>
    </row>
    <row r="193" spans="2:11" s="1" customFormat="1" ht="15" customHeight="1">
      <c r="B193" s="296"/>
      <c r="C193" s="332" t="s">
        <v>2766</v>
      </c>
      <c r="D193" s="273"/>
      <c r="E193" s="273"/>
      <c r="F193" s="294" t="s">
        <v>2676</v>
      </c>
      <c r="G193" s="273"/>
      <c r="H193" s="273" t="s">
        <v>2767</v>
      </c>
      <c r="I193" s="273" t="s">
        <v>2705</v>
      </c>
      <c r="J193" s="273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397" t="s">
        <v>2768</v>
      </c>
      <c r="D199" s="397"/>
      <c r="E199" s="397"/>
      <c r="F199" s="397"/>
      <c r="G199" s="397"/>
      <c r="H199" s="397"/>
      <c r="I199" s="397"/>
      <c r="J199" s="397"/>
      <c r="K199" s="266"/>
    </row>
    <row r="200" spans="2:11" s="1" customFormat="1" ht="25.5" customHeight="1">
      <c r="B200" s="265"/>
      <c r="C200" s="335" t="s">
        <v>2769</v>
      </c>
      <c r="D200" s="335"/>
      <c r="E200" s="335"/>
      <c r="F200" s="335" t="s">
        <v>2770</v>
      </c>
      <c r="G200" s="336"/>
      <c r="H200" s="398" t="s">
        <v>2771</v>
      </c>
      <c r="I200" s="398"/>
      <c r="J200" s="398"/>
      <c r="K200" s="266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3" t="s">
        <v>2761</v>
      </c>
      <c r="D202" s="273"/>
      <c r="E202" s="273"/>
      <c r="F202" s="294" t="s">
        <v>46</v>
      </c>
      <c r="G202" s="273"/>
      <c r="H202" s="399" t="s">
        <v>2772</v>
      </c>
      <c r="I202" s="399"/>
      <c r="J202" s="399"/>
      <c r="K202" s="319"/>
    </row>
    <row r="203" spans="2:11" s="1" customFormat="1" ht="15" customHeight="1">
      <c r="B203" s="296"/>
      <c r="C203" s="273"/>
      <c r="D203" s="273"/>
      <c r="E203" s="273"/>
      <c r="F203" s="294" t="s">
        <v>47</v>
      </c>
      <c r="G203" s="273"/>
      <c r="H203" s="399" t="s">
        <v>2773</v>
      </c>
      <c r="I203" s="399"/>
      <c r="J203" s="399"/>
      <c r="K203" s="319"/>
    </row>
    <row r="204" spans="2:11" s="1" customFormat="1" ht="15" customHeight="1">
      <c r="B204" s="296"/>
      <c r="C204" s="273"/>
      <c r="D204" s="273"/>
      <c r="E204" s="273"/>
      <c r="F204" s="294" t="s">
        <v>50</v>
      </c>
      <c r="G204" s="273"/>
      <c r="H204" s="399" t="s">
        <v>2774</v>
      </c>
      <c r="I204" s="399"/>
      <c r="J204" s="399"/>
      <c r="K204" s="319"/>
    </row>
    <row r="205" spans="2:11" s="1" customFormat="1" ht="15" customHeight="1">
      <c r="B205" s="296"/>
      <c r="C205" s="273"/>
      <c r="D205" s="273"/>
      <c r="E205" s="273"/>
      <c r="F205" s="294" t="s">
        <v>48</v>
      </c>
      <c r="G205" s="273"/>
      <c r="H205" s="399" t="s">
        <v>2775</v>
      </c>
      <c r="I205" s="399"/>
      <c r="J205" s="399"/>
      <c r="K205" s="319"/>
    </row>
    <row r="206" spans="2:11" s="1" customFormat="1" ht="15" customHeight="1">
      <c r="B206" s="296"/>
      <c r="C206" s="273"/>
      <c r="D206" s="273"/>
      <c r="E206" s="273"/>
      <c r="F206" s="294" t="s">
        <v>49</v>
      </c>
      <c r="G206" s="273"/>
      <c r="H206" s="399" t="s">
        <v>2776</v>
      </c>
      <c r="I206" s="399"/>
      <c r="J206" s="399"/>
      <c r="K206" s="319"/>
    </row>
    <row r="207" spans="2:11" s="1" customFormat="1" ht="15" customHeight="1">
      <c r="B207" s="296"/>
      <c r="C207" s="273"/>
      <c r="D207" s="273"/>
      <c r="E207" s="273"/>
      <c r="F207" s="294"/>
      <c r="G207" s="273"/>
      <c r="H207" s="273"/>
      <c r="I207" s="273"/>
      <c r="J207" s="273"/>
      <c r="K207" s="319"/>
    </row>
    <row r="208" spans="2:11" s="1" customFormat="1" ht="15" customHeight="1">
      <c r="B208" s="296"/>
      <c r="C208" s="273" t="s">
        <v>2717</v>
      </c>
      <c r="D208" s="273"/>
      <c r="E208" s="273"/>
      <c r="F208" s="294" t="s">
        <v>82</v>
      </c>
      <c r="G208" s="273"/>
      <c r="H208" s="399" t="s">
        <v>2777</v>
      </c>
      <c r="I208" s="399"/>
      <c r="J208" s="399"/>
      <c r="K208" s="319"/>
    </row>
    <row r="209" spans="2:11" s="1" customFormat="1" ht="15" customHeight="1">
      <c r="B209" s="296"/>
      <c r="C209" s="273"/>
      <c r="D209" s="273"/>
      <c r="E209" s="273"/>
      <c r="F209" s="294" t="s">
        <v>2615</v>
      </c>
      <c r="G209" s="273"/>
      <c r="H209" s="399" t="s">
        <v>2616</v>
      </c>
      <c r="I209" s="399"/>
      <c r="J209" s="399"/>
      <c r="K209" s="319"/>
    </row>
    <row r="210" spans="2:11" s="1" customFormat="1" ht="15" customHeight="1">
      <c r="B210" s="296"/>
      <c r="C210" s="273"/>
      <c r="D210" s="273"/>
      <c r="E210" s="273"/>
      <c r="F210" s="294" t="s">
        <v>2613</v>
      </c>
      <c r="G210" s="273"/>
      <c r="H210" s="399" t="s">
        <v>2778</v>
      </c>
      <c r="I210" s="399"/>
      <c r="J210" s="399"/>
      <c r="K210" s="319"/>
    </row>
    <row r="211" spans="2:11" s="1" customFormat="1" ht="15" customHeight="1">
      <c r="B211" s="337"/>
      <c r="C211" s="273"/>
      <c r="D211" s="273"/>
      <c r="E211" s="273"/>
      <c r="F211" s="294" t="s">
        <v>2617</v>
      </c>
      <c r="G211" s="332"/>
      <c r="H211" s="400" t="s">
        <v>2618</v>
      </c>
      <c r="I211" s="400"/>
      <c r="J211" s="400"/>
      <c r="K211" s="338"/>
    </row>
    <row r="212" spans="2:11" s="1" customFormat="1" ht="15" customHeight="1">
      <c r="B212" s="337"/>
      <c r="C212" s="273"/>
      <c r="D212" s="273"/>
      <c r="E212" s="273"/>
      <c r="F212" s="294" t="s">
        <v>2107</v>
      </c>
      <c r="G212" s="332"/>
      <c r="H212" s="400" t="s">
        <v>297</v>
      </c>
      <c r="I212" s="400"/>
      <c r="J212" s="400"/>
      <c r="K212" s="338"/>
    </row>
    <row r="213" spans="2:11" s="1" customFormat="1" ht="15" customHeight="1">
      <c r="B213" s="337"/>
      <c r="C213" s="273"/>
      <c r="D213" s="273"/>
      <c r="E213" s="273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3" t="s">
        <v>2741</v>
      </c>
      <c r="D214" s="273"/>
      <c r="E214" s="273"/>
      <c r="F214" s="294">
        <v>1</v>
      </c>
      <c r="G214" s="332"/>
      <c r="H214" s="400" t="s">
        <v>2779</v>
      </c>
      <c r="I214" s="400"/>
      <c r="J214" s="400"/>
      <c r="K214" s="338"/>
    </row>
    <row r="215" spans="2:11" s="1" customFormat="1" ht="15" customHeight="1">
      <c r="B215" s="337"/>
      <c r="C215" s="273"/>
      <c r="D215" s="273"/>
      <c r="E215" s="273"/>
      <c r="F215" s="294">
        <v>2</v>
      </c>
      <c r="G215" s="332"/>
      <c r="H215" s="400" t="s">
        <v>2780</v>
      </c>
      <c r="I215" s="400"/>
      <c r="J215" s="400"/>
      <c r="K215" s="338"/>
    </row>
    <row r="216" spans="2:11" s="1" customFormat="1" ht="15" customHeight="1">
      <c r="B216" s="337"/>
      <c r="C216" s="273"/>
      <c r="D216" s="273"/>
      <c r="E216" s="273"/>
      <c r="F216" s="294">
        <v>3</v>
      </c>
      <c r="G216" s="332"/>
      <c r="H216" s="400" t="s">
        <v>2781</v>
      </c>
      <c r="I216" s="400"/>
      <c r="J216" s="400"/>
      <c r="K216" s="338"/>
    </row>
    <row r="217" spans="2:11" s="1" customFormat="1" ht="15" customHeight="1">
      <c r="B217" s="337"/>
      <c r="C217" s="273"/>
      <c r="D217" s="273"/>
      <c r="E217" s="273"/>
      <c r="F217" s="294">
        <v>4</v>
      </c>
      <c r="G217" s="332"/>
      <c r="H217" s="400" t="s">
        <v>2782</v>
      </c>
      <c r="I217" s="400"/>
      <c r="J217" s="400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84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116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14. 3. 2023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27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4" t="s">
        <v>29</v>
      </c>
      <c r="J15" s="105" t="s">
        <v>30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31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33</v>
      </c>
      <c r="E20" s="36"/>
      <c r="F20" s="36"/>
      <c r="G20" s="36"/>
      <c r="H20" s="36"/>
      <c r="I20" s="114" t="s">
        <v>26</v>
      </c>
      <c r="J20" s="105" t="s">
        <v>34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35</v>
      </c>
      <c r="F21" s="36"/>
      <c r="G21" s="36"/>
      <c r="H21" s="36"/>
      <c r="I21" s="114" t="s">
        <v>29</v>
      </c>
      <c r="J21" s="105" t="s">
        <v>36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38</v>
      </c>
      <c r="E23" s="36"/>
      <c r="F23" s="36"/>
      <c r="G23" s="36"/>
      <c r="H23" s="36"/>
      <c r="I23" s="114" t="s">
        <v>26</v>
      </c>
      <c r="J23" s="105" t="s">
        <v>34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29</v>
      </c>
      <c r="J24" s="105" t="s">
        <v>36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39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122">
        <f>ROUND(J87,2)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3" t="s">
        <v>42</v>
      </c>
      <c r="J32" s="123" t="s">
        <v>44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45</v>
      </c>
      <c r="E33" s="114" t="s">
        <v>46</v>
      </c>
      <c r="F33" s="125">
        <f>ROUND((SUM(BE87:BE191)),2)</f>
        <v>0</v>
      </c>
      <c r="G33" s="36"/>
      <c r="H33" s="36"/>
      <c r="I33" s="126">
        <v>0.21</v>
      </c>
      <c r="J33" s="125">
        <f>ROUND(((SUM(BE87:BE191))*I33),2)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47</v>
      </c>
      <c r="F34" s="125">
        <f>ROUND((SUM(BF87:BF191)),2)</f>
        <v>0</v>
      </c>
      <c r="G34" s="36"/>
      <c r="H34" s="36"/>
      <c r="I34" s="126">
        <v>0.15</v>
      </c>
      <c r="J34" s="125">
        <f>ROUND(((SUM(BF87:BF191))*I34),2)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48</v>
      </c>
      <c r="F35" s="125">
        <f>ROUND((SUM(BG87:BG191)),2)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49</v>
      </c>
      <c r="F36" s="125">
        <f>ROUND((SUM(BH87:BH191)),2)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50</v>
      </c>
      <c r="F37" s="125">
        <f>ROUND((SUM(BI87:BI191)),2)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Rekonstrukce výukových prostor FUD v Kampusu UJEP - v08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7" t="str">
        <f>E9</f>
        <v>SO 00 - Vedlejší rozpočtové náklady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UJEP</v>
      </c>
      <c r="G52" s="38"/>
      <c r="H52" s="38"/>
      <c r="I52" s="31" t="s">
        <v>23</v>
      </c>
      <c r="J52" s="61" t="str">
        <f>IF(J12="","",J12)</f>
        <v>14. 3. 2023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Univerzita Jana Evangelisty Purkyně</v>
      </c>
      <c r="G54" s="38"/>
      <c r="H54" s="38"/>
      <c r="I54" s="31" t="s">
        <v>33</v>
      </c>
      <c r="J54" s="34" t="str">
        <f>E21</f>
        <v>Correct BC,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Correct BC,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118</v>
      </c>
      <c r="D57" s="139"/>
      <c r="E57" s="139"/>
      <c r="F57" s="139"/>
      <c r="G57" s="139"/>
      <c r="H57" s="139"/>
      <c r="I57" s="139"/>
      <c r="J57" s="140" t="s">
        <v>119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73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120</v>
      </c>
    </row>
    <row r="60" spans="2:12" s="9" customFormat="1" ht="24.95" customHeight="1">
      <c r="B60" s="142"/>
      <c r="C60" s="143"/>
      <c r="D60" s="144" t="s">
        <v>121</v>
      </c>
      <c r="E60" s="145"/>
      <c r="F60" s="145"/>
      <c r="G60" s="145"/>
      <c r="H60" s="145"/>
      <c r="I60" s="145"/>
      <c r="J60" s="146">
        <f>J88</f>
        <v>0</v>
      </c>
      <c r="K60" s="143"/>
      <c r="L60" s="147"/>
    </row>
    <row r="61" spans="2:12" s="10" customFormat="1" ht="19.9" customHeight="1">
      <c r="B61" s="148"/>
      <c r="C61" s="99"/>
      <c r="D61" s="149" t="s">
        <v>122</v>
      </c>
      <c r="E61" s="150"/>
      <c r="F61" s="150"/>
      <c r="G61" s="150"/>
      <c r="H61" s="150"/>
      <c r="I61" s="150"/>
      <c r="J61" s="151">
        <f>J89</f>
        <v>0</v>
      </c>
      <c r="K61" s="99"/>
      <c r="L61" s="152"/>
    </row>
    <row r="62" spans="2:12" s="10" customFormat="1" ht="19.9" customHeight="1">
      <c r="B62" s="148"/>
      <c r="C62" s="99"/>
      <c r="D62" s="149" t="s">
        <v>123</v>
      </c>
      <c r="E62" s="150"/>
      <c r="F62" s="150"/>
      <c r="G62" s="150"/>
      <c r="H62" s="150"/>
      <c r="I62" s="150"/>
      <c r="J62" s="151">
        <f>J103</f>
        <v>0</v>
      </c>
      <c r="K62" s="99"/>
      <c r="L62" s="152"/>
    </row>
    <row r="63" spans="2:12" s="10" customFormat="1" ht="19.9" customHeight="1">
      <c r="B63" s="148"/>
      <c r="C63" s="99"/>
      <c r="D63" s="149" t="s">
        <v>124</v>
      </c>
      <c r="E63" s="150"/>
      <c r="F63" s="150"/>
      <c r="G63" s="150"/>
      <c r="H63" s="150"/>
      <c r="I63" s="150"/>
      <c r="J63" s="151">
        <f>J110</f>
        <v>0</v>
      </c>
      <c r="K63" s="99"/>
      <c r="L63" s="152"/>
    </row>
    <row r="64" spans="2:12" s="10" customFormat="1" ht="19.9" customHeight="1">
      <c r="B64" s="148"/>
      <c r="C64" s="99"/>
      <c r="D64" s="149" t="s">
        <v>125</v>
      </c>
      <c r="E64" s="150"/>
      <c r="F64" s="150"/>
      <c r="G64" s="150"/>
      <c r="H64" s="150"/>
      <c r="I64" s="150"/>
      <c r="J64" s="151">
        <f>J148</f>
        <v>0</v>
      </c>
      <c r="K64" s="99"/>
      <c r="L64" s="152"/>
    </row>
    <row r="65" spans="2:12" s="10" customFormat="1" ht="19.9" customHeight="1">
      <c r="B65" s="148"/>
      <c r="C65" s="99"/>
      <c r="D65" s="149" t="s">
        <v>126</v>
      </c>
      <c r="E65" s="150"/>
      <c r="F65" s="150"/>
      <c r="G65" s="150"/>
      <c r="H65" s="150"/>
      <c r="I65" s="150"/>
      <c r="J65" s="151">
        <f>J161</f>
        <v>0</v>
      </c>
      <c r="K65" s="99"/>
      <c r="L65" s="152"/>
    </row>
    <row r="66" spans="2:12" s="10" customFormat="1" ht="19.9" customHeight="1">
      <c r="B66" s="148"/>
      <c r="C66" s="99"/>
      <c r="D66" s="149" t="s">
        <v>127</v>
      </c>
      <c r="E66" s="150"/>
      <c r="F66" s="150"/>
      <c r="G66" s="150"/>
      <c r="H66" s="150"/>
      <c r="I66" s="150"/>
      <c r="J66" s="151">
        <f>J165</f>
        <v>0</v>
      </c>
      <c r="K66" s="99"/>
      <c r="L66" s="152"/>
    </row>
    <row r="67" spans="2:12" s="10" customFormat="1" ht="19.9" customHeight="1">
      <c r="B67" s="148"/>
      <c r="C67" s="99"/>
      <c r="D67" s="149" t="s">
        <v>128</v>
      </c>
      <c r="E67" s="150"/>
      <c r="F67" s="150"/>
      <c r="G67" s="150"/>
      <c r="H67" s="150"/>
      <c r="I67" s="150"/>
      <c r="J67" s="151">
        <f>J185</f>
        <v>0</v>
      </c>
      <c r="K67" s="99"/>
      <c r="L67" s="152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129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93" t="str">
        <f>E7</f>
        <v>Rekonstrukce výukových prostor FUD v Kampusu UJEP - v08</v>
      </c>
      <c r="F77" s="394"/>
      <c r="G77" s="394"/>
      <c r="H77" s="394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115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7" t="str">
        <f>E9</f>
        <v>SO 00 - Vedlejší rozpočtové náklady</v>
      </c>
      <c r="F79" s="395"/>
      <c r="G79" s="395"/>
      <c r="H79" s="395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UJEP</v>
      </c>
      <c r="G81" s="38"/>
      <c r="H81" s="38"/>
      <c r="I81" s="31" t="s">
        <v>23</v>
      </c>
      <c r="J81" s="61" t="str">
        <f>IF(J12="","",J12)</f>
        <v>14. 3. 2023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E15</f>
        <v>Univerzita Jana Evangelisty Purkyně</v>
      </c>
      <c r="G83" s="38"/>
      <c r="H83" s="38"/>
      <c r="I83" s="31" t="s">
        <v>33</v>
      </c>
      <c r="J83" s="34" t="str">
        <f>E21</f>
        <v>Correct BC,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38</v>
      </c>
      <c r="J84" s="34" t="str">
        <f>E24</f>
        <v>Correct BC,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130</v>
      </c>
      <c r="D86" s="156" t="s">
        <v>60</v>
      </c>
      <c r="E86" s="156" t="s">
        <v>56</v>
      </c>
      <c r="F86" s="156" t="s">
        <v>57</v>
      </c>
      <c r="G86" s="156" t="s">
        <v>131</v>
      </c>
      <c r="H86" s="156" t="s">
        <v>132</v>
      </c>
      <c r="I86" s="156" t="s">
        <v>133</v>
      </c>
      <c r="J86" s="156" t="s">
        <v>119</v>
      </c>
      <c r="K86" s="157" t="s">
        <v>134</v>
      </c>
      <c r="L86" s="158"/>
      <c r="M86" s="70" t="s">
        <v>19</v>
      </c>
      <c r="N86" s="71" t="s">
        <v>45</v>
      </c>
      <c r="O86" s="71" t="s">
        <v>135</v>
      </c>
      <c r="P86" s="71" t="s">
        <v>136</v>
      </c>
      <c r="Q86" s="71" t="s">
        <v>137</v>
      </c>
      <c r="R86" s="71" t="s">
        <v>138</v>
      </c>
      <c r="S86" s="71" t="s">
        <v>139</v>
      </c>
      <c r="T86" s="72" t="s">
        <v>140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141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74</v>
      </c>
      <c r="AU87" s="19" t="s">
        <v>120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74</v>
      </c>
      <c r="E88" s="167" t="s">
        <v>142</v>
      </c>
      <c r="F88" s="167" t="s">
        <v>81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P89+P103+P110+P148+P161+P165+P185</f>
        <v>0</v>
      </c>
      <c r="Q88" s="172"/>
      <c r="R88" s="173">
        <f>R89+R103+R110+R148+R161+R165+R185</f>
        <v>0</v>
      </c>
      <c r="S88" s="172"/>
      <c r="T88" s="174">
        <f>T89+T103+T110+T148+T161+T165+T185</f>
        <v>0</v>
      </c>
      <c r="AR88" s="175" t="s">
        <v>143</v>
      </c>
      <c r="AT88" s="176" t="s">
        <v>74</v>
      </c>
      <c r="AU88" s="176" t="s">
        <v>75</v>
      </c>
      <c r="AY88" s="175" t="s">
        <v>144</v>
      </c>
      <c r="BK88" s="177">
        <f>BK89+BK103+BK110+BK148+BK161+BK165+BK185</f>
        <v>0</v>
      </c>
    </row>
    <row r="89" spans="2:63" s="12" customFormat="1" ht="22.9" customHeight="1">
      <c r="B89" s="164"/>
      <c r="C89" s="165"/>
      <c r="D89" s="166" t="s">
        <v>74</v>
      </c>
      <c r="E89" s="178" t="s">
        <v>145</v>
      </c>
      <c r="F89" s="178" t="s">
        <v>146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SUM(P90:P102)</f>
        <v>0</v>
      </c>
      <c r="Q89" s="172"/>
      <c r="R89" s="173">
        <f>SUM(R90:R102)</f>
        <v>0</v>
      </c>
      <c r="S89" s="172"/>
      <c r="T89" s="174">
        <f>SUM(T90:T102)</f>
        <v>0</v>
      </c>
      <c r="AR89" s="175" t="s">
        <v>143</v>
      </c>
      <c r="AT89" s="176" t="s">
        <v>74</v>
      </c>
      <c r="AU89" s="176" t="s">
        <v>83</v>
      </c>
      <c r="AY89" s="175" t="s">
        <v>144</v>
      </c>
      <c r="BK89" s="177">
        <f>SUM(BK90:BK102)</f>
        <v>0</v>
      </c>
    </row>
    <row r="90" spans="1:65" s="2" customFormat="1" ht="16.5" customHeight="1">
      <c r="A90" s="36"/>
      <c r="B90" s="37"/>
      <c r="C90" s="180" t="s">
        <v>83</v>
      </c>
      <c r="D90" s="180" t="s">
        <v>147</v>
      </c>
      <c r="E90" s="181" t="s">
        <v>148</v>
      </c>
      <c r="F90" s="182" t="s">
        <v>149</v>
      </c>
      <c r="G90" s="183" t="s">
        <v>150</v>
      </c>
      <c r="H90" s="184">
        <v>1</v>
      </c>
      <c r="I90" s="185"/>
      <c r="J90" s="186">
        <f>ROUND(I90*H90,2)</f>
        <v>0</v>
      </c>
      <c r="K90" s="182" t="s">
        <v>151</v>
      </c>
      <c r="L90" s="41"/>
      <c r="M90" s="187" t="s">
        <v>19</v>
      </c>
      <c r="N90" s="188" t="s">
        <v>46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152</v>
      </c>
      <c r="AT90" s="191" t="s">
        <v>147</v>
      </c>
      <c r="AU90" s="191" t="s">
        <v>85</v>
      </c>
      <c r="AY90" s="19" t="s">
        <v>144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83</v>
      </c>
      <c r="BK90" s="192">
        <f>ROUND(I90*H90,2)</f>
        <v>0</v>
      </c>
      <c r="BL90" s="19" t="s">
        <v>152</v>
      </c>
      <c r="BM90" s="191" t="s">
        <v>153</v>
      </c>
    </row>
    <row r="91" spans="1:47" s="2" customFormat="1" ht="11.25">
      <c r="A91" s="36"/>
      <c r="B91" s="37"/>
      <c r="C91" s="38"/>
      <c r="D91" s="193" t="s">
        <v>154</v>
      </c>
      <c r="E91" s="38"/>
      <c r="F91" s="194" t="s">
        <v>149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154</v>
      </c>
      <c r="AU91" s="19" t="s">
        <v>85</v>
      </c>
    </row>
    <row r="92" spans="1:47" s="2" customFormat="1" ht="11.25">
      <c r="A92" s="36"/>
      <c r="B92" s="37"/>
      <c r="C92" s="38"/>
      <c r="D92" s="198" t="s">
        <v>155</v>
      </c>
      <c r="E92" s="38"/>
      <c r="F92" s="199" t="s">
        <v>156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155</v>
      </c>
      <c r="AU92" s="19" t="s">
        <v>85</v>
      </c>
    </row>
    <row r="93" spans="1:65" s="2" customFormat="1" ht="16.5" customHeight="1">
      <c r="A93" s="36"/>
      <c r="B93" s="37"/>
      <c r="C93" s="180" t="s">
        <v>85</v>
      </c>
      <c r="D93" s="180" t="s">
        <v>147</v>
      </c>
      <c r="E93" s="181" t="s">
        <v>157</v>
      </c>
      <c r="F93" s="182" t="s">
        <v>158</v>
      </c>
      <c r="G93" s="183" t="s">
        <v>150</v>
      </c>
      <c r="H93" s="184">
        <v>1</v>
      </c>
      <c r="I93" s="185"/>
      <c r="J93" s="186">
        <f>ROUND(I93*H93,2)</f>
        <v>0</v>
      </c>
      <c r="K93" s="182" t="s">
        <v>151</v>
      </c>
      <c r="L93" s="41"/>
      <c r="M93" s="187" t="s">
        <v>19</v>
      </c>
      <c r="N93" s="188" t="s">
        <v>46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152</v>
      </c>
      <c r="AT93" s="191" t="s">
        <v>147</v>
      </c>
      <c r="AU93" s="191" t="s">
        <v>85</v>
      </c>
      <c r="AY93" s="19" t="s">
        <v>144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83</v>
      </c>
      <c r="BK93" s="192">
        <f>ROUND(I93*H93,2)</f>
        <v>0</v>
      </c>
      <c r="BL93" s="19" t="s">
        <v>152</v>
      </c>
      <c r="BM93" s="191" t="s">
        <v>159</v>
      </c>
    </row>
    <row r="94" spans="1:47" s="2" customFormat="1" ht="11.25">
      <c r="A94" s="36"/>
      <c r="B94" s="37"/>
      <c r="C94" s="38"/>
      <c r="D94" s="193" t="s">
        <v>154</v>
      </c>
      <c r="E94" s="38"/>
      <c r="F94" s="194" t="s">
        <v>158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154</v>
      </c>
      <c r="AU94" s="19" t="s">
        <v>85</v>
      </c>
    </row>
    <row r="95" spans="1:47" s="2" customFormat="1" ht="11.25">
      <c r="A95" s="36"/>
      <c r="B95" s="37"/>
      <c r="C95" s="38"/>
      <c r="D95" s="198" t="s">
        <v>155</v>
      </c>
      <c r="E95" s="38"/>
      <c r="F95" s="199" t="s">
        <v>160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155</v>
      </c>
      <c r="AU95" s="19" t="s">
        <v>85</v>
      </c>
    </row>
    <row r="96" spans="1:65" s="2" customFormat="1" ht="16.5" customHeight="1">
      <c r="A96" s="36"/>
      <c r="B96" s="37"/>
      <c r="C96" s="180" t="s">
        <v>161</v>
      </c>
      <c r="D96" s="180" t="s">
        <v>147</v>
      </c>
      <c r="E96" s="181" t="s">
        <v>162</v>
      </c>
      <c r="F96" s="182" t="s">
        <v>163</v>
      </c>
      <c r="G96" s="183" t="s">
        <v>150</v>
      </c>
      <c r="H96" s="184">
        <v>1</v>
      </c>
      <c r="I96" s="185"/>
      <c r="J96" s="186">
        <f>ROUND(I96*H96,2)</f>
        <v>0</v>
      </c>
      <c r="K96" s="182" t="s">
        <v>164</v>
      </c>
      <c r="L96" s="41"/>
      <c r="M96" s="187" t="s">
        <v>19</v>
      </c>
      <c r="N96" s="188" t="s">
        <v>46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152</v>
      </c>
      <c r="AT96" s="191" t="s">
        <v>147</v>
      </c>
      <c r="AU96" s="191" t="s">
        <v>85</v>
      </c>
      <c r="AY96" s="19" t="s">
        <v>144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83</v>
      </c>
      <c r="BK96" s="192">
        <f>ROUND(I96*H96,2)</f>
        <v>0</v>
      </c>
      <c r="BL96" s="19" t="s">
        <v>152</v>
      </c>
      <c r="BM96" s="191" t="s">
        <v>165</v>
      </c>
    </row>
    <row r="97" spans="1:47" s="2" customFormat="1" ht="11.25">
      <c r="A97" s="36"/>
      <c r="B97" s="37"/>
      <c r="C97" s="38"/>
      <c r="D97" s="193" t="s">
        <v>154</v>
      </c>
      <c r="E97" s="38"/>
      <c r="F97" s="194" t="s">
        <v>163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154</v>
      </c>
      <c r="AU97" s="19" t="s">
        <v>85</v>
      </c>
    </row>
    <row r="98" spans="1:47" s="2" customFormat="1" ht="11.25">
      <c r="A98" s="36"/>
      <c r="B98" s="37"/>
      <c r="C98" s="38"/>
      <c r="D98" s="198" t="s">
        <v>155</v>
      </c>
      <c r="E98" s="38"/>
      <c r="F98" s="199" t="s">
        <v>166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155</v>
      </c>
      <c r="AU98" s="19" t="s">
        <v>85</v>
      </c>
    </row>
    <row r="99" spans="1:47" s="2" customFormat="1" ht="39">
      <c r="A99" s="36"/>
      <c r="B99" s="37"/>
      <c r="C99" s="38"/>
      <c r="D99" s="193" t="s">
        <v>167</v>
      </c>
      <c r="E99" s="38"/>
      <c r="F99" s="200" t="s">
        <v>168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167</v>
      </c>
      <c r="AU99" s="19" t="s">
        <v>85</v>
      </c>
    </row>
    <row r="100" spans="1:65" s="2" customFormat="1" ht="16.5" customHeight="1">
      <c r="A100" s="36"/>
      <c r="B100" s="37"/>
      <c r="C100" s="180" t="s">
        <v>169</v>
      </c>
      <c r="D100" s="180" t="s">
        <v>147</v>
      </c>
      <c r="E100" s="181" t="s">
        <v>170</v>
      </c>
      <c r="F100" s="182" t="s">
        <v>171</v>
      </c>
      <c r="G100" s="183" t="s">
        <v>172</v>
      </c>
      <c r="H100" s="184">
        <v>1</v>
      </c>
      <c r="I100" s="185"/>
      <c r="J100" s="186">
        <f>ROUND(I100*H100,2)</f>
        <v>0</v>
      </c>
      <c r="K100" s="182" t="s">
        <v>151</v>
      </c>
      <c r="L100" s="41"/>
      <c r="M100" s="187" t="s">
        <v>19</v>
      </c>
      <c r="N100" s="188" t="s">
        <v>46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152</v>
      </c>
      <c r="AT100" s="191" t="s">
        <v>147</v>
      </c>
      <c r="AU100" s="191" t="s">
        <v>85</v>
      </c>
      <c r="AY100" s="19" t="s">
        <v>144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83</v>
      </c>
      <c r="BK100" s="192">
        <f>ROUND(I100*H100,2)</f>
        <v>0</v>
      </c>
      <c r="BL100" s="19" t="s">
        <v>152</v>
      </c>
      <c r="BM100" s="191" t="s">
        <v>173</v>
      </c>
    </row>
    <row r="101" spans="1:47" s="2" customFormat="1" ht="11.25">
      <c r="A101" s="36"/>
      <c r="B101" s="37"/>
      <c r="C101" s="38"/>
      <c r="D101" s="193" t="s">
        <v>154</v>
      </c>
      <c r="E101" s="38"/>
      <c r="F101" s="194" t="s">
        <v>174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154</v>
      </c>
      <c r="AU101" s="19" t="s">
        <v>85</v>
      </c>
    </row>
    <row r="102" spans="1:47" s="2" customFormat="1" ht="11.25">
      <c r="A102" s="36"/>
      <c r="B102" s="37"/>
      <c r="C102" s="38"/>
      <c r="D102" s="198" t="s">
        <v>155</v>
      </c>
      <c r="E102" s="38"/>
      <c r="F102" s="199" t="s">
        <v>175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155</v>
      </c>
      <c r="AU102" s="19" t="s">
        <v>85</v>
      </c>
    </row>
    <row r="103" spans="2:63" s="12" customFormat="1" ht="22.9" customHeight="1">
      <c r="B103" s="164"/>
      <c r="C103" s="165"/>
      <c r="D103" s="166" t="s">
        <v>74</v>
      </c>
      <c r="E103" s="178" t="s">
        <v>176</v>
      </c>
      <c r="F103" s="178" t="s">
        <v>177</v>
      </c>
      <c r="G103" s="165"/>
      <c r="H103" s="165"/>
      <c r="I103" s="168"/>
      <c r="J103" s="179">
        <f>BK103</f>
        <v>0</v>
      </c>
      <c r="K103" s="165"/>
      <c r="L103" s="170"/>
      <c r="M103" s="171"/>
      <c r="N103" s="172"/>
      <c r="O103" s="172"/>
      <c r="P103" s="173">
        <f>SUM(P104:P109)</f>
        <v>0</v>
      </c>
      <c r="Q103" s="172"/>
      <c r="R103" s="173">
        <f>SUM(R104:R109)</f>
        <v>0</v>
      </c>
      <c r="S103" s="172"/>
      <c r="T103" s="174">
        <f>SUM(T104:T109)</f>
        <v>0</v>
      </c>
      <c r="AR103" s="175" t="s">
        <v>143</v>
      </c>
      <c r="AT103" s="176" t="s">
        <v>74</v>
      </c>
      <c r="AU103" s="176" t="s">
        <v>83</v>
      </c>
      <c r="AY103" s="175" t="s">
        <v>144</v>
      </c>
      <c r="BK103" s="177">
        <f>SUM(BK104:BK109)</f>
        <v>0</v>
      </c>
    </row>
    <row r="104" spans="1:65" s="2" customFormat="1" ht="16.5" customHeight="1">
      <c r="A104" s="36"/>
      <c r="B104" s="37"/>
      <c r="C104" s="180" t="s">
        <v>143</v>
      </c>
      <c r="D104" s="180" t="s">
        <v>147</v>
      </c>
      <c r="E104" s="181" t="s">
        <v>178</v>
      </c>
      <c r="F104" s="182" t="s">
        <v>179</v>
      </c>
      <c r="G104" s="183" t="s">
        <v>180</v>
      </c>
      <c r="H104" s="184">
        <v>160</v>
      </c>
      <c r="I104" s="185"/>
      <c r="J104" s="186">
        <f>ROUND(I104*H104,2)</f>
        <v>0</v>
      </c>
      <c r="K104" s="182" t="s">
        <v>164</v>
      </c>
      <c r="L104" s="41"/>
      <c r="M104" s="187" t="s">
        <v>19</v>
      </c>
      <c r="N104" s="188" t="s">
        <v>46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152</v>
      </c>
      <c r="AT104" s="191" t="s">
        <v>147</v>
      </c>
      <c r="AU104" s="191" t="s">
        <v>85</v>
      </c>
      <c r="AY104" s="19" t="s">
        <v>144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83</v>
      </c>
      <c r="BK104" s="192">
        <f>ROUND(I104*H104,2)</f>
        <v>0</v>
      </c>
      <c r="BL104" s="19" t="s">
        <v>152</v>
      </c>
      <c r="BM104" s="191" t="s">
        <v>181</v>
      </c>
    </row>
    <row r="105" spans="1:47" s="2" customFormat="1" ht="11.25">
      <c r="A105" s="36"/>
      <c r="B105" s="37"/>
      <c r="C105" s="38"/>
      <c r="D105" s="193" t="s">
        <v>154</v>
      </c>
      <c r="E105" s="38"/>
      <c r="F105" s="194" t="s">
        <v>179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154</v>
      </c>
      <c r="AU105" s="19" t="s">
        <v>85</v>
      </c>
    </row>
    <row r="106" spans="1:47" s="2" customFormat="1" ht="11.25">
      <c r="A106" s="36"/>
      <c r="B106" s="37"/>
      <c r="C106" s="38"/>
      <c r="D106" s="198" t="s">
        <v>155</v>
      </c>
      <c r="E106" s="38"/>
      <c r="F106" s="199" t="s">
        <v>182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155</v>
      </c>
      <c r="AU106" s="19" t="s">
        <v>85</v>
      </c>
    </row>
    <row r="107" spans="1:47" s="2" customFormat="1" ht="19.5">
      <c r="A107" s="36"/>
      <c r="B107" s="37"/>
      <c r="C107" s="38"/>
      <c r="D107" s="193" t="s">
        <v>167</v>
      </c>
      <c r="E107" s="38"/>
      <c r="F107" s="200" t="s">
        <v>183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167</v>
      </c>
      <c r="AU107" s="19" t="s">
        <v>85</v>
      </c>
    </row>
    <row r="108" spans="2:51" s="13" customFormat="1" ht="11.25">
      <c r="B108" s="201"/>
      <c r="C108" s="202"/>
      <c r="D108" s="193" t="s">
        <v>184</v>
      </c>
      <c r="E108" s="203" t="s">
        <v>19</v>
      </c>
      <c r="F108" s="204" t="s">
        <v>185</v>
      </c>
      <c r="G108" s="202"/>
      <c r="H108" s="205">
        <v>160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184</v>
      </c>
      <c r="AU108" s="211" t="s">
        <v>85</v>
      </c>
      <c r="AV108" s="13" t="s">
        <v>85</v>
      </c>
      <c r="AW108" s="13" t="s">
        <v>37</v>
      </c>
      <c r="AX108" s="13" t="s">
        <v>75</v>
      </c>
      <c r="AY108" s="211" t="s">
        <v>144</v>
      </c>
    </row>
    <row r="109" spans="2:51" s="14" customFormat="1" ht="11.25">
      <c r="B109" s="212"/>
      <c r="C109" s="213"/>
      <c r="D109" s="193" t="s">
        <v>184</v>
      </c>
      <c r="E109" s="214" t="s">
        <v>19</v>
      </c>
      <c r="F109" s="215" t="s">
        <v>186</v>
      </c>
      <c r="G109" s="213"/>
      <c r="H109" s="216">
        <v>160</v>
      </c>
      <c r="I109" s="217"/>
      <c r="J109" s="213"/>
      <c r="K109" s="213"/>
      <c r="L109" s="218"/>
      <c r="M109" s="219"/>
      <c r="N109" s="220"/>
      <c r="O109" s="220"/>
      <c r="P109" s="220"/>
      <c r="Q109" s="220"/>
      <c r="R109" s="220"/>
      <c r="S109" s="220"/>
      <c r="T109" s="221"/>
      <c r="AT109" s="222" t="s">
        <v>184</v>
      </c>
      <c r="AU109" s="222" t="s">
        <v>85</v>
      </c>
      <c r="AV109" s="14" t="s">
        <v>169</v>
      </c>
      <c r="AW109" s="14" t="s">
        <v>37</v>
      </c>
      <c r="AX109" s="14" t="s">
        <v>83</v>
      </c>
      <c r="AY109" s="222" t="s">
        <v>144</v>
      </c>
    </row>
    <row r="110" spans="2:63" s="12" customFormat="1" ht="22.9" customHeight="1">
      <c r="B110" s="164"/>
      <c r="C110" s="165"/>
      <c r="D110" s="166" t="s">
        <v>74</v>
      </c>
      <c r="E110" s="178" t="s">
        <v>187</v>
      </c>
      <c r="F110" s="178" t="s">
        <v>188</v>
      </c>
      <c r="G110" s="165"/>
      <c r="H110" s="165"/>
      <c r="I110" s="168"/>
      <c r="J110" s="179">
        <f>BK110</f>
        <v>0</v>
      </c>
      <c r="K110" s="165"/>
      <c r="L110" s="170"/>
      <c r="M110" s="171"/>
      <c r="N110" s="172"/>
      <c r="O110" s="172"/>
      <c r="P110" s="173">
        <f>SUM(P111:P147)</f>
        <v>0</v>
      </c>
      <c r="Q110" s="172"/>
      <c r="R110" s="173">
        <f>SUM(R111:R147)</f>
        <v>0</v>
      </c>
      <c r="S110" s="172"/>
      <c r="T110" s="174">
        <f>SUM(T111:T147)</f>
        <v>0</v>
      </c>
      <c r="AR110" s="175" t="s">
        <v>143</v>
      </c>
      <c r="AT110" s="176" t="s">
        <v>74</v>
      </c>
      <c r="AU110" s="176" t="s">
        <v>83</v>
      </c>
      <c r="AY110" s="175" t="s">
        <v>144</v>
      </c>
      <c r="BK110" s="177">
        <f>SUM(BK111:BK147)</f>
        <v>0</v>
      </c>
    </row>
    <row r="111" spans="1:65" s="2" customFormat="1" ht="16.5" customHeight="1">
      <c r="A111" s="36"/>
      <c r="B111" s="37"/>
      <c r="C111" s="180" t="s">
        <v>189</v>
      </c>
      <c r="D111" s="180" t="s">
        <v>147</v>
      </c>
      <c r="E111" s="181" t="s">
        <v>190</v>
      </c>
      <c r="F111" s="182" t="s">
        <v>191</v>
      </c>
      <c r="G111" s="183" t="s">
        <v>192</v>
      </c>
      <c r="H111" s="184">
        <v>9</v>
      </c>
      <c r="I111" s="185"/>
      <c r="J111" s="186">
        <f>ROUND(I111*H111,2)</f>
        <v>0</v>
      </c>
      <c r="K111" s="182" t="s">
        <v>164</v>
      </c>
      <c r="L111" s="41"/>
      <c r="M111" s="187" t="s">
        <v>19</v>
      </c>
      <c r="N111" s="188" t="s">
        <v>46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152</v>
      </c>
      <c r="AT111" s="191" t="s">
        <v>147</v>
      </c>
      <c r="AU111" s="191" t="s">
        <v>85</v>
      </c>
      <c r="AY111" s="19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83</v>
      </c>
      <c r="BK111" s="192">
        <f>ROUND(I111*H111,2)</f>
        <v>0</v>
      </c>
      <c r="BL111" s="19" t="s">
        <v>152</v>
      </c>
      <c r="BM111" s="191" t="s">
        <v>193</v>
      </c>
    </row>
    <row r="112" spans="1:47" s="2" customFormat="1" ht="11.25">
      <c r="A112" s="36"/>
      <c r="B112" s="37"/>
      <c r="C112" s="38"/>
      <c r="D112" s="193" t="s">
        <v>154</v>
      </c>
      <c r="E112" s="38"/>
      <c r="F112" s="194" t="s">
        <v>191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154</v>
      </c>
      <c r="AU112" s="19" t="s">
        <v>85</v>
      </c>
    </row>
    <row r="113" spans="1:47" s="2" customFormat="1" ht="11.25">
      <c r="A113" s="36"/>
      <c r="B113" s="37"/>
      <c r="C113" s="38"/>
      <c r="D113" s="198" t="s">
        <v>155</v>
      </c>
      <c r="E113" s="38"/>
      <c r="F113" s="199" t="s">
        <v>194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155</v>
      </c>
      <c r="AU113" s="19" t="s">
        <v>85</v>
      </c>
    </row>
    <row r="114" spans="2:51" s="13" customFormat="1" ht="11.25">
      <c r="B114" s="201"/>
      <c r="C114" s="202"/>
      <c r="D114" s="193" t="s">
        <v>184</v>
      </c>
      <c r="E114" s="203" t="s">
        <v>19</v>
      </c>
      <c r="F114" s="204" t="s">
        <v>195</v>
      </c>
      <c r="G114" s="202"/>
      <c r="H114" s="205">
        <v>9</v>
      </c>
      <c r="I114" s="206"/>
      <c r="J114" s="202"/>
      <c r="K114" s="202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184</v>
      </c>
      <c r="AU114" s="211" t="s">
        <v>85</v>
      </c>
      <c r="AV114" s="13" t="s">
        <v>85</v>
      </c>
      <c r="AW114" s="13" t="s">
        <v>37</v>
      </c>
      <c r="AX114" s="13" t="s">
        <v>75</v>
      </c>
      <c r="AY114" s="211" t="s">
        <v>144</v>
      </c>
    </row>
    <row r="115" spans="2:51" s="14" customFormat="1" ht="11.25">
      <c r="B115" s="212"/>
      <c r="C115" s="213"/>
      <c r="D115" s="193" t="s">
        <v>184</v>
      </c>
      <c r="E115" s="214" t="s">
        <v>19</v>
      </c>
      <c r="F115" s="215" t="s">
        <v>186</v>
      </c>
      <c r="G115" s="213"/>
      <c r="H115" s="216">
        <v>9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184</v>
      </c>
      <c r="AU115" s="222" t="s">
        <v>85</v>
      </c>
      <c r="AV115" s="14" t="s">
        <v>169</v>
      </c>
      <c r="AW115" s="14" t="s">
        <v>37</v>
      </c>
      <c r="AX115" s="14" t="s">
        <v>83</v>
      </c>
      <c r="AY115" s="222" t="s">
        <v>144</v>
      </c>
    </row>
    <row r="116" spans="1:65" s="2" customFormat="1" ht="16.5" customHeight="1">
      <c r="A116" s="36"/>
      <c r="B116" s="37"/>
      <c r="C116" s="180" t="s">
        <v>196</v>
      </c>
      <c r="D116" s="180" t="s">
        <v>147</v>
      </c>
      <c r="E116" s="181" t="s">
        <v>197</v>
      </c>
      <c r="F116" s="182" t="s">
        <v>198</v>
      </c>
      <c r="G116" s="183" t="s">
        <v>199</v>
      </c>
      <c r="H116" s="184">
        <v>72</v>
      </c>
      <c r="I116" s="185"/>
      <c r="J116" s="186">
        <f>ROUND(I116*H116,2)</f>
        <v>0</v>
      </c>
      <c r="K116" s="182" t="s">
        <v>164</v>
      </c>
      <c r="L116" s="41"/>
      <c r="M116" s="187" t="s">
        <v>19</v>
      </c>
      <c r="N116" s="188" t="s">
        <v>46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152</v>
      </c>
      <c r="AT116" s="191" t="s">
        <v>147</v>
      </c>
      <c r="AU116" s="191" t="s">
        <v>85</v>
      </c>
      <c r="AY116" s="19" t="s">
        <v>144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83</v>
      </c>
      <c r="BK116" s="192">
        <f>ROUND(I116*H116,2)</f>
        <v>0</v>
      </c>
      <c r="BL116" s="19" t="s">
        <v>152</v>
      </c>
      <c r="BM116" s="191" t="s">
        <v>200</v>
      </c>
    </row>
    <row r="117" spans="1:47" s="2" customFormat="1" ht="11.25">
      <c r="A117" s="36"/>
      <c r="B117" s="37"/>
      <c r="C117" s="38"/>
      <c r="D117" s="193" t="s">
        <v>154</v>
      </c>
      <c r="E117" s="38"/>
      <c r="F117" s="194" t="s">
        <v>198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154</v>
      </c>
      <c r="AU117" s="19" t="s">
        <v>85</v>
      </c>
    </row>
    <row r="118" spans="1:47" s="2" customFormat="1" ht="11.25">
      <c r="A118" s="36"/>
      <c r="B118" s="37"/>
      <c r="C118" s="38"/>
      <c r="D118" s="198" t="s">
        <v>155</v>
      </c>
      <c r="E118" s="38"/>
      <c r="F118" s="199" t="s">
        <v>201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155</v>
      </c>
      <c r="AU118" s="19" t="s">
        <v>85</v>
      </c>
    </row>
    <row r="119" spans="2:51" s="13" customFormat="1" ht="11.25">
      <c r="B119" s="201"/>
      <c r="C119" s="202"/>
      <c r="D119" s="193" t="s">
        <v>184</v>
      </c>
      <c r="E119" s="203" t="s">
        <v>19</v>
      </c>
      <c r="F119" s="204" t="s">
        <v>202</v>
      </c>
      <c r="G119" s="202"/>
      <c r="H119" s="205">
        <v>72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184</v>
      </c>
      <c r="AU119" s="211" t="s">
        <v>85</v>
      </c>
      <c r="AV119" s="13" t="s">
        <v>85</v>
      </c>
      <c r="AW119" s="13" t="s">
        <v>37</v>
      </c>
      <c r="AX119" s="13" t="s">
        <v>75</v>
      </c>
      <c r="AY119" s="211" t="s">
        <v>144</v>
      </c>
    </row>
    <row r="120" spans="2:51" s="14" customFormat="1" ht="11.25">
      <c r="B120" s="212"/>
      <c r="C120" s="213"/>
      <c r="D120" s="193" t="s">
        <v>184</v>
      </c>
      <c r="E120" s="214" t="s">
        <v>19</v>
      </c>
      <c r="F120" s="215" t="s">
        <v>186</v>
      </c>
      <c r="G120" s="213"/>
      <c r="H120" s="216">
        <v>72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184</v>
      </c>
      <c r="AU120" s="222" t="s">
        <v>85</v>
      </c>
      <c r="AV120" s="14" t="s">
        <v>169</v>
      </c>
      <c r="AW120" s="14" t="s">
        <v>37</v>
      </c>
      <c r="AX120" s="14" t="s">
        <v>83</v>
      </c>
      <c r="AY120" s="222" t="s">
        <v>144</v>
      </c>
    </row>
    <row r="121" spans="1:65" s="2" customFormat="1" ht="16.5" customHeight="1">
      <c r="A121" s="36"/>
      <c r="B121" s="37"/>
      <c r="C121" s="180" t="s">
        <v>203</v>
      </c>
      <c r="D121" s="180" t="s">
        <v>147</v>
      </c>
      <c r="E121" s="181" t="s">
        <v>204</v>
      </c>
      <c r="F121" s="182" t="s">
        <v>205</v>
      </c>
      <c r="G121" s="183" t="s">
        <v>206</v>
      </c>
      <c r="H121" s="184">
        <v>1</v>
      </c>
      <c r="I121" s="185"/>
      <c r="J121" s="186">
        <f>ROUND(I121*H121,2)</f>
        <v>0</v>
      </c>
      <c r="K121" s="182" t="s">
        <v>164</v>
      </c>
      <c r="L121" s="41"/>
      <c r="M121" s="187" t="s">
        <v>19</v>
      </c>
      <c r="N121" s="188" t="s">
        <v>46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152</v>
      </c>
      <c r="AT121" s="191" t="s">
        <v>147</v>
      </c>
      <c r="AU121" s="191" t="s">
        <v>85</v>
      </c>
      <c r="AY121" s="19" t="s">
        <v>144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83</v>
      </c>
      <c r="BK121" s="192">
        <f>ROUND(I121*H121,2)</f>
        <v>0</v>
      </c>
      <c r="BL121" s="19" t="s">
        <v>152</v>
      </c>
      <c r="BM121" s="191" t="s">
        <v>207</v>
      </c>
    </row>
    <row r="122" spans="1:47" s="2" customFormat="1" ht="11.25">
      <c r="A122" s="36"/>
      <c r="B122" s="37"/>
      <c r="C122" s="38"/>
      <c r="D122" s="193" t="s">
        <v>154</v>
      </c>
      <c r="E122" s="38"/>
      <c r="F122" s="194" t="s">
        <v>205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154</v>
      </c>
      <c r="AU122" s="19" t="s">
        <v>85</v>
      </c>
    </row>
    <row r="123" spans="1:47" s="2" customFormat="1" ht="11.25">
      <c r="A123" s="36"/>
      <c r="B123" s="37"/>
      <c r="C123" s="38"/>
      <c r="D123" s="198" t="s">
        <v>155</v>
      </c>
      <c r="E123" s="38"/>
      <c r="F123" s="199" t="s">
        <v>208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155</v>
      </c>
      <c r="AU123" s="19" t="s">
        <v>85</v>
      </c>
    </row>
    <row r="124" spans="1:47" s="2" customFormat="1" ht="19.5">
      <c r="A124" s="36"/>
      <c r="B124" s="37"/>
      <c r="C124" s="38"/>
      <c r="D124" s="193" t="s">
        <v>167</v>
      </c>
      <c r="E124" s="38"/>
      <c r="F124" s="200" t="s">
        <v>209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167</v>
      </c>
      <c r="AU124" s="19" t="s">
        <v>85</v>
      </c>
    </row>
    <row r="125" spans="2:51" s="13" customFormat="1" ht="11.25">
      <c r="B125" s="201"/>
      <c r="C125" s="202"/>
      <c r="D125" s="193" t="s">
        <v>184</v>
      </c>
      <c r="E125" s="203" t="s">
        <v>19</v>
      </c>
      <c r="F125" s="204" t="s">
        <v>83</v>
      </c>
      <c r="G125" s="202"/>
      <c r="H125" s="205">
        <v>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184</v>
      </c>
      <c r="AU125" s="211" t="s">
        <v>85</v>
      </c>
      <c r="AV125" s="13" t="s">
        <v>85</v>
      </c>
      <c r="AW125" s="13" t="s">
        <v>37</v>
      </c>
      <c r="AX125" s="13" t="s">
        <v>75</v>
      </c>
      <c r="AY125" s="211" t="s">
        <v>144</v>
      </c>
    </row>
    <row r="126" spans="2:51" s="14" customFormat="1" ht="11.25">
      <c r="B126" s="212"/>
      <c r="C126" s="213"/>
      <c r="D126" s="193" t="s">
        <v>184</v>
      </c>
      <c r="E126" s="214" t="s">
        <v>19</v>
      </c>
      <c r="F126" s="215" t="s">
        <v>186</v>
      </c>
      <c r="G126" s="213"/>
      <c r="H126" s="216">
        <v>1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184</v>
      </c>
      <c r="AU126" s="222" t="s">
        <v>85</v>
      </c>
      <c r="AV126" s="14" t="s">
        <v>169</v>
      </c>
      <c r="AW126" s="14" t="s">
        <v>37</v>
      </c>
      <c r="AX126" s="14" t="s">
        <v>83</v>
      </c>
      <c r="AY126" s="222" t="s">
        <v>144</v>
      </c>
    </row>
    <row r="127" spans="1:65" s="2" customFormat="1" ht="16.5" customHeight="1">
      <c r="A127" s="36"/>
      <c r="B127" s="37"/>
      <c r="C127" s="180" t="s">
        <v>195</v>
      </c>
      <c r="D127" s="180" t="s">
        <v>147</v>
      </c>
      <c r="E127" s="181" t="s">
        <v>210</v>
      </c>
      <c r="F127" s="182" t="s">
        <v>211</v>
      </c>
      <c r="G127" s="183" t="s">
        <v>192</v>
      </c>
      <c r="H127" s="184">
        <v>9</v>
      </c>
      <c r="I127" s="185"/>
      <c r="J127" s="186">
        <f>ROUND(I127*H127,2)</f>
        <v>0</v>
      </c>
      <c r="K127" s="182" t="s">
        <v>164</v>
      </c>
      <c r="L127" s="41"/>
      <c r="M127" s="187" t="s">
        <v>19</v>
      </c>
      <c r="N127" s="188" t="s">
        <v>46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152</v>
      </c>
      <c r="AT127" s="191" t="s">
        <v>147</v>
      </c>
      <c r="AU127" s="191" t="s">
        <v>85</v>
      </c>
      <c r="AY127" s="19" t="s">
        <v>144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83</v>
      </c>
      <c r="BK127" s="192">
        <f>ROUND(I127*H127,2)</f>
        <v>0</v>
      </c>
      <c r="BL127" s="19" t="s">
        <v>152</v>
      </c>
      <c r="BM127" s="191" t="s">
        <v>212</v>
      </c>
    </row>
    <row r="128" spans="1:47" s="2" customFormat="1" ht="11.25">
      <c r="A128" s="36"/>
      <c r="B128" s="37"/>
      <c r="C128" s="38"/>
      <c r="D128" s="193" t="s">
        <v>154</v>
      </c>
      <c r="E128" s="38"/>
      <c r="F128" s="194" t="s">
        <v>211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154</v>
      </c>
      <c r="AU128" s="19" t="s">
        <v>85</v>
      </c>
    </row>
    <row r="129" spans="1:47" s="2" customFormat="1" ht="11.25">
      <c r="A129" s="36"/>
      <c r="B129" s="37"/>
      <c r="C129" s="38"/>
      <c r="D129" s="198" t="s">
        <v>155</v>
      </c>
      <c r="E129" s="38"/>
      <c r="F129" s="199" t="s">
        <v>213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155</v>
      </c>
      <c r="AU129" s="19" t="s">
        <v>85</v>
      </c>
    </row>
    <row r="130" spans="2:51" s="13" customFormat="1" ht="11.25">
      <c r="B130" s="201"/>
      <c r="C130" s="202"/>
      <c r="D130" s="193" t="s">
        <v>184</v>
      </c>
      <c r="E130" s="203" t="s">
        <v>19</v>
      </c>
      <c r="F130" s="204" t="s">
        <v>195</v>
      </c>
      <c r="G130" s="202"/>
      <c r="H130" s="205">
        <v>9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184</v>
      </c>
      <c r="AU130" s="211" t="s">
        <v>85</v>
      </c>
      <c r="AV130" s="13" t="s">
        <v>85</v>
      </c>
      <c r="AW130" s="13" t="s">
        <v>37</v>
      </c>
      <c r="AX130" s="13" t="s">
        <v>75</v>
      </c>
      <c r="AY130" s="211" t="s">
        <v>144</v>
      </c>
    </row>
    <row r="131" spans="2:51" s="14" customFormat="1" ht="11.25">
      <c r="B131" s="212"/>
      <c r="C131" s="213"/>
      <c r="D131" s="193" t="s">
        <v>184</v>
      </c>
      <c r="E131" s="214" t="s">
        <v>19</v>
      </c>
      <c r="F131" s="215" t="s">
        <v>186</v>
      </c>
      <c r="G131" s="213"/>
      <c r="H131" s="216">
        <v>9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184</v>
      </c>
      <c r="AU131" s="222" t="s">
        <v>85</v>
      </c>
      <c r="AV131" s="14" t="s">
        <v>169</v>
      </c>
      <c r="AW131" s="14" t="s">
        <v>37</v>
      </c>
      <c r="AX131" s="14" t="s">
        <v>83</v>
      </c>
      <c r="AY131" s="222" t="s">
        <v>144</v>
      </c>
    </row>
    <row r="132" spans="1:65" s="2" customFormat="1" ht="16.5" customHeight="1">
      <c r="A132" s="36"/>
      <c r="B132" s="37"/>
      <c r="C132" s="180" t="s">
        <v>214</v>
      </c>
      <c r="D132" s="180" t="s">
        <v>147</v>
      </c>
      <c r="E132" s="181" t="s">
        <v>215</v>
      </c>
      <c r="F132" s="182" t="s">
        <v>216</v>
      </c>
      <c r="G132" s="183" t="s">
        <v>217</v>
      </c>
      <c r="H132" s="184">
        <v>52</v>
      </c>
      <c r="I132" s="185"/>
      <c r="J132" s="186">
        <f>ROUND(I132*H132,2)</f>
        <v>0</v>
      </c>
      <c r="K132" s="182" t="s">
        <v>164</v>
      </c>
      <c r="L132" s="41"/>
      <c r="M132" s="187" t="s">
        <v>19</v>
      </c>
      <c r="N132" s="188" t="s">
        <v>46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152</v>
      </c>
      <c r="AT132" s="191" t="s">
        <v>147</v>
      </c>
      <c r="AU132" s="191" t="s">
        <v>85</v>
      </c>
      <c r="AY132" s="19" t="s">
        <v>144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83</v>
      </c>
      <c r="BK132" s="192">
        <f>ROUND(I132*H132,2)</f>
        <v>0</v>
      </c>
      <c r="BL132" s="19" t="s">
        <v>152</v>
      </c>
      <c r="BM132" s="191" t="s">
        <v>218</v>
      </c>
    </row>
    <row r="133" spans="1:47" s="2" customFormat="1" ht="11.25">
      <c r="A133" s="36"/>
      <c r="B133" s="37"/>
      <c r="C133" s="38"/>
      <c r="D133" s="193" t="s">
        <v>154</v>
      </c>
      <c r="E133" s="38"/>
      <c r="F133" s="194" t="s">
        <v>216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154</v>
      </c>
      <c r="AU133" s="19" t="s">
        <v>85</v>
      </c>
    </row>
    <row r="134" spans="1:47" s="2" customFormat="1" ht="11.25">
      <c r="A134" s="36"/>
      <c r="B134" s="37"/>
      <c r="C134" s="38"/>
      <c r="D134" s="198" t="s">
        <v>155</v>
      </c>
      <c r="E134" s="38"/>
      <c r="F134" s="199" t="s">
        <v>219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155</v>
      </c>
      <c r="AU134" s="19" t="s">
        <v>85</v>
      </c>
    </row>
    <row r="135" spans="1:47" s="2" customFormat="1" ht="19.5">
      <c r="A135" s="36"/>
      <c r="B135" s="37"/>
      <c r="C135" s="38"/>
      <c r="D135" s="193" t="s">
        <v>167</v>
      </c>
      <c r="E135" s="38"/>
      <c r="F135" s="200" t="s">
        <v>220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167</v>
      </c>
      <c r="AU135" s="19" t="s">
        <v>85</v>
      </c>
    </row>
    <row r="136" spans="1:65" s="2" customFormat="1" ht="16.5" customHeight="1">
      <c r="A136" s="36"/>
      <c r="B136" s="37"/>
      <c r="C136" s="180" t="s">
        <v>221</v>
      </c>
      <c r="D136" s="180" t="s">
        <v>147</v>
      </c>
      <c r="E136" s="181" t="s">
        <v>222</v>
      </c>
      <c r="F136" s="182" t="s">
        <v>223</v>
      </c>
      <c r="G136" s="183" t="s">
        <v>224</v>
      </c>
      <c r="H136" s="184">
        <v>1</v>
      </c>
      <c r="I136" s="185"/>
      <c r="J136" s="186">
        <f>ROUND(I136*H136,2)</f>
        <v>0</v>
      </c>
      <c r="K136" s="182" t="s">
        <v>151</v>
      </c>
      <c r="L136" s="41"/>
      <c r="M136" s="187" t="s">
        <v>19</v>
      </c>
      <c r="N136" s="188" t="s">
        <v>46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152</v>
      </c>
      <c r="AT136" s="191" t="s">
        <v>147</v>
      </c>
      <c r="AU136" s="191" t="s">
        <v>85</v>
      </c>
      <c r="AY136" s="19" t="s">
        <v>144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83</v>
      </c>
      <c r="BK136" s="192">
        <f>ROUND(I136*H136,2)</f>
        <v>0</v>
      </c>
      <c r="BL136" s="19" t="s">
        <v>152</v>
      </c>
      <c r="BM136" s="191" t="s">
        <v>225</v>
      </c>
    </row>
    <row r="137" spans="1:47" s="2" customFormat="1" ht="11.25">
      <c r="A137" s="36"/>
      <c r="B137" s="37"/>
      <c r="C137" s="38"/>
      <c r="D137" s="193" t="s">
        <v>154</v>
      </c>
      <c r="E137" s="38"/>
      <c r="F137" s="194" t="s">
        <v>223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154</v>
      </c>
      <c r="AU137" s="19" t="s">
        <v>85</v>
      </c>
    </row>
    <row r="138" spans="1:47" s="2" customFormat="1" ht="11.25">
      <c r="A138" s="36"/>
      <c r="B138" s="37"/>
      <c r="C138" s="38"/>
      <c r="D138" s="198" t="s">
        <v>155</v>
      </c>
      <c r="E138" s="38"/>
      <c r="F138" s="199" t="s">
        <v>226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155</v>
      </c>
      <c r="AU138" s="19" t="s">
        <v>85</v>
      </c>
    </row>
    <row r="139" spans="1:65" s="2" customFormat="1" ht="16.5" customHeight="1">
      <c r="A139" s="36"/>
      <c r="B139" s="37"/>
      <c r="C139" s="180" t="s">
        <v>227</v>
      </c>
      <c r="D139" s="180" t="s">
        <v>147</v>
      </c>
      <c r="E139" s="181" t="s">
        <v>228</v>
      </c>
      <c r="F139" s="182" t="s">
        <v>229</v>
      </c>
      <c r="G139" s="183" t="s">
        <v>224</v>
      </c>
      <c r="H139" s="184">
        <v>1</v>
      </c>
      <c r="I139" s="185"/>
      <c r="J139" s="186">
        <f>ROUND(I139*H139,2)</f>
        <v>0</v>
      </c>
      <c r="K139" s="182" t="s">
        <v>164</v>
      </c>
      <c r="L139" s="41"/>
      <c r="M139" s="187" t="s">
        <v>19</v>
      </c>
      <c r="N139" s="188" t="s">
        <v>46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152</v>
      </c>
      <c r="AT139" s="191" t="s">
        <v>147</v>
      </c>
      <c r="AU139" s="191" t="s">
        <v>85</v>
      </c>
      <c r="AY139" s="19" t="s">
        <v>144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83</v>
      </c>
      <c r="BK139" s="192">
        <f>ROUND(I139*H139,2)</f>
        <v>0</v>
      </c>
      <c r="BL139" s="19" t="s">
        <v>152</v>
      </c>
      <c r="BM139" s="191" t="s">
        <v>230</v>
      </c>
    </row>
    <row r="140" spans="1:47" s="2" customFormat="1" ht="11.25">
      <c r="A140" s="36"/>
      <c r="B140" s="37"/>
      <c r="C140" s="38"/>
      <c r="D140" s="193" t="s">
        <v>154</v>
      </c>
      <c r="E140" s="38"/>
      <c r="F140" s="194" t="s">
        <v>229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154</v>
      </c>
      <c r="AU140" s="19" t="s">
        <v>85</v>
      </c>
    </row>
    <row r="141" spans="1:47" s="2" customFormat="1" ht="11.25">
      <c r="A141" s="36"/>
      <c r="B141" s="37"/>
      <c r="C141" s="38"/>
      <c r="D141" s="198" t="s">
        <v>155</v>
      </c>
      <c r="E141" s="38"/>
      <c r="F141" s="199" t="s">
        <v>231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155</v>
      </c>
      <c r="AU141" s="19" t="s">
        <v>85</v>
      </c>
    </row>
    <row r="142" spans="1:65" s="2" customFormat="1" ht="16.5" customHeight="1">
      <c r="A142" s="36"/>
      <c r="B142" s="37"/>
      <c r="C142" s="180" t="s">
        <v>232</v>
      </c>
      <c r="D142" s="180" t="s">
        <v>147</v>
      </c>
      <c r="E142" s="181" t="s">
        <v>233</v>
      </c>
      <c r="F142" s="182" t="s">
        <v>234</v>
      </c>
      <c r="G142" s="183" t="s">
        <v>224</v>
      </c>
      <c r="H142" s="184">
        <v>1</v>
      </c>
      <c r="I142" s="185"/>
      <c r="J142" s="186">
        <f>ROUND(I142*H142,2)</f>
        <v>0</v>
      </c>
      <c r="K142" s="182" t="s">
        <v>164</v>
      </c>
      <c r="L142" s="41"/>
      <c r="M142" s="187" t="s">
        <v>19</v>
      </c>
      <c r="N142" s="188" t="s">
        <v>46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152</v>
      </c>
      <c r="AT142" s="191" t="s">
        <v>147</v>
      </c>
      <c r="AU142" s="191" t="s">
        <v>85</v>
      </c>
      <c r="AY142" s="19" t="s">
        <v>144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83</v>
      </c>
      <c r="BK142" s="192">
        <f>ROUND(I142*H142,2)</f>
        <v>0</v>
      </c>
      <c r="BL142" s="19" t="s">
        <v>152</v>
      </c>
      <c r="BM142" s="191" t="s">
        <v>235</v>
      </c>
    </row>
    <row r="143" spans="1:47" s="2" customFormat="1" ht="11.25">
      <c r="A143" s="36"/>
      <c r="B143" s="37"/>
      <c r="C143" s="38"/>
      <c r="D143" s="193" t="s">
        <v>154</v>
      </c>
      <c r="E143" s="38"/>
      <c r="F143" s="194" t="s">
        <v>234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154</v>
      </c>
      <c r="AU143" s="19" t="s">
        <v>85</v>
      </c>
    </row>
    <row r="144" spans="1:47" s="2" customFormat="1" ht="11.25">
      <c r="A144" s="36"/>
      <c r="B144" s="37"/>
      <c r="C144" s="38"/>
      <c r="D144" s="198" t="s">
        <v>155</v>
      </c>
      <c r="E144" s="38"/>
      <c r="F144" s="199" t="s">
        <v>236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155</v>
      </c>
      <c r="AU144" s="19" t="s">
        <v>85</v>
      </c>
    </row>
    <row r="145" spans="1:65" s="2" customFormat="1" ht="16.5" customHeight="1">
      <c r="A145" s="36"/>
      <c r="B145" s="37"/>
      <c r="C145" s="180" t="s">
        <v>237</v>
      </c>
      <c r="D145" s="180" t="s">
        <v>147</v>
      </c>
      <c r="E145" s="181" t="s">
        <v>238</v>
      </c>
      <c r="F145" s="182" t="s">
        <v>239</v>
      </c>
      <c r="G145" s="183" t="s">
        <v>199</v>
      </c>
      <c r="H145" s="184">
        <v>50</v>
      </c>
      <c r="I145" s="185"/>
      <c r="J145" s="186">
        <f>ROUND(I145*H145,2)</f>
        <v>0</v>
      </c>
      <c r="K145" s="182" t="s">
        <v>164</v>
      </c>
      <c r="L145" s="41"/>
      <c r="M145" s="187" t="s">
        <v>19</v>
      </c>
      <c r="N145" s="188" t="s">
        <v>46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152</v>
      </c>
      <c r="AT145" s="191" t="s">
        <v>147</v>
      </c>
      <c r="AU145" s="191" t="s">
        <v>85</v>
      </c>
      <c r="AY145" s="19" t="s">
        <v>144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83</v>
      </c>
      <c r="BK145" s="192">
        <f>ROUND(I145*H145,2)</f>
        <v>0</v>
      </c>
      <c r="BL145" s="19" t="s">
        <v>152</v>
      </c>
      <c r="BM145" s="191" t="s">
        <v>240</v>
      </c>
    </row>
    <row r="146" spans="1:47" s="2" customFormat="1" ht="11.25">
      <c r="A146" s="36"/>
      <c r="B146" s="37"/>
      <c r="C146" s="38"/>
      <c r="D146" s="193" t="s">
        <v>154</v>
      </c>
      <c r="E146" s="38"/>
      <c r="F146" s="194" t="s">
        <v>239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154</v>
      </c>
      <c r="AU146" s="19" t="s">
        <v>85</v>
      </c>
    </row>
    <row r="147" spans="1:47" s="2" customFormat="1" ht="11.25">
      <c r="A147" s="36"/>
      <c r="B147" s="37"/>
      <c r="C147" s="38"/>
      <c r="D147" s="198" t="s">
        <v>155</v>
      </c>
      <c r="E147" s="38"/>
      <c r="F147" s="199" t="s">
        <v>241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155</v>
      </c>
      <c r="AU147" s="19" t="s">
        <v>85</v>
      </c>
    </row>
    <row r="148" spans="2:63" s="12" customFormat="1" ht="22.9" customHeight="1">
      <c r="B148" s="164"/>
      <c r="C148" s="165"/>
      <c r="D148" s="166" t="s">
        <v>74</v>
      </c>
      <c r="E148" s="178" t="s">
        <v>242</v>
      </c>
      <c r="F148" s="178" t="s">
        <v>243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SUM(P149:P160)</f>
        <v>0</v>
      </c>
      <c r="Q148" s="172"/>
      <c r="R148" s="173">
        <f>SUM(R149:R160)</f>
        <v>0</v>
      </c>
      <c r="S148" s="172"/>
      <c r="T148" s="174">
        <f>SUM(T149:T160)</f>
        <v>0</v>
      </c>
      <c r="AR148" s="175" t="s">
        <v>143</v>
      </c>
      <c r="AT148" s="176" t="s">
        <v>74</v>
      </c>
      <c r="AU148" s="176" t="s">
        <v>83</v>
      </c>
      <c r="AY148" s="175" t="s">
        <v>144</v>
      </c>
      <c r="BK148" s="177">
        <f>SUM(BK149:BK160)</f>
        <v>0</v>
      </c>
    </row>
    <row r="149" spans="1:65" s="2" customFormat="1" ht="24.2" customHeight="1">
      <c r="A149" s="36"/>
      <c r="B149" s="37"/>
      <c r="C149" s="180" t="s">
        <v>8</v>
      </c>
      <c r="D149" s="180" t="s">
        <v>147</v>
      </c>
      <c r="E149" s="181" t="s">
        <v>244</v>
      </c>
      <c r="F149" s="182" t="s">
        <v>245</v>
      </c>
      <c r="G149" s="183" t="s">
        <v>246</v>
      </c>
      <c r="H149" s="184">
        <v>1</v>
      </c>
      <c r="I149" s="185"/>
      <c r="J149" s="186">
        <f>ROUND(I149*H149,2)</f>
        <v>0</v>
      </c>
      <c r="K149" s="182" t="s">
        <v>164</v>
      </c>
      <c r="L149" s="41"/>
      <c r="M149" s="187" t="s">
        <v>19</v>
      </c>
      <c r="N149" s="188" t="s">
        <v>46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152</v>
      </c>
      <c r="AT149" s="191" t="s">
        <v>147</v>
      </c>
      <c r="AU149" s="191" t="s">
        <v>85</v>
      </c>
      <c r="AY149" s="19" t="s">
        <v>144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83</v>
      </c>
      <c r="BK149" s="192">
        <f>ROUND(I149*H149,2)</f>
        <v>0</v>
      </c>
      <c r="BL149" s="19" t="s">
        <v>152</v>
      </c>
      <c r="BM149" s="191" t="s">
        <v>247</v>
      </c>
    </row>
    <row r="150" spans="1:47" s="2" customFormat="1" ht="11.25">
      <c r="A150" s="36"/>
      <c r="B150" s="37"/>
      <c r="C150" s="38"/>
      <c r="D150" s="193" t="s">
        <v>154</v>
      </c>
      <c r="E150" s="38"/>
      <c r="F150" s="194" t="s">
        <v>245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154</v>
      </c>
      <c r="AU150" s="19" t="s">
        <v>85</v>
      </c>
    </row>
    <row r="151" spans="1:47" s="2" customFormat="1" ht="11.25">
      <c r="A151" s="36"/>
      <c r="B151" s="37"/>
      <c r="C151" s="38"/>
      <c r="D151" s="198" t="s">
        <v>155</v>
      </c>
      <c r="E151" s="38"/>
      <c r="F151" s="199" t="s">
        <v>248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155</v>
      </c>
      <c r="AU151" s="19" t="s">
        <v>85</v>
      </c>
    </row>
    <row r="152" spans="1:65" s="2" customFormat="1" ht="16.5" customHeight="1">
      <c r="A152" s="36"/>
      <c r="B152" s="37"/>
      <c r="C152" s="180" t="s">
        <v>249</v>
      </c>
      <c r="D152" s="180" t="s">
        <v>147</v>
      </c>
      <c r="E152" s="181" t="s">
        <v>250</v>
      </c>
      <c r="F152" s="182" t="s">
        <v>251</v>
      </c>
      <c r="G152" s="183" t="s">
        <v>224</v>
      </c>
      <c r="H152" s="184">
        <v>1</v>
      </c>
      <c r="I152" s="185"/>
      <c r="J152" s="186">
        <f>ROUND(I152*H152,2)</f>
        <v>0</v>
      </c>
      <c r="K152" s="182" t="s">
        <v>151</v>
      </c>
      <c r="L152" s="41"/>
      <c r="M152" s="187" t="s">
        <v>19</v>
      </c>
      <c r="N152" s="188" t="s">
        <v>46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152</v>
      </c>
      <c r="AT152" s="191" t="s">
        <v>147</v>
      </c>
      <c r="AU152" s="191" t="s">
        <v>85</v>
      </c>
      <c r="AY152" s="19" t="s">
        <v>144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83</v>
      </c>
      <c r="BK152" s="192">
        <f>ROUND(I152*H152,2)</f>
        <v>0</v>
      </c>
      <c r="BL152" s="19" t="s">
        <v>152</v>
      </c>
      <c r="BM152" s="191" t="s">
        <v>252</v>
      </c>
    </row>
    <row r="153" spans="1:47" s="2" customFormat="1" ht="11.25">
      <c r="A153" s="36"/>
      <c r="B153" s="37"/>
      <c r="C153" s="38"/>
      <c r="D153" s="193" t="s">
        <v>154</v>
      </c>
      <c r="E153" s="38"/>
      <c r="F153" s="194" t="s">
        <v>251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154</v>
      </c>
      <c r="AU153" s="19" t="s">
        <v>85</v>
      </c>
    </row>
    <row r="154" spans="1:47" s="2" customFormat="1" ht="11.25">
      <c r="A154" s="36"/>
      <c r="B154" s="37"/>
      <c r="C154" s="38"/>
      <c r="D154" s="198" t="s">
        <v>155</v>
      </c>
      <c r="E154" s="38"/>
      <c r="F154" s="199" t="s">
        <v>253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155</v>
      </c>
      <c r="AU154" s="19" t="s">
        <v>85</v>
      </c>
    </row>
    <row r="155" spans="1:65" s="2" customFormat="1" ht="24.2" customHeight="1">
      <c r="A155" s="36"/>
      <c r="B155" s="37"/>
      <c r="C155" s="180" t="s">
        <v>254</v>
      </c>
      <c r="D155" s="180" t="s">
        <v>147</v>
      </c>
      <c r="E155" s="181" t="s">
        <v>255</v>
      </c>
      <c r="F155" s="182" t="s">
        <v>256</v>
      </c>
      <c r="G155" s="183" t="s">
        <v>246</v>
      </c>
      <c r="H155" s="184">
        <v>1</v>
      </c>
      <c r="I155" s="185"/>
      <c r="J155" s="186">
        <f>ROUND(I155*H155,2)</f>
        <v>0</v>
      </c>
      <c r="K155" s="182" t="s">
        <v>164</v>
      </c>
      <c r="L155" s="41"/>
      <c r="M155" s="187" t="s">
        <v>19</v>
      </c>
      <c r="N155" s="188" t="s">
        <v>46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152</v>
      </c>
      <c r="AT155" s="191" t="s">
        <v>147</v>
      </c>
      <c r="AU155" s="191" t="s">
        <v>85</v>
      </c>
      <c r="AY155" s="19" t="s">
        <v>144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83</v>
      </c>
      <c r="BK155" s="192">
        <f>ROUND(I155*H155,2)</f>
        <v>0</v>
      </c>
      <c r="BL155" s="19" t="s">
        <v>152</v>
      </c>
      <c r="BM155" s="191" t="s">
        <v>257</v>
      </c>
    </row>
    <row r="156" spans="1:47" s="2" customFormat="1" ht="11.25">
      <c r="A156" s="36"/>
      <c r="B156" s="37"/>
      <c r="C156" s="38"/>
      <c r="D156" s="193" t="s">
        <v>154</v>
      </c>
      <c r="E156" s="38"/>
      <c r="F156" s="194" t="s">
        <v>256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154</v>
      </c>
      <c r="AU156" s="19" t="s">
        <v>85</v>
      </c>
    </row>
    <row r="157" spans="1:47" s="2" customFormat="1" ht="11.25">
      <c r="A157" s="36"/>
      <c r="B157" s="37"/>
      <c r="C157" s="38"/>
      <c r="D157" s="198" t="s">
        <v>155</v>
      </c>
      <c r="E157" s="38"/>
      <c r="F157" s="199" t="s">
        <v>258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155</v>
      </c>
      <c r="AU157" s="19" t="s">
        <v>85</v>
      </c>
    </row>
    <row r="158" spans="1:65" s="2" customFormat="1" ht="16.5" customHeight="1">
      <c r="A158" s="36"/>
      <c r="B158" s="37"/>
      <c r="C158" s="180" t="s">
        <v>259</v>
      </c>
      <c r="D158" s="180" t="s">
        <v>147</v>
      </c>
      <c r="E158" s="181" t="s">
        <v>260</v>
      </c>
      <c r="F158" s="182" t="s">
        <v>261</v>
      </c>
      <c r="G158" s="183" t="s">
        <v>150</v>
      </c>
      <c r="H158" s="184">
        <v>1</v>
      </c>
      <c r="I158" s="185"/>
      <c r="J158" s="186">
        <f>ROUND(I158*H158,2)</f>
        <v>0</v>
      </c>
      <c r="K158" s="182" t="s">
        <v>164</v>
      </c>
      <c r="L158" s="41"/>
      <c r="M158" s="187" t="s">
        <v>19</v>
      </c>
      <c r="N158" s="188" t="s">
        <v>46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152</v>
      </c>
      <c r="AT158" s="191" t="s">
        <v>147</v>
      </c>
      <c r="AU158" s="191" t="s">
        <v>85</v>
      </c>
      <c r="AY158" s="19" t="s">
        <v>144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83</v>
      </c>
      <c r="BK158" s="192">
        <f>ROUND(I158*H158,2)</f>
        <v>0</v>
      </c>
      <c r="BL158" s="19" t="s">
        <v>152</v>
      </c>
      <c r="BM158" s="191" t="s">
        <v>262</v>
      </c>
    </row>
    <row r="159" spans="1:47" s="2" customFormat="1" ht="11.25">
      <c r="A159" s="36"/>
      <c r="B159" s="37"/>
      <c r="C159" s="38"/>
      <c r="D159" s="193" t="s">
        <v>154</v>
      </c>
      <c r="E159" s="38"/>
      <c r="F159" s="194" t="s">
        <v>261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154</v>
      </c>
      <c r="AU159" s="19" t="s">
        <v>85</v>
      </c>
    </row>
    <row r="160" spans="1:47" s="2" customFormat="1" ht="11.25">
      <c r="A160" s="36"/>
      <c r="B160" s="37"/>
      <c r="C160" s="38"/>
      <c r="D160" s="198" t="s">
        <v>155</v>
      </c>
      <c r="E160" s="38"/>
      <c r="F160" s="199" t="s">
        <v>263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155</v>
      </c>
      <c r="AU160" s="19" t="s">
        <v>85</v>
      </c>
    </row>
    <row r="161" spans="2:63" s="12" customFormat="1" ht="22.9" customHeight="1">
      <c r="B161" s="164"/>
      <c r="C161" s="165"/>
      <c r="D161" s="166" t="s">
        <v>74</v>
      </c>
      <c r="E161" s="178" t="s">
        <v>264</v>
      </c>
      <c r="F161" s="178" t="s">
        <v>265</v>
      </c>
      <c r="G161" s="165"/>
      <c r="H161" s="165"/>
      <c r="I161" s="168"/>
      <c r="J161" s="179">
        <f>BK161</f>
        <v>0</v>
      </c>
      <c r="K161" s="165"/>
      <c r="L161" s="170"/>
      <c r="M161" s="171"/>
      <c r="N161" s="172"/>
      <c r="O161" s="172"/>
      <c r="P161" s="173">
        <f>SUM(P162:P164)</f>
        <v>0</v>
      </c>
      <c r="Q161" s="172"/>
      <c r="R161" s="173">
        <f>SUM(R162:R164)</f>
        <v>0</v>
      </c>
      <c r="S161" s="172"/>
      <c r="T161" s="174">
        <f>SUM(T162:T164)</f>
        <v>0</v>
      </c>
      <c r="AR161" s="175" t="s">
        <v>143</v>
      </c>
      <c r="AT161" s="176" t="s">
        <v>74</v>
      </c>
      <c r="AU161" s="176" t="s">
        <v>83</v>
      </c>
      <c r="AY161" s="175" t="s">
        <v>144</v>
      </c>
      <c r="BK161" s="177">
        <f>SUM(BK162:BK164)</f>
        <v>0</v>
      </c>
    </row>
    <row r="162" spans="1:65" s="2" customFormat="1" ht="16.5" customHeight="1">
      <c r="A162" s="36"/>
      <c r="B162" s="37"/>
      <c r="C162" s="180" t="s">
        <v>266</v>
      </c>
      <c r="D162" s="180" t="s">
        <v>147</v>
      </c>
      <c r="E162" s="181" t="s">
        <v>267</v>
      </c>
      <c r="F162" s="182" t="s">
        <v>268</v>
      </c>
      <c r="G162" s="183" t="s">
        <v>172</v>
      </c>
      <c r="H162" s="184">
        <v>1</v>
      </c>
      <c r="I162" s="185"/>
      <c r="J162" s="186">
        <f>ROUND(I162*H162,2)</f>
        <v>0</v>
      </c>
      <c r="K162" s="182" t="s">
        <v>151</v>
      </c>
      <c r="L162" s="41"/>
      <c r="M162" s="187" t="s">
        <v>19</v>
      </c>
      <c r="N162" s="188" t="s">
        <v>46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152</v>
      </c>
      <c r="AT162" s="191" t="s">
        <v>147</v>
      </c>
      <c r="AU162" s="191" t="s">
        <v>85</v>
      </c>
      <c r="AY162" s="19" t="s">
        <v>144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83</v>
      </c>
      <c r="BK162" s="192">
        <f>ROUND(I162*H162,2)</f>
        <v>0</v>
      </c>
      <c r="BL162" s="19" t="s">
        <v>152</v>
      </c>
      <c r="BM162" s="191" t="s">
        <v>269</v>
      </c>
    </row>
    <row r="163" spans="1:47" s="2" customFormat="1" ht="11.25">
      <c r="A163" s="36"/>
      <c r="B163" s="37"/>
      <c r="C163" s="38"/>
      <c r="D163" s="193" t="s">
        <v>154</v>
      </c>
      <c r="E163" s="38"/>
      <c r="F163" s="194" t="s">
        <v>268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154</v>
      </c>
      <c r="AU163" s="19" t="s">
        <v>85</v>
      </c>
    </row>
    <row r="164" spans="1:47" s="2" customFormat="1" ht="11.25">
      <c r="A164" s="36"/>
      <c r="B164" s="37"/>
      <c r="C164" s="38"/>
      <c r="D164" s="198" t="s">
        <v>155</v>
      </c>
      <c r="E164" s="38"/>
      <c r="F164" s="199" t="s">
        <v>270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155</v>
      </c>
      <c r="AU164" s="19" t="s">
        <v>85</v>
      </c>
    </row>
    <row r="165" spans="2:63" s="12" customFormat="1" ht="22.9" customHeight="1">
      <c r="B165" s="164"/>
      <c r="C165" s="165"/>
      <c r="D165" s="166" t="s">
        <v>74</v>
      </c>
      <c r="E165" s="178" t="s">
        <v>271</v>
      </c>
      <c r="F165" s="178" t="s">
        <v>272</v>
      </c>
      <c r="G165" s="165"/>
      <c r="H165" s="165"/>
      <c r="I165" s="168"/>
      <c r="J165" s="179">
        <f>BK165</f>
        <v>0</v>
      </c>
      <c r="K165" s="165"/>
      <c r="L165" s="170"/>
      <c r="M165" s="171"/>
      <c r="N165" s="172"/>
      <c r="O165" s="172"/>
      <c r="P165" s="173">
        <f>SUM(P166:P184)</f>
        <v>0</v>
      </c>
      <c r="Q165" s="172"/>
      <c r="R165" s="173">
        <f>SUM(R166:R184)</f>
        <v>0</v>
      </c>
      <c r="S165" s="172"/>
      <c r="T165" s="174">
        <f>SUM(T166:T184)</f>
        <v>0</v>
      </c>
      <c r="AR165" s="175" t="s">
        <v>143</v>
      </c>
      <c r="AT165" s="176" t="s">
        <v>74</v>
      </c>
      <c r="AU165" s="176" t="s">
        <v>83</v>
      </c>
      <c r="AY165" s="175" t="s">
        <v>144</v>
      </c>
      <c r="BK165" s="177">
        <f>SUM(BK166:BK184)</f>
        <v>0</v>
      </c>
    </row>
    <row r="166" spans="1:65" s="2" customFormat="1" ht="16.5" customHeight="1">
      <c r="A166" s="36"/>
      <c r="B166" s="37"/>
      <c r="C166" s="180" t="s">
        <v>273</v>
      </c>
      <c r="D166" s="180" t="s">
        <v>147</v>
      </c>
      <c r="E166" s="181" t="s">
        <v>274</v>
      </c>
      <c r="F166" s="182" t="s">
        <v>275</v>
      </c>
      <c r="G166" s="183" t="s">
        <v>192</v>
      </c>
      <c r="H166" s="184">
        <v>9</v>
      </c>
      <c r="I166" s="185"/>
      <c r="J166" s="186">
        <f>ROUND(I166*H166,2)</f>
        <v>0</v>
      </c>
      <c r="K166" s="182" t="s">
        <v>164</v>
      </c>
      <c r="L166" s="41"/>
      <c r="M166" s="187" t="s">
        <v>19</v>
      </c>
      <c r="N166" s="188" t="s">
        <v>46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152</v>
      </c>
      <c r="AT166" s="191" t="s">
        <v>147</v>
      </c>
      <c r="AU166" s="191" t="s">
        <v>85</v>
      </c>
      <c r="AY166" s="19" t="s">
        <v>144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83</v>
      </c>
      <c r="BK166" s="192">
        <f>ROUND(I166*H166,2)</f>
        <v>0</v>
      </c>
      <c r="BL166" s="19" t="s">
        <v>152</v>
      </c>
      <c r="BM166" s="191" t="s">
        <v>276</v>
      </c>
    </row>
    <row r="167" spans="1:47" s="2" customFormat="1" ht="11.25">
      <c r="A167" s="36"/>
      <c r="B167" s="37"/>
      <c r="C167" s="38"/>
      <c r="D167" s="193" t="s">
        <v>154</v>
      </c>
      <c r="E167" s="38"/>
      <c r="F167" s="194" t="s">
        <v>275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154</v>
      </c>
      <c r="AU167" s="19" t="s">
        <v>85</v>
      </c>
    </row>
    <row r="168" spans="1:47" s="2" customFormat="1" ht="11.25">
      <c r="A168" s="36"/>
      <c r="B168" s="37"/>
      <c r="C168" s="38"/>
      <c r="D168" s="198" t="s">
        <v>155</v>
      </c>
      <c r="E168" s="38"/>
      <c r="F168" s="199" t="s">
        <v>277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155</v>
      </c>
      <c r="AU168" s="19" t="s">
        <v>85</v>
      </c>
    </row>
    <row r="169" spans="2:51" s="13" customFormat="1" ht="11.25">
      <c r="B169" s="201"/>
      <c r="C169" s="202"/>
      <c r="D169" s="193" t="s">
        <v>184</v>
      </c>
      <c r="E169" s="203" t="s">
        <v>19</v>
      </c>
      <c r="F169" s="204" t="s">
        <v>195</v>
      </c>
      <c r="G169" s="202"/>
      <c r="H169" s="205">
        <v>9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184</v>
      </c>
      <c r="AU169" s="211" t="s">
        <v>85</v>
      </c>
      <c r="AV169" s="13" t="s">
        <v>85</v>
      </c>
      <c r="AW169" s="13" t="s">
        <v>37</v>
      </c>
      <c r="AX169" s="13" t="s">
        <v>75</v>
      </c>
      <c r="AY169" s="211" t="s">
        <v>144</v>
      </c>
    </row>
    <row r="170" spans="2:51" s="14" customFormat="1" ht="11.25">
      <c r="B170" s="212"/>
      <c r="C170" s="213"/>
      <c r="D170" s="193" t="s">
        <v>184</v>
      </c>
      <c r="E170" s="214" t="s">
        <v>19</v>
      </c>
      <c r="F170" s="215" t="s">
        <v>186</v>
      </c>
      <c r="G170" s="213"/>
      <c r="H170" s="216">
        <v>9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184</v>
      </c>
      <c r="AU170" s="222" t="s">
        <v>85</v>
      </c>
      <c r="AV170" s="14" t="s">
        <v>169</v>
      </c>
      <c r="AW170" s="14" t="s">
        <v>37</v>
      </c>
      <c r="AX170" s="14" t="s">
        <v>83</v>
      </c>
      <c r="AY170" s="222" t="s">
        <v>144</v>
      </c>
    </row>
    <row r="171" spans="1:65" s="2" customFormat="1" ht="24.2" customHeight="1">
      <c r="A171" s="36"/>
      <c r="B171" s="37"/>
      <c r="C171" s="180" t="s">
        <v>7</v>
      </c>
      <c r="D171" s="180" t="s">
        <v>147</v>
      </c>
      <c r="E171" s="181" t="s">
        <v>278</v>
      </c>
      <c r="F171" s="182" t="s">
        <v>279</v>
      </c>
      <c r="G171" s="183" t="s">
        <v>246</v>
      </c>
      <c r="H171" s="184">
        <v>1</v>
      </c>
      <c r="I171" s="185"/>
      <c r="J171" s="186">
        <f>ROUND(I171*H171,2)</f>
        <v>0</v>
      </c>
      <c r="K171" s="182" t="s">
        <v>164</v>
      </c>
      <c r="L171" s="41"/>
      <c r="M171" s="187" t="s">
        <v>19</v>
      </c>
      <c r="N171" s="188" t="s">
        <v>46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152</v>
      </c>
      <c r="AT171" s="191" t="s">
        <v>147</v>
      </c>
      <c r="AU171" s="191" t="s">
        <v>85</v>
      </c>
      <c r="AY171" s="19" t="s">
        <v>144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83</v>
      </c>
      <c r="BK171" s="192">
        <f>ROUND(I171*H171,2)</f>
        <v>0</v>
      </c>
      <c r="BL171" s="19" t="s">
        <v>152</v>
      </c>
      <c r="BM171" s="191" t="s">
        <v>280</v>
      </c>
    </row>
    <row r="172" spans="1:47" s="2" customFormat="1" ht="11.25">
      <c r="A172" s="36"/>
      <c r="B172" s="37"/>
      <c r="C172" s="38"/>
      <c r="D172" s="193" t="s">
        <v>154</v>
      </c>
      <c r="E172" s="38"/>
      <c r="F172" s="194" t="s">
        <v>281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154</v>
      </c>
      <c r="AU172" s="19" t="s">
        <v>85</v>
      </c>
    </row>
    <row r="173" spans="1:47" s="2" customFormat="1" ht="11.25">
      <c r="A173" s="36"/>
      <c r="B173" s="37"/>
      <c r="C173" s="38"/>
      <c r="D173" s="198" t="s">
        <v>155</v>
      </c>
      <c r="E173" s="38"/>
      <c r="F173" s="199" t="s">
        <v>282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155</v>
      </c>
      <c r="AU173" s="19" t="s">
        <v>85</v>
      </c>
    </row>
    <row r="174" spans="1:47" s="2" customFormat="1" ht="19.5">
      <c r="A174" s="36"/>
      <c r="B174" s="37"/>
      <c r="C174" s="38"/>
      <c r="D174" s="193" t="s">
        <v>167</v>
      </c>
      <c r="E174" s="38"/>
      <c r="F174" s="200" t="s">
        <v>283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167</v>
      </c>
      <c r="AU174" s="19" t="s">
        <v>85</v>
      </c>
    </row>
    <row r="175" spans="1:65" s="2" customFormat="1" ht="24.2" customHeight="1">
      <c r="A175" s="36"/>
      <c r="B175" s="37"/>
      <c r="C175" s="180" t="s">
        <v>284</v>
      </c>
      <c r="D175" s="180" t="s">
        <v>147</v>
      </c>
      <c r="E175" s="181" t="s">
        <v>285</v>
      </c>
      <c r="F175" s="182" t="s">
        <v>286</v>
      </c>
      <c r="G175" s="183" t="s">
        <v>246</v>
      </c>
      <c r="H175" s="184">
        <v>1</v>
      </c>
      <c r="I175" s="185"/>
      <c r="J175" s="186">
        <f>ROUND(I175*H175,2)</f>
        <v>0</v>
      </c>
      <c r="K175" s="182" t="s">
        <v>164</v>
      </c>
      <c r="L175" s="41"/>
      <c r="M175" s="187" t="s">
        <v>19</v>
      </c>
      <c r="N175" s="188" t="s">
        <v>46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152</v>
      </c>
      <c r="AT175" s="191" t="s">
        <v>147</v>
      </c>
      <c r="AU175" s="191" t="s">
        <v>85</v>
      </c>
      <c r="AY175" s="19" t="s">
        <v>144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83</v>
      </c>
      <c r="BK175" s="192">
        <f>ROUND(I175*H175,2)</f>
        <v>0</v>
      </c>
      <c r="BL175" s="19" t="s">
        <v>152</v>
      </c>
      <c r="BM175" s="191" t="s">
        <v>287</v>
      </c>
    </row>
    <row r="176" spans="1:47" s="2" customFormat="1" ht="11.25">
      <c r="A176" s="36"/>
      <c r="B176" s="37"/>
      <c r="C176" s="38"/>
      <c r="D176" s="193" t="s">
        <v>154</v>
      </c>
      <c r="E176" s="38"/>
      <c r="F176" s="194" t="s">
        <v>286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154</v>
      </c>
      <c r="AU176" s="19" t="s">
        <v>85</v>
      </c>
    </row>
    <row r="177" spans="1:47" s="2" customFormat="1" ht="11.25">
      <c r="A177" s="36"/>
      <c r="B177" s="37"/>
      <c r="C177" s="38"/>
      <c r="D177" s="198" t="s">
        <v>155</v>
      </c>
      <c r="E177" s="38"/>
      <c r="F177" s="199" t="s">
        <v>288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155</v>
      </c>
      <c r="AU177" s="19" t="s">
        <v>85</v>
      </c>
    </row>
    <row r="178" spans="1:47" s="2" customFormat="1" ht="19.5">
      <c r="A178" s="36"/>
      <c r="B178" s="37"/>
      <c r="C178" s="38"/>
      <c r="D178" s="193" t="s">
        <v>167</v>
      </c>
      <c r="E178" s="38"/>
      <c r="F178" s="200" t="s">
        <v>289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167</v>
      </c>
      <c r="AU178" s="19" t="s">
        <v>85</v>
      </c>
    </row>
    <row r="179" spans="2:51" s="13" customFormat="1" ht="11.25">
      <c r="B179" s="201"/>
      <c r="C179" s="202"/>
      <c r="D179" s="193" t="s">
        <v>184</v>
      </c>
      <c r="E179" s="203" t="s">
        <v>19</v>
      </c>
      <c r="F179" s="204" t="s">
        <v>83</v>
      </c>
      <c r="G179" s="202"/>
      <c r="H179" s="205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184</v>
      </c>
      <c r="AU179" s="211" t="s">
        <v>85</v>
      </c>
      <c r="AV179" s="13" t="s">
        <v>85</v>
      </c>
      <c r="AW179" s="13" t="s">
        <v>37</v>
      </c>
      <c r="AX179" s="13" t="s">
        <v>75</v>
      </c>
      <c r="AY179" s="211" t="s">
        <v>144</v>
      </c>
    </row>
    <row r="180" spans="2:51" s="14" customFormat="1" ht="11.25">
      <c r="B180" s="212"/>
      <c r="C180" s="213"/>
      <c r="D180" s="193" t="s">
        <v>184</v>
      </c>
      <c r="E180" s="214" t="s">
        <v>19</v>
      </c>
      <c r="F180" s="215" t="s">
        <v>186</v>
      </c>
      <c r="G180" s="213"/>
      <c r="H180" s="216">
        <v>1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184</v>
      </c>
      <c r="AU180" s="222" t="s">
        <v>85</v>
      </c>
      <c r="AV180" s="14" t="s">
        <v>169</v>
      </c>
      <c r="AW180" s="14" t="s">
        <v>37</v>
      </c>
      <c r="AX180" s="14" t="s">
        <v>83</v>
      </c>
      <c r="AY180" s="222" t="s">
        <v>144</v>
      </c>
    </row>
    <row r="181" spans="1:65" s="2" customFormat="1" ht="24.2" customHeight="1">
      <c r="A181" s="36"/>
      <c r="B181" s="37"/>
      <c r="C181" s="180" t="s">
        <v>290</v>
      </c>
      <c r="D181" s="180" t="s">
        <v>147</v>
      </c>
      <c r="E181" s="181" t="s">
        <v>291</v>
      </c>
      <c r="F181" s="182" t="s">
        <v>292</v>
      </c>
      <c r="G181" s="183" t="s">
        <v>246</v>
      </c>
      <c r="H181" s="184">
        <v>1</v>
      </c>
      <c r="I181" s="185"/>
      <c r="J181" s="186">
        <f>ROUND(I181*H181,2)</f>
        <v>0</v>
      </c>
      <c r="K181" s="182" t="s">
        <v>164</v>
      </c>
      <c r="L181" s="41"/>
      <c r="M181" s="187" t="s">
        <v>19</v>
      </c>
      <c r="N181" s="188" t="s">
        <v>46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152</v>
      </c>
      <c r="AT181" s="191" t="s">
        <v>147</v>
      </c>
      <c r="AU181" s="191" t="s">
        <v>85</v>
      </c>
      <c r="AY181" s="19" t="s">
        <v>144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83</v>
      </c>
      <c r="BK181" s="192">
        <f>ROUND(I181*H181,2)</f>
        <v>0</v>
      </c>
      <c r="BL181" s="19" t="s">
        <v>152</v>
      </c>
      <c r="BM181" s="191" t="s">
        <v>293</v>
      </c>
    </row>
    <row r="182" spans="1:47" s="2" customFormat="1" ht="11.25">
      <c r="A182" s="36"/>
      <c r="B182" s="37"/>
      <c r="C182" s="38"/>
      <c r="D182" s="193" t="s">
        <v>154</v>
      </c>
      <c r="E182" s="38"/>
      <c r="F182" s="194" t="s">
        <v>292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154</v>
      </c>
      <c r="AU182" s="19" t="s">
        <v>85</v>
      </c>
    </row>
    <row r="183" spans="1:47" s="2" customFormat="1" ht="11.25">
      <c r="A183" s="36"/>
      <c r="B183" s="37"/>
      <c r="C183" s="38"/>
      <c r="D183" s="198" t="s">
        <v>155</v>
      </c>
      <c r="E183" s="38"/>
      <c r="F183" s="199" t="s">
        <v>294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155</v>
      </c>
      <c r="AU183" s="19" t="s">
        <v>85</v>
      </c>
    </row>
    <row r="184" spans="1:47" s="2" customFormat="1" ht="19.5">
      <c r="A184" s="36"/>
      <c r="B184" s="37"/>
      <c r="C184" s="38"/>
      <c r="D184" s="193" t="s">
        <v>167</v>
      </c>
      <c r="E184" s="38"/>
      <c r="F184" s="200" t="s">
        <v>295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167</v>
      </c>
      <c r="AU184" s="19" t="s">
        <v>85</v>
      </c>
    </row>
    <row r="185" spans="2:63" s="12" customFormat="1" ht="22.9" customHeight="1">
      <c r="B185" s="164"/>
      <c r="C185" s="165"/>
      <c r="D185" s="166" t="s">
        <v>74</v>
      </c>
      <c r="E185" s="178" t="s">
        <v>296</v>
      </c>
      <c r="F185" s="178" t="s">
        <v>297</v>
      </c>
      <c r="G185" s="165"/>
      <c r="H185" s="165"/>
      <c r="I185" s="168"/>
      <c r="J185" s="179">
        <f>BK185</f>
        <v>0</v>
      </c>
      <c r="K185" s="165"/>
      <c r="L185" s="170"/>
      <c r="M185" s="171"/>
      <c r="N185" s="172"/>
      <c r="O185" s="172"/>
      <c r="P185" s="173">
        <f>SUM(P186:P191)</f>
        <v>0</v>
      </c>
      <c r="Q185" s="172"/>
      <c r="R185" s="173">
        <f>SUM(R186:R191)</f>
        <v>0</v>
      </c>
      <c r="S185" s="172"/>
      <c r="T185" s="174">
        <f>SUM(T186:T191)</f>
        <v>0</v>
      </c>
      <c r="AR185" s="175" t="s">
        <v>143</v>
      </c>
      <c r="AT185" s="176" t="s">
        <v>74</v>
      </c>
      <c r="AU185" s="176" t="s">
        <v>83</v>
      </c>
      <c r="AY185" s="175" t="s">
        <v>144</v>
      </c>
      <c r="BK185" s="177">
        <f>SUM(BK186:BK191)</f>
        <v>0</v>
      </c>
    </row>
    <row r="186" spans="1:65" s="2" customFormat="1" ht="16.5" customHeight="1">
      <c r="A186" s="36"/>
      <c r="B186" s="37"/>
      <c r="C186" s="180" t="s">
        <v>298</v>
      </c>
      <c r="D186" s="180" t="s">
        <v>147</v>
      </c>
      <c r="E186" s="181" t="s">
        <v>299</v>
      </c>
      <c r="F186" s="182" t="s">
        <v>300</v>
      </c>
      <c r="G186" s="183" t="s">
        <v>224</v>
      </c>
      <c r="H186" s="184">
        <v>1</v>
      </c>
      <c r="I186" s="185"/>
      <c r="J186" s="186">
        <f>ROUND(I186*H186,2)</f>
        <v>0</v>
      </c>
      <c r="K186" s="182" t="s">
        <v>151</v>
      </c>
      <c r="L186" s="41"/>
      <c r="M186" s="187" t="s">
        <v>19</v>
      </c>
      <c r="N186" s="188" t="s">
        <v>46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152</v>
      </c>
      <c r="AT186" s="191" t="s">
        <v>147</v>
      </c>
      <c r="AU186" s="191" t="s">
        <v>85</v>
      </c>
      <c r="AY186" s="19" t="s">
        <v>144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83</v>
      </c>
      <c r="BK186" s="192">
        <f>ROUND(I186*H186,2)</f>
        <v>0</v>
      </c>
      <c r="BL186" s="19" t="s">
        <v>152</v>
      </c>
      <c r="BM186" s="191" t="s">
        <v>301</v>
      </c>
    </row>
    <row r="187" spans="1:47" s="2" customFormat="1" ht="11.25">
      <c r="A187" s="36"/>
      <c r="B187" s="37"/>
      <c r="C187" s="38"/>
      <c r="D187" s="193" t="s">
        <v>154</v>
      </c>
      <c r="E187" s="38"/>
      <c r="F187" s="194" t="s">
        <v>300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154</v>
      </c>
      <c r="AU187" s="19" t="s">
        <v>85</v>
      </c>
    </row>
    <row r="188" spans="1:47" s="2" customFormat="1" ht="11.25">
      <c r="A188" s="36"/>
      <c r="B188" s="37"/>
      <c r="C188" s="38"/>
      <c r="D188" s="198" t="s">
        <v>155</v>
      </c>
      <c r="E188" s="38"/>
      <c r="F188" s="199" t="s">
        <v>302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155</v>
      </c>
      <c r="AU188" s="19" t="s">
        <v>85</v>
      </c>
    </row>
    <row r="189" spans="1:65" s="2" customFormat="1" ht="16.5" customHeight="1">
      <c r="A189" s="36"/>
      <c r="B189" s="37"/>
      <c r="C189" s="180" t="s">
        <v>303</v>
      </c>
      <c r="D189" s="180" t="s">
        <v>147</v>
      </c>
      <c r="E189" s="181" t="s">
        <v>304</v>
      </c>
      <c r="F189" s="182" t="s">
        <v>305</v>
      </c>
      <c r="G189" s="183" t="s">
        <v>150</v>
      </c>
      <c r="H189" s="184">
        <v>1</v>
      </c>
      <c r="I189" s="185"/>
      <c r="J189" s="186">
        <f>ROUND(I189*H189,2)</f>
        <v>0</v>
      </c>
      <c r="K189" s="182" t="s">
        <v>164</v>
      </c>
      <c r="L189" s="41"/>
      <c r="M189" s="187" t="s">
        <v>19</v>
      </c>
      <c r="N189" s="188" t="s">
        <v>46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152</v>
      </c>
      <c r="AT189" s="191" t="s">
        <v>147</v>
      </c>
      <c r="AU189" s="191" t="s">
        <v>85</v>
      </c>
      <c r="AY189" s="19" t="s">
        <v>144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83</v>
      </c>
      <c r="BK189" s="192">
        <f>ROUND(I189*H189,2)</f>
        <v>0</v>
      </c>
      <c r="BL189" s="19" t="s">
        <v>152</v>
      </c>
      <c r="BM189" s="191" t="s">
        <v>306</v>
      </c>
    </row>
    <row r="190" spans="1:47" s="2" customFormat="1" ht="11.25">
      <c r="A190" s="36"/>
      <c r="B190" s="37"/>
      <c r="C190" s="38"/>
      <c r="D190" s="193" t="s">
        <v>154</v>
      </c>
      <c r="E190" s="38"/>
      <c r="F190" s="194" t="s">
        <v>305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154</v>
      </c>
      <c r="AU190" s="19" t="s">
        <v>85</v>
      </c>
    </row>
    <row r="191" spans="1:47" s="2" customFormat="1" ht="11.25">
      <c r="A191" s="36"/>
      <c r="B191" s="37"/>
      <c r="C191" s="38"/>
      <c r="D191" s="198" t="s">
        <v>155</v>
      </c>
      <c r="E191" s="38"/>
      <c r="F191" s="199" t="s">
        <v>307</v>
      </c>
      <c r="G191" s="38"/>
      <c r="H191" s="38"/>
      <c r="I191" s="195"/>
      <c r="J191" s="38"/>
      <c r="K191" s="38"/>
      <c r="L191" s="41"/>
      <c r="M191" s="223"/>
      <c r="N191" s="224"/>
      <c r="O191" s="225"/>
      <c r="P191" s="225"/>
      <c r="Q191" s="225"/>
      <c r="R191" s="225"/>
      <c r="S191" s="225"/>
      <c r="T191" s="22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155</v>
      </c>
      <c r="AU191" s="19" t="s">
        <v>85</v>
      </c>
    </row>
    <row r="192" spans="1:31" s="2" customFormat="1" ht="6.95" customHeight="1">
      <c r="A192" s="36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41"/>
      <c r="M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</sheetData>
  <sheetProtection algorithmName="SHA-512" hashValue="dHwtCC8XeYKec4y1XDJaxpHhnL/Z7wnMrIBA+vg+kdwRFCS+adrK3D2QOPpIFSZpDfiSYl6GVCL34iWCGPG76g==" saltValue="526q5A1rlnNa4BicYkC1DyxEm9oxH3z801ZXSwVU2P3AXBKx6KLwO0HFv1nJiTpmsKduqaP2tUCg4Hs9deQ5aA==" spinCount="100000" sheet="1" objects="1" scenarios="1" formatColumns="0" formatRows="0" autoFilter="0"/>
  <autoFilter ref="C86:K19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1/013254000"/>
    <hyperlink ref="F95" r:id="rId2" display="https://podminky.urs.cz/item/CS_URS_2022_01/013274000"/>
    <hyperlink ref="F98" r:id="rId3" display="https://podminky.urs.cz/item/CS_URS_2021_02/013294000"/>
    <hyperlink ref="F102" r:id="rId4" display="https://podminky.urs.cz/item/CS_URS_2022_01/013314000"/>
    <hyperlink ref="F106" r:id="rId5" display="https://podminky.urs.cz/item/CS_URS_2021_02/023103000"/>
    <hyperlink ref="F113" r:id="rId6" display="https://podminky.urs.cz/item/CS_URS_2021_02/032103000"/>
    <hyperlink ref="F118" r:id="rId7" display="https://podminky.urs.cz/item/CS_URS_2021_02/032503000"/>
    <hyperlink ref="F123" r:id="rId8" display="https://podminky.urs.cz/item/CS_URS_2021_02/033103000"/>
    <hyperlink ref="F129" r:id="rId9" display="https://podminky.urs.cz/item/CS_URS_2021_02/033203000"/>
    <hyperlink ref="F134" r:id="rId10" display="https://podminky.urs.cz/item/CS_URS_2021_02/034103000"/>
    <hyperlink ref="F138" r:id="rId11" display="https://podminky.urs.cz/item/CS_URS_2022_01/034303000"/>
    <hyperlink ref="F141" r:id="rId12" display="https://podminky.urs.cz/item/CS_URS_2021_02/034503000"/>
    <hyperlink ref="F144" r:id="rId13" display="https://podminky.urs.cz/item/CS_URS_2021_02/039103000"/>
    <hyperlink ref="F147" r:id="rId14" display="https://podminky.urs.cz/item/CS_URS_2021_02/039203000"/>
    <hyperlink ref="F151" r:id="rId15" display="https://podminky.urs.cz/item/CS_URS_2021_02/043103000"/>
    <hyperlink ref="F154" r:id="rId16" display="https://podminky.urs.cz/item/CS_URS_2022_01/043154000"/>
    <hyperlink ref="F157" r:id="rId17" display="https://podminky.urs.cz/item/CS_URS_2021_02/043194000"/>
    <hyperlink ref="F160" r:id="rId18" display="https://podminky.urs.cz/item/CS_URS_2021_02/045203000"/>
    <hyperlink ref="F164" r:id="rId19" display="https://podminky.urs.cz/item/CS_URS_2022_01/063503000"/>
    <hyperlink ref="F168" r:id="rId20" display="https://podminky.urs.cz/item/CS_URS_2021_02/071103000"/>
    <hyperlink ref="F173" r:id="rId21" display="https://podminky.urs.cz/item/CS_URS_2021_02/072103011"/>
    <hyperlink ref="F177" r:id="rId22" display="https://podminky.urs.cz/item/CS_URS_2021_02/075103000"/>
    <hyperlink ref="F183" r:id="rId23" display="https://podminky.urs.cz/item/CS_URS_2021_02/075203000"/>
    <hyperlink ref="F188" r:id="rId24" display="https://podminky.urs.cz/item/CS_URS_2022_01/091003000"/>
    <hyperlink ref="F191" r:id="rId25" display="https://podminky.urs.cz/item/CS_URS_2021_02/0915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308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14. 3. 2023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27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4" t="s">
        <v>29</v>
      </c>
      <c r="J15" s="105" t="s">
        <v>30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31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33</v>
      </c>
      <c r="E20" s="36"/>
      <c r="F20" s="36"/>
      <c r="G20" s="36"/>
      <c r="H20" s="36"/>
      <c r="I20" s="114" t="s">
        <v>26</v>
      </c>
      <c r="J20" s="105" t="s">
        <v>34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35</v>
      </c>
      <c r="F21" s="36"/>
      <c r="G21" s="36"/>
      <c r="H21" s="36"/>
      <c r="I21" s="114" t="s">
        <v>29</v>
      </c>
      <c r="J21" s="105" t="s">
        <v>36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38</v>
      </c>
      <c r="E23" s="36"/>
      <c r="F23" s="36"/>
      <c r="G23" s="36"/>
      <c r="H23" s="36"/>
      <c r="I23" s="114" t="s">
        <v>26</v>
      </c>
      <c r="J23" s="105" t="s">
        <v>34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29</v>
      </c>
      <c r="J24" s="105" t="s">
        <v>36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39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122">
        <f>ROUND(J106,2)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3" t="s">
        <v>42</v>
      </c>
      <c r="J32" s="123" t="s">
        <v>44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45</v>
      </c>
      <c r="E33" s="114" t="s">
        <v>46</v>
      </c>
      <c r="F33" s="125">
        <f>ROUND((SUM(BE106:BE1766)),2)</f>
        <v>0</v>
      </c>
      <c r="G33" s="36"/>
      <c r="H33" s="36"/>
      <c r="I33" s="126">
        <v>0.21</v>
      </c>
      <c r="J33" s="125">
        <f>ROUND(((SUM(BE106:BE1766))*I33),2)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47</v>
      </c>
      <c r="F34" s="125">
        <f>ROUND((SUM(BF106:BF1766)),2)</f>
        <v>0</v>
      </c>
      <c r="G34" s="36"/>
      <c r="H34" s="36"/>
      <c r="I34" s="126">
        <v>0.15</v>
      </c>
      <c r="J34" s="125">
        <f>ROUND(((SUM(BF106:BF1766))*I34),2)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48</v>
      </c>
      <c r="F35" s="125">
        <f>ROUND((SUM(BG106:BG1766)),2)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49</v>
      </c>
      <c r="F36" s="125">
        <f>ROUND((SUM(BH106:BH1766)),2)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50</v>
      </c>
      <c r="F37" s="125">
        <f>ROUND((SUM(BI106:BI1766)),2)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Rekonstrukce výukových prostor FUD v Kampusu UJEP - v08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7" t="str">
        <f>E9</f>
        <v>SO 01 - Architektonicky stavební řešení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UJEP</v>
      </c>
      <c r="G52" s="38"/>
      <c r="H52" s="38"/>
      <c r="I52" s="31" t="s">
        <v>23</v>
      </c>
      <c r="J52" s="61" t="str">
        <f>IF(J12="","",J12)</f>
        <v>14. 3. 2023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Univerzita Jana Evangelisty Purkyně</v>
      </c>
      <c r="G54" s="38"/>
      <c r="H54" s="38"/>
      <c r="I54" s="31" t="s">
        <v>33</v>
      </c>
      <c r="J54" s="34" t="str">
        <f>E21</f>
        <v>Correct BC,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Correct BC,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118</v>
      </c>
      <c r="D57" s="139"/>
      <c r="E57" s="139"/>
      <c r="F57" s="139"/>
      <c r="G57" s="139"/>
      <c r="H57" s="139"/>
      <c r="I57" s="139"/>
      <c r="J57" s="140" t="s">
        <v>119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73</v>
      </c>
      <c r="D59" s="38"/>
      <c r="E59" s="38"/>
      <c r="F59" s="38"/>
      <c r="G59" s="38"/>
      <c r="H59" s="38"/>
      <c r="I59" s="38"/>
      <c r="J59" s="79">
        <f>J106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120</v>
      </c>
    </row>
    <row r="60" spans="2:12" s="9" customFormat="1" ht="24.95" customHeight="1">
      <c r="B60" s="142"/>
      <c r="C60" s="143"/>
      <c r="D60" s="144" t="s">
        <v>309</v>
      </c>
      <c r="E60" s="145"/>
      <c r="F60" s="145"/>
      <c r="G60" s="145"/>
      <c r="H60" s="145"/>
      <c r="I60" s="145"/>
      <c r="J60" s="146">
        <f>J107</f>
        <v>0</v>
      </c>
      <c r="K60" s="143"/>
      <c r="L60" s="147"/>
    </row>
    <row r="61" spans="2:12" s="10" customFormat="1" ht="19.9" customHeight="1">
      <c r="B61" s="148"/>
      <c r="C61" s="99"/>
      <c r="D61" s="149" t="s">
        <v>310</v>
      </c>
      <c r="E61" s="150"/>
      <c r="F61" s="150"/>
      <c r="G61" s="150"/>
      <c r="H61" s="150"/>
      <c r="I61" s="150"/>
      <c r="J61" s="151">
        <f>J108</f>
        <v>0</v>
      </c>
      <c r="K61" s="99"/>
      <c r="L61" s="152"/>
    </row>
    <row r="62" spans="2:12" s="10" customFormat="1" ht="19.9" customHeight="1">
      <c r="B62" s="148"/>
      <c r="C62" s="99"/>
      <c r="D62" s="149" t="s">
        <v>311</v>
      </c>
      <c r="E62" s="150"/>
      <c r="F62" s="150"/>
      <c r="G62" s="150"/>
      <c r="H62" s="150"/>
      <c r="I62" s="150"/>
      <c r="J62" s="151">
        <f>J241</f>
        <v>0</v>
      </c>
      <c r="K62" s="99"/>
      <c r="L62" s="152"/>
    </row>
    <row r="63" spans="2:12" s="10" customFormat="1" ht="19.9" customHeight="1">
      <c r="B63" s="148"/>
      <c r="C63" s="99"/>
      <c r="D63" s="149" t="s">
        <v>312</v>
      </c>
      <c r="E63" s="150"/>
      <c r="F63" s="150"/>
      <c r="G63" s="150"/>
      <c r="H63" s="150"/>
      <c r="I63" s="150"/>
      <c r="J63" s="151">
        <f>J253</f>
        <v>0</v>
      </c>
      <c r="K63" s="99"/>
      <c r="L63" s="152"/>
    </row>
    <row r="64" spans="2:12" s="10" customFormat="1" ht="19.9" customHeight="1">
      <c r="B64" s="148"/>
      <c r="C64" s="99"/>
      <c r="D64" s="149" t="s">
        <v>313</v>
      </c>
      <c r="E64" s="150"/>
      <c r="F64" s="150"/>
      <c r="G64" s="150"/>
      <c r="H64" s="150"/>
      <c r="I64" s="150"/>
      <c r="J64" s="151">
        <f>J279</f>
        <v>0</v>
      </c>
      <c r="K64" s="99"/>
      <c r="L64" s="152"/>
    </row>
    <row r="65" spans="2:12" s="10" customFormat="1" ht="19.9" customHeight="1">
      <c r="B65" s="148"/>
      <c r="C65" s="99"/>
      <c r="D65" s="149" t="s">
        <v>314</v>
      </c>
      <c r="E65" s="150"/>
      <c r="F65" s="150"/>
      <c r="G65" s="150"/>
      <c r="H65" s="150"/>
      <c r="I65" s="150"/>
      <c r="J65" s="151">
        <f>J285</f>
        <v>0</v>
      </c>
      <c r="K65" s="99"/>
      <c r="L65" s="152"/>
    </row>
    <row r="66" spans="2:12" s="10" customFormat="1" ht="19.9" customHeight="1">
      <c r="B66" s="148"/>
      <c r="C66" s="99"/>
      <c r="D66" s="149" t="s">
        <v>315</v>
      </c>
      <c r="E66" s="150"/>
      <c r="F66" s="150"/>
      <c r="G66" s="150"/>
      <c r="H66" s="150"/>
      <c r="I66" s="150"/>
      <c r="J66" s="151">
        <f>J298</f>
        <v>0</v>
      </c>
      <c r="K66" s="99"/>
      <c r="L66" s="152"/>
    </row>
    <row r="67" spans="2:12" s="10" customFormat="1" ht="19.9" customHeight="1">
      <c r="B67" s="148"/>
      <c r="C67" s="99"/>
      <c r="D67" s="149" t="s">
        <v>316</v>
      </c>
      <c r="E67" s="150"/>
      <c r="F67" s="150"/>
      <c r="G67" s="150"/>
      <c r="H67" s="150"/>
      <c r="I67" s="150"/>
      <c r="J67" s="151">
        <f>J530</f>
        <v>0</v>
      </c>
      <c r="K67" s="99"/>
      <c r="L67" s="152"/>
    </row>
    <row r="68" spans="2:12" s="10" customFormat="1" ht="19.9" customHeight="1">
      <c r="B68" s="148"/>
      <c r="C68" s="99"/>
      <c r="D68" s="149" t="s">
        <v>317</v>
      </c>
      <c r="E68" s="150"/>
      <c r="F68" s="150"/>
      <c r="G68" s="150"/>
      <c r="H68" s="150"/>
      <c r="I68" s="150"/>
      <c r="J68" s="151">
        <f>J559</f>
        <v>0</v>
      </c>
      <c r="K68" s="99"/>
      <c r="L68" s="152"/>
    </row>
    <row r="69" spans="2:12" s="10" customFormat="1" ht="19.9" customHeight="1">
      <c r="B69" s="148"/>
      <c r="C69" s="99"/>
      <c r="D69" s="149" t="s">
        <v>318</v>
      </c>
      <c r="E69" s="150"/>
      <c r="F69" s="150"/>
      <c r="G69" s="150"/>
      <c r="H69" s="150"/>
      <c r="I69" s="150"/>
      <c r="J69" s="151">
        <f>J745</f>
        <v>0</v>
      </c>
      <c r="K69" s="99"/>
      <c r="L69" s="152"/>
    </row>
    <row r="70" spans="2:12" s="10" customFormat="1" ht="19.9" customHeight="1">
      <c r="B70" s="148"/>
      <c r="C70" s="99"/>
      <c r="D70" s="149" t="s">
        <v>319</v>
      </c>
      <c r="E70" s="150"/>
      <c r="F70" s="150"/>
      <c r="G70" s="150"/>
      <c r="H70" s="150"/>
      <c r="I70" s="150"/>
      <c r="J70" s="151">
        <f>J800</f>
        <v>0</v>
      </c>
      <c r="K70" s="99"/>
      <c r="L70" s="152"/>
    </row>
    <row r="71" spans="2:12" s="9" customFormat="1" ht="24.95" customHeight="1">
      <c r="B71" s="142"/>
      <c r="C71" s="143"/>
      <c r="D71" s="144" t="s">
        <v>320</v>
      </c>
      <c r="E71" s="145"/>
      <c r="F71" s="145"/>
      <c r="G71" s="145"/>
      <c r="H71" s="145"/>
      <c r="I71" s="145"/>
      <c r="J71" s="146">
        <f>J804</f>
        <v>0</v>
      </c>
      <c r="K71" s="143"/>
      <c r="L71" s="147"/>
    </row>
    <row r="72" spans="2:12" s="10" customFormat="1" ht="19.9" customHeight="1">
      <c r="B72" s="148"/>
      <c r="C72" s="99"/>
      <c r="D72" s="149" t="s">
        <v>321</v>
      </c>
      <c r="E72" s="150"/>
      <c r="F72" s="150"/>
      <c r="G72" s="150"/>
      <c r="H72" s="150"/>
      <c r="I72" s="150"/>
      <c r="J72" s="151">
        <f>J805</f>
        <v>0</v>
      </c>
      <c r="K72" s="99"/>
      <c r="L72" s="152"/>
    </row>
    <row r="73" spans="2:12" s="10" customFormat="1" ht="19.9" customHeight="1">
      <c r="B73" s="148"/>
      <c r="C73" s="99"/>
      <c r="D73" s="149" t="s">
        <v>322</v>
      </c>
      <c r="E73" s="150"/>
      <c r="F73" s="150"/>
      <c r="G73" s="150"/>
      <c r="H73" s="150"/>
      <c r="I73" s="150"/>
      <c r="J73" s="151">
        <f>J901</f>
        <v>0</v>
      </c>
      <c r="K73" s="99"/>
      <c r="L73" s="152"/>
    </row>
    <row r="74" spans="2:12" s="10" customFormat="1" ht="19.9" customHeight="1">
      <c r="B74" s="148"/>
      <c r="C74" s="99"/>
      <c r="D74" s="149" t="s">
        <v>323</v>
      </c>
      <c r="E74" s="150"/>
      <c r="F74" s="150"/>
      <c r="G74" s="150"/>
      <c r="H74" s="150"/>
      <c r="I74" s="150"/>
      <c r="J74" s="151">
        <f>J931</f>
        <v>0</v>
      </c>
      <c r="K74" s="99"/>
      <c r="L74" s="152"/>
    </row>
    <row r="75" spans="2:12" s="10" customFormat="1" ht="19.9" customHeight="1">
      <c r="B75" s="148"/>
      <c r="C75" s="99"/>
      <c r="D75" s="149" t="s">
        <v>324</v>
      </c>
      <c r="E75" s="150"/>
      <c r="F75" s="150"/>
      <c r="G75" s="150"/>
      <c r="H75" s="150"/>
      <c r="I75" s="150"/>
      <c r="J75" s="151">
        <f>J935</f>
        <v>0</v>
      </c>
      <c r="K75" s="99"/>
      <c r="L75" s="152"/>
    </row>
    <row r="76" spans="2:12" s="10" customFormat="1" ht="19.9" customHeight="1">
      <c r="B76" s="148"/>
      <c r="C76" s="99"/>
      <c r="D76" s="149" t="s">
        <v>325</v>
      </c>
      <c r="E76" s="150"/>
      <c r="F76" s="150"/>
      <c r="G76" s="150"/>
      <c r="H76" s="150"/>
      <c r="I76" s="150"/>
      <c r="J76" s="151">
        <f>J967</f>
        <v>0</v>
      </c>
      <c r="K76" s="99"/>
      <c r="L76" s="152"/>
    </row>
    <row r="77" spans="2:12" s="10" customFormat="1" ht="19.9" customHeight="1">
      <c r="B77" s="148"/>
      <c r="C77" s="99"/>
      <c r="D77" s="149" t="s">
        <v>326</v>
      </c>
      <c r="E77" s="150"/>
      <c r="F77" s="150"/>
      <c r="G77" s="150"/>
      <c r="H77" s="150"/>
      <c r="I77" s="150"/>
      <c r="J77" s="151">
        <f>J983</f>
        <v>0</v>
      </c>
      <c r="K77" s="99"/>
      <c r="L77" s="152"/>
    </row>
    <row r="78" spans="2:12" s="10" customFormat="1" ht="19.9" customHeight="1">
      <c r="B78" s="148"/>
      <c r="C78" s="99"/>
      <c r="D78" s="149" t="s">
        <v>327</v>
      </c>
      <c r="E78" s="150"/>
      <c r="F78" s="150"/>
      <c r="G78" s="150"/>
      <c r="H78" s="150"/>
      <c r="I78" s="150"/>
      <c r="J78" s="151">
        <f>J1018</f>
        <v>0</v>
      </c>
      <c r="K78" s="99"/>
      <c r="L78" s="152"/>
    </row>
    <row r="79" spans="2:12" s="10" customFormat="1" ht="19.9" customHeight="1">
      <c r="B79" s="148"/>
      <c r="C79" s="99"/>
      <c r="D79" s="149" t="s">
        <v>328</v>
      </c>
      <c r="E79" s="150"/>
      <c r="F79" s="150"/>
      <c r="G79" s="150"/>
      <c r="H79" s="150"/>
      <c r="I79" s="150"/>
      <c r="J79" s="151">
        <f>J1032</f>
        <v>0</v>
      </c>
      <c r="K79" s="99"/>
      <c r="L79" s="152"/>
    </row>
    <row r="80" spans="2:12" s="10" customFormat="1" ht="19.9" customHeight="1">
      <c r="B80" s="148"/>
      <c r="C80" s="99"/>
      <c r="D80" s="149" t="s">
        <v>329</v>
      </c>
      <c r="E80" s="150"/>
      <c r="F80" s="150"/>
      <c r="G80" s="150"/>
      <c r="H80" s="150"/>
      <c r="I80" s="150"/>
      <c r="J80" s="151">
        <f>J1054</f>
        <v>0</v>
      </c>
      <c r="K80" s="99"/>
      <c r="L80" s="152"/>
    </row>
    <row r="81" spans="2:12" s="10" customFormat="1" ht="19.9" customHeight="1">
      <c r="B81" s="148"/>
      <c r="C81" s="99"/>
      <c r="D81" s="149" t="s">
        <v>330</v>
      </c>
      <c r="E81" s="150"/>
      <c r="F81" s="150"/>
      <c r="G81" s="150"/>
      <c r="H81" s="150"/>
      <c r="I81" s="150"/>
      <c r="J81" s="151">
        <f>J1088</f>
        <v>0</v>
      </c>
      <c r="K81" s="99"/>
      <c r="L81" s="152"/>
    </row>
    <row r="82" spans="2:12" s="10" customFormat="1" ht="19.9" customHeight="1">
      <c r="B82" s="148"/>
      <c r="C82" s="99"/>
      <c r="D82" s="149" t="s">
        <v>331</v>
      </c>
      <c r="E82" s="150"/>
      <c r="F82" s="150"/>
      <c r="G82" s="150"/>
      <c r="H82" s="150"/>
      <c r="I82" s="150"/>
      <c r="J82" s="151">
        <f>J1148</f>
        <v>0</v>
      </c>
      <c r="K82" s="99"/>
      <c r="L82" s="152"/>
    </row>
    <row r="83" spans="2:12" s="10" customFormat="1" ht="19.9" customHeight="1">
      <c r="B83" s="148"/>
      <c r="C83" s="99"/>
      <c r="D83" s="149" t="s">
        <v>332</v>
      </c>
      <c r="E83" s="150"/>
      <c r="F83" s="150"/>
      <c r="G83" s="150"/>
      <c r="H83" s="150"/>
      <c r="I83" s="150"/>
      <c r="J83" s="151">
        <f>J1241</f>
        <v>0</v>
      </c>
      <c r="K83" s="99"/>
      <c r="L83" s="152"/>
    </row>
    <row r="84" spans="2:12" s="10" customFormat="1" ht="19.9" customHeight="1">
      <c r="B84" s="148"/>
      <c r="C84" s="99"/>
      <c r="D84" s="149" t="s">
        <v>333</v>
      </c>
      <c r="E84" s="150"/>
      <c r="F84" s="150"/>
      <c r="G84" s="150"/>
      <c r="H84" s="150"/>
      <c r="I84" s="150"/>
      <c r="J84" s="151">
        <f>J1283</f>
        <v>0</v>
      </c>
      <c r="K84" s="99"/>
      <c r="L84" s="152"/>
    </row>
    <row r="85" spans="2:12" s="10" customFormat="1" ht="19.9" customHeight="1">
      <c r="B85" s="148"/>
      <c r="C85" s="99"/>
      <c r="D85" s="149" t="s">
        <v>334</v>
      </c>
      <c r="E85" s="150"/>
      <c r="F85" s="150"/>
      <c r="G85" s="150"/>
      <c r="H85" s="150"/>
      <c r="I85" s="150"/>
      <c r="J85" s="151">
        <f>J1302</f>
        <v>0</v>
      </c>
      <c r="K85" s="99"/>
      <c r="L85" s="152"/>
    </row>
    <row r="86" spans="2:12" s="9" customFormat="1" ht="24.95" customHeight="1">
      <c r="B86" s="142"/>
      <c r="C86" s="143"/>
      <c r="D86" s="144" t="s">
        <v>335</v>
      </c>
      <c r="E86" s="145"/>
      <c r="F86" s="145"/>
      <c r="G86" s="145"/>
      <c r="H86" s="145"/>
      <c r="I86" s="145"/>
      <c r="J86" s="146">
        <f>J1742</f>
        <v>0</v>
      </c>
      <c r="K86" s="143"/>
      <c r="L86" s="147"/>
    </row>
    <row r="87" spans="1:31" s="2" customFormat="1" ht="21.7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92" spans="1:31" s="2" customFormat="1" ht="6.95" customHeight="1">
      <c r="A92" s="36"/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4.95" customHeight="1">
      <c r="A93" s="36"/>
      <c r="B93" s="37"/>
      <c r="C93" s="25" t="s">
        <v>129</v>
      </c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16</v>
      </c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93" t="str">
        <f>E7</f>
        <v>Rekonstrukce výukových prostor FUD v Kampusu UJEP - v08</v>
      </c>
      <c r="F96" s="394"/>
      <c r="G96" s="394"/>
      <c r="H96" s="394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2" customHeight="1">
      <c r="A97" s="36"/>
      <c r="B97" s="37"/>
      <c r="C97" s="31" t="s">
        <v>115</v>
      </c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6.5" customHeight="1">
      <c r="A98" s="36"/>
      <c r="B98" s="37"/>
      <c r="C98" s="38"/>
      <c r="D98" s="38"/>
      <c r="E98" s="347" t="str">
        <f>E9</f>
        <v>SO 01 - Architektonicky stavební řešení</v>
      </c>
      <c r="F98" s="395"/>
      <c r="G98" s="395"/>
      <c r="H98" s="395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2" customHeight="1">
      <c r="A100" s="36"/>
      <c r="B100" s="37"/>
      <c r="C100" s="31" t="s">
        <v>21</v>
      </c>
      <c r="D100" s="38"/>
      <c r="E100" s="38"/>
      <c r="F100" s="29" t="str">
        <f>F12</f>
        <v>UJEP</v>
      </c>
      <c r="G100" s="38"/>
      <c r="H100" s="38"/>
      <c r="I100" s="31" t="s">
        <v>23</v>
      </c>
      <c r="J100" s="61" t="str">
        <f>IF(J12="","",J12)</f>
        <v>14. 3. 2023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5.2" customHeight="1">
      <c r="A102" s="36"/>
      <c r="B102" s="37"/>
      <c r="C102" s="31" t="s">
        <v>25</v>
      </c>
      <c r="D102" s="38"/>
      <c r="E102" s="38"/>
      <c r="F102" s="29" t="str">
        <f>E15</f>
        <v>Univerzita Jana Evangelisty Purkyně</v>
      </c>
      <c r="G102" s="38"/>
      <c r="H102" s="38"/>
      <c r="I102" s="31" t="s">
        <v>33</v>
      </c>
      <c r="J102" s="34" t="str">
        <f>E21</f>
        <v>Correct BC, s.r.o.</v>
      </c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5.2" customHeight="1">
      <c r="A103" s="36"/>
      <c r="B103" s="37"/>
      <c r="C103" s="31" t="s">
        <v>31</v>
      </c>
      <c r="D103" s="38"/>
      <c r="E103" s="38"/>
      <c r="F103" s="29" t="str">
        <f>IF(E18="","",E18)</f>
        <v>Vyplň údaj</v>
      </c>
      <c r="G103" s="38"/>
      <c r="H103" s="38"/>
      <c r="I103" s="31" t="s">
        <v>38</v>
      </c>
      <c r="J103" s="34" t="str">
        <f>E24</f>
        <v>Correct BC, s.r.o.</v>
      </c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0.35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11" customFormat="1" ht="29.25" customHeight="1">
      <c r="A105" s="153"/>
      <c r="B105" s="154"/>
      <c r="C105" s="155" t="s">
        <v>130</v>
      </c>
      <c r="D105" s="156" t="s">
        <v>60</v>
      </c>
      <c r="E105" s="156" t="s">
        <v>56</v>
      </c>
      <c r="F105" s="156" t="s">
        <v>57</v>
      </c>
      <c r="G105" s="156" t="s">
        <v>131</v>
      </c>
      <c r="H105" s="156" t="s">
        <v>132</v>
      </c>
      <c r="I105" s="156" t="s">
        <v>133</v>
      </c>
      <c r="J105" s="156" t="s">
        <v>119</v>
      </c>
      <c r="K105" s="157" t="s">
        <v>134</v>
      </c>
      <c r="L105" s="158"/>
      <c r="M105" s="70" t="s">
        <v>19</v>
      </c>
      <c r="N105" s="71" t="s">
        <v>45</v>
      </c>
      <c r="O105" s="71" t="s">
        <v>135</v>
      </c>
      <c r="P105" s="71" t="s">
        <v>136</v>
      </c>
      <c r="Q105" s="71" t="s">
        <v>137</v>
      </c>
      <c r="R105" s="71" t="s">
        <v>138</v>
      </c>
      <c r="S105" s="71" t="s">
        <v>139</v>
      </c>
      <c r="T105" s="72" t="s">
        <v>140</v>
      </c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</row>
    <row r="106" spans="1:63" s="2" customFormat="1" ht="22.9" customHeight="1">
      <c r="A106" s="36"/>
      <c r="B106" s="37"/>
      <c r="C106" s="77" t="s">
        <v>141</v>
      </c>
      <c r="D106" s="38"/>
      <c r="E106" s="38"/>
      <c r="F106" s="38"/>
      <c r="G106" s="38"/>
      <c r="H106" s="38"/>
      <c r="I106" s="38"/>
      <c r="J106" s="159">
        <f>BK106</f>
        <v>0</v>
      </c>
      <c r="K106" s="38"/>
      <c r="L106" s="41"/>
      <c r="M106" s="73"/>
      <c r="N106" s="160"/>
      <c r="O106" s="74"/>
      <c r="P106" s="161">
        <f>P107+P804+P1742</f>
        <v>0</v>
      </c>
      <c r="Q106" s="74"/>
      <c r="R106" s="161">
        <f>R107+R804+R1742</f>
        <v>1007.47626701</v>
      </c>
      <c r="S106" s="74"/>
      <c r="T106" s="162">
        <f>T107+T804+T1742</f>
        <v>215.41592452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74</v>
      </c>
      <c r="AU106" s="19" t="s">
        <v>120</v>
      </c>
      <c r="BK106" s="163">
        <f>BK107+BK804+BK1742</f>
        <v>0</v>
      </c>
    </row>
    <row r="107" spans="2:63" s="12" customFormat="1" ht="25.9" customHeight="1">
      <c r="B107" s="164"/>
      <c r="C107" s="165"/>
      <c r="D107" s="166" t="s">
        <v>74</v>
      </c>
      <c r="E107" s="167" t="s">
        <v>336</v>
      </c>
      <c r="F107" s="167" t="s">
        <v>337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P108+P241+P253+P279+P285+P298+P530+P559+P745+P800</f>
        <v>0</v>
      </c>
      <c r="Q107" s="172"/>
      <c r="R107" s="173">
        <f>R108+R241+R253+R279+R285+R298+R530+R559+R745+R800</f>
        <v>62.266233820000004</v>
      </c>
      <c r="S107" s="172"/>
      <c r="T107" s="174">
        <f>T108+T241+T253+T279+T285+T298+T530+T559+T745+T800</f>
        <v>209.6531684</v>
      </c>
      <c r="AR107" s="175" t="s">
        <v>83</v>
      </c>
      <c r="AT107" s="176" t="s">
        <v>74</v>
      </c>
      <c r="AU107" s="176" t="s">
        <v>75</v>
      </c>
      <c r="AY107" s="175" t="s">
        <v>144</v>
      </c>
      <c r="BK107" s="177">
        <f>BK108+BK241+BK253+BK279+BK285+BK298+BK530+BK559+BK745+BK800</f>
        <v>0</v>
      </c>
    </row>
    <row r="108" spans="2:63" s="12" customFormat="1" ht="22.9" customHeight="1">
      <c r="B108" s="164"/>
      <c r="C108" s="165"/>
      <c r="D108" s="166" t="s">
        <v>74</v>
      </c>
      <c r="E108" s="178" t="s">
        <v>83</v>
      </c>
      <c r="F108" s="178" t="s">
        <v>338</v>
      </c>
      <c r="G108" s="165"/>
      <c r="H108" s="165"/>
      <c r="I108" s="168"/>
      <c r="J108" s="179">
        <f>BK108</f>
        <v>0</v>
      </c>
      <c r="K108" s="165"/>
      <c r="L108" s="170"/>
      <c r="M108" s="171"/>
      <c r="N108" s="172"/>
      <c r="O108" s="172"/>
      <c r="P108" s="173">
        <f>SUM(P109:P240)</f>
        <v>0</v>
      </c>
      <c r="Q108" s="172"/>
      <c r="R108" s="173">
        <f>SUM(R109:R240)</f>
        <v>0.889663</v>
      </c>
      <c r="S108" s="172"/>
      <c r="T108" s="174">
        <f>SUM(T109:T240)</f>
        <v>97.14807</v>
      </c>
      <c r="AR108" s="175" t="s">
        <v>83</v>
      </c>
      <c r="AT108" s="176" t="s">
        <v>74</v>
      </c>
      <c r="AU108" s="176" t="s">
        <v>83</v>
      </c>
      <c r="AY108" s="175" t="s">
        <v>144</v>
      </c>
      <c r="BK108" s="177">
        <f>SUM(BK109:BK240)</f>
        <v>0</v>
      </c>
    </row>
    <row r="109" spans="1:65" s="2" customFormat="1" ht="16.5" customHeight="1">
      <c r="A109" s="36"/>
      <c r="B109" s="37"/>
      <c r="C109" s="180" t="s">
        <v>83</v>
      </c>
      <c r="D109" s="180" t="s">
        <v>147</v>
      </c>
      <c r="E109" s="181" t="s">
        <v>339</v>
      </c>
      <c r="F109" s="182" t="s">
        <v>340</v>
      </c>
      <c r="G109" s="183" t="s">
        <v>199</v>
      </c>
      <c r="H109" s="184">
        <v>325.146</v>
      </c>
      <c r="I109" s="185"/>
      <c r="J109" s="186">
        <f>ROUND(I109*H109,2)</f>
        <v>0</v>
      </c>
      <c r="K109" s="182" t="s">
        <v>151</v>
      </c>
      <c r="L109" s="41"/>
      <c r="M109" s="187" t="s">
        <v>19</v>
      </c>
      <c r="N109" s="188" t="s">
        <v>46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0.295</v>
      </c>
      <c r="T109" s="190">
        <f>S109*H109</f>
        <v>95.91807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169</v>
      </c>
      <c r="AT109" s="191" t="s">
        <v>147</v>
      </c>
      <c r="AU109" s="191" t="s">
        <v>85</v>
      </c>
      <c r="AY109" s="19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83</v>
      </c>
      <c r="BK109" s="192">
        <f>ROUND(I109*H109,2)</f>
        <v>0</v>
      </c>
      <c r="BL109" s="19" t="s">
        <v>169</v>
      </c>
      <c r="BM109" s="191" t="s">
        <v>341</v>
      </c>
    </row>
    <row r="110" spans="1:47" s="2" customFormat="1" ht="19.5">
      <c r="A110" s="36"/>
      <c r="B110" s="37"/>
      <c r="C110" s="38"/>
      <c r="D110" s="193" t="s">
        <v>154</v>
      </c>
      <c r="E110" s="38"/>
      <c r="F110" s="194" t="s">
        <v>342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154</v>
      </c>
      <c r="AU110" s="19" t="s">
        <v>85</v>
      </c>
    </row>
    <row r="111" spans="1:47" s="2" customFormat="1" ht="11.25">
      <c r="A111" s="36"/>
      <c r="B111" s="37"/>
      <c r="C111" s="38"/>
      <c r="D111" s="198" t="s">
        <v>155</v>
      </c>
      <c r="E111" s="38"/>
      <c r="F111" s="199" t="s">
        <v>343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155</v>
      </c>
      <c r="AU111" s="19" t="s">
        <v>85</v>
      </c>
    </row>
    <row r="112" spans="2:51" s="13" customFormat="1" ht="11.25">
      <c r="B112" s="201"/>
      <c r="C112" s="202"/>
      <c r="D112" s="193" t="s">
        <v>184</v>
      </c>
      <c r="E112" s="203" t="s">
        <v>19</v>
      </c>
      <c r="F112" s="204" t="s">
        <v>344</v>
      </c>
      <c r="G112" s="202"/>
      <c r="H112" s="205">
        <v>107.301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184</v>
      </c>
      <c r="AU112" s="211" t="s">
        <v>85</v>
      </c>
      <c r="AV112" s="13" t="s">
        <v>85</v>
      </c>
      <c r="AW112" s="13" t="s">
        <v>37</v>
      </c>
      <c r="AX112" s="13" t="s">
        <v>75</v>
      </c>
      <c r="AY112" s="211" t="s">
        <v>144</v>
      </c>
    </row>
    <row r="113" spans="2:51" s="13" customFormat="1" ht="11.25">
      <c r="B113" s="201"/>
      <c r="C113" s="202"/>
      <c r="D113" s="193" t="s">
        <v>184</v>
      </c>
      <c r="E113" s="203" t="s">
        <v>19</v>
      </c>
      <c r="F113" s="204" t="s">
        <v>345</v>
      </c>
      <c r="G113" s="202"/>
      <c r="H113" s="205">
        <v>217.845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184</v>
      </c>
      <c r="AU113" s="211" t="s">
        <v>85</v>
      </c>
      <c r="AV113" s="13" t="s">
        <v>85</v>
      </c>
      <c r="AW113" s="13" t="s">
        <v>37</v>
      </c>
      <c r="AX113" s="13" t="s">
        <v>75</v>
      </c>
      <c r="AY113" s="211" t="s">
        <v>144</v>
      </c>
    </row>
    <row r="114" spans="2:51" s="14" customFormat="1" ht="11.25">
      <c r="B114" s="212"/>
      <c r="C114" s="213"/>
      <c r="D114" s="193" t="s">
        <v>184</v>
      </c>
      <c r="E114" s="214" t="s">
        <v>19</v>
      </c>
      <c r="F114" s="215" t="s">
        <v>186</v>
      </c>
      <c r="G114" s="213"/>
      <c r="H114" s="216">
        <v>325.146</v>
      </c>
      <c r="I114" s="217"/>
      <c r="J114" s="213"/>
      <c r="K114" s="213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184</v>
      </c>
      <c r="AU114" s="222" t="s">
        <v>85</v>
      </c>
      <c r="AV114" s="14" t="s">
        <v>169</v>
      </c>
      <c r="AW114" s="14" t="s">
        <v>37</v>
      </c>
      <c r="AX114" s="14" t="s">
        <v>83</v>
      </c>
      <c r="AY114" s="222" t="s">
        <v>144</v>
      </c>
    </row>
    <row r="115" spans="1:65" s="2" customFormat="1" ht="16.5" customHeight="1">
      <c r="A115" s="36"/>
      <c r="B115" s="37"/>
      <c r="C115" s="180" t="s">
        <v>85</v>
      </c>
      <c r="D115" s="180" t="s">
        <v>147</v>
      </c>
      <c r="E115" s="181" t="s">
        <v>346</v>
      </c>
      <c r="F115" s="182" t="s">
        <v>347</v>
      </c>
      <c r="G115" s="183" t="s">
        <v>348</v>
      </c>
      <c r="H115" s="184">
        <v>6</v>
      </c>
      <c r="I115" s="185"/>
      <c r="J115" s="186">
        <f>ROUND(I115*H115,2)</f>
        <v>0</v>
      </c>
      <c r="K115" s="182" t="s">
        <v>151</v>
      </c>
      <c r="L115" s="41"/>
      <c r="M115" s="187" t="s">
        <v>19</v>
      </c>
      <c r="N115" s="188" t="s">
        <v>46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0.205</v>
      </c>
      <c r="T115" s="190">
        <f>S115*H115</f>
        <v>1.23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169</v>
      </c>
      <c r="AT115" s="191" t="s">
        <v>147</v>
      </c>
      <c r="AU115" s="191" t="s">
        <v>85</v>
      </c>
      <c r="AY115" s="19" t="s">
        <v>144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83</v>
      </c>
      <c r="BK115" s="192">
        <f>ROUND(I115*H115,2)</f>
        <v>0</v>
      </c>
      <c r="BL115" s="19" t="s">
        <v>169</v>
      </c>
      <c r="BM115" s="191" t="s">
        <v>349</v>
      </c>
    </row>
    <row r="116" spans="1:47" s="2" customFormat="1" ht="19.5">
      <c r="A116" s="36"/>
      <c r="B116" s="37"/>
      <c r="C116" s="38"/>
      <c r="D116" s="193" t="s">
        <v>154</v>
      </c>
      <c r="E116" s="38"/>
      <c r="F116" s="194" t="s">
        <v>350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154</v>
      </c>
      <c r="AU116" s="19" t="s">
        <v>85</v>
      </c>
    </row>
    <row r="117" spans="1:47" s="2" customFormat="1" ht="11.25">
      <c r="A117" s="36"/>
      <c r="B117" s="37"/>
      <c r="C117" s="38"/>
      <c r="D117" s="198" t="s">
        <v>155</v>
      </c>
      <c r="E117" s="38"/>
      <c r="F117" s="199" t="s">
        <v>351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155</v>
      </c>
      <c r="AU117" s="19" t="s">
        <v>85</v>
      </c>
    </row>
    <row r="118" spans="2:51" s="13" customFormat="1" ht="11.25">
      <c r="B118" s="201"/>
      <c r="C118" s="202"/>
      <c r="D118" s="193" t="s">
        <v>184</v>
      </c>
      <c r="E118" s="203" t="s">
        <v>19</v>
      </c>
      <c r="F118" s="204" t="s">
        <v>189</v>
      </c>
      <c r="G118" s="202"/>
      <c r="H118" s="205">
        <v>6</v>
      </c>
      <c r="I118" s="206"/>
      <c r="J118" s="202"/>
      <c r="K118" s="202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184</v>
      </c>
      <c r="AU118" s="211" t="s">
        <v>85</v>
      </c>
      <c r="AV118" s="13" t="s">
        <v>85</v>
      </c>
      <c r="AW118" s="13" t="s">
        <v>37</v>
      </c>
      <c r="AX118" s="13" t="s">
        <v>75</v>
      </c>
      <c r="AY118" s="211" t="s">
        <v>144</v>
      </c>
    </row>
    <row r="119" spans="2:51" s="14" customFormat="1" ht="11.25">
      <c r="B119" s="212"/>
      <c r="C119" s="213"/>
      <c r="D119" s="193" t="s">
        <v>184</v>
      </c>
      <c r="E119" s="214" t="s">
        <v>19</v>
      </c>
      <c r="F119" s="215" t="s">
        <v>186</v>
      </c>
      <c r="G119" s="213"/>
      <c r="H119" s="216">
        <v>6</v>
      </c>
      <c r="I119" s="217"/>
      <c r="J119" s="213"/>
      <c r="K119" s="213"/>
      <c r="L119" s="218"/>
      <c r="M119" s="219"/>
      <c r="N119" s="220"/>
      <c r="O119" s="220"/>
      <c r="P119" s="220"/>
      <c r="Q119" s="220"/>
      <c r="R119" s="220"/>
      <c r="S119" s="220"/>
      <c r="T119" s="221"/>
      <c r="AT119" s="222" t="s">
        <v>184</v>
      </c>
      <c r="AU119" s="222" t="s">
        <v>85</v>
      </c>
      <c r="AV119" s="14" t="s">
        <v>169</v>
      </c>
      <c r="AW119" s="14" t="s">
        <v>37</v>
      </c>
      <c r="AX119" s="14" t="s">
        <v>83</v>
      </c>
      <c r="AY119" s="222" t="s">
        <v>144</v>
      </c>
    </row>
    <row r="120" spans="1:65" s="2" customFormat="1" ht="16.5" customHeight="1">
      <c r="A120" s="36"/>
      <c r="B120" s="37"/>
      <c r="C120" s="180" t="s">
        <v>161</v>
      </c>
      <c r="D120" s="180" t="s">
        <v>147</v>
      </c>
      <c r="E120" s="181" t="s">
        <v>352</v>
      </c>
      <c r="F120" s="182" t="s">
        <v>353</v>
      </c>
      <c r="G120" s="183" t="s">
        <v>348</v>
      </c>
      <c r="H120" s="184">
        <v>6</v>
      </c>
      <c r="I120" s="185"/>
      <c r="J120" s="186">
        <f>ROUND(I120*H120,2)</f>
        <v>0</v>
      </c>
      <c r="K120" s="182" t="s">
        <v>151</v>
      </c>
      <c r="L120" s="41"/>
      <c r="M120" s="187" t="s">
        <v>19</v>
      </c>
      <c r="N120" s="188" t="s">
        <v>46</v>
      </c>
      <c r="O120" s="66"/>
      <c r="P120" s="189">
        <f>O120*H120</f>
        <v>0</v>
      </c>
      <c r="Q120" s="189">
        <v>0.00868</v>
      </c>
      <c r="R120" s="189">
        <f>Q120*H120</f>
        <v>0.05208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169</v>
      </c>
      <c r="AT120" s="191" t="s">
        <v>147</v>
      </c>
      <c r="AU120" s="191" t="s">
        <v>85</v>
      </c>
      <c r="AY120" s="19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83</v>
      </c>
      <c r="BK120" s="192">
        <f>ROUND(I120*H120,2)</f>
        <v>0</v>
      </c>
      <c r="BL120" s="19" t="s">
        <v>169</v>
      </c>
      <c r="BM120" s="191" t="s">
        <v>354</v>
      </c>
    </row>
    <row r="121" spans="1:47" s="2" customFormat="1" ht="29.25">
      <c r="A121" s="36"/>
      <c r="B121" s="37"/>
      <c r="C121" s="38"/>
      <c r="D121" s="193" t="s">
        <v>154</v>
      </c>
      <c r="E121" s="38"/>
      <c r="F121" s="194" t="s">
        <v>355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154</v>
      </c>
      <c r="AU121" s="19" t="s">
        <v>85</v>
      </c>
    </row>
    <row r="122" spans="1:47" s="2" customFormat="1" ht="11.25">
      <c r="A122" s="36"/>
      <c r="B122" s="37"/>
      <c r="C122" s="38"/>
      <c r="D122" s="198" t="s">
        <v>155</v>
      </c>
      <c r="E122" s="38"/>
      <c r="F122" s="199" t="s">
        <v>356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155</v>
      </c>
      <c r="AU122" s="19" t="s">
        <v>85</v>
      </c>
    </row>
    <row r="123" spans="2:51" s="13" customFormat="1" ht="11.25">
      <c r="B123" s="201"/>
      <c r="C123" s="202"/>
      <c r="D123" s="193" t="s">
        <v>184</v>
      </c>
      <c r="E123" s="203" t="s">
        <v>19</v>
      </c>
      <c r="F123" s="204" t="s">
        <v>357</v>
      </c>
      <c r="G123" s="202"/>
      <c r="H123" s="205">
        <v>6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184</v>
      </c>
      <c r="AU123" s="211" t="s">
        <v>85</v>
      </c>
      <c r="AV123" s="13" t="s">
        <v>85</v>
      </c>
      <c r="AW123" s="13" t="s">
        <v>37</v>
      </c>
      <c r="AX123" s="13" t="s">
        <v>75</v>
      </c>
      <c r="AY123" s="211" t="s">
        <v>144</v>
      </c>
    </row>
    <row r="124" spans="2:51" s="14" customFormat="1" ht="11.25">
      <c r="B124" s="212"/>
      <c r="C124" s="213"/>
      <c r="D124" s="193" t="s">
        <v>184</v>
      </c>
      <c r="E124" s="214" t="s">
        <v>19</v>
      </c>
      <c r="F124" s="215" t="s">
        <v>186</v>
      </c>
      <c r="G124" s="213"/>
      <c r="H124" s="216">
        <v>6</v>
      </c>
      <c r="I124" s="217"/>
      <c r="J124" s="213"/>
      <c r="K124" s="213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184</v>
      </c>
      <c r="AU124" s="222" t="s">
        <v>85</v>
      </c>
      <c r="AV124" s="14" t="s">
        <v>169</v>
      </c>
      <c r="AW124" s="14" t="s">
        <v>37</v>
      </c>
      <c r="AX124" s="14" t="s">
        <v>83</v>
      </c>
      <c r="AY124" s="222" t="s">
        <v>144</v>
      </c>
    </row>
    <row r="125" spans="1:65" s="2" customFormat="1" ht="16.5" customHeight="1">
      <c r="A125" s="36"/>
      <c r="B125" s="37"/>
      <c r="C125" s="180" t="s">
        <v>169</v>
      </c>
      <c r="D125" s="180" t="s">
        <v>147</v>
      </c>
      <c r="E125" s="181" t="s">
        <v>358</v>
      </c>
      <c r="F125" s="182" t="s">
        <v>359</v>
      </c>
      <c r="G125" s="183" t="s">
        <v>348</v>
      </c>
      <c r="H125" s="184">
        <v>12</v>
      </c>
      <c r="I125" s="185"/>
      <c r="J125" s="186">
        <f>ROUND(I125*H125,2)</f>
        <v>0</v>
      </c>
      <c r="K125" s="182" t="s">
        <v>151</v>
      </c>
      <c r="L125" s="41"/>
      <c r="M125" s="187" t="s">
        <v>19</v>
      </c>
      <c r="N125" s="188" t="s">
        <v>46</v>
      </c>
      <c r="O125" s="66"/>
      <c r="P125" s="189">
        <f>O125*H125</f>
        <v>0</v>
      </c>
      <c r="Q125" s="189">
        <v>0.06053</v>
      </c>
      <c r="R125" s="189">
        <f>Q125*H125</f>
        <v>0.72636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169</v>
      </c>
      <c r="AT125" s="191" t="s">
        <v>147</v>
      </c>
      <c r="AU125" s="191" t="s">
        <v>85</v>
      </c>
      <c r="AY125" s="19" t="s">
        <v>144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83</v>
      </c>
      <c r="BK125" s="192">
        <f>ROUND(I125*H125,2)</f>
        <v>0</v>
      </c>
      <c r="BL125" s="19" t="s">
        <v>169</v>
      </c>
      <c r="BM125" s="191" t="s">
        <v>360</v>
      </c>
    </row>
    <row r="126" spans="1:47" s="2" customFormat="1" ht="29.25">
      <c r="A126" s="36"/>
      <c r="B126" s="37"/>
      <c r="C126" s="38"/>
      <c r="D126" s="193" t="s">
        <v>154</v>
      </c>
      <c r="E126" s="38"/>
      <c r="F126" s="194" t="s">
        <v>361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154</v>
      </c>
      <c r="AU126" s="19" t="s">
        <v>85</v>
      </c>
    </row>
    <row r="127" spans="1:47" s="2" customFormat="1" ht="11.25">
      <c r="A127" s="36"/>
      <c r="B127" s="37"/>
      <c r="C127" s="38"/>
      <c r="D127" s="198" t="s">
        <v>155</v>
      </c>
      <c r="E127" s="38"/>
      <c r="F127" s="199" t="s">
        <v>362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155</v>
      </c>
      <c r="AU127" s="19" t="s">
        <v>85</v>
      </c>
    </row>
    <row r="128" spans="2:51" s="13" customFormat="1" ht="11.25">
      <c r="B128" s="201"/>
      <c r="C128" s="202"/>
      <c r="D128" s="193" t="s">
        <v>184</v>
      </c>
      <c r="E128" s="203" t="s">
        <v>19</v>
      </c>
      <c r="F128" s="204" t="s">
        <v>227</v>
      </c>
      <c r="G128" s="202"/>
      <c r="H128" s="205">
        <v>12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184</v>
      </c>
      <c r="AU128" s="211" t="s">
        <v>85</v>
      </c>
      <c r="AV128" s="13" t="s">
        <v>85</v>
      </c>
      <c r="AW128" s="13" t="s">
        <v>37</v>
      </c>
      <c r="AX128" s="13" t="s">
        <v>83</v>
      </c>
      <c r="AY128" s="211" t="s">
        <v>144</v>
      </c>
    </row>
    <row r="129" spans="1:65" s="2" customFormat="1" ht="16.5" customHeight="1">
      <c r="A129" s="36"/>
      <c r="B129" s="37"/>
      <c r="C129" s="180" t="s">
        <v>143</v>
      </c>
      <c r="D129" s="180" t="s">
        <v>147</v>
      </c>
      <c r="E129" s="181" t="s">
        <v>363</v>
      </c>
      <c r="F129" s="182" t="s">
        <v>364</v>
      </c>
      <c r="G129" s="183" t="s">
        <v>150</v>
      </c>
      <c r="H129" s="184">
        <v>2</v>
      </c>
      <c r="I129" s="185"/>
      <c r="J129" s="186">
        <f>ROUND(I129*H129,2)</f>
        <v>0</v>
      </c>
      <c r="K129" s="182" t="s">
        <v>151</v>
      </c>
      <c r="L129" s="41"/>
      <c r="M129" s="187" t="s">
        <v>19</v>
      </c>
      <c r="N129" s="188" t="s">
        <v>46</v>
      </c>
      <c r="O129" s="66"/>
      <c r="P129" s="189">
        <f>O129*H129</f>
        <v>0</v>
      </c>
      <c r="Q129" s="189">
        <v>0.00065</v>
      </c>
      <c r="R129" s="189">
        <f>Q129*H129</f>
        <v>0.0013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169</v>
      </c>
      <c r="AT129" s="191" t="s">
        <v>147</v>
      </c>
      <c r="AU129" s="191" t="s">
        <v>85</v>
      </c>
      <c r="AY129" s="19" t="s">
        <v>144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83</v>
      </c>
      <c r="BK129" s="192">
        <f>ROUND(I129*H129,2)</f>
        <v>0</v>
      </c>
      <c r="BL129" s="19" t="s">
        <v>169</v>
      </c>
      <c r="BM129" s="191" t="s">
        <v>365</v>
      </c>
    </row>
    <row r="130" spans="1:47" s="2" customFormat="1" ht="11.25">
      <c r="A130" s="36"/>
      <c r="B130" s="37"/>
      <c r="C130" s="38"/>
      <c r="D130" s="193" t="s">
        <v>154</v>
      </c>
      <c r="E130" s="38"/>
      <c r="F130" s="194" t="s">
        <v>366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154</v>
      </c>
      <c r="AU130" s="19" t="s">
        <v>85</v>
      </c>
    </row>
    <row r="131" spans="1:47" s="2" customFormat="1" ht="11.25">
      <c r="A131" s="36"/>
      <c r="B131" s="37"/>
      <c r="C131" s="38"/>
      <c r="D131" s="198" t="s">
        <v>155</v>
      </c>
      <c r="E131" s="38"/>
      <c r="F131" s="199" t="s">
        <v>367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155</v>
      </c>
      <c r="AU131" s="19" t="s">
        <v>85</v>
      </c>
    </row>
    <row r="132" spans="2:51" s="13" customFormat="1" ht="11.25">
      <c r="B132" s="201"/>
      <c r="C132" s="202"/>
      <c r="D132" s="193" t="s">
        <v>184</v>
      </c>
      <c r="E132" s="203" t="s">
        <v>19</v>
      </c>
      <c r="F132" s="204" t="s">
        <v>368</v>
      </c>
      <c r="G132" s="202"/>
      <c r="H132" s="205">
        <v>2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184</v>
      </c>
      <c r="AU132" s="211" t="s">
        <v>85</v>
      </c>
      <c r="AV132" s="13" t="s">
        <v>85</v>
      </c>
      <c r="AW132" s="13" t="s">
        <v>37</v>
      </c>
      <c r="AX132" s="13" t="s">
        <v>75</v>
      </c>
      <c r="AY132" s="211" t="s">
        <v>144</v>
      </c>
    </row>
    <row r="133" spans="2:51" s="14" customFormat="1" ht="11.25">
      <c r="B133" s="212"/>
      <c r="C133" s="213"/>
      <c r="D133" s="193" t="s">
        <v>184</v>
      </c>
      <c r="E133" s="214" t="s">
        <v>19</v>
      </c>
      <c r="F133" s="215" t="s">
        <v>186</v>
      </c>
      <c r="G133" s="213"/>
      <c r="H133" s="216">
        <v>2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184</v>
      </c>
      <c r="AU133" s="222" t="s">
        <v>85</v>
      </c>
      <c r="AV133" s="14" t="s">
        <v>169</v>
      </c>
      <c r="AW133" s="14" t="s">
        <v>37</v>
      </c>
      <c r="AX133" s="14" t="s">
        <v>83</v>
      </c>
      <c r="AY133" s="222" t="s">
        <v>144</v>
      </c>
    </row>
    <row r="134" spans="1:65" s="2" customFormat="1" ht="16.5" customHeight="1">
      <c r="A134" s="36"/>
      <c r="B134" s="37"/>
      <c r="C134" s="180" t="s">
        <v>189</v>
      </c>
      <c r="D134" s="180" t="s">
        <v>147</v>
      </c>
      <c r="E134" s="181" t="s">
        <v>369</v>
      </c>
      <c r="F134" s="182" t="s">
        <v>370</v>
      </c>
      <c r="G134" s="183" t="s">
        <v>150</v>
      </c>
      <c r="H134" s="184">
        <v>2</v>
      </c>
      <c r="I134" s="185"/>
      <c r="J134" s="186">
        <f>ROUND(I134*H134,2)</f>
        <v>0</v>
      </c>
      <c r="K134" s="182" t="s">
        <v>151</v>
      </c>
      <c r="L134" s="41"/>
      <c r="M134" s="187" t="s">
        <v>19</v>
      </c>
      <c r="N134" s="188" t="s">
        <v>46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169</v>
      </c>
      <c r="AT134" s="191" t="s">
        <v>147</v>
      </c>
      <c r="AU134" s="191" t="s">
        <v>85</v>
      </c>
      <c r="AY134" s="19" t="s">
        <v>144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83</v>
      </c>
      <c r="BK134" s="192">
        <f>ROUND(I134*H134,2)</f>
        <v>0</v>
      </c>
      <c r="BL134" s="19" t="s">
        <v>169</v>
      </c>
      <c r="BM134" s="191" t="s">
        <v>371</v>
      </c>
    </row>
    <row r="135" spans="1:47" s="2" customFormat="1" ht="11.25">
      <c r="A135" s="36"/>
      <c r="B135" s="37"/>
      <c r="C135" s="38"/>
      <c r="D135" s="193" t="s">
        <v>154</v>
      </c>
      <c r="E135" s="38"/>
      <c r="F135" s="194" t="s">
        <v>372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154</v>
      </c>
      <c r="AU135" s="19" t="s">
        <v>85</v>
      </c>
    </row>
    <row r="136" spans="1:47" s="2" customFormat="1" ht="11.25">
      <c r="A136" s="36"/>
      <c r="B136" s="37"/>
      <c r="C136" s="38"/>
      <c r="D136" s="198" t="s">
        <v>155</v>
      </c>
      <c r="E136" s="38"/>
      <c r="F136" s="199" t="s">
        <v>373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155</v>
      </c>
      <c r="AU136" s="19" t="s">
        <v>85</v>
      </c>
    </row>
    <row r="137" spans="2:51" s="13" customFormat="1" ht="11.25">
      <c r="B137" s="201"/>
      <c r="C137" s="202"/>
      <c r="D137" s="193" t="s">
        <v>184</v>
      </c>
      <c r="E137" s="203" t="s">
        <v>19</v>
      </c>
      <c r="F137" s="204" t="s">
        <v>368</v>
      </c>
      <c r="G137" s="202"/>
      <c r="H137" s="205">
        <v>2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184</v>
      </c>
      <c r="AU137" s="211" t="s">
        <v>85</v>
      </c>
      <c r="AV137" s="13" t="s">
        <v>85</v>
      </c>
      <c r="AW137" s="13" t="s">
        <v>37</v>
      </c>
      <c r="AX137" s="13" t="s">
        <v>75</v>
      </c>
      <c r="AY137" s="211" t="s">
        <v>144</v>
      </c>
    </row>
    <row r="138" spans="2:51" s="14" customFormat="1" ht="11.25">
      <c r="B138" s="212"/>
      <c r="C138" s="213"/>
      <c r="D138" s="193" t="s">
        <v>184</v>
      </c>
      <c r="E138" s="214" t="s">
        <v>19</v>
      </c>
      <c r="F138" s="215" t="s">
        <v>186</v>
      </c>
      <c r="G138" s="213"/>
      <c r="H138" s="216">
        <v>2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184</v>
      </c>
      <c r="AU138" s="222" t="s">
        <v>85</v>
      </c>
      <c r="AV138" s="14" t="s">
        <v>169</v>
      </c>
      <c r="AW138" s="14" t="s">
        <v>37</v>
      </c>
      <c r="AX138" s="14" t="s">
        <v>83</v>
      </c>
      <c r="AY138" s="222" t="s">
        <v>144</v>
      </c>
    </row>
    <row r="139" spans="1:65" s="2" customFormat="1" ht="16.5" customHeight="1">
      <c r="A139" s="36"/>
      <c r="B139" s="37"/>
      <c r="C139" s="180" t="s">
        <v>196</v>
      </c>
      <c r="D139" s="180" t="s">
        <v>147</v>
      </c>
      <c r="E139" s="181" t="s">
        <v>374</v>
      </c>
      <c r="F139" s="182" t="s">
        <v>375</v>
      </c>
      <c r="G139" s="183" t="s">
        <v>348</v>
      </c>
      <c r="H139" s="184">
        <v>110</v>
      </c>
      <c r="I139" s="185"/>
      <c r="J139" s="186">
        <f>ROUND(I139*H139,2)</f>
        <v>0</v>
      </c>
      <c r="K139" s="182" t="s">
        <v>151</v>
      </c>
      <c r="L139" s="41"/>
      <c r="M139" s="187" t="s">
        <v>19</v>
      </c>
      <c r="N139" s="188" t="s">
        <v>46</v>
      </c>
      <c r="O139" s="66"/>
      <c r="P139" s="189">
        <f>O139*H139</f>
        <v>0</v>
      </c>
      <c r="Q139" s="189">
        <v>0.00015</v>
      </c>
      <c r="R139" s="189">
        <f>Q139*H139</f>
        <v>0.016499999999999997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169</v>
      </c>
      <c r="AT139" s="191" t="s">
        <v>147</v>
      </c>
      <c r="AU139" s="191" t="s">
        <v>85</v>
      </c>
      <c r="AY139" s="19" t="s">
        <v>144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83</v>
      </c>
      <c r="BK139" s="192">
        <f>ROUND(I139*H139,2)</f>
        <v>0</v>
      </c>
      <c r="BL139" s="19" t="s">
        <v>169</v>
      </c>
      <c r="BM139" s="191" t="s">
        <v>376</v>
      </c>
    </row>
    <row r="140" spans="1:47" s="2" customFormat="1" ht="11.25">
      <c r="A140" s="36"/>
      <c r="B140" s="37"/>
      <c r="C140" s="38"/>
      <c r="D140" s="193" t="s">
        <v>154</v>
      </c>
      <c r="E140" s="38"/>
      <c r="F140" s="194" t="s">
        <v>377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154</v>
      </c>
      <c r="AU140" s="19" t="s">
        <v>85</v>
      </c>
    </row>
    <row r="141" spans="1:47" s="2" customFormat="1" ht="11.25">
      <c r="A141" s="36"/>
      <c r="B141" s="37"/>
      <c r="C141" s="38"/>
      <c r="D141" s="198" t="s">
        <v>155</v>
      </c>
      <c r="E141" s="38"/>
      <c r="F141" s="199" t="s">
        <v>378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155</v>
      </c>
      <c r="AU141" s="19" t="s">
        <v>85</v>
      </c>
    </row>
    <row r="142" spans="2:51" s="13" customFormat="1" ht="11.25">
      <c r="B142" s="201"/>
      <c r="C142" s="202"/>
      <c r="D142" s="193" t="s">
        <v>184</v>
      </c>
      <c r="E142" s="203" t="s">
        <v>19</v>
      </c>
      <c r="F142" s="204" t="s">
        <v>379</v>
      </c>
      <c r="G142" s="202"/>
      <c r="H142" s="205">
        <v>110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184</v>
      </c>
      <c r="AU142" s="211" t="s">
        <v>85</v>
      </c>
      <c r="AV142" s="13" t="s">
        <v>85</v>
      </c>
      <c r="AW142" s="13" t="s">
        <v>37</v>
      </c>
      <c r="AX142" s="13" t="s">
        <v>75</v>
      </c>
      <c r="AY142" s="211" t="s">
        <v>144</v>
      </c>
    </row>
    <row r="143" spans="2:51" s="14" customFormat="1" ht="11.25">
      <c r="B143" s="212"/>
      <c r="C143" s="213"/>
      <c r="D143" s="193" t="s">
        <v>184</v>
      </c>
      <c r="E143" s="214" t="s">
        <v>19</v>
      </c>
      <c r="F143" s="215" t="s">
        <v>186</v>
      </c>
      <c r="G143" s="213"/>
      <c r="H143" s="216">
        <v>110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184</v>
      </c>
      <c r="AU143" s="222" t="s">
        <v>85</v>
      </c>
      <c r="AV143" s="14" t="s">
        <v>169</v>
      </c>
      <c r="AW143" s="14" t="s">
        <v>37</v>
      </c>
      <c r="AX143" s="14" t="s">
        <v>83</v>
      </c>
      <c r="AY143" s="222" t="s">
        <v>144</v>
      </c>
    </row>
    <row r="144" spans="1:65" s="2" customFormat="1" ht="21.75" customHeight="1">
      <c r="A144" s="36"/>
      <c r="B144" s="37"/>
      <c r="C144" s="180" t="s">
        <v>203</v>
      </c>
      <c r="D144" s="180" t="s">
        <v>147</v>
      </c>
      <c r="E144" s="181" t="s">
        <v>380</v>
      </c>
      <c r="F144" s="182" t="s">
        <v>381</v>
      </c>
      <c r="G144" s="183" t="s">
        <v>348</v>
      </c>
      <c r="H144" s="184">
        <v>110</v>
      </c>
      <c r="I144" s="185"/>
      <c r="J144" s="186">
        <f>ROUND(I144*H144,2)</f>
        <v>0</v>
      </c>
      <c r="K144" s="182" t="s">
        <v>151</v>
      </c>
      <c r="L144" s="41"/>
      <c r="M144" s="187" t="s">
        <v>19</v>
      </c>
      <c r="N144" s="188" t="s">
        <v>46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169</v>
      </c>
      <c r="AT144" s="191" t="s">
        <v>147</v>
      </c>
      <c r="AU144" s="191" t="s">
        <v>85</v>
      </c>
      <c r="AY144" s="19" t="s">
        <v>144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83</v>
      </c>
      <c r="BK144" s="192">
        <f>ROUND(I144*H144,2)</f>
        <v>0</v>
      </c>
      <c r="BL144" s="19" t="s">
        <v>169</v>
      </c>
      <c r="BM144" s="191" t="s">
        <v>382</v>
      </c>
    </row>
    <row r="145" spans="1:47" s="2" customFormat="1" ht="19.5">
      <c r="A145" s="36"/>
      <c r="B145" s="37"/>
      <c r="C145" s="38"/>
      <c r="D145" s="193" t="s">
        <v>154</v>
      </c>
      <c r="E145" s="38"/>
      <c r="F145" s="194" t="s">
        <v>383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154</v>
      </c>
      <c r="AU145" s="19" t="s">
        <v>85</v>
      </c>
    </row>
    <row r="146" spans="1:47" s="2" customFormat="1" ht="11.25">
      <c r="A146" s="36"/>
      <c r="B146" s="37"/>
      <c r="C146" s="38"/>
      <c r="D146" s="198" t="s">
        <v>155</v>
      </c>
      <c r="E146" s="38"/>
      <c r="F146" s="199" t="s">
        <v>384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155</v>
      </c>
      <c r="AU146" s="19" t="s">
        <v>85</v>
      </c>
    </row>
    <row r="147" spans="2:51" s="13" customFormat="1" ht="11.25">
      <c r="B147" s="201"/>
      <c r="C147" s="202"/>
      <c r="D147" s="193" t="s">
        <v>184</v>
      </c>
      <c r="E147" s="203" t="s">
        <v>19</v>
      </c>
      <c r="F147" s="204" t="s">
        <v>379</v>
      </c>
      <c r="G147" s="202"/>
      <c r="H147" s="205">
        <v>110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184</v>
      </c>
      <c r="AU147" s="211" t="s">
        <v>85</v>
      </c>
      <c r="AV147" s="13" t="s">
        <v>85</v>
      </c>
      <c r="AW147" s="13" t="s">
        <v>37</v>
      </c>
      <c r="AX147" s="13" t="s">
        <v>75</v>
      </c>
      <c r="AY147" s="211" t="s">
        <v>144</v>
      </c>
    </row>
    <row r="148" spans="2:51" s="14" customFormat="1" ht="11.25">
      <c r="B148" s="212"/>
      <c r="C148" s="213"/>
      <c r="D148" s="193" t="s">
        <v>184</v>
      </c>
      <c r="E148" s="214" t="s">
        <v>19</v>
      </c>
      <c r="F148" s="215" t="s">
        <v>186</v>
      </c>
      <c r="G148" s="213"/>
      <c r="H148" s="216">
        <v>110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184</v>
      </c>
      <c r="AU148" s="222" t="s">
        <v>85</v>
      </c>
      <c r="AV148" s="14" t="s">
        <v>169</v>
      </c>
      <c r="AW148" s="14" t="s">
        <v>37</v>
      </c>
      <c r="AX148" s="14" t="s">
        <v>83</v>
      </c>
      <c r="AY148" s="222" t="s">
        <v>144</v>
      </c>
    </row>
    <row r="149" spans="1:65" s="2" customFormat="1" ht="16.5" customHeight="1">
      <c r="A149" s="36"/>
      <c r="B149" s="37"/>
      <c r="C149" s="180" t="s">
        <v>195</v>
      </c>
      <c r="D149" s="180" t="s">
        <v>147</v>
      </c>
      <c r="E149" s="181" t="s">
        <v>385</v>
      </c>
      <c r="F149" s="182" t="s">
        <v>386</v>
      </c>
      <c r="G149" s="183" t="s">
        <v>199</v>
      </c>
      <c r="H149" s="184">
        <v>75.75</v>
      </c>
      <c r="I149" s="185"/>
      <c r="J149" s="186">
        <f>ROUND(I149*H149,2)</f>
        <v>0</v>
      </c>
      <c r="K149" s="182" t="s">
        <v>151</v>
      </c>
      <c r="L149" s="41"/>
      <c r="M149" s="187" t="s">
        <v>19</v>
      </c>
      <c r="N149" s="188" t="s">
        <v>46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169</v>
      </c>
      <c r="AT149" s="191" t="s">
        <v>147</v>
      </c>
      <c r="AU149" s="191" t="s">
        <v>85</v>
      </c>
      <c r="AY149" s="19" t="s">
        <v>144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83</v>
      </c>
      <c r="BK149" s="192">
        <f>ROUND(I149*H149,2)</f>
        <v>0</v>
      </c>
      <c r="BL149" s="19" t="s">
        <v>169</v>
      </c>
      <c r="BM149" s="191" t="s">
        <v>387</v>
      </c>
    </row>
    <row r="150" spans="1:47" s="2" customFormat="1" ht="11.25">
      <c r="A150" s="36"/>
      <c r="B150" s="37"/>
      <c r="C150" s="38"/>
      <c r="D150" s="193" t="s">
        <v>154</v>
      </c>
      <c r="E150" s="38"/>
      <c r="F150" s="194" t="s">
        <v>388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154</v>
      </c>
      <c r="AU150" s="19" t="s">
        <v>85</v>
      </c>
    </row>
    <row r="151" spans="1:47" s="2" customFormat="1" ht="11.25">
      <c r="A151" s="36"/>
      <c r="B151" s="37"/>
      <c r="C151" s="38"/>
      <c r="D151" s="198" t="s">
        <v>155</v>
      </c>
      <c r="E151" s="38"/>
      <c r="F151" s="199" t="s">
        <v>389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155</v>
      </c>
      <c r="AU151" s="19" t="s">
        <v>85</v>
      </c>
    </row>
    <row r="152" spans="2:51" s="15" customFormat="1" ht="11.25">
      <c r="B152" s="227"/>
      <c r="C152" s="228"/>
      <c r="D152" s="193" t="s">
        <v>184</v>
      </c>
      <c r="E152" s="229" t="s">
        <v>19</v>
      </c>
      <c r="F152" s="230" t="s">
        <v>390</v>
      </c>
      <c r="G152" s="228"/>
      <c r="H152" s="229" t="s">
        <v>19</v>
      </c>
      <c r="I152" s="231"/>
      <c r="J152" s="228"/>
      <c r="K152" s="228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184</v>
      </c>
      <c r="AU152" s="236" t="s">
        <v>85</v>
      </c>
      <c r="AV152" s="15" t="s">
        <v>83</v>
      </c>
      <c r="AW152" s="15" t="s">
        <v>37</v>
      </c>
      <c r="AX152" s="15" t="s">
        <v>75</v>
      </c>
      <c r="AY152" s="236" t="s">
        <v>144</v>
      </c>
    </row>
    <row r="153" spans="2:51" s="13" customFormat="1" ht="11.25">
      <c r="B153" s="201"/>
      <c r="C153" s="202"/>
      <c r="D153" s="193" t="s">
        <v>184</v>
      </c>
      <c r="E153" s="203" t="s">
        <v>19</v>
      </c>
      <c r="F153" s="204" t="s">
        <v>391</v>
      </c>
      <c r="G153" s="202"/>
      <c r="H153" s="205">
        <v>75.75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184</v>
      </c>
      <c r="AU153" s="211" t="s">
        <v>85</v>
      </c>
      <c r="AV153" s="13" t="s">
        <v>85</v>
      </c>
      <c r="AW153" s="13" t="s">
        <v>37</v>
      </c>
      <c r="AX153" s="13" t="s">
        <v>75</v>
      </c>
      <c r="AY153" s="211" t="s">
        <v>144</v>
      </c>
    </row>
    <row r="154" spans="2:51" s="14" customFormat="1" ht="11.25">
      <c r="B154" s="212"/>
      <c r="C154" s="213"/>
      <c r="D154" s="193" t="s">
        <v>184</v>
      </c>
      <c r="E154" s="214" t="s">
        <v>19</v>
      </c>
      <c r="F154" s="215" t="s">
        <v>186</v>
      </c>
      <c r="G154" s="213"/>
      <c r="H154" s="216">
        <v>75.75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184</v>
      </c>
      <c r="AU154" s="222" t="s">
        <v>85</v>
      </c>
      <c r="AV154" s="14" t="s">
        <v>169</v>
      </c>
      <c r="AW154" s="14" t="s">
        <v>37</v>
      </c>
      <c r="AX154" s="14" t="s">
        <v>83</v>
      </c>
      <c r="AY154" s="222" t="s">
        <v>144</v>
      </c>
    </row>
    <row r="155" spans="1:65" s="2" customFormat="1" ht="16.5" customHeight="1">
      <c r="A155" s="36"/>
      <c r="B155" s="37"/>
      <c r="C155" s="180" t="s">
        <v>214</v>
      </c>
      <c r="D155" s="180" t="s">
        <v>147</v>
      </c>
      <c r="E155" s="181" t="s">
        <v>392</v>
      </c>
      <c r="F155" s="182" t="s">
        <v>393</v>
      </c>
      <c r="G155" s="183" t="s">
        <v>394</v>
      </c>
      <c r="H155" s="184">
        <v>23.342</v>
      </c>
      <c r="I155" s="185"/>
      <c r="J155" s="186">
        <f>ROUND(I155*H155,2)</f>
        <v>0</v>
      </c>
      <c r="K155" s="182" t="s">
        <v>151</v>
      </c>
      <c r="L155" s="41"/>
      <c r="M155" s="187" t="s">
        <v>19</v>
      </c>
      <c r="N155" s="188" t="s">
        <v>46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169</v>
      </c>
      <c r="AT155" s="191" t="s">
        <v>147</v>
      </c>
      <c r="AU155" s="191" t="s">
        <v>85</v>
      </c>
      <c r="AY155" s="19" t="s">
        <v>144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83</v>
      </c>
      <c r="BK155" s="192">
        <f>ROUND(I155*H155,2)</f>
        <v>0</v>
      </c>
      <c r="BL155" s="19" t="s">
        <v>169</v>
      </c>
      <c r="BM155" s="191" t="s">
        <v>395</v>
      </c>
    </row>
    <row r="156" spans="1:47" s="2" customFormat="1" ht="11.25">
      <c r="A156" s="36"/>
      <c r="B156" s="37"/>
      <c r="C156" s="38"/>
      <c r="D156" s="193" t="s">
        <v>154</v>
      </c>
      <c r="E156" s="38"/>
      <c r="F156" s="194" t="s">
        <v>396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154</v>
      </c>
      <c r="AU156" s="19" t="s">
        <v>85</v>
      </c>
    </row>
    <row r="157" spans="1:47" s="2" customFormat="1" ht="11.25">
      <c r="A157" s="36"/>
      <c r="B157" s="37"/>
      <c r="C157" s="38"/>
      <c r="D157" s="198" t="s">
        <v>155</v>
      </c>
      <c r="E157" s="38"/>
      <c r="F157" s="199" t="s">
        <v>397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155</v>
      </c>
      <c r="AU157" s="19" t="s">
        <v>85</v>
      </c>
    </row>
    <row r="158" spans="2:51" s="15" customFormat="1" ht="11.25">
      <c r="B158" s="227"/>
      <c r="C158" s="228"/>
      <c r="D158" s="193" t="s">
        <v>184</v>
      </c>
      <c r="E158" s="229" t="s">
        <v>19</v>
      </c>
      <c r="F158" s="230" t="s">
        <v>398</v>
      </c>
      <c r="G158" s="228"/>
      <c r="H158" s="229" t="s">
        <v>19</v>
      </c>
      <c r="I158" s="231"/>
      <c r="J158" s="228"/>
      <c r="K158" s="228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184</v>
      </c>
      <c r="AU158" s="236" t="s">
        <v>85</v>
      </c>
      <c r="AV158" s="15" t="s">
        <v>83</v>
      </c>
      <c r="AW158" s="15" t="s">
        <v>37</v>
      </c>
      <c r="AX158" s="15" t="s">
        <v>75</v>
      </c>
      <c r="AY158" s="236" t="s">
        <v>144</v>
      </c>
    </row>
    <row r="159" spans="2:51" s="13" customFormat="1" ht="11.25">
      <c r="B159" s="201"/>
      <c r="C159" s="202"/>
      <c r="D159" s="193" t="s">
        <v>184</v>
      </c>
      <c r="E159" s="203" t="s">
        <v>19</v>
      </c>
      <c r="F159" s="204" t="s">
        <v>399</v>
      </c>
      <c r="G159" s="202"/>
      <c r="H159" s="205">
        <v>14.03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184</v>
      </c>
      <c r="AU159" s="211" t="s">
        <v>85</v>
      </c>
      <c r="AV159" s="13" t="s">
        <v>85</v>
      </c>
      <c r="AW159" s="13" t="s">
        <v>37</v>
      </c>
      <c r="AX159" s="13" t="s">
        <v>75</v>
      </c>
      <c r="AY159" s="211" t="s">
        <v>144</v>
      </c>
    </row>
    <row r="160" spans="2:51" s="15" customFormat="1" ht="11.25">
      <c r="B160" s="227"/>
      <c r="C160" s="228"/>
      <c r="D160" s="193" t="s">
        <v>184</v>
      </c>
      <c r="E160" s="229" t="s">
        <v>19</v>
      </c>
      <c r="F160" s="230" t="s">
        <v>400</v>
      </c>
      <c r="G160" s="228"/>
      <c r="H160" s="229" t="s">
        <v>19</v>
      </c>
      <c r="I160" s="231"/>
      <c r="J160" s="228"/>
      <c r="K160" s="228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184</v>
      </c>
      <c r="AU160" s="236" t="s">
        <v>85</v>
      </c>
      <c r="AV160" s="15" t="s">
        <v>83</v>
      </c>
      <c r="AW160" s="15" t="s">
        <v>37</v>
      </c>
      <c r="AX160" s="15" t="s">
        <v>75</v>
      </c>
      <c r="AY160" s="236" t="s">
        <v>144</v>
      </c>
    </row>
    <row r="161" spans="2:51" s="13" customFormat="1" ht="11.25">
      <c r="B161" s="201"/>
      <c r="C161" s="202"/>
      <c r="D161" s="193" t="s">
        <v>184</v>
      </c>
      <c r="E161" s="203" t="s">
        <v>19</v>
      </c>
      <c r="F161" s="204" t="s">
        <v>401</v>
      </c>
      <c r="G161" s="202"/>
      <c r="H161" s="205">
        <v>9.312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184</v>
      </c>
      <c r="AU161" s="211" t="s">
        <v>85</v>
      </c>
      <c r="AV161" s="13" t="s">
        <v>85</v>
      </c>
      <c r="AW161" s="13" t="s">
        <v>37</v>
      </c>
      <c r="AX161" s="13" t="s">
        <v>75</v>
      </c>
      <c r="AY161" s="211" t="s">
        <v>144</v>
      </c>
    </row>
    <row r="162" spans="2:51" s="14" customFormat="1" ht="11.25">
      <c r="B162" s="212"/>
      <c r="C162" s="213"/>
      <c r="D162" s="193" t="s">
        <v>184</v>
      </c>
      <c r="E162" s="214" t="s">
        <v>19</v>
      </c>
      <c r="F162" s="215" t="s">
        <v>186</v>
      </c>
      <c r="G162" s="213"/>
      <c r="H162" s="216">
        <v>23.342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184</v>
      </c>
      <c r="AU162" s="222" t="s">
        <v>85</v>
      </c>
      <c r="AV162" s="14" t="s">
        <v>169</v>
      </c>
      <c r="AW162" s="14" t="s">
        <v>37</v>
      </c>
      <c r="AX162" s="14" t="s">
        <v>83</v>
      </c>
      <c r="AY162" s="222" t="s">
        <v>144</v>
      </c>
    </row>
    <row r="163" spans="1:65" s="2" customFormat="1" ht="16.5" customHeight="1">
      <c r="A163" s="36"/>
      <c r="B163" s="37"/>
      <c r="C163" s="180" t="s">
        <v>221</v>
      </c>
      <c r="D163" s="180" t="s">
        <v>147</v>
      </c>
      <c r="E163" s="181" t="s">
        <v>402</v>
      </c>
      <c r="F163" s="182" t="s">
        <v>403</v>
      </c>
      <c r="G163" s="183" t="s">
        <v>394</v>
      </c>
      <c r="H163" s="184">
        <v>116.712</v>
      </c>
      <c r="I163" s="185"/>
      <c r="J163" s="186">
        <f>ROUND(I163*H163,2)</f>
        <v>0</v>
      </c>
      <c r="K163" s="182" t="s">
        <v>151</v>
      </c>
      <c r="L163" s="41"/>
      <c r="M163" s="187" t="s">
        <v>19</v>
      </c>
      <c r="N163" s="188" t="s">
        <v>46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169</v>
      </c>
      <c r="AT163" s="191" t="s">
        <v>147</v>
      </c>
      <c r="AU163" s="191" t="s">
        <v>85</v>
      </c>
      <c r="AY163" s="19" t="s">
        <v>144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83</v>
      </c>
      <c r="BK163" s="192">
        <f>ROUND(I163*H163,2)</f>
        <v>0</v>
      </c>
      <c r="BL163" s="19" t="s">
        <v>169</v>
      </c>
      <c r="BM163" s="191" t="s">
        <v>404</v>
      </c>
    </row>
    <row r="164" spans="1:47" s="2" customFormat="1" ht="19.5">
      <c r="A164" s="36"/>
      <c r="B164" s="37"/>
      <c r="C164" s="38"/>
      <c r="D164" s="193" t="s">
        <v>154</v>
      </c>
      <c r="E164" s="38"/>
      <c r="F164" s="194" t="s">
        <v>405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154</v>
      </c>
      <c r="AU164" s="19" t="s">
        <v>85</v>
      </c>
    </row>
    <row r="165" spans="1:47" s="2" customFormat="1" ht="11.25">
      <c r="A165" s="36"/>
      <c r="B165" s="37"/>
      <c r="C165" s="38"/>
      <c r="D165" s="198" t="s">
        <v>155</v>
      </c>
      <c r="E165" s="38"/>
      <c r="F165" s="199" t="s">
        <v>406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155</v>
      </c>
      <c r="AU165" s="19" t="s">
        <v>85</v>
      </c>
    </row>
    <row r="166" spans="2:51" s="15" customFormat="1" ht="11.25">
      <c r="B166" s="227"/>
      <c r="C166" s="228"/>
      <c r="D166" s="193" t="s">
        <v>184</v>
      </c>
      <c r="E166" s="229" t="s">
        <v>19</v>
      </c>
      <c r="F166" s="230" t="s">
        <v>407</v>
      </c>
      <c r="G166" s="228"/>
      <c r="H166" s="229" t="s">
        <v>19</v>
      </c>
      <c r="I166" s="231"/>
      <c r="J166" s="228"/>
      <c r="K166" s="228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184</v>
      </c>
      <c r="AU166" s="236" t="s">
        <v>85</v>
      </c>
      <c r="AV166" s="15" t="s">
        <v>83</v>
      </c>
      <c r="AW166" s="15" t="s">
        <v>37</v>
      </c>
      <c r="AX166" s="15" t="s">
        <v>75</v>
      </c>
      <c r="AY166" s="236" t="s">
        <v>144</v>
      </c>
    </row>
    <row r="167" spans="2:51" s="13" customFormat="1" ht="11.25">
      <c r="B167" s="201"/>
      <c r="C167" s="202"/>
      <c r="D167" s="193" t="s">
        <v>184</v>
      </c>
      <c r="E167" s="203" t="s">
        <v>19</v>
      </c>
      <c r="F167" s="204" t="s">
        <v>408</v>
      </c>
      <c r="G167" s="202"/>
      <c r="H167" s="205">
        <v>70.152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184</v>
      </c>
      <c r="AU167" s="211" t="s">
        <v>85</v>
      </c>
      <c r="AV167" s="13" t="s">
        <v>85</v>
      </c>
      <c r="AW167" s="13" t="s">
        <v>37</v>
      </c>
      <c r="AX167" s="13" t="s">
        <v>75</v>
      </c>
      <c r="AY167" s="211" t="s">
        <v>144</v>
      </c>
    </row>
    <row r="168" spans="2:51" s="15" customFormat="1" ht="11.25">
      <c r="B168" s="227"/>
      <c r="C168" s="228"/>
      <c r="D168" s="193" t="s">
        <v>184</v>
      </c>
      <c r="E168" s="229" t="s">
        <v>19</v>
      </c>
      <c r="F168" s="230" t="s">
        <v>409</v>
      </c>
      <c r="G168" s="228"/>
      <c r="H168" s="229" t="s">
        <v>19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184</v>
      </c>
      <c r="AU168" s="236" t="s">
        <v>85</v>
      </c>
      <c r="AV168" s="15" t="s">
        <v>83</v>
      </c>
      <c r="AW168" s="15" t="s">
        <v>37</v>
      </c>
      <c r="AX168" s="15" t="s">
        <v>75</v>
      </c>
      <c r="AY168" s="236" t="s">
        <v>144</v>
      </c>
    </row>
    <row r="169" spans="2:51" s="13" customFormat="1" ht="11.25">
      <c r="B169" s="201"/>
      <c r="C169" s="202"/>
      <c r="D169" s="193" t="s">
        <v>184</v>
      </c>
      <c r="E169" s="203" t="s">
        <v>19</v>
      </c>
      <c r="F169" s="204" t="s">
        <v>410</v>
      </c>
      <c r="G169" s="202"/>
      <c r="H169" s="205">
        <v>46.56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184</v>
      </c>
      <c r="AU169" s="211" t="s">
        <v>85</v>
      </c>
      <c r="AV169" s="13" t="s">
        <v>85</v>
      </c>
      <c r="AW169" s="13" t="s">
        <v>37</v>
      </c>
      <c r="AX169" s="13" t="s">
        <v>75</v>
      </c>
      <c r="AY169" s="211" t="s">
        <v>144</v>
      </c>
    </row>
    <row r="170" spans="2:51" s="14" customFormat="1" ht="11.25">
      <c r="B170" s="212"/>
      <c r="C170" s="213"/>
      <c r="D170" s="193" t="s">
        <v>184</v>
      </c>
      <c r="E170" s="214" t="s">
        <v>19</v>
      </c>
      <c r="F170" s="215" t="s">
        <v>186</v>
      </c>
      <c r="G170" s="213"/>
      <c r="H170" s="216">
        <v>116.712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184</v>
      </c>
      <c r="AU170" s="222" t="s">
        <v>85</v>
      </c>
      <c r="AV170" s="14" t="s">
        <v>169</v>
      </c>
      <c r="AW170" s="14" t="s">
        <v>37</v>
      </c>
      <c r="AX170" s="14" t="s">
        <v>83</v>
      </c>
      <c r="AY170" s="222" t="s">
        <v>144</v>
      </c>
    </row>
    <row r="171" spans="1:65" s="2" customFormat="1" ht="16.5" customHeight="1">
      <c r="A171" s="36"/>
      <c r="B171" s="37"/>
      <c r="C171" s="180" t="s">
        <v>227</v>
      </c>
      <c r="D171" s="180" t="s">
        <v>147</v>
      </c>
      <c r="E171" s="181" t="s">
        <v>411</v>
      </c>
      <c r="F171" s="182" t="s">
        <v>412</v>
      </c>
      <c r="G171" s="183" t="s">
        <v>199</v>
      </c>
      <c r="H171" s="184">
        <v>62.7</v>
      </c>
      <c r="I171" s="185"/>
      <c r="J171" s="186">
        <f>ROUND(I171*H171,2)</f>
        <v>0</v>
      </c>
      <c r="K171" s="182" t="s">
        <v>151</v>
      </c>
      <c r="L171" s="41"/>
      <c r="M171" s="187" t="s">
        <v>19</v>
      </c>
      <c r="N171" s="188" t="s">
        <v>46</v>
      </c>
      <c r="O171" s="66"/>
      <c r="P171" s="189">
        <f>O171*H171</f>
        <v>0</v>
      </c>
      <c r="Q171" s="189">
        <v>0.0007</v>
      </c>
      <c r="R171" s="189">
        <f>Q171*H171</f>
        <v>0.04389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169</v>
      </c>
      <c r="AT171" s="191" t="s">
        <v>147</v>
      </c>
      <c r="AU171" s="191" t="s">
        <v>85</v>
      </c>
      <c r="AY171" s="19" t="s">
        <v>144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83</v>
      </c>
      <c r="BK171" s="192">
        <f>ROUND(I171*H171,2)</f>
        <v>0</v>
      </c>
      <c r="BL171" s="19" t="s">
        <v>169</v>
      </c>
      <c r="BM171" s="191" t="s">
        <v>413</v>
      </c>
    </row>
    <row r="172" spans="1:47" s="2" customFormat="1" ht="11.25">
      <c r="A172" s="36"/>
      <c r="B172" s="37"/>
      <c r="C172" s="38"/>
      <c r="D172" s="193" t="s">
        <v>154</v>
      </c>
      <c r="E172" s="38"/>
      <c r="F172" s="194" t="s">
        <v>414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154</v>
      </c>
      <c r="AU172" s="19" t="s">
        <v>85</v>
      </c>
    </row>
    <row r="173" spans="1:47" s="2" customFormat="1" ht="11.25">
      <c r="A173" s="36"/>
      <c r="B173" s="37"/>
      <c r="C173" s="38"/>
      <c r="D173" s="198" t="s">
        <v>155</v>
      </c>
      <c r="E173" s="38"/>
      <c r="F173" s="199" t="s">
        <v>415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155</v>
      </c>
      <c r="AU173" s="19" t="s">
        <v>85</v>
      </c>
    </row>
    <row r="174" spans="2:51" s="15" customFormat="1" ht="11.25">
      <c r="B174" s="227"/>
      <c r="C174" s="228"/>
      <c r="D174" s="193" t="s">
        <v>184</v>
      </c>
      <c r="E174" s="229" t="s">
        <v>19</v>
      </c>
      <c r="F174" s="230" t="s">
        <v>416</v>
      </c>
      <c r="G174" s="228"/>
      <c r="H174" s="229" t="s">
        <v>19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184</v>
      </c>
      <c r="AU174" s="236" t="s">
        <v>85</v>
      </c>
      <c r="AV174" s="15" t="s">
        <v>83</v>
      </c>
      <c r="AW174" s="15" t="s">
        <v>37</v>
      </c>
      <c r="AX174" s="15" t="s">
        <v>75</v>
      </c>
      <c r="AY174" s="236" t="s">
        <v>144</v>
      </c>
    </row>
    <row r="175" spans="2:51" s="13" customFormat="1" ht="11.25">
      <c r="B175" s="201"/>
      <c r="C175" s="202"/>
      <c r="D175" s="193" t="s">
        <v>184</v>
      </c>
      <c r="E175" s="203" t="s">
        <v>19</v>
      </c>
      <c r="F175" s="204" t="s">
        <v>417</v>
      </c>
      <c r="G175" s="202"/>
      <c r="H175" s="205">
        <v>22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184</v>
      </c>
      <c r="AU175" s="211" t="s">
        <v>85</v>
      </c>
      <c r="AV175" s="13" t="s">
        <v>85</v>
      </c>
      <c r="AW175" s="13" t="s">
        <v>37</v>
      </c>
      <c r="AX175" s="13" t="s">
        <v>75</v>
      </c>
      <c r="AY175" s="211" t="s">
        <v>144</v>
      </c>
    </row>
    <row r="176" spans="2:51" s="13" customFormat="1" ht="11.25">
      <c r="B176" s="201"/>
      <c r="C176" s="202"/>
      <c r="D176" s="193" t="s">
        <v>184</v>
      </c>
      <c r="E176" s="203" t="s">
        <v>19</v>
      </c>
      <c r="F176" s="204" t="s">
        <v>418</v>
      </c>
      <c r="G176" s="202"/>
      <c r="H176" s="205">
        <v>40.7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184</v>
      </c>
      <c r="AU176" s="211" t="s">
        <v>85</v>
      </c>
      <c r="AV176" s="13" t="s">
        <v>85</v>
      </c>
      <c r="AW176" s="13" t="s">
        <v>37</v>
      </c>
      <c r="AX176" s="13" t="s">
        <v>75</v>
      </c>
      <c r="AY176" s="211" t="s">
        <v>144</v>
      </c>
    </row>
    <row r="177" spans="2:51" s="14" customFormat="1" ht="11.25">
      <c r="B177" s="212"/>
      <c r="C177" s="213"/>
      <c r="D177" s="193" t="s">
        <v>184</v>
      </c>
      <c r="E177" s="214" t="s">
        <v>19</v>
      </c>
      <c r="F177" s="215" t="s">
        <v>186</v>
      </c>
      <c r="G177" s="213"/>
      <c r="H177" s="216">
        <v>62.7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184</v>
      </c>
      <c r="AU177" s="222" t="s">
        <v>85</v>
      </c>
      <c r="AV177" s="14" t="s">
        <v>169</v>
      </c>
      <c r="AW177" s="14" t="s">
        <v>37</v>
      </c>
      <c r="AX177" s="14" t="s">
        <v>83</v>
      </c>
      <c r="AY177" s="222" t="s">
        <v>144</v>
      </c>
    </row>
    <row r="178" spans="1:65" s="2" customFormat="1" ht="16.5" customHeight="1">
      <c r="A178" s="36"/>
      <c r="B178" s="37"/>
      <c r="C178" s="180" t="s">
        <v>232</v>
      </c>
      <c r="D178" s="180" t="s">
        <v>147</v>
      </c>
      <c r="E178" s="181" t="s">
        <v>419</v>
      </c>
      <c r="F178" s="182" t="s">
        <v>420</v>
      </c>
      <c r="G178" s="183" t="s">
        <v>199</v>
      </c>
      <c r="H178" s="184">
        <v>62.7</v>
      </c>
      <c r="I178" s="185"/>
      <c r="J178" s="186">
        <f>ROUND(I178*H178,2)</f>
        <v>0</v>
      </c>
      <c r="K178" s="182" t="s">
        <v>151</v>
      </c>
      <c r="L178" s="41"/>
      <c r="M178" s="187" t="s">
        <v>19</v>
      </c>
      <c r="N178" s="188" t="s">
        <v>46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169</v>
      </c>
      <c r="AT178" s="191" t="s">
        <v>147</v>
      </c>
      <c r="AU178" s="191" t="s">
        <v>85</v>
      </c>
      <c r="AY178" s="19" t="s">
        <v>144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83</v>
      </c>
      <c r="BK178" s="192">
        <f>ROUND(I178*H178,2)</f>
        <v>0</v>
      </c>
      <c r="BL178" s="19" t="s">
        <v>169</v>
      </c>
      <c r="BM178" s="191" t="s">
        <v>421</v>
      </c>
    </row>
    <row r="179" spans="1:47" s="2" customFormat="1" ht="19.5">
      <c r="A179" s="36"/>
      <c r="B179" s="37"/>
      <c r="C179" s="38"/>
      <c r="D179" s="193" t="s">
        <v>154</v>
      </c>
      <c r="E179" s="38"/>
      <c r="F179" s="194" t="s">
        <v>422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154</v>
      </c>
      <c r="AU179" s="19" t="s">
        <v>85</v>
      </c>
    </row>
    <row r="180" spans="1:47" s="2" customFormat="1" ht="11.25">
      <c r="A180" s="36"/>
      <c r="B180" s="37"/>
      <c r="C180" s="38"/>
      <c r="D180" s="198" t="s">
        <v>155</v>
      </c>
      <c r="E180" s="38"/>
      <c r="F180" s="199" t="s">
        <v>423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155</v>
      </c>
      <c r="AU180" s="19" t="s">
        <v>85</v>
      </c>
    </row>
    <row r="181" spans="2:51" s="15" customFormat="1" ht="11.25">
      <c r="B181" s="227"/>
      <c r="C181" s="228"/>
      <c r="D181" s="193" t="s">
        <v>184</v>
      </c>
      <c r="E181" s="229" t="s">
        <v>19</v>
      </c>
      <c r="F181" s="230" t="s">
        <v>416</v>
      </c>
      <c r="G181" s="228"/>
      <c r="H181" s="229" t="s">
        <v>19</v>
      </c>
      <c r="I181" s="231"/>
      <c r="J181" s="228"/>
      <c r="K181" s="228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184</v>
      </c>
      <c r="AU181" s="236" t="s">
        <v>85</v>
      </c>
      <c r="AV181" s="15" t="s">
        <v>83</v>
      </c>
      <c r="AW181" s="15" t="s">
        <v>37</v>
      </c>
      <c r="AX181" s="15" t="s">
        <v>75</v>
      </c>
      <c r="AY181" s="236" t="s">
        <v>144</v>
      </c>
    </row>
    <row r="182" spans="2:51" s="13" customFormat="1" ht="11.25">
      <c r="B182" s="201"/>
      <c r="C182" s="202"/>
      <c r="D182" s="193" t="s">
        <v>184</v>
      </c>
      <c r="E182" s="203" t="s">
        <v>19</v>
      </c>
      <c r="F182" s="204" t="s">
        <v>417</v>
      </c>
      <c r="G182" s="202"/>
      <c r="H182" s="205">
        <v>22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184</v>
      </c>
      <c r="AU182" s="211" t="s">
        <v>85</v>
      </c>
      <c r="AV182" s="13" t="s">
        <v>85</v>
      </c>
      <c r="AW182" s="13" t="s">
        <v>37</v>
      </c>
      <c r="AX182" s="13" t="s">
        <v>75</v>
      </c>
      <c r="AY182" s="211" t="s">
        <v>144</v>
      </c>
    </row>
    <row r="183" spans="2:51" s="13" customFormat="1" ht="11.25">
      <c r="B183" s="201"/>
      <c r="C183" s="202"/>
      <c r="D183" s="193" t="s">
        <v>184</v>
      </c>
      <c r="E183" s="203" t="s">
        <v>19</v>
      </c>
      <c r="F183" s="204" t="s">
        <v>418</v>
      </c>
      <c r="G183" s="202"/>
      <c r="H183" s="205">
        <v>40.7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184</v>
      </c>
      <c r="AU183" s="211" t="s">
        <v>85</v>
      </c>
      <c r="AV183" s="13" t="s">
        <v>85</v>
      </c>
      <c r="AW183" s="13" t="s">
        <v>37</v>
      </c>
      <c r="AX183" s="13" t="s">
        <v>75</v>
      </c>
      <c r="AY183" s="211" t="s">
        <v>144</v>
      </c>
    </row>
    <row r="184" spans="2:51" s="14" customFormat="1" ht="11.25">
      <c r="B184" s="212"/>
      <c r="C184" s="213"/>
      <c r="D184" s="193" t="s">
        <v>184</v>
      </c>
      <c r="E184" s="214" t="s">
        <v>19</v>
      </c>
      <c r="F184" s="215" t="s">
        <v>186</v>
      </c>
      <c r="G184" s="213"/>
      <c r="H184" s="216">
        <v>62.7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184</v>
      </c>
      <c r="AU184" s="222" t="s">
        <v>85</v>
      </c>
      <c r="AV184" s="14" t="s">
        <v>169</v>
      </c>
      <c r="AW184" s="14" t="s">
        <v>37</v>
      </c>
      <c r="AX184" s="14" t="s">
        <v>83</v>
      </c>
      <c r="AY184" s="222" t="s">
        <v>144</v>
      </c>
    </row>
    <row r="185" spans="1:65" s="2" customFormat="1" ht="16.5" customHeight="1">
      <c r="A185" s="36"/>
      <c r="B185" s="37"/>
      <c r="C185" s="180" t="s">
        <v>237</v>
      </c>
      <c r="D185" s="180" t="s">
        <v>147</v>
      </c>
      <c r="E185" s="181" t="s">
        <v>424</v>
      </c>
      <c r="F185" s="182" t="s">
        <v>425</v>
      </c>
      <c r="G185" s="183" t="s">
        <v>199</v>
      </c>
      <c r="H185" s="184">
        <v>62.7</v>
      </c>
      <c r="I185" s="185"/>
      <c r="J185" s="186">
        <f>ROUND(I185*H185,2)</f>
        <v>0</v>
      </c>
      <c r="K185" s="182" t="s">
        <v>151</v>
      </c>
      <c r="L185" s="41"/>
      <c r="M185" s="187" t="s">
        <v>19</v>
      </c>
      <c r="N185" s="188" t="s">
        <v>46</v>
      </c>
      <c r="O185" s="66"/>
      <c r="P185" s="189">
        <f>O185*H185</f>
        <v>0</v>
      </c>
      <c r="Q185" s="189">
        <v>0.00079</v>
      </c>
      <c r="R185" s="189">
        <f>Q185*H185</f>
        <v>0.049533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169</v>
      </c>
      <c r="AT185" s="191" t="s">
        <v>147</v>
      </c>
      <c r="AU185" s="191" t="s">
        <v>85</v>
      </c>
      <c r="AY185" s="19" t="s">
        <v>144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83</v>
      </c>
      <c r="BK185" s="192">
        <f>ROUND(I185*H185,2)</f>
        <v>0</v>
      </c>
      <c r="BL185" s="19" t="s">
        <v>169</v>
      </c>
      <c r="BM185" s="191" t="s">
        <v>426</v>
      </c>
    </row>
    <row r="186" spans="1:47" s="2" customFormat="1" ht="11.25">
      <c r="A186" s="36"/>
      <c r="B186" s="37"/>
      <c r="C186" s="38"/>
      <c r="D186" s="193" t="s">
        <v>154</v>
      </c>
      <c r="E186" s="38"/>
      <c r="F186" s="194" t="s">
        <v>427</v>
      </c>
      <c r="G186" s="38"/>
      <c r="H186" s="38"/>
      <c r="I186" s="195"/>
      <c r="J186" s="38"/>
      <c r="K186" s="38"/>
      <c r="L186" s="41"/>
      <c r="M186" s="196"/>
      <c r="N186" s="19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154</v>
      </c>
      <c r="AU186" s="19" t="s">
        <v>85</v>
      </c>
    </row>
    <row r="187" spans="1:47" s="2" customFormat="1" ht="11.25">
      <c r="A187" s="36"/>
      <c r="B187" s="37"/>
      <c r="C187" s="38"/>
      <c r="D187" s="198" t="s">
        <v>155</v>
      </c>
      <c r="E187" s="38"/>
      <c r="F187" s="199" t="s">
        <v>428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155</v>
      </c>
      <c r="AU187" s="19" t="s">
        <v>85</v>
      </c>
    </row>
    <row r="188" spans="2:51" s="15" customFormat="1" ht="11.25">
      <c r="B188" s="227"/>
      <c r="C188" s="228"/>
      <c r="D188" s="193" t="s">
        <v>184</v>
      </c>
      <c r="E188" s="229" t="s">
        <v>19</v>
      </c>
      <c r="F188" s="230" t="s">
        <v>416</v>
      </c>
      <c r="G188" s="228"/>
      <c r="H188" s="229" t="s">
        <v>19</v>
      </c>
      <c r="I188" s="231"/>
      <c r="J188" s="228"/>
      <c r="K188" s="228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184</v>
      </c>
      <c r="AU188" s="236" t="s">
        <v>85</v>
      </c>
      <c r="AV188" s="15" t="s">
        <v>83</v>
      </c>
      <c r="AW188" s="15" t="s">
        <v>37</v>
      </c>
      <c r="AX188" s="15" t="s">
        <v>75</v>
      </c>
      <c r="AY188" s="236" t="s">
        <v>144</v>
      </c>
    </row>
    <row r="189" spans="2:51" s="13" customFormat="1" ht="11.25">
      <c r="B189" s="201"/>
      <c r="C189" s="202"/>
      <c r="D189" s="193" t="s">
        <v>184</v>
      </c>
      <c r="E189" s="203" t="s">
        <v>19</v>
      </c>
      <c r="F189" s="204" t="s">
        <v>417</v>
      </c>
      <c r="G189" s="202"/>
      <c r="H189" s="205">
        <v>22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184</v>
      </c>
      <c r="AU189" s="211" t="s">
        <v>85</v>
      </c>
      <c r="AV189" s="13" t="s">
        <v>85</v>
      </c>
      <c r="AW189" s="13" t="s">
        <v>37</v>
      </c>
      <c r="AX189" s="13" t="s">
        <v>75</v>
      </c>
      <c r="AY189" s="211" t="s">
        <v>144</v>
      </c>
    </row>
    <row r="190" spans="2:51" s="13" customFormat="1" ht="11.25">
      <c r="B190" s="201"/>
      <c r="C190" s="202"/>
      <c r="D190" s="193" t="s">
        <v>184</v>
      </c>
      <c r="E190" s="203" t="s">
        <v>19</v>
      </c>
      <c r="F190" s="204" t="s">
        <v>418</v>
      </c>
      <c r="G190" s="202"/>
      <c r="H190" s="205">
        <v>40.7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184</v>
      </c>
      <c r="AU190" s="211" t="s">
        <v>85</v>
      </c>
      <c r="AV190" s="13" t="s">
        <v>85</v>
      </c>
      <c r="AW190" s="13" t="s">
        <v>37</v>
      </c>
      <c r="AX190" s="13" t="s">
        <v>75</v>
      </c>
      <c r="AY190" s="211" t="s">
        <v>144</v>
      </c>
    </row>
    <row r="191" spans="2:51" s="14" customFormat="1" ht="11.25">
      <c r="B191" s="212"/>
      <c r="C191" s="213"/>
      <c r="D191" s="193" t="s">
        <v>184</v>
      </c>
      <c r="E191" s="214" t="s">
        <v>19</v>
      </c>
      <c r="F191" s="215" t="s">
        <v>186</v>
      </c>
      <c r="G191" s="213"/>
      <c r="H191" s="216">
        <v>62.7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184</v>
      </c>
      <c r="AU191" s="222" t="s">
        <v>85</v>
      </c>
      <c r="AV191" s="14" t="s">
        <v>169</v>
      </c>
      <c r="AW191" s="14" t="s">
        <v>37</v>
      </c>
      <c r="AX191" s="14" t="s">
        <v>83</v>
      </c>
      <c r="AY191" s="222" t="s">
        <v>144</v>
      </c>
    </row>
    <row r="192" spans="1:65" s="2" customFormat="1" ht="16.5" customHeight="1">
      <c r="A192" s="36"/>
      <c r="B192" s="37"/>
      <c r="C192" s="180" t="s">
        <v>8</v>
      </c>
      <c r="D192" s="180" t="s">
        <v>147</v>
      </c>
      <c r="E192" s="181" t="s">
        <v>429</v>
      </c>
      <c r="F192" s="182" t="s">
        <v>430</v>
      </c>
      <c r="G192" s="183" t="s">
        <v>199</v>
      </c>
      <c r="H192" s="184">
        <v>62.7</v>
      </c>
      <c r="I192" s="185"/>
      <c r="J192" s="186">
        <f>ROUND(I192*H192,2)</f>
        <v>0</v>
      </c>
      <c r="K192" s="182" t="s">
        <v>151</v>
      </c>
      <c r="L192" s="41"/>
      <c r="M192" s="187" t="s">
        <v>19</v>
      </c>
      <c r="N192" s="188" t="s">
        <v>46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169</v>
      </c>
      <c r="AT192" s="191" t="s">
        <v>147</v>
      </c>
      <c r="AU192" s="191" t="s">
        <v>85</v>
      </c>
      <c r="AY192" s="19" t="s">
        <v>144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83</v>
      </c>
      <c r="BK192" s="192">
        <f>ROUND(I192*H192,2)</f>
        <v>0</v>
      </c>
      <c r="BL192" s="19" t="s">
        <v>169</v>
      </c>
      <c r="BM192" s="191" t="s">
        <v>431</v>
      </c>
    </row>
    <row r="193" spans="1:47" s="2" customFormat="1" ht="11.25">
      <c r="A193" s="36"/>
      <c r="B193" s="37"/>
      <c r="C193" s="38"/>
      <c r="D193" s="193" t="s">
        <v>154</v>
      </c>
      <c r="E193" s="38"/>
      <c r="F193" s="194" t="s">
        <v>432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154</v>
      </c>
      <c r="AU193" s="19" t="s">
        <v>85</v>
      </c>
    </row>
    <row r="194" spans="1:47" s="2" customFormat="1" ht="11.25">
      <c r="A194" s="36"/>
      <c r="B194" s="37"/>
      <c r="C194" s="38"/>
      <c r="D194" s="198" t="s">
        <v>155</v>
      </c>
      <c r="E194" s="38"/>
      <c r="F194" s="199" t="s">
        <v>433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155</v>
      </c>
      <c r="AU194" s="19" t="s">
        <v>85</v>
      </c>
    </row>
    <row r="195" spans="2:51" s="15" customFormat="1" ht="11.25">
      <c r="B195" s="227"/>
      <c r="C195" s="228"/>
      <c r="D195" s="193" t="s">
        <v>184</v>
      </c>
      <c r="E195" s="229" t="s">
        <v>19</v>
      </c>
      <c r="F195" s="230" t="s">
        <v>416</v>
      </c>
      <c r="G195" s="228"/>
      <c r="H195" s="229" t="s">
        <v>19</v>
      </c>
      <c r="I195" s="231"/>
      <c r="J195" s="228"/>
      <c r="K195" s="228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184</v>
      </c>
      <c r="AU195" s="236" t="s">
        <v>85</v>
      </c>
      <c r="AV195" s="15" t="s">
        <v>83</v>
      </c>
      <c r="AW195" s="15" t="s">
        <v>37</v>
      </c>
      <c r="AX195" s="15" t="s">
        <v>75</v>
      </c>
      <c r="AY195" s="236" t="s">
        <v>144</v>
      </c>
    </row>
    <row r="196" spans="2:51" s="13" customFormat="1" ht="11.25">
      <c r="B196" s="201"/>
      <c r="C196" s="202"/>
      <c r="D196" s="193" t="s">
        <v>184</v>
      </c>
      <c r="E196" s="203" t="s">
        <v>19</v>
      </c>
      <c r="F196" s="204" t="s">
        <v>417</v>
      </c>
      <c r="G196" s="202"/>
      <c r="H196" s="205">
        <v>22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184</v>
      </c>
      <c r="AU196" s="211" t="s">
        <v>85</v>
      </c>
      <c r="AV196" s="13" t="s">
        <v>85</v>
      </c>
      <c r="AW196" s="13" t="s">
        <v>37</v>
      </c>
      <c r="AX196" s="13" t="s">
        <v>75</v>
      </c>
      <c r="AY196" s="211" t="s">
        <v>144</v>
      </c>
    </row>
    <row r="197" spans="2:51" s="13" customFormat="1" ht="11.25">
      <c r="B197" s="201"/>
      <c r="C197" s="202"/>
      <c r="D197" s="193" t="s">
        <v>184</v>
      </c>
      <c r="E197" s="203" t="s">
        <v>19</v>
      </c>
      <c r="F197" s="204" t="s">
        <v>418</v>
      </c>
      <c r="G197" s="202"/>
      <c r="H197" s="205">
        <v>40.7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184</v>
      </c>
      <c r="AU197" s="211" t="s">
        <v>85</v>
      </c>
      <c r="AV197" s="13" t="s">
        <v>85</v>
      </c>
      <c r="AW197" s="13" t="s">
        <v>37</v>
      </c>
      <c r="AX197" s="13" t="s">
        <v>75</v>
      </c>
      <c r="AY197" s="211" t="s">
        <v>144</v>
      </c>
    </row>
    <row r="198" spans="2:51" s="14" customFormat="1" ht="11.25">
      <c r="B198" s="212"/>
      <c r="C198" s="213"/>
      <c r="D198" s="193" t="s">
        <v>184</v>
      </c>
      <c r="E198" s="214" t="s">
        <v>19</v>
      </c>
      <c r="F198" s="215" t="s">
        <v>186</v>
      </c>
      <c r="G198" s="213"/>
      <c r="H198" s="216">
        <v>62.7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184</v>
      </c>
      <c r="AU198" s="222" t="s">
        <v>85</v>
      </c>
      <c r="AV198" s="14" t="s">
        <v>169</v>
      </c>
      <c r="AW198" s="14" t="s">
        <v>37</v>
      </c>
      <c r="AX198" s="14" t="s">
        <v>83</v>
      </c>
      <c r="AY198" s="222" t="s">
        <v>144</v>
      </c>
    </row>
    <row r="199" spans="1:65" s="2" customFormat="1" ht="21.75" customHeight="1">
      <c r="A199" s="36"/>
      <c r="B199" s="37"/>
      <c r="C199" s="180" t="s">
        <v>249</v>
      </c>
      <c r="D199" s="180" t="s">
        <v>147</v>
      </c>
      <c r="E199" s="181" t="s">
        <v>434</v>
      </c>
      <c r="F199" s="182" t="s">
        <v>435</v>
      </c>
      <c r="G199" s="183" t="s">
        <v>394</v>
      </c>
      <c r="H199" s="184">
        <v>249.654</v>
      </c>
      <c r="I199" s="185"/>
      <c r="J199" s="186">
        <f>ROUND(I199*H199,2)</f>
        <v>0</v>
      </c>
      <c r="K199" s="182" t="s">
        <v>151</v>
      </c>
      <c r="L199" s="41"/>
      <c r="M199" s="187" t="s">
        <v>19</v>
      </c>
      <c r="N199" s="188" t="s">
        <v>46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169</v>
      </c>
      <c r="AT199" s="191" t="s">
        <v>147</v>
      </c>
      <c r="AU199" s="191" t="s">
        <v>85</v>
      </c>
      <c r="AY199" s="19" t="s">
        <v>144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83</v>
      </c>
      <c r="BK199" s="192">
        <f>ROUND(I199*H199,2)</f>
        <v>0</v>
      </c>
      <c r="BL199" s="19" t="s">
        <v>169</v>
      </c>
      <c r="BM199" s="191" t="s">
        <v>436</v>
      </c>
    </row>
    <row r="200" spans="1:47" s="2" customFormat="1" ht="19.5">
      <c r="A200" s="36"/>
      <c r="B200" s="37"/>
      <c r="C200" s="38"/>
      <c r="D200" s="193" t="s">
        <v>154</v>
      </c>
      <c r="E200" s="38"/>
      <c r="F200" s="194" t="s">
        <v>437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154</v>
      </c>
      <c r="AU200" s="19" t="s">
        <v>85</v>
      </c>
    </row>
    <row r="201" spans="1:47" s="2" customFormat="1" ht="11.25">
      <c r="A201" s="36"/>
      <c r="B201" s="37"/>
      <c r="C201" s="38"/>
      <c r="D201" s="198" t="s">
        <v>155</v>
      </c>
      <c r="E201" s="38"/>
      <c r="F201" s="199" t="s">
        <v>438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155</v>
      </c>
      <c r="AU201" s="19" t="s">
        <v>85</v>
      </c>
    </row>
    <row r="202" spans="2:51" s="13" customFormat="1" ht="11.25">
      <c r="B202" s="201"/>
      <c r="C202" s="202"/>
      <c r="D202" s="193" t="s">
        <v>184</v>
      </c>
      <c r="E202" s="203" t="s">
        <v>19</v>
      </c>
      <c r="F202" s="204" t="s">
        <v>439</v>
      </c>
      <c r="G202" s="202"/>
      <c r="H202" s="205">
        <v>192.054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184</v>
      </c>
      <c r="AU202" s="211" t="s">
        <v>85</v>
      </c>
      <c r="AV202" s="13" t="s">
        <v>85</v>
      </c>
      <c r="AW202" s="13" t="s">
        <v>37</v>
      </c>
      <c r="AX202" s="13" t="s">
        <v>75</v>
      </c>
      <c r="AY202" s="211" t="s">
        <v>144</v>
      </c>
    </row>
    <row r="203" spans="2:51" s="13" customFormat="1" ht="11.25">
      <c r="B203" s="201"/>
      <c r="C203" s="202"/>
      <c r="D203" s="193" t="s">
        <v>184</v>
      </c>
      <c r="E203" s="203" t="s">
        <v>19</v>
      </c>
      <c r="F203" s="204" t="s">
        <v>440</v>
      </c>
      <c r="G203" s="202"/>
      <c r="H203" s="205">
        <v>57.6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184</v>
      </c>
      <c r="AU203" s="211" t="s">
        <v>85</v>
      </c>
      <c r="AV203" s="13" t="s">
        <v>85</v>
      </c>
      <c r="AW203" s="13" t="s">
        <v>37</v>
      </c>
      <c r="AX203" s="13" t="s">
        <v>75</v>
      </c>
      <c r="AY203" s="211" t="s">
        <v>144</v>
      </c>
    </row>
    <row r="204" spans="2:51" s="14" customFormat="1" ht="11.25">
      <c r="B204" s="212"/>
      <c r="C204" s="213"/>
      <c r="D204" s="193" t="s">
        <v>184</v>
      </c>
      <c r="E204" s="214" t="s">
        <v>19</v>
      </c>
      <c r="F204" s="215" t="s">
        <v>186</v>
      </c>
      <c r="G204" s="213"/>
      <c r="H204" s="216">
        <v>249.654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184</v>
      </c>
      <c r="AU204" s="222" t="s">
        <v>85</v>
      </c>
      <c r="AV204" s="14" t="s">
        <v>169</v>
      </c>
      <c r="AW204" s="14" t="s">
        <v>37</v>
      </c>
      <c r="AX204" s="14" t="s">
        <v>83</v>
      </c>
      <c r="AY204" s="222" t="s">
        <v>144</v>
      </c>
    </row>
    <row r="205" spans="1:65" s="2" customFormat="1" ht="24.2" customHeight="1">
      <c r="A205" s="36"/>
      <c r="B205" s="37"/>
      <c r="C205" s="180" t="s">
        <v>254</v>
      </c>
      <c r="D205" s="180" t="s">
        <v>147</v>
      </c>
      <c r="E205" s="181" t="s">
        <v>441</v>
      </c>
      <c r="F205" s="182" t="s">
        <v>442</v>
      </c>
      <c r="G205" s="183" t="s">
        <v>394</v>
      </c>
      <c r="H205" s="184">
        <v>691.2</v>
      </c>
      <c r="I205" s="185"/>
      <c r="J205" s="186">
        <f>ROUND(I205*H205,2)</f>
        <v>0</v>
      </c>
      <c r="K205" s="182" t="s">
        <v>151</v>
      </c>
      <c r="L205" s="41"/>
      <c r="M205" s="187" t="s">
        <v>19</v>
      </c>
      <c r="N205" s="188" t="s">
        <v>46</v>
      </c>
      <c r="O205" s="66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169</v>
      </c>
      <c r="AT205" s="191" t="s">
        <v>147</v>
      </c>
      <c r="AU205" s="191" t="s">
        <v>85</v>
      </c>
      <c r="AY205" s="19" t="s">
        <v>144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83</v>
      </c>
      <c r="BK205" s="192">
        <f>ROUND(I205*H205,2)</f>
        <v>0</v>
      </c>
      <c r="BL205" s="19" t="s">
        <v>169</v>
      </c>
      <c r="BM205" s="191" t="s">
        <v>443</v>
      </c>
    </row>
    <row r="206" spans="1:47" s="2" customFormat="1" ht="19.5">
      <c r="A206" s="36"/>
      <c r="B206" s="37"/>
      <c r="C206" s="38"/>
      <c r="D206" s="193" t="s">
        <v>154</v>
      </c>
      <c r="E206" s="38"/>
      <c r="F206" s="194" t="s">
        <v>444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154</v>
      </c>
      <c r="AU206" s="19" t="s">
        <v>85</v>
      </c>
    </row>
    <row r="207" spans="1:47" s="2" customFormat="1" ht="11.25">
      <c r="A207" s="36"/>
      <c r="B207" s="37"/>
      <c r="C207" s="38"/>
      <c r="D207" s="198" t="s">
        <v>155</v>
      </c>
      <c r="E207" s="38"/>
      <c r="F207" s="199" t="s">
        <v>445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155</v>
      </c>
      <c r="AU207" s="19" t="s">
        <v>85</v>
      </c>
    </row>
    <row r="208" spans="2:51" s="13" customFormat="1" ht="11.25">
      <c r="B208" s="201"/>
      <c r="C208" s="202"/>
      <c r="D208" s="193" t="s">
        <v>184</v>
      </c>
      <c r="E208" s="203" t="s">
        <v>19</v>
      </c>
      <c r="F208" s="204" t="s">
        <v>446</v>
      </c>
      <c r="G208" s="202"/>
      <c r="H208" s="205">
        <v>691.2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184</v>
      </c>
      <c r="AU208" s="211" t="s">
        <v>85</v>
      </c>
      <c r="AV208" s="13" t="s">
        <v>85</v>
      </c>
      <c r="AW208" s="13" t="s">
        <v>37</v>
      </c>
      <c r="AX208" s="13" t="s">
        <v>75</v>
      </c>
      <c r="AY208" s="211" t="s">
        <v>144</v>
      </c>
    </row>
    <row r="209" spans="2:51" s="14" customFormat="1" ht="11.25">
      <c r="B209" s="212"/>
      <c r="C209" s="213"/>
      <c r="D209" s="193" t="s">
        <v>184</v>
      </c>
      <c r="E209" s="214" t="s">
        <v>19</v>
      </c>
      <c r="F209" s="215" t="s">
        <v>186</v>
      </c>
      <c r="G209" s="213"/>
      <c r="H209" s="216">
        <v>691.2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184</v>
      </c>
      <c r="AU209" s="222" t="s">
        <v>85</v>
      </c>
      <c r="AV209" s="14" t="s">
        <v>169</v>
      </c>
      <c r="AW209" s="14" t="s">
        <v>37</v>
      </c>
      <c r="AX209" s="14" t="s">
        <v>83</v>
      </c>
      <c r="AY209" s="222" t="s">
        <v>144</v>
      </c>
    </row>
    <row r="210" spans="1:65" s="2" customFormat="1" ht="16.5" customHeight="1">
      <c r="A210" s="36"/>
      <c r="B210" s="37"/>
      <c r="C210" s="180" t="s">
        <v>259</v>
      </c>
      <c r="D210" s="180" t="s">
        <v>147</v>
      </c>
      <c r="E210" s="181" t="s">
        <v>447</v>
      </c>
      <c r="F210" s="182" t="s">
        <v>448</v>
      </c>
      <c r="G210" s="183" t="s">
        <v>394</v>
      </c>
      <c r="H210" s="184">
        <v>168.712</v>
      </c>
      <c r="I210" s="185"/>
      <c r="J210" s="186">
        <f>ROUND(I210*H210,2)</f>
        <v>0</v>
      </c>
      <c r="K210" s="182" t="s">
        <v>151</v>
      </c>
      <c r="L210" s="41"/>
      <c r="M210" s="187" t="s">
        <v>19</v>
      </c>
      <c r="N210" s="188" t="s">
        <v>46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169</v>
      </c>
      <c r="AT210" s="191" t="s">
        <v>147</v>
      </c>
      <c r="AU210" s="191" t="s">
        <v>85</v>
      </c>
      <c r="AY210" s="19" t="s">
        <v>144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83</v>
      </c>
      <c r="BK210" s="192">
        <f>ROUND(I210*H210,2)</f>
        <v>0</v>
      </c>
      <c r="BL210" s="19" t="s">
        <v>169</v>
      </c>
      <c r="BM210" s="191" t="s">
        <v>449</v>
      </c>
    </row>
    <row r="211" spans="1:47" s="2" customFormat="1" ht="19.5">
      <c r="A211" s="36"/>
      <c r="B211" s="37"/>
      <c r="C211" s="38"/>
      <c r="D211" s="193" t="s">
        <v>154</v>
      </c>
      <c r="E211" s="38"/>
      <c r="F211" s="194" t="s">
        <v>450</v>
      </c>
      <c r="G211" s="38"/>
      <c r="H211" s="38"/>
      <c r="I211" s="195"/>
      <c r="J211" s="38"/>
      <c r="K211" s="38"/>
      <c r="L211" s="41"/>
      <c r="M211" s="196"/>
      <c r="N211" s="197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154</v>
      </c>
      <c r="AU211" s="19" t="s">
        <v>85</v>
      </c>
    </row>
    <row r="212" spans="1:47" s="2" customFormat="1" ht="11.25">
      <c r="A212" s="36"/>
      <c r="B212" s="37"/>
      <c r="C212" s="38"/>
      <c r="D212" s="198" t="s">
        <v>155</v>
      </c>
      <c r="E212" s="38"/>
      <c r="F212" s="199" t="s">
        <v>451</v>
      </c>
      <c r="G212" s="38"/>
      <c r="H212" s="38"/>
      <c r="I212" s="195"/>
      <c r="J212" s="38"/>
      <c r="K212" s="38"/>
      <c r="L212" s="41"/>
      <c r="M212" s="196"/>
      <c r="N212" s="197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155</v>
      </c>
      <c r="AU212" s="19" t="s">
        <v>85</v>
      </c>
    </row>
    <row r="213" spans="2:51" s="13" customFormat="1" ht="11.25">
      <c r="B213" s="201"/>
      <c r="C213" s="202"/>
      <c r="D213" s="193" t="s">
        <v>184</v>
      </c>
      <c r="E213" s="203" t="s">
        <v>19</v>
      </c>
      <c r="F213" s="204" t="s">
        <v>452</v>
      </c>
      <c r="G213" s="202"/>
      <c r="H213" s="205">
        <v>168.712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184</v>
      </c>
      <c r="AU213" s="211" t="s">
        <v>85</v>
      </c>
      <c r="AV213" s="13" t="s">
        <v>85</v>
      </c>
      <c r="AW213" s="13" t="s">
        <v>37</v>
      </c>
      <c r="AX213" s="13" t="s">
        <v>75</v>
      </c>
      <c r="AY213" s="211" t="s">
        <v>144</v>
      </c>
    </row>
    <row r="214" spans="2:51" s="14" customFormat="1" ht="11.25">
      <c r="B214" s="212"/>
      <c r="C214" s="213"/>
      <c r="D214" s="193" t="s">
        <v>184</v>
      </c>
      <c r="E214" s="214" t="s">
        <v>19</v>
      </c>
      <c r="F214" s="215" t="s">
        <v>186</v>
      </c>
      <c r="G214" s="213"/>
      <c r="H214" s="216">
        <v>168.712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184</v>
      </c>
      <c r="AU214" s="222" t="s">
        <v>85</v>
      </c>
      <c r="AV214" s="14" t="s">
        <v>169</v>
      </c>
      <c r="AW214" s="14" t="s">
        <v>37</v>
      </c>
      <c r="AX214" s="14" t="s">
        <v>83</v>
      </c>
      <c r="AY214" s="222" t="s">
        <v>144</v>
      </c>
    </row>
    <row r="215" spans="1:65" s="2" customFormat="1" ht="16.5" customHeight="1">
      <c r="A215" s="36"/>
      <c r="B215" s="37"/>
      <c r="C215" s="180" t="s">
        <v>266</v>
      </c>
      <c r="D215" s="180" t="s">
        <v>147</v>
      </c>
      <c r="E215" s="181" t="s">
        <v>453</v>
      </c>
      <c r="F215" s="182" t="s">
        <v>454</v>
      </c>
      <c r="G215" s="183" t="s">
        <v>455</v>
      </c>
      <c r="H215" s="184">
        <v>97.92</v>
      </c>
      <c r="I215" s="185"/>
      <c r="J215" s="186">
        <f>ROUND(I215*H215,2)</f>
        <v>0</v>
      </c>
      <c r="K215" s="182" t="s">
        <v>151</v>
      </c>
      <c r="L215" s="41"/>
      <c r="M215" s="187" t="s">
        <v>19</v>
      </c>
      <c r="N215" s="188" t="s">
        <v>46</v>
      </c>
      <c r="O215" s="66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169</v>
      </c>
      <c r="AT215" s="191" t="s">
        <v>147</v>
      </c>
      <c r="AU215" s="191" t="s">
        <v>85</v>
      </c>
      <c r="AY215" s="19" t="s">
        <v>144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83</v>
      </c>
      <c r="BK215" s="192">
        <f>ROUND(I215*H215,2)</f>
        <v>0</v>
      </c>
      <c r="BL215" s="19" t="s">
        <v>169</v>
      </c>
      <c r="BM215" s="191" t="s">
        <v>456</v>
      </c>
    </row>
    <row r="216" spans="1:47" s="2" customFormat="1" ht="19.5">
      <c r="A216" s="36"/>
      <c r="B216" s="37"/>
      <c r="C216" s="38"/>
      <c r="D216" s="193" t="s">
        <v>154</v>
      </c>
      <c r="E216" s="38"/>
      <c r="F216" s="194" t="s">
        <v>457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154</v>
      </c>
      <c r="AU216" s="19" t="s">
        <v>85</v>
      </c>
    </row>
    <row r="217" spans="1:47" s="2" customFormat="1" ht="11.25">
      <c r="A217" s="36"/>
      <c r="B217" s="37"/>
      <c r="C217" s="38"/>
      <c r="D217" s="198" t="s">
        <v>155</v>
      </c>
      <c r="E217" s="38"/>
      <c r="F217" s="199" t="s">
        <v>458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155</v>
      </c>
      <c r="AU217" s="19" t="s">
        <v>85</v>
      </c>
    </row>
    <row r="218" spans="2:51" s="13" customFormat="1" ht="11.25">
      <c r="B218" s="201"/>
      <c r="C218" s="202"/>
      <c r="D218" s="193" t="s">
        <v>184</v>
      </c>
      <c r="E218" s="203" t="s">
        <v>19</v>
      </c>
      <c r="F218" s="204" t="s">
        <v>459</v>
      </c>
      <c r="G218" s="202"/>
      <c r="H218" s="205">
        <v>97.92</v>
      </c>
      <c r="I218" s="206"/>
      <c r="J218" s="202"/>
      <c r="K218" s="202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184</v>
      </c>
      <c r="AU218" s="211" t="s">
        <v>85</v>
      </c>
      <c r="AV218" s="13" t="s">
        <v>85</v>
      </c>
      <c r="AW218" s="13" t="s">
        <v>37</v>
      </c>
      <c r="AX218" s="13" t="s">
        <v>75</v>
      </c>
      <c r="AY218" s="211" t="s">
        <v>144</v>
      </c>
    </row>
    <row r="219" spans="2:51" s="14" customFormat="1" ht="11.25">
      <c r="B219" s="212"/>
      <c r="C219" s="213"/>
      <c r="D219" s="193" t="s">
        <v>184</v>
      </c>
      <c r="E219" s="214" t="s">
        <v>19</v>
      </c>
      <c r="F219" s="215" t="s">
        <v>186</v>
      </c>
      <c r="G219" s="213"/>
      <c r="H219" s="216">
        <v>97.92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184</v>
      </c>
      <c r="AU219" s="222" t="s">
        <v>85</v>
      </c>
      <c r="AV219" s="14" t="s">
        <v>169</v>
      </c>
      <c r="AW219" s="14" t="s">
        <v>37</v>
      </c>
      <c r="AX219" s="14" t="s">
        <v>83</v>
      </c>
      <c r="AY219" s="222" t="s">
        <v>144</v>
      </c>
    </row>
    <row r="220" spans="1:65" s="2" customFormat="1" ht="16.5" customHeight="1">
      <c r="A220" s="36"/>
      <c r="B220" s="37"/>
      <c r="C220" s="180" t="s">
        <v>273</v>
      </c>
      <c r="D220" s="180" t="s">
        <v>147</v>
      </c>
      <c r="E220" s="181" t="s">
        <v>460</v>
      </c>
      <c r="F220" s="182" t="s">
        <v>461</v>
      </c>
      <c r="G220" s="183" t="s">
        <v>394</v>
      </c>
      <c r="H220" s="184">
        <v>168.712</v>
      </c>
      <c r="I220" s="185"/>
      <c r="J220" s="186">
        <f>ROUND(I220*H220,2)</f>
        <v>0</v>
      </c>
      <c r="K220" s="182" t="s">
        <v>151</v>
      </c>
      <c r="L220" s="41"/>
      <c r="M220" s="187" t="s">
        <v>19</v>
      </c>
      <c r="N220" s="188" t="s">
        <v>46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169</v>
      </c>
      <c r="AT220" s="191" t="s">
        <v>147</v>
      </c>
      <c r="AU220" s="191" t="s">
        <v>85</v>
      </c>
      <c r="AY220" s="19" t="s">
        <v>144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83</v>
      </c>
      <c r="BK220" s="192">
        <f>ROUND(I220*H220,2)</f>
        <v>0</v>
      </c>
      <c r="BL220" s="19" t="s">
        <v>169</v>
      </c>
      <c r="BM220" s="191" t="s">
        <v>462</v>
      </c>
    </row>
    <row r="221" spans="1:47" s="2" customFormat="1" ht="11.25">
      <c r="A221" s="36"/>
      <c r="B221" s="37"/>
      <c r="C221" s="38"/>
      <c r="D221" s="193" t="s">
        <v>154</v>
      </c>
      <c r="E221" s="38"/>
      <c r="F221" s="194" t="s">
        <v>463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154</v>
      </c>
      <c r="AU221" s="19" t="s">
        <v>85</v>
      </c>
    </row>
    <row r="222" spans="1:47" s="2" customFormat="1" ht="11.25">
      <c r="A222" s="36"/>
      <c r="B222" s="37"/>
      <c r="C222" s="38"/>
      <c r="D222" s="198" t="s">
        <v>155</v>
      </c>
      <c r="E222" s="38"/>
      <c r="F222" s="199" t="s">
        <v>464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155</v>
      </c>
      <c r="AU222" s="19" t="s">
        <v>85</v>
      </c>
    </row>
    <row r="223" spans="2:51" s="13" customFormat="1" ht="11.25">
      <c r="B223" s="201"/>
      <c r="C223" s="202"/>
      <c r="D223" s="193" t="s">
        <v>184</v>
      </c>
      <c r="E223" s="203" t="s">
        <v>19</v>
      </c>
      <c r="F223" s="204" t="s">
        <v>465</v>
      </c>
      <c r="G223" s="202"/>
      <c r="H223" s="205">
        <v>168.712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184</v>
      </c>
      <c r="AU223" s="211" t="s">
        <v>85</v>
      </c>
      <c r="AV223" s="13" t="s">
        <v>85</v>
      </c>
      <c r="AW223" s="13" t="s">
        <v>37</v>
      </c>
      <c r="AX223" s="13" t="s">
        <v>75</v>
      </c>
      <c r="AY223" s="211" t="s">
        <v>144</v>
      </c>
    </row>
    <row r="224" spans="2:51" s="14" customFormat="1" ht="11.25">
      <c r="B224" s="212"/>
      <c r="C224" s="213"/>
      <c r="D224" s="193" t="s">
        <v>184</v>
      </c>
      <c r="E224" s="214" t="s">
        <v>19</v>
      </c>
      <c r="F224" s="215" t="s">
        <v>186</v>
      </c>
      <c r="G224" s="213"/>
      <c r="H224" s="216">
        <v>168.712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184</v>
      </c>
      <c r="AU224" s="222" t="s">
        <v>85</v>
      </c>
      <c r="AV224" s="14" t="s">
        <v>169</v>
      </c>
      <c r="AW224" s="14" t="s">
        <v>37</v>
      </c>
      <c r="AX224" s="14" t="s">
        <v>83</v>
      </c>
      <c r="AY224" s="222" t="s">
        <v>144</v>
      </c>
    </row>
    <row r="225" spans="1:65" s="2" customFormat="1" ht="16.5" customHeight="1">
      <c r="A225" s="36"/>
      <c r="B225" s="37"/>
      <c r="C225" s="180" t="s">
        <v>7</v>
      </c>
      <c r="D225" s="180" t="s">
        <v>147</v>
      </c>
      <c r="E225" s="181" t="s">
        <v>466</v>
      </c>
      <c r="F225" s="182" t="s">
        <v>467</v>
      </c>
      <c r="G225" s="183" t="s">
        <v>394</v>
      </c>
      <c r="H225" s="184">
        <v>168.712</v>
      </c>
      <c r="I225" s="185"/>
      <c r="J225" s="186">
        <f>ROUND(I225*H225,2)</f>
        <v>0</v>
      </c>
      <c r="K225" s="182" t="s">
        <v>151</v>
      </c>
      <c r="L225" s="41"/>
      <c r="M225" s="187" t="s">
        <v>19</v>
      </c>
      <c r="N225" s="188" t="s">
        <v>46</v>
      </c>
      <c r="O225" s="66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169</v>
      </c>
      <c r="AT225" s="191" t="s">
        <v>147</v>
      </c>
      <c r="AU225" s="191" t="s">
        <v>85</v>
      </c>
      <c r="AY225" s="19" t="s">
        <v>144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83</v>
      </c>
      <c r="BK225" s="192">
        <f>ROUND(I225*H225,2)</f>
        <v>0</v>
      </c>
      <c r="BL225" s="19" t="s">
        <v>169</v>
      </c>
      <c r="BM225" s="191" t="s">
        <v>468</v>
      </c>
    </row>
    <row r="226" spans="1:47" s="2" customFormat="1" ht="19.5">
      <c r="A226" s="36"/>
      <c r="B226" s="37"/>
      <c r="C226" s="38"/>
      <c r="D226" s="193" t="s">
        <v>154</v>
      </c>
      <c r="E226" s="38"/>
      <c r="F226" s="194" t="s">
        <v>469</v>
      </c>
      <c r="G226" s="38"/>
      <c r="H226" s="38"/>
      <c r="I226" s="195"/>
      <c r="J226" s="38"/>
      <c r="K226" s="38"/>
      <c r="L226" s="41"/>
      <c r="M226" s="196"/>
      <c r="N226" s="19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154</v>
      </c>
      <c r="AU226" s="19" t="s">
        <v>85</v>
      </c>
    </row>
    <row r="227" spans="1:47" s="2" customFormat="1" ht="11.25">
      <c r="A227" s="36"/>
      <c r="B227" s="37"/>
      <c r="C227" s="38"/>
      <c r="D227" s="198" t="s">
        <v>155</v>
      </c>
      <c r="E227" s="38"/>
      <c r="F227" s="199" t="s">
        <v>470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155</v>
      </c>
      <c r="AU227" s="19" t="s">
        <v>85</v>
      </c>
    </row>
    <row r="228" spans="2:51" s="13" customFormat="1" ht="11.25">
      <c r="B228" s="201"/>
      <c r="C228" s="202"/>
      <c r="D228" s="193" t="s">
        <v>184</v>
      </c>
      <c r="E228" s="203" t="s">
        <v>19</v>
      </c>
      <c r="F228" s="204" t="s">
        <v>465</v>
      </c>
      <c r="G228" s="202"/>
      <c r="H228" s="205">
        <v>168.712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184</v>
      </c>
      <c r="AU228" s="211" t="s">
        <v>85</v>
      </c>
      <c r="AV228" s="13" t="s">
        <v>85</v>
      </c>
      <c r="AW228" s="13" t="s">
        <v>37</v>
      </c>
      <c r="AX228" s="13" t="s">
        <v>75</v>
      </c>
      <c r="AY228" s="211" t="s">
        <v>144</v>
      </c>
    </row>
    <row r="229" spans="2:51" s="14" customFormat="1" ht="11.25">
      <c r="B229" s="212"/>
      <c r="C229" s="213"/>
      <c r="D229" s="193" t="s">
        <v>184</v>
      </c>
      <c r="E229" s="214" t="s">
        <v>19</v>
      </c>
      <c r="F229" s="215" t="s">
        <v>186</v>
      </c>
      <c r="G229" s="213"/>
      <c r="H229" s="216">
        <v>168.712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184</v>
      </c>
      <c r="AU229" s="222" t="s">
        <v>85</v>
      </c>
      <c r="AV229" s="14" t="s">
        <v>169</v>
      </c>
      <c r="AW229" s="14" t="s">
        <v>37</v>
      </c>
      <c r="AX229" s="14" t="s">
        <v>83</v>
      </c>
      <c r="AY229" s="222" t="s">
        <v>144</v>
      </c>
    </row>
    <row r="230" spans="1:65" s="2" customFormat="1" ht="16.5" customHeight="1">
      <c r="A230" s="36"/>
      <c r="B230" s="37"/>
      <c r="C230" s="180" t="s">
        <v>284</v>
      </c>
      <c r="D230" s="180" t="s">
        <v>147</v>
      </c>
      <c r="E230" s="181" t="s">
        <v>471</v>
      </c>
      <c r="F230" s="182" t="s">
        <v>472</v>
      </c>
      <c r="G230" s="183" t="s">
        <v>348</v>
      </c>
      <c r="H230" s="184">
        <v>41.5</v>
      </c>
      <c r="I230" s="185"/>
      <c r="J230" s="186">
        <f>ROUND(I230*H230,2)</f>
        <v>0</v>
      </c>
      <c r="K230" s="182" t="s">
        <v>151</v>
      </c>
      <c r="L230" s="41"/>
      <c r="M230" s="187" t="s">
        <v>19</v>
      </c>
      <c r="N230" s="188" t="s">
        <v>46</v>
      </c>
      <c r="O230" s="66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169</v>
      </c>
      <c r="AT230" s="191" t="s">
        <v>147</v>
      </c>
      <c r="AU230" s="191" t="s">
        <v>85</v>
      </c>
      <c r="AY230" s="19" t="s">
        <v>144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83</v>
      </c>
      <c r="BK230" s="192">
        <f>ROUND(I230*H230,2)</f>
        <v>0</v>
      </c>
      <c r="BL230" s="19" t="s">
        <v>169</v>
      </c>
      <c r="BM230" s="191" t="s">
        <v>473</v>
      </c>
    </row>
    <row r="231" spans="1:47" s="2" customFormat="1" ht="11.25">
      <c r="A231" s="36"/>
      <c r="B231" s="37"/>
      <c r="C231" s="38"/>
      <c r="D231" s="193" t="s">
        <v>154</v>
      </c>
      <c r="E231" s="38"/>
      <c r="F231" s="194" t="s">
        <v>474</v>
      </c>
      <c r="G231" s="38"/>
      <c r="H231" s="38"/>
      <c r="I231" s="195"/>
      <c r="J231" s="38"/>
      <c r="K231" s="38"/>
      <c r="L231" s="41"/>
      <c r="M231" s="196"/>
      <c r="N231" s="197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154</v>
      </c>
      <c r="AU231" s="19" t="s">
        <v>85</v>
      </c>
    </row>
    <row r="232" spans="1:47" s="2" customFormat="1" ht="11.25">
      <c r="A232" s="36"/>
      <c r="B232" s="37"/>
      <c r="C232" s="38"/>
      <c r="D232" s="198" t="s">
        <v>155</v>
      </c>
      <c r="E232" s="38"/>
      <c r="F232" s="199" t="s">
        <v>475</v>
      </c>
      <c r="G232" s="38"/>
      <c r="H232" s="38"/>
      <c r="I232" s="195"/>
      <c r="J232" s="38"/>
      <c r="K232" s="38"/>
      <c r="L232" s="41"/>
      <c r="M232" s="196"/>
      <c r="N232" s="19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155</v>
      </c>
      <c r="AU232" s="19" t="s">
        <v>85</v>
      </c>
    </row>
    <row r="233" spans="2:51" s="13" customFormat="1" ht="11.25">
      <c r="B233" s="201"/>
      <c r="C233" s="202"/>
      <c r="D233" s="193" t="s">
        <v>184</v>
      </c>
      <c r="E233" s="203" t="s">
        <v>19</v>
      </c>
      <c r="F233" s="204" t="s">
        <v>476</v>
      </c>
      <c r="G233" s="202"/>
      <c r="H233" s="205">
        <v>41.5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184</v>
      </c>
      <c r="AU233" s="211" t="s">
        <v>85</v>
      </c>
      <c r="AV233" s="13" t="s">
        <v>85</v>
      </c>
      <c r="AW233" s="13" t="s">
        <v>37</v>
      </c>
      <c r="AX233" s="13" t="s">
        <v>75</v>
      </c>
      <c r="AY233" s="211" t="s">
        <v>144</v>
      </c>
    </row>
    <row r="234" spans="2:51" s="14" customFormat="1" ht="11.25">
      <c r="B234" s="212"/>
      <c r="C234" s="213"/>
      <c r="D234" s="193" t="s">
        <v>184</v>
      </c>
      <c r="E234" s="214" t="s">
        <v>19</v>
      </c>
      <c r="F234" s="215" t="s">
        <v>186</v>
      </c>
      <c r="G234" s="213"/>
      <c r="H234" s="216">
        <v>41.5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184</v>
      </c>
      <c r="AU234" s="222" t="s">
        <v>85</v>
      </c>
      <c r="AV234" s="14" t="s">
        <v>169</v>
      </c>
      <c r="AW234" s="14" t="s">
        <v>37</v>
      </c>
      <c r="AX234" s="14" t="s">
        <v>83</v>
      </c>
      <c r="AY234" s="222" t="s">
        <v>144</v>
      </c>
    </row>
    <row r="235" spans="1:65" s="2" customFormat="1" ht="16.5" customHeight="1">
      <c r="A235" s="36"/>
      <c r="B235" s="37"/>
      <c r="C235" s="180" t="s">
        <v>290</v>
      </c>
      <c r="D235" s="180" t="s">
        <v>147</v>
      </c>
      <c r="E235" s="181" t="s">
        <v>477</v>
      </c>
      <c r="F235" s="182" t="s">
        <v>478</v>
      </c>
      <c r="G235" s="183" t="s">
        <v>199</v>
      </c>
      <c r="H235" s="184">
        <v>75.75</v>
      </c>
      <c r="I235" s="185"/>
      <c r="J235" s="186">
        <f>ROUND(I235*H235,2)</f>
        <v>0</v>
      </c>
      <c r="K235" s="182" t="s">
        <v>151</v>
      </c>
      <c r="L235" s="41"/>
      <c r="M235" s="187" t="s">
        <v>19</v>
      </c>
      <c r="N235" s="188" t="s">
        <v>46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169</v>
      </c>
      <c r="AT235" s="191" t="s">
        <v>147</v>
      </c>
      <c r="AU235" s="191" t="s">
        <v>85</v>
      </c>
      <c r="AY235" s="19" t="s">
        <v>144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83</v>
      </c>
      <c r="BK235" s="192">
        <f>ROUND(I235*H235,2)</f>
        <v>0</v>
      </c>
      <c r="BL235" s="19" t="s">
        <v>169</v>
      </c>
      <c r="BM235" s="191" t="s">
        <v>479</v>
      </c>
    </row>
    <row r="236" spans="1:47" s="2" customFormat="1" ht="11.25">
      <c r="A236" s="36"/>
      <c r="B236" s="37"/>
      <c r="C236" s="38"/>
      <c r="D236" s="193" t="s">
        <v>154</v>
      </c>
      <c r="E236" s="38"/>
      <c r="F236" s="194" t="s">
        <v>480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154</v>
      </c>
      <c r="AU236" s="19" t="s">
        <v>85</v>
      </c>
    </row>
    <row r="237" spans="1:47" s="2" customFormat="1" ht="11.25">
      <c r="A237" s="36"/>
      <c r="B237" s="37"/>
      <c r="C237" s="38"/>
      <c r="D237" s="198" t="s">
        <v>155</v>
      </c>
      <c r="E237" s="38"/>
      <c r="F237" s="199" t="s">
        <v>481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155</v>
      </c>
      <c r="AU237" s="19" t="s">
        <v>85</v>
      </c>
    </row>
    <row r="238" spans="2:51" s="15" customFormat="1" ht="11.25">
      <c r="B238" s="227"/>
      <c r="C238" s="228"/>
      <c r="D238" s="193" t="s">
        <v>184</v>
      </c>
      <c r="E238" s="229" t="s">
        <v>19</v>
      </c>
      <c r="F238" s="230" t="s">
        <v>390</v>
      </c>
      <c r="G238" s="228"/>
      <c r="H238" s="229" t="s">
        <v>19</v>
      </c>
      <c r="I238" s="231"/>
      <c r="J238" s="228"/>
      <c r="K238" s="228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184</v>
      </c>
      <c r="AU238" s="236" t="s">
        <v>85</v>
      </c>
      <c r="AV238" s="15" t="s">
        <v>83</v>
      </c>
      <c r="AW238" s="15" t="s">
        <v>37</v>
      </c>
      <c r="AX238" s="15" t="s">
        <v>75</v>
      </c>
      <c r="AY238" s="236" t="s">
        <v>144</v>
      </c>
    </row>
    <row r="239" spans="2:51" s="13" customFormat="1" ht="11.25">
      <c r="B239" s="201"/>
      <c r="C239" s="202"/>
      <c r="D239" s="193" t="s">
        <v>184</v>
      </c>
      <c r="E239" s="203" t="s">
        <v>19</v>
      </c>
      <c r="F239" s="204" t="s">
        <v>391</v>
      </c>
      <c r="G239" s="202"/>
      <c r="H239" s="205">
        <v>75.75</v>
      </c>
      <c r="I239" s="206"/>
      <c r="J239" s="202"/>
      <c r="K239" s="202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184</v>
      </c>
      <c r="AU239" s="211" t="s">
        <v>85</v>
      </c>
      <c r="AV239" s="13" t="s">
        <v>85</v>
      </c>
      <c r="AW239" s="13" t="s">
        <v>37</v>
      </c>
      <c r="AX239" s="13" t="s">
        <v>75</v>
      </c>
      <c r="AY239" s="211" t="s">
        <v>144</v>
      </c>
    </row>
    <row r="240" spans="2:51" s="14" customFormat="1" ht="11.25">
      <c r="B240" s="212"/>
      <c r="C240" s="213"/>
      <c r="D240" s="193" t="s">
        <v>184</v>
      </c>
      <c r="E240" s="214" t="s">
        <v>19</v>
      </c>
      <c r="F240" s="215" t="s">
        <v>186</v>
      </c>
      <c r="G240" s="213"/>
      <c r="H240" s="216">
        <v>75.75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184</v>
      </c>
      <c r="AU240" s="222" t="s">
        <v>85</v>
      </c>
      <c r="AV240" s="14" t="s">
        <v>169</v>
      </c>
      <c r="AW240" s="14" t="s">
        <v>37</v>
      </c>
      <c r="AX240" s="14" t="s">
        <v>83</v>
      </c>
      <c r="AY240" s="222" t="s">
        <v>144</v>
      </c>
    </row>
    <row r="241" spans="2:63" s="12" customFormat="1" ht="22.9" customHeight="1">
      <c r="B241" s="164"/>
      <c r="C241" s="165"/>
      <c r="D241" s="166" t="s">
        <v>74</v>
      </c>
      <c r="E241" s="178" t="s">
        <v>85</v>
      </c>
      <c r="F241" s="178" t="s">
        <v>482</v>
      </c>
      <c r="G241" s="165"/>
      <c r="H241" s="165"/>
      <c r="I241" s="168"/>
      <c r="J241" s="179">
        <f>BK241</f>
        <v>0</v>
      </c>
      <c r="K241" s="165"/>
      <c r="L241" s="170"/>
      <c r="M241" s="171"/>
      <c r="N241" s="172"/>
      <c r="O241" s="172"/>
      <c r="P241" s="173">
        <f>SUM(P242:P252)</f>
        <v>0</v>
      </c>
      <c r="Q241" s="172"/>
      <c r="R241" s="173">
        <f>SUM(R242:R252)</f>
        <v>12.628171</v>
      </c>
      <c r="S241" s="172"/>
      <c r="T241" s="174">
        <f>SUM(T242:T252)</f>
        <v>0</v>
      </c>
      <c r="AR241" s="175" t="s">
        <v>83</v>
      </c>
      <c r="AT241" s="176" t="s">
        <v>74</v>
      </c>
      <c r="AU241" s="176" t="s">
        <v>83</v>
      </c>
      <c r="AY241" s="175" t="s">
        <v>144</v>
      </c>
      <c r="BK241" s="177">
        <f>SUM(BK242:BK252)</f>
        <v>0</v>
      </c>
    </row>
    <row r="242" spans="1:65" s="2" customFormat="1" ht="24.2" customHeight="1">
      <c r="A242" s="36"/>
      <c r="B242" s="37"/>
      <c r="C242" s="180" t="s">
        <v>298</v>
      </c>
      <c r="D242" s="180" t="s">
        <v>147</v>
      </c>
      <c r="E242" s="181" t="s">
        <v>483</v>
      </c>
      <c r="F242" s="182" t="s">
        <v>484</v>
      </c>
      <c r="G242" s="183" t="s">
        <v>348</v>
      </c>
      <c r="H242" s="184">
        <v>41.5</v>
      </c>
      <c r="I242" s="185"/>
      <c r="J242" s="186">
        <f>ROUND(I242*H242,2)</f>
        <v>0</v>
      </c>
      <c r="K242" s="182" t="s">
        <v>151</v>
      </c>
      <c r="L242" s="41"/>
      <c r="M242" s="187" t="s">
        <v>19</v>
      </c>
      <c r="N242" s="188" t="s">
        <v>46</v>
      </c>
      <c r="O242" s="66"/>
      <c r="P242" s="189">
        <f>O242*H242</f>
        <v>0</v>
      </c>
      <c r="Q242" s="189">
        <v>0.20449</v>
      </c>
      <c r="R242" s="189">
        <f>Q242*H242</f>
        <v>8.486335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169</v>
      </c>
      <c r="AT242" s="191" t="s">
        <v>147</v>
      </c>
      <c r="AU242" s="191" t="s">
        <v>85</v>
      </c>
      <c r="AY242" s="19" t="s">
        <v>144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83</v>
      </c>
      <c r="BK242" s="192">
        <f>ROUND(I242*H242,2)</f>
        <v>0</v>
      </c>
      <c r="BL242" s="19" t="s">
        <v>169</v>
      </c>
      <c r="BM242" s="191" t="s">
        <v>485</v>
      </c>
    </row>
    <row r="243" spans="1:47" s="2" customFormat="1" ht="19.5">
      <c r="A243" s="36"/>
      <c r="B243" s="37"/>
      <c r="C243" s="38"/>
      <c r="D243" s="193" t="s">
        <v>154</v>
      </c>
      <c r="E243" s="38"/>
      <c r="F243" s="194" t="s">
        <v>486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154</v>
      </c>
      <c r="AU243" s="19" t="s">
        <v>85</v>
      </c>
    </row>
    <row r="244" spans="1:47" s="2" customFormat="1" ht="11.25">
      <c r="A244" s="36"/>
      <c r="B244" s="37"/>
      <c r="C244" s="38"/>
      <c r="D244" s="198" t="s">
        <v>155</v>
      </c>
      <c r="E244" s="38"/>
      <c r="F244" s="199" t="s">
        <v>487</v>
      </c>
      <c r="G244" s="38"/>
      <c r="H244" s="38"/>
      <c r="I244" s="195"/>
      <c r="J244" s="38"/>
      <c r="K244" s="38"/>
      <c r="L244" s="41"/>
      <c r="M244" s="196"/>
      <c r="N244" s="197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155</v>
      </c>
      <c r="AU244" s="19" t="s">
        <v>85</v>
      </c>
    </row>
    <row r="245" spans="2:51" s="13" customFormat="1" ht="11.25">
      <c r="B245" s="201"/>
      <c r="C245" s="202"/>
      <c r="D245" s="193" t="s">
        <v>184</v>
      </c>
      <c r="E245" s="203" t="s">
        <v>19</v>
      </c>
      <c r="F245" s="204" t="s">
        <v>488</v>
      </c>
      <c r="G245" s="202"/>
      <c r="H245" s="205">
        <v>41.5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184</v>
      </c>
      <c r="AU245" s="211" t="s">
        <v>85</v>
      </c>
      <c r="AV245" s="13" t="s">
        <v>85</v>
      </c>
      <c r="AW245" s="13" t="s">
        <v>37</v>
      </c>
      <c r="AX245" s="13" t="s">
        <v>75</v>
      </c>
      <c r="AY245" s="211" t="s">
        <v>144</v>
      </c>
    </row>
    <row r="246" spans="2:51" s="14" customFormat="1" ht="11.25">
      <c r="B246" s="212"/>
      <c r="C246" s="213"/>
      <c r="D246" s="193" t="s">
        <v>184</v>
      </c>
      <c r="E246" s="214" t="s">
        <v>19</v>
      </c>
      <c r="F246" s="215" t="s">
        <v>186</v>
      </c>
      <c r="G246" s="213"/>
      <c r="H246" s="216">
        <v>41.5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184</v>
      </c>
      <c r="AU246" s="222" t="s">
        <v>85</v>
      </c>
      <c r="AV246" s="14" t="s">
        <v>169</v>
      </c>
      <c r="AW246" s="14" t="s">
        <v>37</v>
      </c>
      <c r="AX246" s="14" t="s">
        <v>83</v>
      </c>
      <c r="AY246" s="222" t="s">
        <v>144</v>
      </c>
    </row>
    <row r="247" spans="1:65" s="2" customFormat="1" ht="16.5" customHeight="1">
      <c r="A247" s="36"/>
      <c r="B247" s="37"/>
      <c r="C247" s="180" t="s">
        <v>303</v>
      </c>
      <c r="D247" s="180" t="s">
        <v>147</v>
      </c>
      <c r="E247" s="181" t="s">
        <v>489</v>
      </c>
      <c r="F247" s="182" t="s">
        <v>490</v>
      </c>
      <c r="G247" s="183" t="s">
        <v>394</v>
      </c>
      <c r="H247" s="184">
        <v>1.8</v>
      </c>
      <c r="I247" s="185"/>
      <c r="J247" s="186">
        <f>ROUND(I247*H247,2)</f>
        <v>0</v>
      </c>
      <c r="K247" s="182" t="s">
        <v>151</v>
      </c>
      <c r="L247" s="41"/>
      <c r="M247" s="187" t="s">
        <v>19</v>
      </c>
      <c r="N247" s="188" t="s">
        <v>46</v>
      </c>
      <c r="O247" s="66"/>
      <c r="P247" s="189">
        <f>O247*H247</f>
        <v>0</v>
      </c>
      <c r="Q247" s="189">
        <v>2.30102</v>
      </c>
      <c r="R247" s="189">
        <f>Q247*H247</f>
        <v>4.141836</v>
      </c>
      <c r="S247" s="189">
        <v>0</v>
      </c>
      <c r="T247" s="19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1" t="s">
        <v>169</v>
      </c>
      <c r="AT247" s="191" t="s">
        <v>147</v>
      </c>
      <c r="AU247" s="191" t="s">
        <v>85</v>
      </c>
      <c r="AY247" s="19" t="s">
        <v>144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83</v>
      </c>
      <c r="BK247" s="192">
        <f>ROUND(I247*H247,2)</f>
        <v>0</v>
      </c>
      <c r="BL247" s="19" t="s">
        <v>169</v>
      </c>
      <c r="BM247" s="191" t="s">
        <v>491</v>
      </c>
    </row>
    <row r="248" spans="1:47" s="2" customFormat="1" ht="11.25">
      <c r="A248" s="36"/>
      <c r="B248" s="37"/>
      <c r="C248" s="38"/>
      <c r="D248" s="193" t="s">
        <v>154</v>
      </c>
      <c r="E248" s="38"/>
      <c r="F248" s="194" t="s">
        <v>492</v>
      </c>
      <c r="G248" s="38"/>
      <c r="H248" s="38"/>
      <c r="I248" s="195"/>
      <c r="J248" s="38"/>
      <c r="K248" s="38"/>
      <c r="L248" s="41"/>
      <c r="M248" s="196"/>
      <c r="N248" s="197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154</v>
      </c>
      <c r="AU248" s="19" t="s">
        <v>85</v>
      </c>
    </row>
    <row r="249" spans="1:47" s="2" customFormat="1" ht="11.25">
      <c r="A249" s="36"/>
      <c r="B249" s="37"/>
      <c r="C249" s="38"/>
      <c r="D249" s="198" t="s">
        <v>155</v>
      </c>
      <c r="E249" s="38"/>
      <c r="F249" s="199" t="s">
        <v>493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155</v>
      </c>
      <c r="AU249" s="19" t="s">
        <v>85</v>
      </c>
    </row>
    <row r="250" spans="1:47" s="2" customFormat="1" ht="19.5">
      <c r="A250" s="36"/>
      <c r="B250" s="37"/>
      <c r="C250" s="38"/>
      <c r="D250" s="193" t="s">
        <v>167</v>
      </c>
      <c r="E250" s="38"/>
      <c r="F250" s="200" t="s">
        <v>494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167</v>
      </c>
      <c r="AU250" s="19" t="s">
        <v>85</v>
      </c>
    </row>
    <row r="251" spans="2:51" s="13" customFormat="1" ht="11.25">
      <c r="B251" s="201"/>
      <c r="C251" s="202"/>
      <c r="D251" s="193" t="s">
        <v>184</v>
      </c>
      <c r="E251" s="203" t="s">
        <v>19</v>
      </c>
      <c r="F251" s="204" t="s">
        <v>495</v>
      </c>
      <c r="G251" s="202"/>
      <c r="H251" s="205">
        <v>1.8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184</v>
      </c>
      <c r="AU251" s="211" t="s">
        <v>85</v>
      </c>
      <c r="AV251" s="13" t="s">
        <v>85</v>
      </c>
      <c r="AW251" s="13" t="s">
        <v>37</v>
      </c>
      <c r="AX251" s="13" t="s">
        <v>75</v>
      </c>
      <c r="AY251" s="211" t="s">
        <v>144</v>
      </c>
    </row>
    <row r="252" spans="2:51" s="14" customFormat="1" ht="11.25">
      <c r="B252" s="212"/>
      <c r="C252" s="213"/>
      <c r="D252" s="193" t="s">
        <v>184</v>
      </c>
      <c r="E252" s="214" t="s">
        <v>19</v>
      </c>
      <c r="F252" s="215" t="s">
        <v>186</v>
      </c>
      <c r="G252" s="213"/>
      <c r="H252" s="216">
        <v>1.8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184</v>
      </c>
      <c r="AU252" s="222" t="s">
        <v>85</v>
      </c>
      <c r="AV252" s="14" t="s">
        <v>169</v>
      </c>
      <c r="AW252" s="14" t="s">
        <v>37</v>
      </c>
      <c r="AX252" s="14" t="s">
        <v>83</v>
      </c>
      <c r="AY252" s="222" t="s">
        <v>144</v>
      </c>
    </row>
    <row r="253" spans="2:63" s="12" customFormat="1" ht="22.9" customHeight="1">
      <c r="B253" s="164"/>
      <c r="C253" s="165"/>
      <c r="D253" s="166" t="s">
        <v>74</v>
      </c>
      <c r="E253" s="178" t="s">
        <v>161</v>
      </c>
      <c r="F253" s="178" t="s">
        <v>496</v>
      </c>
      <c r="G253" s="165"/>
      <c r="H253" s="165"/>
      <c r="I253" s="168"/>
      <c r="J253" s="179">
        <f>BK253</f>
        <v>0</v>
      </c>
      <c r="K253" s="165"/>
      <c r="L253" s="170"/>
      <c r="M253" s="171"/>
      <c r="N253" s="172"/>
      <c r="O253" s="172"/>
      <c r="P253" s="173">
        <f>SUM(P254:P278)</f>
        <v>0</v>
      </c>
      <c r="Q253" s="172"/>
      <c r="R253" s="173">
        <f>SUM(R254:R278)</f>
        <v>3.4018360000000003</v>
      </c>
      <c r="S253" s="172"/>
      <c r="T253" s="174">
        <f>SUM(T254:T278)</f>
        <v>0.008542000000000001</v>
      </c>
      <c r="AR253" s="175" t="s">
        <v>83</v>
      </c>
      <c r="AT253" s="176" t="s">
        <v>74</v>
      </c>
      <c r="AU253" s="176" t="s">
        <v>83</v>
      </c>
      <c r="AY253" s="175" t="s">
        <v>144</v>
      </c>
      <c r="BK253" s="177">
        <f>SUM(BK254:BK278)</f>
        <v>0</v>
      </c>
    </row>
    <row r="254" spans="1:65" s="2" customFormat="1" ht="21.75" customHeight="1">
      <c r="A254" s="36"/>
      <c r="B254" s="37"/>
      <c r="C254" s="180" t="s">
        <v>497</v>
      </c>
      <c r="D254" s="180" t="s">
        <v>147</v>
      </c>
      <c r="E254" s="181" t="s">
        <v>498</v>
      </c>
      <c r="F254" s="182" t="s">
        <v>499</v>
      </c>
      <c r="G254" s="183" t="s">
        <v>199</v>
      </c>
      <c r="H254" s="184">
        <v>5.4</v>
      </c>
      <c r="I254" s="185"/>
      <c r="J254" s="186">
        <f>ROUND(I254*H254,2)</f>
        <v>0</v>
      </c>
      <c r="K254" s="182" t="s">
        <v>151</v>
      </c>
      <c r="L254" s="41"/>
      <c r="M254" s="187" t="s">
        <v>19</v>
      </c>
      <c r="N254" s="188" t="s">
        <v>46</v>
      </c>
      <c r="O254" s="66"/>
      <c r="P254" s="189">
        <f>O254*H254</f>
        <v>0</v>
      </c>
      <c r="Q254" s="189">
        <v>0.3484</v>
      </c>
      <c r="R254" s="189">
        <f>Q254*H254</f>
        <v>1.8813600000000001</v>
      </c>
      <c r="S254" s="189">
        <v>0</v>
      </c>
      <c r="T254" s="19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169</v>
      </c>
      <c r="AT254" s="191" t="s">
        <v>147</v>
      </c>
      <c r="AU254" s="191" t="s">
        <v>85</v>
      </c>
      <c r="AY254" s="19" t="s">
        <v>144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83</v>
      </c>
      <c r="BK254" s="192">
        <f>ROUND(I254*H254,2)</f>
        <v>0</v>
      </c>
      <c r="BL254" s="19" t="s">
        <v>169</v>
      </c>
      <c r="BM254" s="191" t="s">
        <v>500</v>
      </c>
    </row>
    <row r="255" spans="1:47" s="2" customFormat="1" ht="11.25">
      <c r="A255" s="36"/>
      <c r="B255" s="37"/>
      <c r="C255" s="38"/>
      <c r="D255" s="193" t="s">
        <v>154</v>
      </c>
      <c r="E255" s="38"/>
      <c r="F255" s="194" t="s">
        <v>501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154</v>
      </c>
      <c r="AU255" s="19" t="s">
        <v>85</v>
      </c>
    </row>
    <row r="256" spans="1:47" s="2" customFormat="1" ht="11.25">
      <c r="A256" s="36"/>
      <c r="B256" s="37"/>
      <c r="C256" s="38"/>
      <c r="D256" s="198" t="s">
        <v>155</v>
      </c>
      <c r="E256" s="38"/>
      <c r="F256" s="199" t="s">
        <v>502</v>
      </c>
      <c r="G256" s="38"/>
      <c r="H256" s="38"/>
      <c r="I256" s="195"/>
      <c r="J256" s="38"/>
      <c r="K256" s="38"/>
      <c r="L256" s="41"/>
      <c r="M256" s="196"/>
      <c r="N256" s="197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155</v>
      </c>
      <c r="AU256" s="19" t="s">
        <v>85</v>
      </c>
    </row>
    <row r="257" spans="2:51" s="13" customFormat="1" ht="11.25">
      <c r="B257" s="201"/>
      <c r="C257" s="202"/>
      <c r="D257" s="193" t="s">
        <v>184</v>
      </c>
      <c r="E257" s="203" t="s">
        <v>19</v>
      </c>
      <c r="F257" s="204" t="s">
        <v>503</v>
      </c>
      <c r="G257" s="202"/>
      <c r="H257" s="205">
        <v>5.4</v>
      </c>
      <c r="I257" s="206"/>
      <c r="J257" s="202"/>
      <c r="K257" s="202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184</v>
      </c>
      <c r="AU257" s="211" t="s">
        <v>85</v>
      </c>
      <c r="AV257" s="13" t="s">
        <v>85</v>
      </c>
      <c r="AW257" s="13" t="s">
        <v>37</v>
      </c>
      <c r="AX257" s="13" t="s">
        <v>83</v>
      </c>
      <c r="AY257" s="211" t="s">
        <v>144</v>
      </c>
    </row>
    <row r="258" spans="1:65" s="2" customFormat="1" ht="24.2" customHeight="1">
      <c r="A258" s="36"/>
      <c r="B258" s="37"/>
      <c r="C258" s="180" t="s">
        <v>504</v>
      </c>
      <c r="D258" s="180" t="s">
        <v>147</v>
      </c>
      <c r="E258" s="181" t="s">
        <v>505</v>
      </c>
      <c r="F258" s="182" t="s">
        <v>506</v>
      </c>
      <c r="G258" s="183" t="s">
        <v>348</v>
      </c>
      <c r="H258" s="184">
        <v>854.2</v>
      </c>
      <c r="I258" s="185"/>
      <c r="J258" s="186">
        <f>ROUND(I258*H258,2)</f>
        <v>0</v>
      </c>
      <c r="K258" s="182" t="s">
        <v>19</v>
      </c>
      <c r="L258" s="41"/>
      <c r="M258" s="187" t="s">
        <v>19</v>
      </c>
      <c r="N258" s="188" t="s">
        <v>46</v>
      </c>
      <c r="O258" s="66"/>
      <c r="P258" s="189">
        <f>O258*H258</f>
        <v>0</v>
      </c>
      <c r="Q258" s="189">
        <v>0.00178</v>
      </c>
      <c r="R258" s="189">
        <f>Q258*H258</f>
        <v>1.520476</v>
      </c>
      <c r="S258" s="189">
        <v>1E-05</v>
      </c>
      <c r="T258" s="190">
        <f>S258*H258</f>
        <v>0.008542000000000001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169</v>
      </c>
      <c r="AT258" s="191" t="s">
        <v>147</v>
      </c>
      <c r="AU258" s="191" t="s">
        <v>85</v>
      </c>
      <c r="AY258" s="19" t="s">
        <v>144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83</v>
      </c>
      <c r="BK258" s="192">
        <f>ROUND(I258*H258,2)</f>
        <v>0</v>
      </c>
      <c r="BL258" s="19" t="s">
        <v>169</v>
      </c>
      <c r="BM258" s="191" t="s">
        <v>507</v>
      </c>
    </row>
    <row r="259" spans="1:47" s="2" customFormat="1" ht="19.5">
      <c r="A259" s="36"/>
      <c r="B259" s="37"/>
      <c r="C259" s="38"/>
      <c r="D259" s="193" t="s">
        <v>154</v>
      </c>
      <c r="E259" s="38"/>
      <c r="F259" s="194" t="s">
        <v>506</v>
      </c>
      <c r="G259" s="38"/>
      <c r="H259" s="38"/>
      <c r="I259" s="195"/>
      <c r="J259" s="38"/>
      <c r="K259" s="38"/>
      <c r="L259" s="41"/>
      <c r="M259" s="196"/>
      <c r="N259" s="19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154</v>
      </c>
      <c r="AU259" s="19" t="s">
        <v>85</v>
      </c>
    </row>
    <row r="260" spans="1:47" s="2" customFormat="1" ht="39">
      <c r="A260" s="36"/>
      <c r="B260" s="37"/>
      <c r="C260" s="38"/>
      <c r="D260" s="193" t="s">
        <v>167</v>
      </c>
      <c r="E260" s="38"/>
      <c r="F260" s="200" t="s">
        <v>508</v>
      </c>
      <c r="G260" s="38"/>
      <c r="H260" s="38"/>
      <c r="I260" s="195"/>
      <c r="J260" s="38"/>
      <c r="K260" s="38"/>
      <c r="L260" s="41"/>
      <c r="M260" s="196"/>
      <c r="N260" s="19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167</v>
      </c>
      <c r="AU260" s="19" t="s">
        <v>85</v>
      </c>
    </row>
    <row r="261" spans="2:51" s="15" customFormat="1" ht="11.25">
      <c r="B261" s="227"/>
      <c r="C261" s="228"/>
      <c r="D261" s="193" t="s">
        <v>184</v>
      </c>
      <c r="E261" s="229" t="s">
        <v>19</v>
      </c>
      <c r="F261" s="230" t="s">
        <v>509</v>
      </c>
      <c r="G261" s="228"/>
      <c r="H261" s="229" t="s">
        <v>19</v>
      </c>
      <c r="I261" s="231"/>
      <c r="J261" s="228"/>
      <c r="K261" s="228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184</v>
      </c>
      <c r="AU261" s="236" t="s">
        <v>85</v>
      </c>
      <c r="AV261" s="15" t="s">
        <v>83</v>
      </c>
      <c r="AW261" s="15" t="s">
        <v>37</v>
      </c>
      <c r="AX261" s="15" t="s">
        <v>75</v>
      </c>
      <c r="AY261" s="236" t="s">
        <v>144</v>
      </c>
    </row>
    <row r="262" spans="2:51" s="15" customFormat="1" ht="11.25">
      <c r="B262" s="227"/>
      <c r="C262" s="228"/>
      <c r="D262" s="193" t="s">
        <v>184</v>
      </c>
      <c r="E262" s="229" t="s">
        <v>19</v>
      </c>
      <c r="F262" s="230" t="s">
        <v>510</v>
      </c>
      <c r="G262" s="228"/>
      <c r="H262" s="229" t="s">
        <v>19</v>
      </c>
      <c r="I262" s="231"/>
      <c r="J262" s="228"/>
      <c r="K262" s="228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184</v>
      </c>
      <c r="AU262" s="236" t="s">
        <v>85</v>
      </c>
      <c r="AV262" s="15" t="s">
        <v>83</v>
      </c>
      <c r="AW262" s="15" t="s">
        <v>37</v>
      </c>
      <c r="AX262" s="15" t="s">
        <v>75</v>
      </c>
      <c r="AY262" s="236" t="s">
        <v>144</v>
      </c>
    </row>
    <row r="263" spans="2:51" s="13" customFormat="1" ht="11.25">
      <c r="B263" s="201"/>
      <c r="C263" s="202"/>
      <c r="D263" s="193" t="s">
        <v>184</v>
      </c>
      <c r="E263" s="203" t="s">
        <v>19</v>
      </c>
      <c r="F263" s="204" t="s">
        <v>511</v>
      </c>
      <c r="G263" s="202"/>
      <c r="H263" s="205">
        <v>93.903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184</v>
      </c>
      <c r="AU263" s="211" t="s">
        <v>85</v>
      </c>
      <c r="AV263" s="13" t="s">
        <v>85</v>
      </c>
      <c r="AW263" s="13" t="s">
        <v>37</v>
      </c>
      <c r="AX263" s="13" t="s">
        <v>75</v>
      </c>
      <c r="AY263" s="211" t="s">
        <v>144</v>
      </c>
    </row>
    <row r="264" spans="2:51" s="13" customFormat="1" ht="11.25">
      <c r="B264" s="201"/>
      <c r="C264" s="202"/>
      <c r="D264" s="193" t="s">
        <v>184</v>
      </c>
      <c r="E264" s="203" t="s">
        <v>19</v>
      </c>
      <c r="F264" s="204" t="s">
        <v>512</v>
      </c>
      <c r="G264" s="202"/>
      <c r="H264" s="205">
        <v>55.622</v>
      </c>
      <c r="I264" s="206"/>
      <c r="J264" s="202"/>
      <c r="K264" s="202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184</v>
      </c>
      <c r="AU264" s="211" t="s">
        <v>85</v>
      </c>
      <c r="AV264" s="13" t="s">
        <v>85</v>
      </c>
      <c r="AW264" s="13" t="s">
        <v>37</v>
      </c>
      <c r="AX264" s="13" t="s">
        <v>75</v>
      </c>
      <c r="AY264" s="211" t="s">
        <v>144</v>
      </c>
    </row>
    <row r="265" spans="2:51" s="15" customFormat="1" ht="11.25">
      <c r="B265" s="227"/>
      <c r="C265" s="228"/>
      <c r="D265" s="193" t="s">
        <v>184</v>
      </c>
      <c r="E265" s="229" t="s">
        <v>19</v>
      </c>
      <c r="F265" s="230" t="s">
        <v>513</v>
      </c>
      <c r="G265" s="228"/>
      <c r="H265" s="229" t="s">
        <v>19</v>
      </c>
      <c r="I265" s="231"/>
      <c r="J265" s="228"/>
      <c r="K265" s="228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184</v>
      </c>
      <c r="AU265" s="236" t="s">
        <v>85</v>
      </c>
      <c r="AV265" s="15" t="s">
        <v>83</v>
      </c>
      <c r="AW265" s="15" t="s">
        <v>37</v>
      </c>
      <c r="AX265" s="15" t="s">
        <v>75</v>
      </c>
      <c r="AY265" s="236" t="s">
        <v>144</v>
      </c>
    </row>
    <row r="266" spans="2:51" s="13" customFormat="1" ht="11.25">
      <c r="B266" s="201"/>
      <c r="C266" s="202"/>
      <c r="D266" s="193" t="s">
        <v>184</v>
      </c>
      <c r="E266" s="203" t="s">
        <v>19</v>
      </c>
      <c r="F266" s="204" t="s">
        <v>514</v>
      </c>
      <c r="G266" s="202"/>
      <c r="H266" s="205">
        <v>109.021</v>
      </c>
      <c r="I266" s="206"/>
      <c r="J266" s="202"/>
      <c r="K266" s="202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184</v>
      </c>
      <c r="AU266" s="211" t="s">
        <v>85</v>
      </c>
      <c r="AV266" s="13" t="s">
        <v>85</v>
      </c>
      <c r="AW266" s="13" t="s">
        <v>37</v>
      </c>
      <c r="AX266" s="13" t="s">
        <v>75</v>
      </c>
      <c r="AY266" s="211" t="s">
        <v>144</v>
      </c>
    </row>
    <row r="267" spans="2:51" s="16" customFormat="1" ht="11.25">
      <c r="B267" s="237"/>
      <c r="C267" s="238"/>
      <c r="D267" s="193" t="s">
        <v>184</v>
      </c>
      <c r="E267" s="239" t="s">
        <v>19</v>
      </c>
      <c r="F267" s="240" t="s">
        <v>515</v>
      </c>
      <c r="G267" s="238"/>
      <c r="H267" s="241">
        <v>258.546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184</v>
      </c>
      <c r="AU267" s="247" t="s">
        <v>85</v>
      </c>
      <c r="AV267" s="16" t="s">
        <v>161</v>
      </c>
      <c r="AW267" s="16" t="s">
        <v>37</v>
      </c>
      <c r="AX267" s="16" t="s">
        <v>75</v>
      </c>
      <c r="AY267" s="247" t="s">
        <v>144</v>
      </c>
    </row>
    <row r="268" spans="2:51" s="15" customFormat="1" ht="11.25">
      <c r="B268" s="227"/>
      <c r="C268" s="228"/>
      <c r="D268" s="193" t="s">
        <v>184</v>
      </c>
      <c r="E268" s="229" t="s">
        <v>19</v>
      </c>
      <c r="F268" s="230" t="s">
        <v>416</v>
      </c>
      <c r="G268" s="228"/>
      <c r="H268" s="229" t="s">
        <v>19</v>
      </c>
      <c r="I268" s="231"/>
      <c r="J268" s="228"/>
      <c r="K268" s="228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184</v>
      </c>
      <c r="AU268" s="236" t="s">
        <v>85</v>
      </c>
      <c r="AV268" s="15" t="s">
        <v>83</v>
      </c>
      <c r="AW268" s="15" t="s">
        <v>37</v>
      </c>
      <c r="AX268" s="15" t="s">
        <v>75</v>
      </c>
      <c r="AY268" s="236" t="s">
        <v>144</v>
      </c>
    </row>
    <row r="269" spans="2:51" s="15" customFormat="1" ht="11.25">
      <c r="B269" s="227"/>
      <c r="C269" s="228"/>
      <c r="D269" s="193" t="s">
        <v>184</v>
      </c>
      <c r="E269" s="229" t="s">
        <v>19</v>
      </c>
      <c r="F269" s="230" t="s">
        <v>516</v>
      </c>
      <c r="G269" s="228"/>
      <c r="H269" s="229" t="s">
        <v>19</v>
      </c>
      <c r="I269" s="231"/>
      <c r="J269" s="228"/>
      <c r="K269" s="228"/>
      <c r="L269" s="232"/>
      <c r="M269" s="233"/>
      <c r="N269" s="234"/>
      <c r="O269" s="234"/>
      <c r="P269" s="234"/>
      <c r="Q269" s="234"/>
      <c r="R269" s="234"/>
      <c r="S269" s="234"/>
      <c r="T269" s="235"/>
      <c r="AT269" s="236" t="s">
        <v>184</v>
      </c>
      <c r="AU269" s="236" t="s">
        <v>85</v>
      </c>
      <c r="AV269" s="15" t="s">
        <v>83</v>
      </c>
      <c r="AW269" s="15" t="s">
        <v>37</v>
      </c>
      <c r="AX269" s="15" t="s">
        <v>75</v>
      </c>
      <c r="AY269" s="236" t="s">
        <v>144</v>
      </c>
    </row>
    <row r="270" spans="2:51" s="13" customFormat="1" ht="11.25">
      <c r="B270" s="201"/>
      <c r="C270" s="202"/>
      <c r="D270" s="193" t="s">
        <v>184</v>
      </c>
      <c r="E270" s="203" t="s">
        <v>19</v>
      </c>
      <c r="F270" s="204" t="s">
        <v>517</v>
      </c>
      <c r="G270" s="202"/>
      <c r="H270" s="205">
        <v>29.283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184</v>
      </c>
      <c r="AU270" s="211" t="s">
        <v>85</v>
      </c>
      <c r="AV270" s="13" t="s">
        <v>85</v>
      </c>
      <c r="AW270" s="13" t="s">
        <v>37</v>
      </c>
      <c r="AX270" s="13" t="s">
        <v>75</v>
      </c>
      <c r="AY270" s="211" t="s">
        <v>144</v>
      </c>
    </row>
    <row r="271" spans="2:51" s="15" customFormat="1" ht="11.25">
      <c r="B271" s="227"/>
      <c r="C271" s="228"/>
      <c r="D271" s="193" t="s">
        <v>184</v>
      </c>
      <c r="E271" s="229" t="s">
        <v>19</v>
      </c>
      <c r="F271" s="230" t="s">
        <v>518</v>
      </c>
      <c r="G271" s="228"/>
      <c r="H271" s="229" t="s">
        <v>19</v>
      </c>
      <c r="I271" s="231"/>
      <c r="J271" s="228"/>
      <c r="K271" s="228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184</v>
      </c>
      <c r="AU271" s="236" t="s">
        <v>85</v>
      </c>
      <c r="AV271" s="15" t="s">
        <v>83</v>
      </c>
      <c r="AW271" s="15" t="s">
        <v>37</v>
      </c>
      <c r="AX271" s="15" t="s">
        <v>75</v>
      </c>
      <c r="AY271" s="236" t="s">
        <v>144</v>
      </c>
    </row>
    <row r="272" spans="2:51" s="13" customFormat="1" ht="11.25">
      <c r="B272" s="201"/>
      <c r="C272" s="202"/>
      <c r="D272" s="193" t="s">
        <v>184</v>
      </c>
      <c r="E272" s="203" t="s">
        <v>19</v>
      </c>
      <c r="F272" s="204" t="s">
        <v>519</v>
      </c>
      <c r="G272" s="202"/>
      <c r="H272" s="205">
        <v>127.883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184</v>
      </c>
      <c r="AU272" s="211" t="s">
        <v>85</v>
      </c>
      <c r="AV272" s="13" t="s">
        <v>85</v>
      </c>
      <c r="AW272" s="13" t="s">
        <v>37</v>
      </c>
      <c r="AX272" s="13" t="s">
        <v>75</v>
      </c>
      <c r="AY272" s="211" t="s">
        <v>144</v>
      </c>
    </row>
    <row r="273" spans="2:51" s="15" customFormat="1" ht="11.25">
      <c r="B273" s="227"/>
      <c r="C273" s="228"/>
      <c r="D273" s="193" t="s">
        <v>184</v>
      </c>
      <c r="E273" s="229" t="s">
        <v>19</v>
      </c>
      <c r="F273" s="230" t="s">
        <v>520</v>
      </c>
      <c r="G273" s="228"/>
      <c r="H273" s="229" t="s">
        <v>19</v>
      </c>
      <c r="I273" s="231"/>
      <c r="J273" s="228"/>
      <c r="K273" s="228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184</v>
      </c>
      <c r="AU273" s="236" t="s">
        <v>85</v>
      </c>
      <c r="AV273" s="15" t="s">
        <v>83</v>
      </c>
      <c r="AW273" s="15" t="s">
        <v>37</v>
      </c>
      <c r="AX273" s="15" t="s">
        <v>75</v>
      </c>
      <c r="AY273" s="236" t="s">
        <v>144</v>
      </c>
    </row>
    <row r="274" spans="2:51" s="13" customFormat="1" ht="11.25">
      <c r="B274" s="201"/>
      <c r="C274" s="202"/>
      <c r="D274" s="193" t="s">
        <v>184</v>
      </c>
      <c r="E274" s="203" t="s">
        <v>19</v>
      </c>
      <c r="F274" s="204" t="s">
        <v>521</v>
      </c>
      <c r="G274" s="202"/>
      <c r="H274" s="205">
        <v>256.488</v>
      </c>
      <c r="I274" s="206"/>
      <c r="J274" s="202"/>
      <c r="K274" s="202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184</v>
      </c>
      <c r="AU274" s="211" t="s">
        <v>85</v>
      </c>
      <c r="AV274" s="13" t="s">
        <v>85</v>
      </c>
      <c r="AW274" s="13" t="s">
        <v>37</v>
      </c>
      <c r="AX274" s="13" t="s">
        <v>75</v>
      </c>
      <c r="AY274" s="211" t="s">
        <v>144</v>
      </c>
    </row>
    <row r="275" spans="2:51" s="15" customFormat="1" ht="11.25">
      <c r="B275" s="227"/>
      <c r="C275" s="228"/>
      <c r="D275" s="193" t="s">
        <v>184</v>
      </c>
      <c r="E275" s="229" t="s">
        <v>19</v>
      </c>
      <c r="F275" s="230" t="s">
        <v>513</v>
      </c>
      <c r="G275" s="228"/>
      <c r="H275" s="229" t="s">
        <v>19</v>
      </c>
      <c r="I275" s="231"/>
      <c r="J275" s="228"/>
      <c r="K275" s="228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184</v>
      </c>
      <c r="AU275" s="236" t="s">
        <v>85</v>
      </c>
      <c r="AV275" s="15" t="s">
        <v>83</v>
      </c>
      <c r="AW275" s="15" t="s">
        <v>37</v>
      </c>
      <c r="AX275" s="15" t="s">
        <v>75</v>
      </c>
      <c r="AY275" s="236" t="s">
        <v>144</v>
      </c>
    </row>
    <row r="276" spans="2:51" s="13" customFormat="1" ht="11.25">
      <c r="B276" s="201"/>
      <c r="C276" s="202"/>
      <c r="D276" s="193" t="s">
        <v>184</v>
      </c>
      <c r="E276" s="203" t="s">
        <v>19</v>
      </c>
      <c r="F276" s="204" t="s">
        <v>522</v>
      </c>
      <c r="G276" s="202"/>
      <c r="H276" s="205">
        <v>182</v>
      </c>
      <c r="I276" s="206"/>
      <c r="J276" s="202"/>
      <c r="K276" s="202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184</v>
      </c>
      <c r="AU276" s="211" t="s">
        <v>85</v>
      </c>
      <c r="AV276" s="13" t="s">
        <v>85</v>
      </c>
      <c r="AW276" s="13" t="s">
        <v>37</v>
      </c>
      <c r="AX276" s="13" t="s">
        <v>75</v>
      </c>
      <c r="AY276" s="211" t="s">
        <v>144</v>
      </c>
    </row>
    <row r="277" spans="2:51" s="16" customFormat="1" ht="11.25">
      <c r="B277" s="237"/>
      <c r="C277" s="238"/>
      <c r="D277" s="193" t="s">
        <v>184</v>
      </c>
      <c r="E277" s="239" t="s">
        <v>19</v>
      </c>
      <c r="F277" s="240" t="s">
        <v>523</v>
      </c>
      <c r="G277" s="238"/>
      <c r="H277" s="241">
        <v>595.654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184</v>
      </c>
      <c r="AU277" s="247" t="s">
        <v>85</v>
      </c>
      <c r="AV277" s="16" t="s">
        <v>161</v>
      </c>
      <c r="AW277" s="16" t="s">
        <v>37</v>
      </c>
      <c r="AX277" s="16" t="s">
        <v>75</v>
      </c>
      <c r="AY277" s="247" t="s">
        <v>144</v>
      </c>
    </row>
    <row r="278" spans="2:51" s="14" customFormat="1" ht="11.25">
      <c r="B278" s="212"/>
      <c r="C278" s="213"/>
      <c r="D278" s="193" t="s">
        <v>184</v>
      </c>
      <c r="E278" s="214" t="s">
        <v>19</v>
      </c>
      <c r="F278" s="215" t="s">
        <v>186</v>
      </c>
      <c r="G278" s="213"/>
      <c r="H278" s="216">
        <v>854.2</v>
      </c>
      <c r="I278" s="217"/>
      <c r="J278" s="213"/>
      <c r="K278" s="213"/>
      <c r="L278" s="218"/>
      <c r="M278" s="219"/>
      <c r="N278" s="220"/>
      <c r="O278" s="220"/>
      <c r="P278" s="220"/>
      <c r="Q278" s="220"/>
      <c r="R278" s="220"/>
      <c r="S278" s="220"/>
      <c r="T278" s="221"/>
      <c r="AT278" s="222" t="s">
        <v>184</v>
      </c>
      <c r="AU278" s="222" t="s">
        <v>85</v>
      </c>
      <c r="AV278" s="14" t="s">
        <v>169</v>
      </c>
      <c r="AW278" s="14" t="s">
        <v>37</v>
      </c>
      <c r="AX278" s="14" t="s">
        <v>83</v>
      </c>
      <c r="AY278" s="222" t="s">
        <v>144</v>
      </c>
    </row>
    <row r="279" spans="2:63" s="12" customFormat="1" ht="22.9" customHeight="1">
      <c r="B279" s="164"/>
      <c r="C279" s="165"/>
      <c r="D279" s="166" t="s">
        <v>74</v>
      </c>
      <c r="E279" s="178" t="s">
        <v>169</v>
      </c>
      <c r="F279" s="178" t="s">
        <v>524</v>
      </c>
      <c r="G279" s="165"/>
      <c r="H279" s="165"/>
      <c r="I279" s="168"/>
      <c r="J279" s="179">
        <f>BK279</f>
        <v>0</v>
      </c>
      <c r="K279" s="165"/>
      <c r="L279" s="170"/>
      <c r="M279" s="171"/>
      <c r="N279" s="172"/>
      <c r="O279" s="172"/>
      <c r="P279" s="173">
        <f>SUM(P280:P284)</f>
        <v>0</v>
      </c>
      <c r="Q279" s="172"/>
      <c r="R279" s="173">
        <f>SUM(R280:R284)</f>
        <v>0.135135</v>
      </c>
      <c r="S279" s="172"/>
      <c r="T279" s="174">
        <f>SUM(T280:T284)</f>
        <v>0</v>
      </c>
      <c r="AR279" s="175" t="s">
        <v>83</v>
      </c>
      <c r="AT279" s="176" t="s">
        <v>74</v>
      </c>
      <c r="AU279" s="176" t="s">
        <v>83</v>
      </c>
      <c r="AY279" s="175" t="s">
        <v>144</v>
      </c>
      <c r="BK279" s="177">
        <f>SUM(BK280:BK284)</f>
        <v>0</v>
      </c>
    </row>
    <row r="280" spans="1:65" s="2" customFormat="1" ht="16.5" customHeight="1">
      <c r="A280" s="36"/>
      <c r="B280" s="37"/>
      <c r="C280" s="180" t="s">
        <v>525</v>
      </c>
      <c r="D280" s="180" t="s">
        <v>147</v>
      </c>
      <c r="E280" s="181" t="s">
        <v>526</v>
      </c>
      <c r="F280" s="182" t="s">
        <v>527</v>
      </c>
      <c r="G280" s="183" t="s">
        <v>348</v>
      </c>
      <c r="H280" s="184">
        <v>3.9</v>
      </c>
      <c r="I280" s="185"/>
      <c r="J280" s="186">
        <f>ROUND(I280*H280,2)</f>
        <v>0</v>
      </c>
      <c r="K280" s="182" t="s">
        <v>151</v>
      </c>
      <c r="L280" s="41"/>
      <c r="M280" s="187" t="s">
        <v>19</v>
      </c>
      <c r="N280" s="188" t="s">
        <v>46</v>
      </c>
      <c r="O280" s="66"/>
      <c r="P280" s="189">
        <f>O280*H280</f>
        <v>0</v>
      </c>
      <c r="Q280" s="189">
        <v>0.03465</v>
      </c>
      <c r="R280" s="189">
        <f>Q280*H280</f>
        <v>0.135135</v>
      </c>
      <c r="S280" s="189">
        <v>0</v>
      </c>
      <c r="T280" s="19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1" t="s">
        <v>169</v>
      </c>
      <c r="AT280" s="191" t="s">
        <v>147</v>
      </c>
      <c r="AU280" s="191" t="s">
        <v>85</v>
      </c>
      <c r="AY280" s="19" t="s">
        <v>144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83</v>
      </c>
      <c r="BK280" s="192">
        <f>ROUND(I280*H280,2)</f>
        <v>0</v>
      </c>
      <c r="BL280" s="19" t="s">
        <v>169</v>
      </c>
      <c r="BM280" s="191" t="s">
        <v>528</v>
      </c>
    </row>
    <row r="281" spans="1:47" s="2" customFormat="1" ht="19.5">
      <c r="A281" s="36"/>
      <c r="B281" s="37"/>
      <c r="C281" s="38"/>
      <c r="D281" s="193" t="s">
        <v>154</v>
      </c>
      <c r="E281" s="38"/>
      <c r="F281" s="194" t="s">
        <v>529</v>
      </c>
      <c r="G281" s="38"/>
      <c r="H281" s="38"/>
      <c r="I281" s="195"/>
      <c r="J281" s="38"/>
      <c r="K281" s="38"/>
      <c r="L281" s="41"/>
      <c r="M281" s="196"/>
      <c r="N281" s="197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154</v>
      </c>
      <c r="AU281" s="19" t="s">
        <v>85</v>
      </c>
    </row>
    <row r="282" spans="1:47" s="2" customFormat="1" ht="11.25">
      <c r="A282" s="36"/>
      <c r="B282" s="37"/>
      <c r="C282" s="38"/>
      <c r="D282" s="198" t="s">
        <v>155</v>
      </c>
      <c r="E282" s="38"/>
      <c r="F282" s="199" t="s">
        <v>530</v>
      </c>
      <c r="G282" s="38"/>
      <c r="H282" s="38"/>
      <c r="I282" s="195"/>
      <c r="J282" s="38"/>
      <c r="K282" s="38"/>
      <c r="L282" s="41"/>
      <c r="M282" s="196"/>
      <c r="N282" s="197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155</v>
      </c>
      <c r="AU282" s="19" t="s">
        <v>85</v>
      </c>
    </row>
    <row r="283" spans="2:51" s="13" customFormat="1" ht="11.25">
      <c r="B283" s="201"/>
      <c r="C283" s="202"/>
      <c r="D283" s="193" t="s">
        <v>184</v>
      </c>
      <c r="E283" s="203" t="s">
        <v>19</v>
      </c>
      <c r="F283" s="204" t="s">
        <v>531</v>
      </c>
      <c r="G283" s="202"/>
      <c r="H283" s="205">
        <v>3.9</v>
      </c>
      <c r="I283" s="206"/>
      <c r="J283" s="202"/>
      <c r="K283" s="202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184</v>
      </c>
      <c r="AU283" s="211" t="s">
        <v>85</v>
      </c>
      <c r="AV283" s="13" t="s">
        <v>85</v>
      </c>
      <c r="AW283" s="13" t="s">
        <v>37</v>
      </c>
      <c r="AX283" s="13" t="s">
        <v>75</v>
      </c>
      <c r="AY283" s="211" t="s">
        <v>144</v>
      </c>
    </row>
    <row r="284" spans="2:51" s="14" customFormat="1" ht="11.25">
      <c r="B284" s="212"/>
      <c r="C284" s="213"/>
      <c r="D284" s="193" t="s">
        <v>184</v>
      </c>
      <c r="E284" s="214" t="s">
        <v>19</v>
      </c>
      <c r="F284" s="215" t="s">
        <v>186</v>
      </c>
      <c r="G284" s="213"/>
      <c r="H284" s="216">
        <v>3.9</v>
      </c>
      <c r="I284" s="217"/>
      <c r="J284" s="213"/>
      <c r="K284" s="213"/>
      <c r="L284" s="218"/>
      <c r="M284" s="219"/>
      <c r="N284" s="220"/>
      <c r="O284" s="220"/>
      <c r="P284" s="220"/>
      <c r="Q284" s="220"/>
      <c r="R284" s="220"/>
      <c r="S284" s="220"/>
      <c r="T284" s="221"/>
      <c r="AT284" s="222" t="s">
        <v>184</v>
      </c>
      <c r="AU284" s="222" t="s">
        <v>85</v>
      </c>
      <c r="AV284" s="14" t="s">
        <v>169</v>
      </c>
      <c r="AW284" s="14" t="s">
        <v>37</v>
      </c>
      <c r="AX284" s="14" t="s">
        <v>83</v>
      </c>
      <c r="AY284" s="222" t="s">
        <v>144</v>
      </c>
    </row>
    <row r="285" spans="2:63" s="12" customFormat="1" ht="22.9" customHeight="1">
      <c r="B285" s="164"/>
      <c r="C285" s="165"/>
      <c r="D285" s="166" t="s">
        <v>74</v>
      </c>
      <c r="E285" s="178" t="s">
        <v>143</v>
      </c>
      <c r="F285" s="178" t="s">
        <v>532</v>
      </c>
      <c r="G285" s="165"/>
      <c r="H285" s="165"/>
      <c r="I285" s="168"/>
      <c r="J285" s="179">
        <f>BK285</f>
        <v>0</v>
      </c>
      <c r="K285" s="165"/>
      <c r="L285" s="170"/>
      <c r="M285" s="171"/>
      <c r="N285" s="172"/>
      <c r="O285" s="172"/>
      <c r="P285" s="173">
        <f>SUM(P286:P297)</f>
        <v>0</v>
      </c>
      <c r="Q285" s="172"/>
      <c r="R285" s="173">
        <f>SUM(R286:R297)</f>
        <v>29.464730520000003</v>
      </c>
      <c r="S285" s="172"/>
      <c r="T285" s="174">
        <f>SUM(T286:T297)</f>
        <v>0</v>
      </c>
      <c r="AR285" s="175" t="s">
        <v>83</v>
      </c>
      <c r="AT285" s="176" t="s">
        <v>74</v>
      </c>
      <c r="AU285" s="176" t="s">
        <v>83</v>
      </c>
      <c r="AY285" s="175" t="s">
        <v>144</v>
      </c>
      <c r="BK285" s="177">
        <f>SUM(BK286:BK297)</f>
        <v>0</v>
      </c>
    </row>
    <row r="286" spans="1:65" s="2" customFormat="1" ht="16.5" customHeight="1">
      <c r="A286" s="36"/>
      <c r="B286" s="37"/>
      <c r="C286" s="180" t="s">
        <v>533</v>
      </c>
      <c r="D286" s="180" t="s">
        <v>147</v>
      </c>
      <c r="E286" s="181" t="s">
        <v>534</v>
      </c>
      <c r="F286" s="182" t="s">
        <v>535</v>
      </c>
      <c r="G286" s="183" t="s">
        <v>199</v>
      </c>
      <c r="H286" s="184">
        <v>325.146</v>
      </c>
      <c r="I286" s="185"/>
      <c r="J286" s="186">
        <f>ROUND(I286*H286,2)</f>
        <v>0</v>
      </c>
      <c r="K286" s="182" t="s">
        <v>151</v>
      </c>
      <c r="L286" s="41"/>
      <c r="M286" s="187" t="s">
        <v>19</v>
      </c>
      <c r="N286" s="188" t="s">
        <v>46</v>
      </c>
      <c r="O286" s="66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1" t="s">
        <v>169</v>
      </c>
      <c r="AT286" s="191" t="s">
        <v>147</v>
      </c>
      <c r="AU286" s="191" t="s">
        <v>85</v>
      </c>
      <c r="AY286" s="19" t="s">
        <v>144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83</v>
      </c>
      <c r="BK286" s="192">
        <f>ROUND(I286*H286,2)</f>
        <v>0</v>
      </c>
      <c r="BL286" s="19" t="s">
        <v>169</v>
      </c>
      <c r="BM286" s="191" t="s">
        <v>536</v>
      </c>
    </row>
    <row r="287" spans="1:47" s="2" customFormat="1" ht="11.25">
      <c r="A287" s="36"/>
      <c r="B287" s="37"/>
      <c r="C287" s="38"/>
      <c r="D287" s="193" t="s">
        <v>154</v>
      </c>
      <c r="E287" s="38"/>
      <c r="F287" s="194" t="s">
        <v>537</v>
      </c>
      <c r="G287" s="38"/>
      <c r="H287" s="38"/>
      <c r="I287" s="195"/>
      <c r="J287" s="38"/>
      <c r="K287" s="38"/>
      <c r="L287" s="41"/>
      <c r="M287" s="196"/>
      <c r="N287" s="197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154</v>
      </c>
      <c r="AU287" s="19" t="s">
        <v>85</v>
      </c>
    </row>
    <row r="288" spans="1:47" s="2" customFormat="1" ht="11.25">
      <c r="A288" s="36"/>
      <c r="B288" s="37"/>
      <c r="C288" s="38"/>
      <c r="D288" s="198" t="s">
        <v>155</v>
      </c>
      <c r="E288" s="38"/>
      <c r="F288" s="199" t="s">
        <v>538</v>
      </c>
      <c r="G288" s="38"/>
      <c r="H288" s="38"/>
      <c r="I288" s="195"/>
      <c r="J288" s="38"/>
      <c r="K288" s="38"/>
      <c r="L288" s="41"/>
      <c r="M288" s="196"/>
      <c r="N288" s="197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155</v>
      </c>
      <c r="AU288" s="19" t="s">
        <v>85</v>
      </c>
    </row>
    <row r="289" spans="2:51" s="13" customFormat="1" ht="11.25">
      <c r="B289" s="201"/>
      <c r="C289" s="202"/>
      <c r="D289" s="193" t="s">
        <v>184</v>
      </c>
      <c r="E289" s="203" t="s">
        <v>19</v>
      </c>
      <c r="F289" s="204" t="s">
        <v>344</v>
      </c>
      <c r="G289" s="202"/>
      <c r="H289" s="205">
        <v>107.301</v>
      </c>
      <c r="I289" s="206"/>
      <c r="J289" s="202"/>
      <c r="K289" s="202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184</v>
      </c>
      <c r="AU289" s="211" t="s">
        <v>85</v>
      </c>
      <c r="AV289" s="13" t="s">
        <v>85</v>
      </c>
      <c r="AW289" s="13" t="s">
        <v>37</v>
      </c>
      <c r="AX289" s="13" t="s">
        <v>75</v>
      </c>
      <c r="AY289" s="211" t="s">
        <v>144</v>
      </c>
    </row>
    <row r="290" spans="2:51" s="13" customFormat="1" ht="11.25">
      <c r="B290" s="201"/>
      <c r="C290" s="202"/>
      <c r="D290" s="193" t="s">
        <v>184</v>
      </c>
      <c r="E290" s="203" t="s">
        <v>19</v>
      </c>
      <c r="F290" s="204" t="s">
        <v>345</v>
      </c>
      <c r="G290" s="202"/>
      <c r="H290" s="205">
        <v>217.845</v>
      </c>
      <c r="I290" s="206"/>
      <c r="J290" s="202"/>
      <c r="K290" s="202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184</v>
      </c>
      <c r="AU290" s="211" t="s">
        <v>85</v>
      </c>
      <c r="AV290" s="13" t="s">
        <v>85</v>
      </c>
      <c r="AW290" s="13" t="s">
        <v>37</v>
      </c>
      <c r="AX290" s="13" t="s">
        <v>75</v>
      </c>
      <c r="AY290" s="211" t="s">
        <v>144</v>
      </c>
    </row>
    <row r="291" spans="2:51" s="14" customFormat="1" ht="11.25">
      <c r="B291" s="212"/>
      <c r="C291" s="213"/>
      <c r="D291" s="193" t="s">
        <v>184</v>
      </c>
      <c r="E291" s="214" t="s">
        <v>19</v>
      </c>
      <c r="F291" s="215" t="s">
        <v>186</v>
      </c>
      <c r="G291" s="213"/>
      <c r="H291" s="216">
        <v>325.146</v>
      </c>
      <c r="I291" s="217"/>
      <c r="J291" s="213"/>
      <c r="K291" s="213"/>
      <c r="L291" s="218"/>
      <c r="M291" s="219"/>
      <c r="N291" s="220"/>
      <c r="O291" s="220"/>
      <c r="P291" s="220"/>
      <c r="Q291" s="220"/>
      <c r="R291" s="220"/>
      <c r="S291" s="220"/>
      <c r="T291" s="221"/>
      <c r="AT291" s="222" t="s">
        <v>184</v>
      </c>
      <c r="AU291" s="222" t="s">
        <v>85</v>
      </c>
      <c r="AV291" s="14" t="s">
        <v>169</v>
      </c>
      <c r="AW291" s="14" t="s">
        <v>37</v>
      </c>
      <c r="AX291" s="14" t="s">
        <v>83</v>
      </c>
      <c r="AY291" s="222" t="s">
        <v>144</v>
      </c>
    </row>
    <row r="292" spans="1:65" s="2" customFormat="1" ht="21.75" customHeight="1">
      <c r="A292" s="36"/>
      <c r="B292" s="37"/>
      <c r="C292" s="180" t="s">
        <v>539</v>
      </c>
      <c r="D292" s="180" t="s">
        <v>147</v>
      </c>
      <c r="E292" s="181" t="s">
        <v>540</v>
      </c>
      <c r="F292" s="182" t="s">
        <v>541</v>
      </c>
      <c r="G292" s="183" t="s">
        <v>199</v>
      </c>
      <c r="H292" s="184">
        <v>325.146</v>
      </c>
      <c r="I292" s="185"/>
      <c r="J292" s="186">
        <f>ROUND(I292*H292,2)</f>
        <v>0</v>
      </c>
      <c r="K292" s="182" t="s">
        <v>151</v>
      </c>
      <c r="L292" s="41"/>
      <c r="M292" s="187" t="s">
        <v>19</v>
      </c>
      <c r="N292" s="188" t="s">
        <v>46</v>
      </c>
      <c r="O292" s="66"/>
      <c r="P292" s="189">
        <f>O292*H292</f>
        <v>0</v>
      </c>
      <c r="Q292" s="189">
        <v>0.09062</v>
      </c>
      <c r="R292" s="189">
        <f>Q292*H292</f>
        <v>29.464730520000003</v>
      </c>
      <c r="S292" s="189">
        <v>0</v>
      </c>
      <c r="T292" s="19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1" t="s">
        <v>169</v>
      </c>
      <c r="AT292" s="191" t="s">
        <v>147</v>
      </c>
      <c r="AU292" s="191" t="s">
        <v>85</v>
      </c>
      <c r="AY292" s="19" t="s">
        <v>144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83</v>
      </c>
      <c r="BK292" s="192">
        <f>ROUND(I292*H292,2)</f>
        <v>0</v>
      </c>
      <c r="BL292" s="19" t="s">
        <v>169</v>
      </c>
      <c r="BM292" s="191" t="s">
        <v>542</v>
      </c>
    </row>
    <row r="293" spans="1:47" s="2" customFormat="1" ht="29.25">
      <c r="A293" s="36"/>
      <c r="B293" s="37"/>
      <c r="C293" s="38"/>
      <c r="D293" s="193" t="s">
        <v>154</v>
      </c>
      <c r="E293" s="38"/>
      <c r="F293" s="194" t="s">
        <v>543</v>
      </c>
      <c r="G293" s="38"/>
      <c r="H293" s="38"/>
      <c r="I293" s="195"/>
      <c r="J293" s="38"/>
      <c r="K293" s="38"/>
      <c r="L293" s="41"/>
      <c r="M293" s="196"/>
      <c r="N293" s="197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154</v>
      </c>
      <c r="AU293" s="19" t="s">
        <v>85</v>
      </c>
    </row>
    <row r="294" spans="1:47" s="2" customFormat="1" ht="11.25">
      <c r="A294" s="36"/>
      <c r="B294" s="37"/>
      <c r="C294" s="38"/>
      <c r="D294" s="198" t="s">
        <v>155</v>
      </c>
      <c r="E294" s="38"/>
      <c r="F294" s="199" t="s">
        <v>544</v>
      </c>
      <c r="G294" s="38"/>
      <c r="H294" s="38"/>
      <c r="I294" s="195"/>
      <c r="J294" s="38"/>
      <c r="K294" s="38"/>
      <c r="L294" s="41"/>
      <c r="M294" s="196"/>
      <c r="N294" s="197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155</v>
      </c>
      <c r="AU294" s="19" t="s">
        <v>85</v>
      </c>
    </row>
    <row r="295" spans="2:51" s="13" customFormat="1" ht="11.25">
      <c r="B295" s="201"/>
      <c r="C295" s="202"/>
      <c r="D295" s="193" t="s">
        <v>184</v>
      </c>
      <c r="E295" s="203" t="s">
        <v>19</v>
      </c>
      <c r="F295" s="204" t="s">
        <v>344</v>
      </c>
      <c r="G295" s="202"/>
      <c r="H295" s="205">
        <v>107.301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184</v>
      </c>
      <c r="AU295" s="211" t="s">
        <v>85</v>
      </c>
      <c r="AV295" s="13" t="s">
        <v>85</v>
      </c>
      <c r="AW295" s="13" t="s">
        <v>37</v>
      </c>
      <c r="AX295" s="13" t="s">
        <v>75</v>
      </c>
      <c r="AY295" s="211" t="s">
        <v>144</v>
      </c>
    </row>
    <row r="296" spans="2:51" s="13" customFormat="1" ht="11.25">
      <c r="B296" s="201"/>
      <c r="C296" s="202"/>
      <c r="D296" s="193" t="s">
        <v>184</v>
      </c>
      <c r="E296" s="203" t="s">
        <v>19</v>
      </c>
      <c r="F296" s="204" t="s">
        <v>345</v>
      </c>
      <c r="G296" s="202"/>
      <c r="H296" s="205">
        <v>217.845</v>
      </c>
      <c r="I296" s="206"/>
      <c r="J296" s="202"/>
      <c r="K296" s="202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184</v>
      </c>
      <c r="AU296" s="211" t="s">
        <v>85</v>
      </c>
      <c r="AV296" s="13" t="s">
        <v>85</v>
      </c>
      <c r="AW296" s="13" t="s">
        <v>37</v>
      </c>
      <c r="AX296" s="13" t="s">
        <v>75</v>
      </c>
      <c r="AY296" s="211" t="s">
        <v>144</v>
      </c>
    </row>
    <row r="297" spans="2:51" s="14" customFormat="1" ht="11.25">
      <c r="B297" s="212"/>
      <c r="C297" s="213"/>
      <c r="D297" s="193" t="s">
        <v>184</v>
      </c>
      <c r="E297" s="214" t="s">
        <v>19</v>
      </c>
      <c r="F297" s="215" t="s">
        <v>186</v>
      </c>
      <c r="G297" s="213"/>
      <c r="H297" s="216">
        <v>325.146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184</v>
      </c>
      <c r="AU297" s="222" t="s">
        <v>85</v>
      </c>
      <c r="AV297" s="14" t="s">
        <v>169</v>
      </c>
      <c r="AW297" s="14" t="s">
        <v>37</v>
      </c>
      <c r="AX297" s="14" t="s">
        <v>83</v>
      </c>
      <c r="AY297" s="222" t="s">
        <v>144</v>
      </c>
    </row>
    <row r="298" spans="2:63" s="12" customFormat="1" ht="22.9" customHeight="1">
      <c r="B298" s="164"/>
      <c r="C298" s="165"/>
      <c r="D298" s="166" t="s">
        <v>74</v>
      </c>
      <c r="E298" s="178" t="s">
        <v>189</v>
      </c>
      <c r="F298" s="178" t="s">
        <v>545</v>
      </c>
      <c r="G298" s="165"/>
      <c r="H298" s="165"/>
      <c r="I298" s="168"/>
      <c r="J298" s="179">
        <f>BK298</f>
        <v>0</v>
      </c>
      <c r="K298" s="165"/>
      <c r="L298" s="170"/>
      <c r="M298" s="171"/>
      <c r="N298" s="172"/>
      <c r="O298" s="172"/>
      <c r="P298" s="173">
        <f>SUM(P299:P529)</f>
        <v>0</v>
      </c>
      <c r="Q298" s="172"/>
      <c r="R298" s="173">
        <f>SUM(R299:R529)</f>
        <v>15.728784300000003</v>
      </c>
      <c r="S298" s="172"/>
      <c r="T298" s="174">
        <f>SUM(T299:T529)</f>
        <v>0</v>
      </c>
      <c r="AR298" s="175" t="s">
        <v>83</v>
      </c>
      <c r="AT298" s="176" t="s">
        <v>74</v>
      </c>
      <c r="AU298" s="176" t="s">
        <v>83</v>
      </c>
      <c r="AY298" s="175" t="s">
        <v>144</v>
      </c>
      <c r="BK298" s="177">
        <f>SUM(BK299:BK529)</f>
        <v>0</v>
      </c>
    </row>
    <row r="299" spans="1:65" s="2" customFormat="1" ht="16.5" customHeight="1">
      <c r="A299" s="36"/>
      <c r="B299" s="37"/>
      <c r="C299" s="180" t="s">
        <v>546</v>
      </c>
      <c r="D299" s="180" t="s">
        <v>147</v>
      </c>
      <c r="E299" s="181" t="s">
        <v>547</v>
      </c>
      <c r="F299" s="182" t="s">
        <v>548</v>
      </c>
      <c r="G299" s="183" t="s">
        <v>199</v>
      </c>
      <c r="H299" s="184">
        <v>225.168</v>
      </c>
      <c r="I299" s="185"/>
      <c r="J299" s="186">
        <f>ROUND(I299*H299,2)</f>
        <v>0</v>
      </c>
      <c r="K299" s="182" t="s">
        <v>19</v>
      </c>
      <c r="L299" s="41"/>
      <c r="M299" s="187" t="s">
        <v>19</v>
      </c>
      <c r="N299" s="188" t="s">
        <v>46</v>
      </c>
      <c r="O299" s="66"/>
      <c r="P299" s="189">
        <f>O299*H299</f>
        <v>0</v>
      </c>
      <c r="Q299" s="189">
        <v>0.00026</v>
      </c>
      <c r="R299" s="189">
        <f>Q299*H299</f>
        <v>0.058543679999999994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169</v>
      </c>
      <c r="AT299" s="191" t="s">
        <v>147</v>
      </c>
      <c r="AU299" s="191" t="s">
        <v>85</v>
      </c>
      <c r="AY299" s="19" t="s">
        <v>144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83</v>
      </c>
      <c r="BK299" s="192">
        <f>ROUND(I299*H299,2)</f>
        <v>0</v>
      </c>
      <c r="BL299" s="19" t="s">
        <v>169</v>
      </c>
      <c r="BM299" s="191" t="s">
        <v>549</v>
      </c>
    </row>
    <row r="300" spans="1:47" s="2" customFormat="1" ht="11.25">
      <c r="A300" s="36"/>
      <c r="B300" s="37"/>
      <c r="C300" s="38"/>
      <c r="D300" s="193" t="s">
        <v>154</v>
      </c>
      <c r="E300" s="38"/>
      <c r="F300" s="194" t="s">
        <v>550</v>
      </c>
      <c r="G300" s="38"/>
      <c r="H300" s="38"/>
      <c r="I300" s="195"/>
      <c r="J300" s="38"/>
      <c r="K300" s="38"/>
      <c r="L300" s="41"/>
      <c r="M300" s="196"/>
      <c r="N300" s="197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154</v>
      </c>
      <c r="AU300" s="19" t="s">
        <v>85</v>
      </c>
    </row>
    <row r="301" spans="1:47" s="2" customFormat="1" ht="19.5">
      <c r="A301" s="36"/>
      <c r="B301" s="37"/>
      <c r="C301" s="38"/>
      <c r="D301" s="193" t="s">
        <v>167</v>
      </c>
      <c r="E301" s="38"/>
      <c r="F301" s="200" t="s">
        <v>551</v>
      </c>
      <c r="G301" s="38"/>
      <c r="H301" s="38"/>
      <c r="I301" s="195"/>
      <c r="J301" s="38"/>
      <c r="K301" s="38"/>
      <c r="L301" s="41"/>
      <c r="M301" s="196"/>
      <c r="N301" s="197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167</v>
      </c>
      <c r="AU301" s="19" t="s">
        <v>85</v>
      </c>
    </row>
    <row r="302" spans="2:51" s="15" customFormat="1" ht="11.25">
      <c r="B302" s="227"/>
      <c r="C302" s="228"/>
      <c r="D302" s="193" t="s">
        <v>184</v>
      </c>
      <c r="E302" s="229" t="s">
        <v>19</v>
      </c>
      <c r="F302" s="230" t="s">
        <v>416</v>
      </c>
      <c r="G302" s="228"/>
      <c r="H302" s="229" t="s">
        <v>19</v>
      </c>
      <c r="I302" s="231"/>
      <c r="J302" s="228"/>
      <c r="K302" s="228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184</v>
      </c>
      <c r="AU302" s="236" t="s">
        <v>85</v>
      </c>
      <c r="AV302" s="15" t="s">
        <v>83</v>
      </c>
      <c r="AW302" s="15" t="s">
        <v>37</v>
      </c>
      <c r="AX302" s="15" t="s">
        <v>75</v>
      </c>
      <c r="AY302" s="236" t="s">
        <v>144</v>
      </c>
    </row>
    <row r="303" spans="2:51" s="13" customFormat="1" ht="11.25">
      <c r="B303" s="201"/>
      <c r="C303" s="202"/>
      <c r="D303" s="193" t="s">
        <v>184</v>
      </c>
      <c r="E303" s="203" t="s">
        <v>19</v>
      </c>
      <c r="F303" s="204" t="s">
        <v>552</v>
      </c>
      <c r="G303" s="202"/>
      <c r="H303" s="205">
        <v>17.45</v>
      </c>
      <c r="I303" s="206"/>
      <c r="J303" s="202"/>
      <c r="K303" s="202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184</v>
      </c>
      <c r="AU303" s="211" t="s">
        <v>85</v>
      </c>
      <c r="AV303" s="13" t="s">
        <v>85</v>
      </c>
      <c r="AW303" s="13" t="s">
        <v>37</v>
      </c>
      <c r="AX303" s="13" t="s">
        <v>75</v>
      </c>
      <c r="AY303" s="211" t="s">
        <v>144</v>
      </c>
    </row>
    <row r="304" spans="2:51" s="13" customFormat="1" ht="11.25">
      <c r="B304" s="201"/>
      <c r="C304" s="202"/>
      <c r="D304" s="193" t="s">
        <v>184</v>
      </c>
      <c r="E304" s="203" t="s">
        <v>19</v>
      </c>
      <c r="F304" s="204" t="s">
        <v>553</v>
      </c>
      <c r="G304" s="202"/>
      <c r="H304" s="205">
        <v>17.553</v>
      </c>
      <c r="I304" s="206"/>
      <c r="J304" s="202"/>
      <c r="K304" s="202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184</v>
      </c>
      <c r="AU304" s="211" t="s">
        <v>85</v>
      </c>
      <c r="AV304" s="13" t="s">
        <v>85</v>
      </c>
      <c r="AW304" s="13" t="s">
        <v>37</v>
      </c>
      <c r="AX304" s="13" t="s">
        <v>75</v>
      </c>
      <c r="AY304" s="211" t="s">
        <v>144</v>
      </c>
    </row>
    <row r="305" spans="2:51" s="13" customFormat="1" ht="11.25">
      <c r="B305" s="201"/>
      <c r="C305" s="202"/>
      <c r="D305" s="193" t="s">
        <v>184</v>
      </c>
      <c r="E305" s="203" t="s">
        <v>19</v>
      </c>
      <c r="F305" s="204" t="s">
        <v>554</v>
      </c>
      <c r="G305" s="202"/>
      <c r="H305" s="205">
        <v>41.707</v>
      </c>
      <c r="I305" s="206"/>
      <c r="J305" s="202"/>
      <c r="K305" s="202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184</v>
      </c>
      <c r="AU305" s="211" t="s">
        <v>85</v>
      </c>
      <c r="AV305" s="13" t="s">
        <v>85</v>
      </c>
      <c r="AW305" s="13" t="s">
        <v>37</v>
      </c>
      <c r="AX305" s="13" t="s">
        <v>75</v>
      </c>
      <c r="AY305" s="211" t="s">
        <v>144</v>
      </c>
    </row>
    <row r="306" spans="2:51" s="13" customFormat="1" ht="11.25">
      <c r="B306" s="201"/>
      <c r="C306" s="202"/>
      <c r="D306" s="193" t="s">
        <v>184</v>
      </c>
      <c r="E306" s="203" t="s">
        <v>19</v>
      </c>
      <c r="F306" s="204" t="s">
        <v>555</v>
      </c>
      <c r="G306" s="202"/>
      <c r="H306" s="205">
        <v>12.48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184</v>
      </c>
      <c r="AU306" s="211" t="s">
        <v>85</v>
      </c>
      <c r="AV306" s="13" t="s">
        <v>85</v>
      </c>
      <c r="AW306" s="13" t="s">
        <v>37</v>
      </c>
      <c r="AX306" s="13" t="s">
        <v>75</v>
      </c>
      <c r="AY306" s="211" t="s">
        <v>144</v>
      </c>
    </row>
    <row r="307" spans="2:51" s="13" customFormat="1" ht="11.25">
      <c r="B307" s="201"/>
      <c r="C307" s="202"/>
      <c r="D307" s="193" t="s">
        <v>184</v>
      </c>
      <c r="E307" s="203" t="s">
        <v>19</v>
      </c>
      <c r="F307" s="204" t="s">
        <v>556</v>
      </c>
      <c r="G307" s="202"/>
      <c r="H307" s="205">
        <v>7.93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184</v>
      </c>
      <c r="AU307" s="211" t="s">
        <v>85</v>
      </c>
      <c r="AV307" s="13" t="s">
        <v>85</v>
      </c>
      <c r="AW307" s="13" t="s">
        <v>37</v>
      </c>
      <c r="AX307" s="13" t="s">
        <v>75</v>
      </c>
      <c r="AY307" s="211" t="s">
        <v>144</v>
      </c>
    </row>
    <row r="308" spans="2:51" s="13" customFormat="1" ht="11.25">
      <c r="B308" s="201"/>
      <c r="C308" s="202"/>
      <c r="D308" s="193" t="s">
        <v>184</v>
      </c>
      <c r="E308" s="203" t="s">
        <v>19</v>
      </c>
      <c r="F308" s="204" t="s">
        <v>557</v>
      </c>
      <c r="G308" s="202"/>
      <c r="H308" s="205">
        <v>5.902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184</v>
      </c>
      <c r="AU308" s="211" t="s">
        <v>85</v>
      </c>
      <c r="AV308" s="13" t="s">
        <v>85</v>
      </c>
      <c r="AW308" s="13" t="s">
        <v>37</v>
      </c>
      <c r="AX308" s="13" t="s">
        <v>75</v>
      </c>
      <c r="AY308" s="211" t="s">
        <v>144</v>
      </c>
    </row>
    <row r="309" spans="2:51" s="13" customFormat="1" ht="11.25">
      <c r="B309" s="201"/>
      <c r="C309" s="202"/>
      <c r="D309" s="193" t="s">
        <v>184</v>
      </c>
      <c r="E309" s="203" t="s">
        <v>19</v>
      </c>
      <c r="F309" s="204" t="s">
        <v>558</v>
      </c>
      <c r="G309" s="202"/>
      <c r="H309" s="205">
        <v>6.384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184</v>
      </c>
      <c r="AU309" s="211" t="s">
        <v>85</v>
      </c>
      <c r="AV309" s="13" t="s">
        <v>85</v>
      </c>
      <c r="AW309" s="13" t="s">
        <v>37</v>
      </c>
      <c r="AX309" s="13" t="s">
        <v>75</v>
      </c>
      <c r="AY309" s="211" t="s">
        <v>144</v>
      </c>
    </row>
    <row r="310" spans="2:51" s="13" customFormat="1" ht="11.25">
      <c r="B310" s="201"/>
      <c r="C310" s="202"/>
      <c r="D310" s="193" t="s">
        <v>184</v>
      </c>
      <c r="E310" s="203" t="s">
        <v>19</v>
      </c>
      <c r="F310" s="204" t="s">
        <v>559</v>
      </c>
      <c r="G310" s="202"/>
      <c r="H310" s="205">
        <v>4.788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184</v>
      </c>
      <c r="AU310" s="211" t="s">
        <v>85</v>
      </c>
      <c r="AV310" s="13" t="s">
        <v>85</v>
      </c>
      <c r="AW310" s="13" t="s">
        <v>37</v>
      </c>
      <c r="AX310" s="13" t="s">
        <v>75</v>
      </c>
      <c r="AY310" s="211" t="s">
        <v>144</v>
      </c>
    </row>
    <row r="311" spans="2:51" s="13" customFormat="1" ht="11.25">
      <c r="B311" s="201"/>
      <c r="C311" s="202"/>
      <c r="D311" s="193" t="s">
        <v>184</v>
      </c>
      <c r="E311" s="203" t="s">
        <v>19</v>
      </c>
      <c r="F311" s="204" t="s">
        <v>560</v>
      </c>
      <c r="G311" s="202"/>
      <c r="H311" s="205">
        <v>11.172</v>
      </c>
      <c r="I311" s="206"/>
      <c r="J311" s="202"/>
      <c r="K311" s="202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184</v>
      </c>
      <c r="AU311" s="211" t="s">
        <v>85</v>
      </c>
      <c r="AV311" s="13" t="s">
        <v>85</v>
      </c>
      <c r="AW311" s="13" t="s">
        <v>37</v>
      </c>
      <c r="AX311" s="13" t="s">
        <v>75</v>
      </c>
      <c r="AY311" s="211" t="s">
        <v>144</v>
      </c>
    </row>
    <row r="312" spans="2:51" s="13" customFormat="1" ht="11.25">
      <c r="B312" s="201"/>
      <c r="C312" s="202"/>
      <c r="D312" s="193" t="s">
        <v>184</v>
      </c>
      <c r="E312" s="203" t="s">
        <v>19</v>
      </c>
      <c r="F312" s="204" t="s">
        <v>561</v>
      </c>
      <c r="G312" s="202"/>
      <c r="H312" s="205">
        <v>13.796</v>
      </c>
      <c r="I312" s="206"/>
      <c r="J312" s="202"/>
      <c r="K312" s="202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184</v>
      </c>
      <c r="AU312" s="211" t="s">
        <v>85</v>
      </c>
      <c r="AV312" s="13" t="s">
        <v>85</v>
      </c>
      <c r="AW312" s="13" t="s">
        <v>37</v>
      </c>
      <c r="AX312" s="13" t="s">
        <v>75</v>
      </c>
      <c r="AY312" s="211" t="s">
        <v>144</v>
      </c>
    </row>
    <row r="313" spans="2:51" s="13" customFormat="1" ht="11.25">
      <c r="B313" s="201"/>
      <c r="C313" s="202"/>
      <c r="D313" s="193" t="s">
        <v>184</v>
      </c>
      <c r="E313" s="203" t="s">
        <v>19</v>
      </c>
      <c r="F313" s="204" t="s">
        <v>562</v>
      </c>
      <c r="G313" s="202"/>
      <c r="H313" s="205">
        <v>9.044</v>
      </c>
      <c r="I313" s="206"/>
      <c r="J313" s="202"/>
      <c r="K313" s="202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184</v>
      </c>
      <c r="AU313" s="211" t="s">
        <v>85</v>
      </c>
      <c r="AV313" s="13" t="s">
        <v>85</v>
      </c>
      <c r="AW313" s="13" t="s">
        <v>37</v>
      </c>
      <c r="AX313" s="13" t="s">
        <v>75</v>
      </c>
      <c r="AY313" s="211" t="s">
        <v>144</v>
      </c>
    </row>
    <row r="314" spans="2:51" s="13" customFormat="1" ht="11.25">
      <c r="B314" s="201"/>
      <c r="C314" s="202"/>
      <c r="D314" s="193" t="s">
        <v>184</v>
      </c>
      <c r="E314" s="203" t="s">
        <v>19</v>
      </c>
      <c r="F314" s="204" t="s">
        <v>563</v>
      </c>
      <c r="G314" s="202"/>
      <c r="H314" s="205">
        <v>29.686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184</v>
      </c>
      <c r="AU314" s="211" t="s">
        <v>85</v>
      </c>
      <c r="AV314" s="13" t="s">
        <v>85</v>
      </c>
      <c r="AW314" s="13" t="s">
        <v>37</v>
      </c>
      <c r="AX314" s="13" t="s">
        <v>75</v>
      </c>
      <c r="AY314" s="211" t="s">
        <v>144</v>
      </c>
    </row>
    <row r="315" spans="2:51" s="16" customFormat="1" ht="11.25">
      <c r="B315" s="237"/>
      <c r="C315" s="238"/>
      <c r="D315" s="193" t="s">
        <v>184</v>
      </c>
      <c r="E315" s="239" t="s">
        <v>19</v>
      </c>
      <c r="F315" s="240" t="s">
        <v>564</v>
      </c>
      <c r="G315" s="238"/>
      <c r="H315" s="241">
        <v>177.89200000000002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AT315" s="247" t="s">
        <v>184</v>
      </c>
      <c r="AU315" s="247" t="s">
        <v>85</v>
      </c>
      <c r="AV315" s="16" t="s">
        <v>161</v>
      </c>
      <c r="AW315" s="16" t="s">
        <v>37</v>
      </c>
      <c r="AX315" s="16" t="s">
        <v>75</v>
      </c>
      <c r="AY315" s="247" t="s">
        <v>144</v>
      </c>
    </row>
    <row r="316" spans="2:51" s="15" customFormat="1" ht="11.25">
      <c r="B316" s="227"/>
      <c r="C316" s="228"/>
      <c r="D316" s="193" t="s">
        <v>184</v>
      </c>
      <c r="E316" s="229" t="s">
        <v>19</v>
      </c>
      <c r="F316" s="230" t="s">
        <v>509</v>
      </c>
      <c r="G316" s="228"/>
      <c r="H316" s="229" t="s">
        <v>19</v>
      </c>
      <c r="I316" s="231"/>
      <c r="J316" s="228"/>
      <c r="K316" s="228"/>
      <c r="L316" s="232"/>
      <c r="M316" s="233"/>
      <c r="N316" s="234"/>
      <c r="O316" s="234"/>
      <c r="P316" s="234"/>
      <c r="Q316" s="234"/>
      <c r="R316" s="234"/>
      <c r="S316" s="234"/>
      <c r="T316" s="235"/>
      <c r="AT316" s="236" t="s">
        <v>184</v>
      </c>
      <c r="AU316" s="236" t="s">
        <v>85</v>
      </c>
      <c r="AV316" s="15" t="s">
        <v>83</v>
      </c>
      <c r="AW316" s="15" t="s">
        <v>37</v>
      </c>
      <c r="AX316" s="15" t="s">
        <v>75</v>
      </c>
      <c r="AY316" s="236" t="s">
        <v>144</v>
      </c>
    </row>
    <row r="317" spans="2:51" s="13" customFormat="1" ht="11.25">
      <c r="B317" s="201"/>
      <c r="C317" s="202"/>
      <c r="D317" s="193" t="s">
        <v>184</v>
      </c>
      <c r="E317" s="203" t="s">
        <v>19</v>
      </c>
      <c r="F317" s="204" t="s">
        <v>565</v>
      </c>
      <c r="G317" s="202"/>
      <c r="H317" s="205">
        <v>6.902</v>
      </c>
      <c r="I317" s="206"/>
      <c r="J317" s="202"/>
      <c r="K317" s="202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184</v>
      </c>
      <c r="AU317" s="211" t="s">
        <v>85</v>
      </c>
      <c r="AV317" s="13" t="s">
        <v>85</v>
      </c>
      <c r="AW317" s="13" t="s">
        <v>37</v>
      </c>
      <c r="AX317" s="13" t="s">
        <v>75</v>
      </c>
      <c r="AY317" s="211" t="s">
        <v>144</v>
      </c>
    </row>
    <row r="318" spans="2:51" s="13" customFormat="1" ht="11.25">
      <c r="B318" s="201"/>
      <c r="C318" s="202"/>
      <c r="D318" s="193" t="s">
        <v>184</v>
      </c>
      <c r="E318" s="203" t="s">
        <v>19</v>
      </c>
      <c r="F318" s="204" t="s">
        <v>566</v>
      </c>
      <c r="G318" s="202"/>
      <c r="H318" s="205">
        <v>2.233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184</v>
      </c>
      <c r="AU318" s="211" t="s">
        <v>85</v>
      </c>
      <c r="AV318" s="13" t="s">
        <v>85</v>
      </c>
      <c r="AW318" s="13" t="s">
        <v>37</v>
      </c>
      <c r="AX318" s="13" t="s">
        <v>75</v>
      </c>
      <c r="AY318" s="211" t="s">
        <v>144</v>
      </c>
    </row>
    <row r="319" spans="2:51" s="13" customFormat="1" ht="11.25">
      <c r="B319" s="201"/>
      <c r="C319" s="202"/>
      <c r="D319" s="193" t="s">
        <v>184</v>
      </c>
      <c r="E319" s="203" t="s">
        <v>19</v>
      </c>
      <c r="F319" s="204" t="s">
        <v>567</v>
      </c>
      <c r="G319" s="202"/>
      <c r="H319" s="205">
        <v>10.353</v>
      </c>
      <c r="I319" s="206"/>
      <c r="J319" s="202"/>
      <c r="K319" s="202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184</v>
      </c>
      <c r="AU319" s="211" t="s">
        <v>85</v>
      </c>
      <c r="AV319" s="13" t="s">
        <v>85</v>
      </c>
      <c r="AW319" s="13" t="s">
        <v>37</v>
      </c>
      <c r="AX319" s="13" t="s">
        <v>75</v>
      </c>
      <c r="AY319" s="211" t="s">
        <v>144</v>
      </c>
    </row>
    <row r="320" spans="2:51" s="13" customFormat="1" ht="11.25">
      <c r="B320" s="201"/>
      <c r="C320" s="202"/>
      <c r="D320" s="193" t="s">
        <v>184</v>
      </c>
      <c r="E320" s="203" t="s">
        <v>19</v>
      </c>
      <c r="F320" s="204" t="s">
        <v>568</v>
      </c>
      <c r="G320" s="202"/>
      <c r="H320" s="205">
        <v>8.876</v>
      </c>
      <c r="I320" s="206"/>
      <c r="J320" s="202"/>
      <c r="K320" s="202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184</v>
      </c>
      <c r="AU320" s="211" t="s">
        <v>85</v>
      </c>
      <c r="AV320" s="13" t="s">
        <v>85</v>
      </c>
      <c r="AW320" s="13" t="s">
        <v>37</v>
      </c>
      <c r="AX320" s="13" t="s">
        <v>75</v>
      </c>
      <c r="AY320" s="211" t="s">
        <v>144</v>
      </c>
    </row>
    <row r="321" spans="2:51" s="13" customFormat="1" ht="11.25">
      <c r="B321" s="201"/>
      <c r="C321" s="202"/>
      <c r="D321" s="193" t="s">
        <v>184</v>
      </c>
      <c r="E321" s="203" t="s">
        <v>19</v>
      </c>
      <c r="F321" s="204" t="s">
        <v>569</v>
      </c>
      <c r="G321" s="202"/>
      <c r="H321" s="205">
        <v>6.895</v>
      </c>
      <c r="I321" s="206"/>
      <c r="J321" s="202"/>
      <c r="K321" s="202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184</v>
      </c>
      <c r="AU321" s="211" t="s">
        <v>85</v>
      </c>
      <c r="AV321" s="13" t="s">
        <v>85</v>
      </c>
      <c r="AW321" s="13" t="s">
        <v>37</v>
      </c>
      <c r="AX321" s="13" t="s">
        <v>75</v>
      </c>
      <c r="AY321" s="211" t="s">
        <v>144</v>
      </c>
    </row>
    <row r="322" spans="2:51" s="13" customFormat="1" ht="11.25">
      <c r="B322" s="201"/>
      <c r="C322" s="202"/>
      <c r="D322" s="193" t="s">
        <v>184</v>
      </c>
      <c r="E322" s="203" t="s">
        <v>19</v>
      </c>
      <c r="F322" s="204" t="s">
        <v>570</v>
      </c>
      <c r="G322" s="202"/>
      <c r="H322" s="205">
        <v>2.758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184</v>
      </c>
      <c r="AU322" s="211" t="s">
        <v>85</v>
      </c>
      <c r="AV322" s="13" t="s">
        <v>85</v>
      </c>
      <c r="AW322" s="13" t="s">
        <v>37</v>
      </c>
      <c r="AX322" s="13" t="s">
        <v>75</v>
      </c>
      <c r="AY322" s="211" t="s">
        <v>144</v>
      </c>
    </row>
    <row r="323" spans="2:51" s="13" customFormat="1" ht="11.25">
      <c r="B323" s="201"/>
      <c r="C323" s="202"/>
      <c r="D323" s="193" t="s">
        <v>184</v>
      </c>
      <c r="E323" s="203" t="s">
        <v>19</v>
      </c>
      <c r="F323" s="204" t="s">
        <v>571</v>
      </c>
      <c r="G323" s="202"/>
      <c r="H323" s="205">
        <v>6.304</v>
      </c>
      <c r="I323" s="206"/>
      <c r="J323" s="202"/>
      <c r="K323" s="202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184</v>
      </c>
      <c r="AU323" s="211" t="s">
        <v>85</v>
      </c>
      <c r="AV323" s="13" t="s">
        <v>85</v>
      </c>
      <c r="AW323" s="13" t="s">
        <v>37</v>
      </c>
      <c r="AX323" s="13" t="s">
        <v>75</v>
      </c>
      <c r="AY323" s="211" t="s">
        <v>144</v>
      </c>
    </row>
    <row r="324" spans="2:51" s="13" customFormat="1" ht="11.25">
      <c r="B324" s="201"/>
      <c r="C324" s="202"/>
      <c r="D324" s="193" t="s">
        <v>184</v>
      </c>
      <c r="E324" s="203" t="s">
        <v>19</v>
      </c>
      <c r="F324" s="204" t="s">
        <v>572</v>
      </c>
      <c r="G324" s="202"/>
      <c r="H324" s="205">
        <v>2.955</v>
      </c>
      <c r="I324" s="206"/>
      <c r="J324" s="202"/>
      <c r="K324" s="202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184</v>
      </c>
      <c r="AU324" s="211" t="s">
        <v>85</v>
      </c>
      <c r="AV324" s="13" t="s">
        <v>85</v>
      </c>
      <c r="AW324" s="13" t="s">
        <v>37</v>
      </c>
      <c r="AX324" s="13" t="s">
        <v>75</v>
      </c>
      <c r="AY324" s="211" t="s">
        <v>144</v>
      </c>
    </row>
    <row r="325" spans="2:51" s="16" customFormat="1" ht="11.25">
      <c r="B325" s="237"/>
      <c r="C325" s="238"/>
      <c r="D325" s="193" t="s">
        <v>184</v>
      </c>
      <c r="E325" s="239" t="s">
        <v>19</v>
      </c>
      <c r="F325" s="240" t="s">
        <v>564</v>
      </c>
      <c r="G325" s="238"/>
      <c r="H325" s="241">
        <v>47.276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184</v>
      </c>
      <c r="AU325" s="247" t="s">
        <v>85</v>
      </c>
      <c r="AV325" s="16" t="s">
        <v>161</v>
      </c>
      <c r="AW325" s="16" t="s">
        <v>37</v>
      </c>
      <c r="AX325" s="16" t="s">
        <v>75</v>
      </c>
      <c r="AY325" s="247" t="s">
        <v>144</v>
      </c>
    </row>
    <row r="326" spans="2:51" s="14" customFormat="1" ht="11.25">
      <c r="B326" s="212"/>
      <c r="C326" s="213"/>
      <c r="D326" s="193" t="s">
        <v>184</v>
      </c>
      <c r="E326" s="214" t="s">
        <v>19</v>
      </c>
      <c r="F326" s="215" t="s">
        <v>186</v>
      </c>
      <c r="G326" s="213"/>
      <c r="H326" s="216">
        <v>225.16800000000006</v>
      </c>
      <c r="I326" s="217"/>
      <c r="J326" s="213"/>
      <c r="K326" s="213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184</v>
      </c>
      <c r="AU326" s="222" t="s">
        <v>85</v>
      </c>
      <c r="AV326" s="14" t="s">
        <v>169</v>
      </c>
      <c r="AW326" s="14" t="s">
        <v>37</v>
      </c>
      <c r="AX326" s="14" t="s">
        <v>83</v>
      </c>
      <c r="AY326" s="222" t="s">
        <v>144</v>
      </c>
    </row>
    <row r="327" spans="1:65" s="2" customFormat="1" ht="16.5" customHeight="1">
      <c r="A327" s="36"/>
      <c r="B327" s="37"/>
      <c r="C327" s="180" t="s">
        <v>573</v>
      </c>
      <c r="D327" s="180" t="s">
        <v>147</v>
      </c>
      <c r="E327" s="181" t="s">
        <v>574</v>
      </c>
      <c r="F327" s="182" t="s">
        <v>575</v>
      </c>
      <c r="G327" s="183" t="s">
        <v>199</v>
      </c>
      <c r="H327" s="184">
        <v>225.168</v>
      </c>
      <c r="I327" s="185"/>
      <c r="J327" s="186">
        <f>ROUND(I327*H327,2)</f>
        <v>0</v>
      </c>
      <c r="K327" s="182" t="s">
        <v>151</v>
      </c>
      <c r="L327" s="41"/>
      <c r="M327" s="187" t="s">
        <v>19</v>
      </c>
      <c r="N327" s="188" t="s">
        <v>46</v>
      </c>
      <c r="O327" s="66"/>
      <c r="P327" s="189">
        <f>O327*H327</f>
        <v>0</v>
      </c>
      <c r="Q327" s="189">
        <v>0.008</v>
      </c>
      <c r="R327" s="189">
        <f>Q327*H327</f>
        <v>1.801344</v>
      </c>
      <c r="S327" s="189">
        <v>0</v>
      </c>
      <c r="T327" s="190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1" t="s">
        <v>169</v>
      </c>
      <c r="AT327" s="191" t="s">
        <v>147</v>
      </c>
      <c r="AU327" s="191" t="s">
        <v>85</v>
      </c>
      <c r="AY327" s="19" t="s">
        <v>144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9" t="s">
        <v>83</v>
      </c>
      <c r="BK327" s="192">
        <f>ROUND(I327*H327,2)</f>
        <v>0</v>
      </c>
      <c r="BL327" s="19" t="s">
        <v>169</v>
      </c>
      <c r="BM327" s="191" t="s">
        <v>576</v>
      </c>
    </row>
    <row r="328" spans="1:47" s="2" customFormat="1" ht="11.25">
      <c r="A328" s="36"/>
      <c r="B328" s="37"/>
      <c r="C328" s="38"/>
      <c r="D328" s="193" t="s">
        <v>154</v>
      </c>
      <c r="E328" s="38"/>
      <c r="F328" s="194" t="s">
        <v>577</v>
      </c>
      <c r="G328" s="38"/>
      <c r="H328" s="38"/>
      <c r="I328" s="195"/>
      <c r="J328" s="38"/>
      <c r="K328" s="38"/>
      <c r="L328" s="41"/>
      <c r="M328" s="196"/>
      <c r="N328" s="197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154</v>
      </c>
      <c r="AU328" s="19" t="s">
        <v>85</v>
      </c>
    </row>
    <row r="329" spans="1:47" s="2" customFormat="1" ht="11.25">
      <c r="A329" s="36"/>
      <c r="B329" s="37"/>
      <c r="C329" s="38"/>
      <c r="D329" s="198" t="s">
        <v>155</v>
      </c>
      <c r="E329" s="38"/>
      <c r="F329" s="199" t="s">
        <v>578</v>
      </c>
      <c r="G329" s="38"/>
      <c r="H329" s="38"/>
      <c r="I329" s="195"/>
      <c r="J329" s="38"/>
      <c r="K329" s="38"/>
      <c r="L329" s="41"/>
      <c r="M329" s="196"/>
      <c r="N329" s="197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155</v>
      </c>
      <c r="AU329" s="19" t="s">
        <v>85</v>
      </c>
    </row>
    <row r="330" spans="1:47" s="2" customFormat="1" ht="19.5">
      <c r="A330" s="36"/>
      <c r="B330" s="37"/>
      <c r="C330" s="38"/>
      <c r="D330" s="193" t="s">
        <v>167</v>
      </c>
      <c r="E330" s="38"/>
      <c r="F330" s="200" t="s">
        <v>579</v>
      </c>
      <c r="G330" s="38"/>
      <c r="H330" s="38"/>
      <c r="I330" s="195"/>
      <c r="J330" s="38"/>
      <c r="K330" s="38"/>
      <c r="L330" s="41"/>
      <c r="M330" s="196"/>
      <c r="N330" s="19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167</v>
      </c>
      <c r="AU330" s="19" t="s">
        <v>85</v>
      </c>
    </row>
    <row r="331" spans="2:51" s="15" customFormat="1" ht="11.25">
      <c r="B331" s="227"/>
      <c r="C331" s="228"/>
      <c r="D331" s="193" t="s">
        <v>184</v>
      </c>
      <c r="E331" s="229" t="s">
        <v>19</v>
      </c>
      <c r="F331" s="230" t="s">
        <v>416</v>
      </c>
      <c r="G331" s="228"/>
      <c r="H331" s="229" t="s">
        <v>19</v>
      </c>
      <c r="I331" s="231"/>
      <c r="J331" s="228"/>
      <c r="K331" s="228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184</v>
      </c>
      <c r="AU331" s="236" t="s">
        <v>85</v>
      </c>
      <c r="AV331" s="15" t="s">
        <v>83</v>
      </c>
      <c r="AW331" s="15" t="s">
        <v>37</v>
      </c>
      <c r="AX331" s="15" t="s">
        <v>75</v>
      </c>
      <c r="AY331" s="236" t="s">
        <v>144</v>
      </c>
    </row>
    <row r="332" spans="2:51" s="13" customFormat="1" ht="11.25">
      <c r="B332" s="201"/>
      <c r="C332" s="202"/>
      <c r="D332" s="193" t="s">
        <v>184</v>
      </c>
      <c r="E332" s="203" t="s">
        <v>19</v>
      </c>
      <c r="F332" s="204" t="s">
        <v>552</v>
      </c>
      <c r="G332" s="202"/>
      <c r="H332" s="205">
        <v>17.45</v>
      </c>
      <c r="I332" s="206"/>
      <c r="J332" s="202"/>
      <c r="K332" s="202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184</v>
      </c>
      <c r="AU332" s="211" t="s">
        <v>85</v>
      </c>
      <c r="AV332" s="13" t="s">
        <v>85</v>
      </c>
      <c r="AW332" s="13" t="s">
        <v>37</v>
      </c>
      <c r="AX332" s="13" t="s">
        <v>75</v>
      </c>
      <c r="AY332" s="211" t="s">
        <v>144</v>
      </c>
    </row>
    <row r="333" spans="2:51" s="13" customFormat="1" ht="11.25">
      <c r="B333" s="201"/>
      <c r="C333" s="202"/>
      <c r="D333" s="193" t="s">
        <v>184</v>
      </c>
      <c r="E333" s="203" t="s">
        <v>19</v>
      </c>
      <c r="F333" s="204" t="s">
        <v>553</v>
      </c>
      <c r="G333" s="202"/>
      <c r="H333" s="205">
        <v>17.553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184</v>
      </c>
      <c r="AU333" s="211" t="s">
        <v>85</v>
      </c>
      <c r="AV333" s="13" t="s">
        <v>85</v>
      </c>
      <c r="AW333" s="13" t="s">
        <v>37</v>
      </c>
      <c r="AX333" s="13" t="s">
        <v>75</v>
      </c>
      <c r="AY333" s="211" t="s">
        <v>144</v>
      </c>
    </row>
    <row r="334" spans="2:51" s="13" customFormat="1" ht="11.25">
      <c r="B334" s="201"/>
      <c r="C334" s="202"/>
      <c r="D334" s="193" t="s">
        <v>184</v>
      </c>
      <c r="E334" s="203" t="s">
        <v>19</v>
      </c>
      <c r="F334" s="204" t="s">
        <v>554</v>
      </c>
      <c r="G334" s="202"/>
      <c r="H334" s="205">
        <v>41.707</v>
      </c>
      <c r="I334" s="206"/>
      <c r="J334" s="202"/>
      <c r="K334" s="202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184</v>
      </c>
      <c r="AU334" s="211" t="s">
        <v>85</v>
      </c>
      <c r="AV334" s="13" t="s">
        <v>85</v>
      </c>
      <c r="AW334" s="13" t="s">
        <v>37</v>
      </c>
      <c r="AX334" s="13" t="s">
        <v>75</v>
      </c>
      <c r="AY334" s="211" t="s">
        <v>144</v>
      </c>
    </row>
    <row r="335" spans="2:51" s="13" customFormat="1" ht="11.25">
      <c r="B335" s="201"/>
      <c r="C335" s="202"/>
      <c r="D335" s="193" t="s">
        <v>184</v>
      </c>
      <c r="E335" s="203" t="s">
        <v>19</v>
      </c>
      <c r="F335" s="204" t="s">
        <v>555</v>
      </c>
      <c r="G335" s="202"/>
      <c r="H335" s="205">
        <v>12.48</v>
      </c>
      <c r="I335" s="206"/>
      <c r="J335" s="202"/>
      <c r="K335" s="202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184</v>
      </c>
      <c r="AU335" s="211" t="s">
        <v>85</v>
      </c>
      <c r="AV335" s="13" t="s">
        <v>85</v>
      </c>
      <c r="AW335" s="13" t="s">
        <v>37</v>
      </c>
      <c r="AX335" s="13" t="s">
        <v>75</v>
      </c>
      <c r="AY335" s="211" t="s">
        <v>144</v>
      </c>
    </row>
    <row r="336" spans="2:51" s="13" customFormat="1" ht="11.25">
      <c r="B336" s="201"/>
      <c r="C336" s="202"/>
      <c r="D336" s="193" t="s">
        <v>184</v>
      </c>
      <c r="E336" s="203" t="s">
        <v>19</v>
      </c>
      <c r="F336" s="204" t="s">
        <v>556</v>
      </c>
      <c r="G336" s="202"/>
      <c r="H336" s="205">
        <v>7.93</v>
      </c>
      <c r="I336" s="206"/>
      <c r="J336" s="202"/>
      <c r="K336" s="202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184</v>
      </c>
      <c r="AU336" s="211" t="s">
        <v>85</v>
      </c>
      <c r="AV336" s="13" t="s">
        <v>85</v>
      </c>
      <c r="AW336" s="13" t="s">
        <v>37</v>
      </c>
      <c r="AX336" s="13" t="s">
        <v>75</v>
      </c>
      <c r="AY336" s="211" t="s">
        <v>144</v>
      </c>
    </row>
    <row r="337" spans="2:51" s="13" customFormat="1" ht="11.25">
      <c r="B337" s="201"/>
      <c r="C337" s="202"/>
      <c r="D337" s="193" t="s">
        <v>184</v>
      </c>
      <c r="E337" s="203" t="s">
        <v>19</v>
      </c>
      <c r="F337" s="204" t="s">
        <v>557</v>
      </c>
      <c r="G337" s="202"/>
      <c r="H337" s="205">
        <v>5.902</v>
      </c>
      <c r="I337" s="206"/>
      <c r="J337" s="202"/>
      <c r="K337" s="202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184</v>
      </c>
      <c r="AU337" s="211" t="s">
        <v>85</v>
      </c>
      <c r="AV337" s="13" t="s">
        <v>85</v>
      </c>
      <c r="AW337" s="13" t="s">
        <v>37</v>
      </c>
      <c r="AX337" s="13" t="s">
        <v>75</v>
      </c>
      <c r="AY337" s="211" t="s">
        <v>144</v>
      </c>
    </row>
    <row r="338" spans="2:51" s="13" customFormat="1" ht="11.25">
      <c r="B338" s="201"/>
      <c r="C338" s="202"/>
      <c r="D338" s="193" t="s">
        <v>184</v>
      </c>
      <c r="E338" s="203" t="s">
        <v>19</v>
      </c>
      <c r="F338" s="204" t="s">
        <v>558</v>
      </c>
      <c r="G338" s="202"/>
      <c r="H338" s="205">
        <v>6.384</v>
      </c>
      <c r="I338" s="206"/>
      <c r="J338" s="202"/>
      <c r="K338" s="202"/>
      <c r="L338" s="207"/>
      <c r="M338" s="208"/>
      <c r="N338" s="209"/>
      <c r="O338" s="209"/>
      <c r="P338" s="209"/>
      <c r="Q338" s="209"/>
      <c r="R338" s="209"/>
      <c r="S338" s="209"/>
      <c r="T338" s="210"/>
      <c r="AT338" s="211" t="s">
        <v>184</v>
      </c>
      <c r="AU338" s="211" t="s">
        <v>85</v>
      </c>
      <c r="AV338" s="13" t="s">
        <v>85</v>
      </c>
      <c r="AW338" s="13" t="s">
        <v>37</v>
      </c>
      <c r="AX338" s="13" t="s">
        <v>75</v>
      </c>
      <c r="AY338" s="211" t="s">
        <v>144</v>
      </c>
    </row>
    <row r="339" spans="2:51" s="13" customFormat="1" ht="11.25">
      <c r="B339" s="201"/>
      <c r="C339" s="202"/>
      <c r="D339" s="193" t="s">
        <v>184</v>
      </c>
      <c r="E339" s="203" t="s">
        <v>19</v>
      </c>
      <c r="F339" s="204" t="s">
        <v>559</v>
      </c>
      <c r="G339" s="202"/>
      <c r="H339" s="205">
        <v>4.788</v>
      </c>
      <c r="I339" s="206"/>
      <c r="J339" s="202"/>
      <c r="K339" s="202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184</v>
      </c>
      <c r="AU339" s="211" t="s">
        <v>85</v>
      </c>
      <c r="AV339" s="13" t="s">
        <v>85</v>
      </c>
      <c r="AW339" s="13" t="s">
        <v>37</v>
      </c>
      <c r="AX339" s="13" t="s">
        <v>75</v>
      </c>
      <c r="AY339" s="211" t="s">
        <v>144</v>
      </c>
    </row>
    <row r="340" spans="2:51" s="13" customFormat="1" ht="11.25">
      <c r="B340" s="201"/>
      <c r="C340" s="202"/>
      <c r="D340" s="193" t="s">
        <v>184</v>
      </c>
      <c r="E340" s="203" t="s">
        <v>19</v>
      </c>
      <c r="F340" s="204" t="s">
        <v>560</v>
      </c>
      <c r="G340" s="202"/>
      <c r="H340" s="205">
        <v>11.172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184</v>
      </c>
      <c r="AU340" s="211" t="s">
        <v>85</v>
      </c>
      <c r="AV340" s="13" t="s">
        <v>85</v>
      </c>
      <c r="AW340" s="13" t="s">
        <v>37</v>
      </c>
      <c r="AX340" s="13" t="s">
        <v>75</v>
      </c>
      <c r="AY340" s="211" t="s">
        <v>144</v>
      </c>
    </row>
    <row r="341" spans="2:51" s="13" customFormat="1" ht="11.25">
      <c r="B341" s="201"/>
      <c r="C341" s="202"/>
      <c r="D341" s="193" t="s">
        <v>184</v>
      </c>
      <c r="E341" s="203" t="s">
        <v>19</v>
      </c>
      <c r="F341" s="204" t="s">
        <v>561</v>
      </c>
      <c r="G341" s="202"/>
      <c r="H341" s="205">
        <v>13.796</v>
      </c>
      <c r="I341" s="206"/>
      <c r="J341" s="202"/>
      <c r="K341" s="202"/>
      <c r="L341" s="207"/>
      <c r="M341" s="208"/>
      <c r="N341" s="209"/>
      <c r="O341" s="209"/>
      <c r="P341" s="209"/>
      <c r="Q341" s="209"/>
      <c r="R341" s="209"/>
      <c r="S341" s="209"/>
      <c r="T341" s="210"/>
      <c r="AT341" s="211" t="s">
        <v>184</v>
      </c>
      <c r="AU341" s="211" t="s">
        <v>85</v>
      </c>
      <c r="AV341" s="13" t="s">
        <v>85</v>
      </c>
      <c r="AW341" s="13" t="s">
        <v>37</v>
      </c>
      <c r="AX341" s="13" t="s">
        <v>75</v>
      </c>
      <c r="AY341" s="211" t="s">
        <v>144</v>
      </c>
    </row>
    <row r="342" spans="2:51" s="13" customFormat="1" ht="11.25">
      <c r="B342" s="201"/>
      <c r="C342" s="202"/>
      <c r="D342" s="193" t="s">
        <v>184</v>
      </c>
      <c r="E342" s="203" t="s">
        <v>19</v>
      </c>
      <c r="F342" s="204" t="s">
        <v>562</v>
      </c>
      <c r="G342" s="202"/>
      <c r="H342" s="205">
        <v>9.044</v>
      </c>
      <c r="I342" s="206"/>
      <c r="J342" s="202"/>
      <c r="K342" s="202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184</v>
      </c>
      <c r="AU342" s="211" t="s">
        <v>85</v>
      </c>
      <c r="AV342" s="13" t="s">
        <v>85</v>
      </c>
      <c r="AW342" s="13" t="s">
        <v>37</v>
      </c>
      <c r="AX342" s="13" t="s">
        <v>75</v>
      </c>
      <c r="AY342" s="211" t="s">
        <v>144</v>
      </c>
    </row>
    <row r="343" spans="2:51" s="13" customFormat="1" ht="11.25">
      <c r="B343" s="201"/>
      <c r="C343" s="202"/>
      <c r="D343" s="193" t="s">
        <v>184</v>
      </c>
      <c r="E343" s="203" t="s">
        <v>19</v>
      </c>
      <c r="F343" s="204" t="s">
        <v>563</v>
      </c>
      <c r="G343" s="202"/>
      <c r="H343" s="205">
        <v>29.686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184</v>
      </c>
      <c r="AU343" s="211" t="s">
        <v>85</v>
      </c>
      <c r="AV343" s="13" t="s">
        <v>85</v>
      </c>
      <c r="AW343" s="13" t="s">
        <v>37</v>
      </c>
      <c r="AX343" s="13" t="s">
        <v>75</v>
      </c>
      <c r="AY343" s="211" t="s">
        <v>144</v>
      </c>
    </row>
    <row r="344" spans="2:51" s="16" customFormat="1" ht="11.25">
      <c r="B344" s="237"/>
      <c r="C344" s="238"/>
      <c r="D344" s="193" t="s">
        <v>184</v>
      </c>
      <c r="E344" s="239" t="s">
        <v>19</v>
      </c>
      <c r="F344" s="240" t="s">
        <v>564</v>
      </c>
      <c r="G344" s="238"/>
      <c r="H344" s="241">
        <v>177.89200000000002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184</v>
      </c>
      <c r="AU344" s="247" t="s">
        <v>85</v>
      </c>
      <c r="AV344" s="16" t="s">
        <v>161</v>
      </c>
      <c r="AW344" s="16" t="s">
        <v>37</v>
      </c>
      <c r="AX344" s="16" t="s">
        <v>75</v>
      </c>
      <c r="AY344" s="247" t="s">
        <v>144</v>
      </c>
    </row>
    <row r="345" spans="2:51" s="15" customFormat="1" ht="11.25">
      <c r="B345" s="227"/>
      <c r="C345" s="228"/>
      <c r="D345" s="193" t="s">
        <v>184</v>
      </c>
      <c r="E345" s="229" t="s">
        <v>19</v>
      </c>
      <c r="F345" s="230" t="s">
        <v>509</v>
      </c>
      <c r="G345" s="228"/>
      <c r="H345" s="229" t="s">
        <v>19</v>
      </c>
      <c r="I345" s="231"/>
      <c r="J345" s="228"/>
      <c r="K345" s="228"/>
      <c r="L345" s="232"/>
      <c r="M345" s="233"/>
      <c r="N345" s="234"/>
      <c r="O345" s="234"/>
      <c r="P345" s="234"/>
      <c r="Q345" s="234"/>
      <c r="R345" s="234"/>
      <c r="S345" s="234"/>
      <c r="T345" s="235"/>
      <c r="AT345" s="236" t="s">
        <v>184</v>
      </c>
      <c r="AU345" s="236" t="s">
        <v>85</v>
      </c>
      <c r="AV345" s="15" t="s">
        <v>83</v>
      </c>
      <c r="AW345" s="15" t="s">
        <v>37</v>
      </c>
      <c r="AX345" s="15" t="s">
        <v>75</v>
      </c>
      <c r="AY345" s="236" t="s">
        <v>144</v>
      </c>
    </row>
    <row r="346" spans="2:51" s="13" customFormat="1" ht="11.25">
      <c r="B346" s="201"/>
      <c r="C346" s="202"/>
      <c r="D346" s="193" t="s">
        <v>184</v>
      </c>
      <c r="E346" s="203" t="s">
        <v>19</v>
      </c>
      <c r="F346" s="204" t="s">
        <v>565</v>
      </c>
      <c r="G346" s="202"/>
      <c r="H346" s="205">
        <v>6.902</v>
      </c>
      <c r="I346" s="206"/>
      <c r="J346" s="202"/>
      <c r="K346" s="202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184</v>
      </c>
      <c r="AU346" s="211" t="s">
        <v>85</v>
      </c>
      <c r="AV346" s="13" t="s">
        <v>85</v>
      </c>
      <c r="AW346" s="13" t="s">
        <v>37</v>
      </c>
      <c r="AX346" s="13" t="s">
        <v>75</v>
      </c>
      <c r="AY346" s="211" t="s">
        <v>144</v>
      </c>
    </row>
    <row r="347" spans="2:51" s="13" customFormat="1" ht="11.25">
      <c r="B347" s="201"/>
      <c r="C347" s="202"/>
      <c r="D347" s="193" t="s">
        <v>184</v>
      </c>
      <c r="E347" s="203" t="s">
        <v>19</v>
      </c>
      <c r="F347" s="204" t="s">
        <v>566</v>
      </c>
      <c r="G347" s="202"/>
      <c r="H347" s="205">
        <v>2.233</v>
      </c>
      <c r="I347" s="206"/>
      <c r="J347" s="202"/>
      <c r="K347" s="202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184</v>
      </c>
      <c r="AU347" s="211" t="s">
        <v>85</v>
      </c>
      <c r="AV347" s="13" t="s">
        <v>85</v>
      </c>
      <c r="AW347" s="13" t="s">
        <v>37</v>
      </c>
      <c r="AX347" s="13" t="s">
        <v>75</v>
      </c>
      <c r="AY347" s="211" t="s">
        <v>144</v>
      </c>
    </row>
    <row r="348" spans="2:51" s="13" customFormat="1" ht="11.25">
      <c r="B348" s="201"/>
      <c r="C348" s="202"/>
      <c r="D348" s="193" t="s">
        <v>184</v>
      </c>
      <c r="E348" s="203" t="s">
        <v>19</v>
      </c>
      <c r="F348" s="204" t="s">
        <v>567</v>
      </c>
      <c r="G348" s="202"/>
      <c r="H348" s="205">
        <v>10.353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184</v>
      </c>
      <c r="AU348" s="211" t="s">
        <v>85</v>
      </c>
      <c r="AV348" s="13" t="s">
        <v>85</v>
      </c>
      <c r="AW348" s="13" t="s">
        <v>37</v>
      </c>
      <c r="AX348" s="13" t="s">
        <v>75</v>
      </c>
      <c r="AY348" s="211" t="s">
        <v>144</v>
      </c>
    </row>
    <row r="349" spans="2:51" s="13" customFormat="1" ht="11.25">
      <c r="B349" s="201"/>
      <c r="C349" s="202"/>
      <c r="D349" s="193" t="s">
        <v>184</v>
      </c>
      <c r="E349" s="203" t="s">
        <v>19</v>
      </c>
      <c r="F349" s="204" t="s">
        <v>568</v>
      </c>
      <c r="G349" s="202"/>
      <c r="H349" s="205">
        <v>8.876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184</v>
      </c>
      <c r="AU349" s="211" t="s">
        <v>85</v>
      </c>
      <c r="AV349" s="13" t="s">
        <v>85</v>
      </c>
      <c r="AW349" s="13" t="s">
        <v>37</v>
      </c>
      <c r="AX349" s="13" t="s">
        <v>75</v>
      </c>
      <c r="AY349" s="211" t="s">
        <v>144</v>
      </c>
    </row>
    <row r="350" spans="2:51" s="13" customFormat="1" ht="11.25">
      <c r="B350" s="201"/>
      <c r="C350" s="202"/>
      <c r="D350" s="193" t="s">
        <v>184</v>
      </c>
      <c r="E350" s="203" t="s">
        <v>19</v>
      </c>
      <c r="F350" s="204" t="s">
        <v>569</v>
      </c>
      <c r="G350" s="202"/>
      <c r="H350" s="205">
        <v>6.895</v>
      </c>
      <c r="I350" s="206"/>
      <c r="J350" s="202"/>
      <c r="K350" s="202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184</v>
      </c>
      <c r="AU350" s="211" t="s">
        <v>85</v>
      </c>
      <c r="AV350" s="13" t="s">
        <v>85</v>
      </c>
      <c r="AW350" s="13" t="s">
        <v>37</v>
      </c>
      <c r="AX350" s="13" t="s">
        <v>75</v>
      </c>
      <c r="AY350" s="211" t="s">
        <v>144</v>
      </c>
    </row>
    <row r="351" spans="2:51" s="13" customFormat="1" ht="11.25">
      <c r="B351" s="201"/>
      <c r="C351" s="202"/>
      <c r="D351" s="193" t="s">
        <v>184</v>
      </c>
      <c r="E351" s="203" t="s">
        <v>19</v>
      </c>
      <c r="F351" s="204" t="s">
        <v>570</v>
      </c>
      <c r="G351" s="202"/>
      <c r="H351" s="205">
        <v>2.758</v>
      </c>
      <c r="I351" s="206"/>
      <c r="J351" s="202"/>
      <c r="K351" s="202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184</v>
      </c>
      <c r="AU351" s="211" t="s">
        <v>85</v>
      </c>
      <c r="AV351" s="13" t="s">
        <v>85</v>
      </c>
      <c r="AW351" s="13" t="s">
        <v>37</v>
      </c>
      <c r="AX351" s="13" t="s">
        <v>75</v>
      </c>
      <c r="AY351" s="211" t="s">
        <v>144</v>
      </c>
    </row>
    <row r="352" spans="2:51" s="13" customFormat="1" ht="11.25">
      <c r="B352" s="201"/>
      <c r="C352" s="202"/>
      <c r="D352" s="193" t="s">
        <v>184</v>
      </c>
      <c r="E352" s="203" t="s">
        <v>19</v>
      </c>
      <c r="F352" s="204" t="s">
        <v>571</v>
      </c>
      <c r="G352" s="202"/>
      <c r="H352" s="205">
        <v>6.304</v>
      </c>
      <c r="I352" s="206"/>
      <c r="J352" s="202"/>
      <c r="K352" s="202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184</v>
      </c>
      <c r="AU352" s="211" t="s">
        <v>85</v>
      </c>
      <c r="AV352" s="13" t="s">
        <v>85</v>
      </c>
      <c r="AW352" s="13" t="s">
        <v>37</v>
      </c>
      <c r="AX352" s="13" t="s">
        <v>75</v>
      </c>
      <c r="AY352" s="211" t="s">
        <v>144</v>
      </c>
    </row>
    <row r="353" spans="2:51" s="13" customFormat="1" ht="11.25">
      <c r="B353" s="201"/>
      <c r="C353" s="202"/>
      <c r="D353" s="193" t="s">
        <v>184</v>
      </c>
      <c r="E353" s="203" t="s">
        <v>19</v>
      </c>
      <c r="F353" s="204" t="s">
        <v>572</v>
      </c>
      <c r="G353" s="202"/>
      <c r="H353" s="205">
        <v>2.955</v>
      </c>
      <c r="I353" s="206"/>
      <c r="J353" s="202"/>
      <c r="K353" s="202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184</v>
      </c>
      <c r="AU353" s="211" t="s">
        <v>85</v>
      </c>
      <c r="AV353" s="13" t="s">
        <v>85</v>
      </c>
      <c r="AW353" s="13" t="s">
        <v>37</v>
      </c>
      <c r="AX353" s="13" t="s">
        <v>75</v>
      </c>
      <c r="AY353" s="211" t="s">
        <v>144</v>
      </c>
    </row>
    <row r="354" spans="2:51" s="16" customFormat="1" ht="11.25">
      <c r="B354" s="237"/>
      <c r="C354" s="238"/>
      <c r="D354" s="193" t="s">
        <v>184</v>
      </c>
      <c r="E354" s="239" t="s">
        <v>19</v>
      </c>
      <c r="F354" s="240" t="s">
        <v>564</v>
      </c>
      <c r="G354" s="238"/>
      <c r="H354" s="241">
        <v>47.276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184</v>
      </c>
      <c r="AU354" s="247" t="s">
        <v>85</v>
      </c>
      <c r="AV354" s="16" t="s">
        <v>161</v>
      </c>
      <c r="AW354" s="16" t="s">
        <v>37</v>
      </c>
      <c r="AX354" s="16" t="s">
        <v>75</v>
      </c>
      <c r="AY354" s="247" t="s">
        <v>144</v>
      </c>
    </row>
    <row r="355" spans="2:51" s="14" customFormat="1" ht="11.25">
      <c r="B355" s="212"/>
      <c r="C355" s="213"/>
      <c r="D355" s="193" t="s">
        <v>184</v>
      </c>
      <c r="E355" s="214" t="s">
        <v>19</v>
      </c>
      <c r="F355" s="215" t="s">
        <v>186</v>
      </c>
      <c r="G355" s="213"/>
      <c r="H355" s="216">
        <v>225.16800000000006</v>
      </c>
      <c r="I355" s="217"/>
      <c r="J355" s="213"/>
      <c r="K355" s="213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184</v>
      </c>
      <c r="AU355" s="222" t="s">
        <v>85</v>
      </c>
      <c r="AV355" s="14" t="s">
        <v>169</v>
      </c>
      <c r="AW355" s="14" t="s">
        <v>37</v>
      </c>
      <c r="AX355" s="14" t="s">
        <v>83</v>
      </c>
      <c r="AY355" s="222" t="s">
        <v>144</v>
      </c>
    </row>
    <row r="356" spans="1:65" s="2" customFormat="1" ht="16.5" customHeight="1">
      <c r="A356" s="36"/>
      <c r="B356" s="37"/>
      <c r="C356" s="180" t="s">
        <v>580</v>
      </c>
      <c r="D356" s="180" t="s">
        <v>147</v>
      </c>
      <c r="E356" s="181" t="s">
        <v>581</v>
      </c>
      <c r="F356" s="182" t="s">
        <v>582</v>
      </c>
      <c r="G356" s="183" t="s">
        <v>199</v>
      </c>
      <c r="H356" s="184">
        <v>225.168</v>
      </c>
      <c r="I356" s="185"/>
      <c r="J356" s="186">
        <f>ROUND(I356*H356,2)</f>
        <v>0</v>
      </c>
      <c r="K356" s="182" t="s">
        <v>151</v>
      </c>
      <c r="L356" s="41"/>
      <c r="M356" s="187" t="s">
        <v>19</v>
      </c>
      <c r="N356" s="188" t="s">
        <v>46</v>
      </c>
      <c r="O356" s="66"/>
      <c r="P356" s="189">
        <f>O356*H356</f>
        <v>0</v>
      </c>
      <c r="Q356" s="189">
        <v>0.0162</v>
      </c>
      <c r="R356" s="189">
        <f>Q356*H356</f>
        <v>3.6477216</v>
      </c>
      <c r="S356" s="189">
        <v>0</v>
      </c>
      <c r="T356" s="190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1" t="s">
        <v>169</v>
      </c>
      <c r="AT356" s="191" t="s">
        <v>147</v>
      </c>
      <c r="AU356" s="191" t="s">
        <v>85</v>
      </c>
      <c r="AY356" s="19" t="s">
        <v>144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19" t="s">
        <v>83</v>
      </c>
      <c r="BK356" s="192">
        <f>ROUND(I356*H356,2)</f>
        <v>0</v>
      </c>
      <c r="BL356" s="19" t="s">
        <v>169</v>
      </c>
      <c r="BM356" s="191" t="s">
        <v>583</v>
      </c>
    </row>
    <row r="357" spans="1:47" s="2" customFormat="1" ht="11.25">
      <c r="A357" s="36"/>
      <c r="B357" s="37"/>
      <c r="C357" s="38"/>
      <c r="D357" s="193" t="s">
        <v>154</v>
      </c>
      <c r="E357" s="38"/>
      <c r="F357" s="194" t="s">
        <v>584</v>
      </c>
      <c r="G357" s="38"/>
      <c r="H357" s="38"/>
      <c r="I357" s="195"/>
      <c r="J357" s="38"/>
      <c r="K357" s="38"/>
      <c r="L357" s="41"/>
      <c r="M357" s="196"/>
      <c r="N357" s="197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154</v>
      </c>
      <c r="AU357" s="19" t="s">
        <v>85</v>
      </c>
    </row>
    <row r="358" spans="1:47" s="2" customFormat="1" ht="11.25">
      <c r="A358" s="36"/>
      <c r="B358" s="37"/>
      <c r="C358" s="38"/>
      <c r="D358" s="198" t="s">
        <v>155</v>
      </c>
      <c r="E358" s="38"/>
      <c r="F358" s="199" t="s">
        <v>585</v>
      </c>
      <c r="G358" s="38"/>
      <c r="H358" s="38"/>
      <c r="I358" s="195"/>
      <c r="J358" s="38"/>
      <c r="K358" s="38"/>
      <c r="L358" s="41"/>
      <c r="M358" s="196"/>
      <c r="N358" s="197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155</v>
      </c>
      <c r="AU358" s="19" t="s">
        <v>85</v>
      </c>
    </row>
    <row r="359" spans="1:65" s="2" customFormat="1" ht="16.5" customHeight="1">
      <c r="A359" s="36"/>
      <c r="B359" s="37"/>
      <c r="C359" s="180" t="s">
        <v>586</v>
      </c>
      <c r="D359" s="180" t="s">
        <v>147</v>
      </c>
      <c r="E359" s="181" t="s">
        <v>587</v>
      </c>
      <c r="F359" s="182" t="s">
        <v>588</v>
      </c>
      <c r="G359" s="183" t="s">
        <v>199</v>
      </c>
      <c r="H359" s="184">
        <v>6.48</v>
      </c>
      <c r="I359" s="185"/>
      <c r="J359" s="186">
        <f>ROUND(I359*H359,2)</f>
        <v>0</v>
      </c>
      <c r="K359" s="182" t="s">
        <v>151</v>
      </c>
      <c r="L359" s="41"/>
      <c r="M359" s="187" t="s">
        <v>19</v>
      </c>
      <c r="N359" s="188" t="s">
        <v>46</v>
      </c>
      <c r="O359" s="66"/>
      <c r="P359" s="189">
        <f>O359*H359</f>
        <v>0</v>
      </c>
      <c r="Q359" s="189">
        <v>0.03358</v>
      </c>
      <c r="R359" s="189">
        <f>Q359*H359</f>
        <v>0.2175984</v>
      </c>
      <c r="S359" s="189">
        <v>0</v>
      </c>
      <c r="T359" s="190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1" t="s">
        <v>169</v>
      </c>
      <c r="AT359" s="191" t="s">
        <v>147</v>
      </c>
      <c r="AU359" s="191" t="s">
        <v>85</v>
      </c>
      <c r="AY359" s="19" t="s">
        <v>144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19" t="s">
        <v>83</v>
      </c>
      <c r="BK359" s="192">
        <f>ROUND(I359*H359,2)</f>
        <v>0</v>
      </c>
      <c r="BL359" s="19" t="s">
        <v>169</v>
      </c>
      <c r="BM359" s="191" t="s">
        <v>589</v>
      </c>
    </row>
    <row r="360" spans="1:47" s="2" customFormat="1" ht="11.25">
      <c r="A360" s="36"/>
      <c r="B360" s="37"/>
      <c r="C360" s="38"/>
      <c r="D360" s="193" t="s">
        <v>154</v>
      </c>
      <c r="E360" s="38"/>
      <c r="F360" s="194" t="s">
        <v>590</v>
      </c>
      <c r="G360" s="38"/>
      <c r="H360" s="38"/>
      <c r="I360" s="195"/>
      <c r="J360" s="38"/>
      <c r="K360" s="38"/>
      <c r="L360" s="41"/>
      <c r="M360" s="196"/>
      <c r="N360" s="197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154</v>
      </c>
      <c r="AU360" s="19" t="s">
        <v>85</v>
      </c>
    </row>
    <row r="361" spans="1:47" s="2" customFormat="1" ht="11.25">
      <c r="A361" s="36"/>
      <c r="B361" s="37"/>
      <c r="C361" s="38"/>
      <c r="D361" s="198" t="s">
        <v>155</v>
      </c>
      <c r="E361" s="38"/>
      <c r="F361" s="199" t="s">
        <v>591</v>
      </c>
      <c r="G361" s="38"/>
      <c r="H361" s="38"/>
      <c r="I361" s="195"/>
      <c r="J361" s="38"/>
      <c r="K361" s="38"/>
      <c r="L361" s="41"/>
      <c r="M361" s="196"/>
      <c r="N361" s="197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155</v>
      </c>
      <c r="AU361" s="19" t="s">
        <v>85</v>
      </c>
    </row>
    <row r="362" spans="2:51" s="13" customFormat="1" ht="11.25">
      <c r="B362" s="201"/>
      <c r="C362" s="202"/>
      <c r="D362" s="193" t="s">
        <v>184</v>
      </c>
      <c r="E362" s="203" t="s">
        <v>19</v>
      </c>
      <c r="F362" s="204" t="s">
        <v>592</v>
      </c>
      <c r="G362" s="202"/>
      <c r="H362" s="205">
        <v>6.48</v>
      </c>
      <c r="I362" s="206"/>
      <c r="J362" s="202"/>
      <c r="K362" s="202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184</v>
      </c>
      <c r="AU362" s="211" t="s">
        <v>85</v>
      </c>
      <c r="AV362" s="13" t="s">
        <v>85</v>
      </c>
      <c r="AW362" s="13" t="s">
        <v>37</v>
      </c>
      <c r="AX362" s="13" t="s">
        <v>83</v>
      </c>
      <c r="AY362" s="211" t="s">
        <v>144</v>
      </c>
    </row>
    <row r="363" spans="1:65" s="2" customFormat="1" ht="16.5" customHeight="1">
      <c r="A363" s="36"/>
      <c r="B363" s="37"/>
      <c r="C363" s="180" t="s">
        <v>593</v>
      </c>
      <c r="D363" s="180" t="s">
        <v>147</v>
      </c>
      <c r="E363" s="181" t="s">
        <v>594</v>
      </c>
      <c r="F363" s="182" t="s">
        <v>595</v>
      </c>
      <c r="G363" s="183" t="s">
        <v>199</v>
      </c>
      <c r="H363" s="184">
        <v>225.168</v>
      </c>
      <c r="I363" s="185"/>
      <c r="J363" s="186">
        <f>ROUND(I363*H363,2)</f>
        <v>0</v>
      </c>
      <c r="K363" s="182" t="s">
        <v>151</v>
      </c>
      <c r="L363" s="41"/>
      <c r="M363" s="187" t="s">
        <v>19</v>
      </c>
      <c r="N363" s="188" t="s">
        <v>46</v>
      </c>
      <c r="O363" s="66"/>
      <c r="P363" s="189">
        <f>O363*H363</f>
        <v>0</v>
      </c>
      <c r="Q363" s="189">
        <v>0.021</v>
      </c>
      <c r="R363" s="189">
        <f>Q363*H363</f>
        <v>4.728528000000001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169</v>
      </c>
      <c r="AT363" s="191" t="s">
        <v>147</v>
      </c>
      <c r="AU363" s="191" t="s">
        <v>85</v>
      </c>
      <c r="AY363" s="19" t="s">
        <v>144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83</v>
      </c>
      <c r="BK363" s="192">
        <f>ROUND(I363*H363,2)</f>
        <v>0</v>
      </c>
      <c r="BL363" s="19" t="s">
        <v>169</v>
      </c>
      <c r="BM363" s="191" t="s">
        <v>596</v>
      </c>
    </row>
    <row r="364" spans="1:47" s="2" customFormat="1" ht="11.25">
      <c r="A364" s="36"/>
      <c r="B364" s="37"/>
      <c r="C364" s="38"/>
      <c r="D364" s="193" t="s">
        <v>154</v>
      </c>
      <c r="E364" s="38"/>
      <c r="F364" s="194" t="s">
        <v>597</v>
      </c>
      <c r="G364" s="38"/>
      <c r="H364" s="38"/>
      <c r="I364" s="195"/>
      <c r="J364" s="38"/>
      <c r="K364" s="38"/>
      <c r="L364" s="41"/>
      <c r="M364" s="196"/>
      <c r="N364" s="197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154</v>
      </c>
      <c r="AU364" s="19" t="s">
        <v>85</v>
      </c>
    </row>
    <row r="365" spans="1:47" s="2" customFormat="1" ht="11.25">
      <c r="A365" s="36"/>
      <c r="B365" s="37"/>
      <c r="C365" s="38"/>
      <c r="D365" s="198" t="s">
        <v>155</v>
      </c>
      <c r="E365" s="38"/>
      <c r="F365" s="199" t="s">
        <v>598</v>
      </c>
      <c r="G365" s="38"/>
      <c r="H365" s="38"/>
      <c r="I365" s="195"/>
      <c r="J365" s="38"/>
      <c r="K365" s="38"/>
      <c r="L365" s="41"/>
      <c r="M365" s="196"/>
      <c r="N365" s="197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155</v>
      </c>
      <c r="AU365" s="19" t="s">
        <v>85</v>
      </c>
    </row>
    <row r="366" spans="1:47" s="2" customFormat="1" ht="19.5">
      <c r="A366" s="36"/>
      <c r="B366" s="37"/>
      <c r="C366" s="38"/>
      <c r="D366" s="193" t="s">
        <v>167</v>
      </c>
      <c r="E366" s="38"/>
      <c r="F366" s="200" t="s">
        <v>599</v>
      </c>
      <c r="G366" s="38"/>
      <c r="H366" s="38"/>
      <c r="I366" s="195"/>
      <c r="J366" s="38"/>
      <c r="K366" s="38"/>
      <c r="L366" s="41"/>
      <c r="M366" s="196"/>
      <c r="N366" s="197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167</v>
      </c>
      <c r="AU366" s="19" t="s">
        <v>85</v>
      </c>
    </row>
    <row r="367" spans="2:51" s="15" customFormat="1" ht="11.25">
      <c r="B367" s="227"/>
      <c r="C367" s="228"/>
      <c r="D367" s="193" t="s">
        <v>184</v>
      </c>
      <c r="E367" s="229" t="s">
        <v>19</v>
      </c>
      <c r="F367" s="230" t="s">
        <v>416</v>
      </c>
      <c r="G367" s="228"/>
      <c r="H367" s="229" t="s">
        <v>19</v>
      </c>
      <c r="I367" s="231"/>
      <c r="J367" s="228"/>
      <c r="K367" s="228"/>
      <c r="L367" s="232"/>
      <c r="M367" s="233"/>
      <c r="N367" s="234"/>
      <c r="O367" s="234"/>
      <c r="P367" s="234"/>
      <c r="Q367" s="234"/>
      <c r="R367" s="234"/>
      <c r="S367" s="234"/>
      <c r="T367" s="235"/>
      <c r="AT367" s="236" t="s">
        <v>184</v>
      </c>
      <c r="AU367" s="236" t="s">
        <v>85</v>
      </c>
      <c r="AV367" s="15" t="s">
        <v>83</v>
      </c>
      <c r="AW367" s="15" t="s">
        <v>37</v>
      </c>
      <c r="AX367" s="15" t="s">
        <v>75</v>
      </c>
      <c r="AY367" s="236" t="s">
        <v>144</v>
      </c>
    </row>
    <row r="368" spans="2:51" s="13" customFormat="1" ht="11.25">
      <c r="B368" s="201"/>
      <c r="C368" s="202"/>
      <c r="D368" s="193" t="s">
        <v>184</v>
      </c>
      <c r="E368" s="203" t="s">
        <v>19</v>
      </c>
      <c r="F368" s="204" t="s">
        <v>552</v>
      </c>
      <c r="G368" s="202"/>
      <c r="H368" s="205">
        <v>17.45</v>
      </c>
      <c r="I368" s="206"/>
      <c r="J368" s="202"/>
      <c r="K368" s="202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184</v>
      </c>
      <c r="AU368" s="211" t="s">
        <v>85</v>
      </c>
      <c r="AV368" s="13" t="s">
        <v>85</v>
      </c>
      <c r="AW368" s="13" t="s">
        <v>37</v>
      </c>
      <c r="AX368" s="13" t="s">
        <v>75</v>
      </c>
      <c r="AY368" s="211" t="s">
        <v>144</v>
      </c>
    </row>
    <row r="369" spans="2:51" s="13" customFormat="1" ht="11.25">
      <c r="B369" s="201"/>
      <c r="C369" s="202"/>
      <c r="D369" s="193" t="s">
        <v>184</v>
      </c>
      <c r="E369" s="203" t="s">
        <v>19</v>
      </c>
      <c r="F369" s="204" t="s">
        <v>553</v>
      </c>
      <c r="G369" s="202"/>
      <c r="H369" s="205">
        <v>17.553</v>
      </c>
      <c r="I369" s="206"/>
      <c r="J369" s="202"/>
      <c r="K369" s="202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184</v>
      </c>
      <c r="AU369" s="211" t="s">
        <v>85</v>
      </c>
      <c r="AV369" s="13" t="s">
        <v>85</v>
      </c>
      <c r="AW369" s="13" t="s">
        <v>37</v>
      </c>
      <c r="AX369" s="13" t="s">
        <v>75</v>
      </c>
      <c r="AY369" s="211" t="s">
        <v>144</v>
      </c>
    </row>
    <row r="370" spans="2:51" s="13" customFormat="1" ht="11.25">
      <c r="B370" s="201"/>
      <c r="C370" s="202"/>
      <c r="D370" s="193" t="s">
        <v>184</v>
      </c>
      <c r="E370" s="203" t="s">
        <v>19</v>
      </c>
      <c r="F370" s="204" t="s">
        <v>554</v>
      </c>
      <c r="G370" s="202"/>
      <c r="H370" s="205">
        <v>41.707</v>
      </c>
      <c r="I370" s="206"/>
      <c r="J370" s="202"/>
      <c r="K370" s="202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184</v>
      </c>
      <c r="AU370" s="211" t="s">
        <v>85</v>
      </c>
      <c r="AV370" s="13" t="s">
        <v>85</v>
      </c>
      <c r="AW370" s="13" t="s">
        <v>37</v>
      </c>
      <c r="AX370" s="13" t="s">
        <v>75</v>
      </c>
      <c r="AY370" s="211" t="s">
        <v>144</v>
      </c>
    </row>
    <row r="371" spans="2:51" s="13" customFormat="1" ht="11.25">
      <c r="B371" s="201"/>
      <c r="C371" s="202"/>
      <c r="D371" s="193" t="s">
        <v>184</v>
      </c>
      <c r="E371" s="203" t="s">
        <v>19</v>
      </c>
      <c r="F371" s="204" t="s">
        <v>555</v>
      </c>
      <c r="G371" s="202"/>
      <c r="H371" s="205">
        <v>12.48</v>
      </c>
      <c r="I371" s="206"/>
      <c r="J371" s="202"/>
      <c r="K371" s="202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184</v>
      </c>
      <c r="AU371" s="211" t="s">
        <v>85</v>
      </c>
      <c r="AV371" s="13" t="s">
        <v>85</v>
      </c>
      <c r="AW371" s="13" t="s">
        <v>37</v>
      </c>
      <c r="AX371" s="13" t="s">
        <v>75</v>
      </c>
      <c r="AY371" s="211" t="s">
        <v>144</v>
      </c>
    </row>
    <row r="372" spans="2:51" s="13" customFormat="1" ht="11.25">
      <c r="B372" s="201"/>
      <c r="C372" s="202"/>
      <c r="D372" s="193" t="s">
        <v>184</v>
      </c>
      <c r="E372" s="203" t="s">
        <v>19</v>
      </c>
      <c r="F372" s="204" t="s">
        <v>556</v>
      </c>
      <c r="G372" s="202"/>
      <c r="H372" s="205">
        <v>7.93</v>
      </c>
      <c r="I372" s="206"/>
      <c r="J372" s="202"/>
      <c r="K372" s="202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184</v>
      </c>
      <c r="AU372" s="211" t="s">
        <v>85</v>
      </c>
      <c r="AV372" s="13" t="s">
        <v>85</v>
      </c>
      <c r="AW372" s="13" t="s">
        <v>37</v>
      </c>
      <c r="AX372" s="13" t="s">
        <v>75</v>
      </c>
      <c r="AY372" s="211" t="s">
        <v>144</v>
      </c>
    </row>
    <row r="373" spans="2:51" s="13" customFormat="1" ht="11.25">
      <c r="B373" s="201"/>
      <c r="C373" s="202"/>
      <c r="D373" s="193" t="s">
        <v>184</v>
      </c>
      <c r="E373" s="203" t="s">
        <v>19</v>
      </c>
      <c r="F373" s="204" t="s">
        <v>557</v>
      </c>
      <c r="G373" s="202"/>
      <c r="H373" s="205">
        <v>5.902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184</v>
      </c>
      <c r="AU373" s="211" t="s">
        <v>85</v>
      </c>
      <c r="AV373" s="13" t="s">
        <v>85</v>
      </c>
      <c r="AW373" s="13" t="s">
        <v>37</v>
      </c>
      <c r="AX373" s="13" t="s">
        <v>75</v>
      </c>
      <c r="AY373" s="211" t="s">
        <v>144</v>
      </c>
    </row>
    <row r="374" spans="2:51" s="13" customFormat="1" ht="11.25">
      <c r="B374" s="201"/>
      <c r="C374" s="202"/>
      <c r="D374" s="193" t="s">
        <v>184</v>
      </c>
      <c r="E374" s="203" t="s">
        <v>19</v>
      </c>
      <c r="F374" s="204" t="s">
        <v>558</v>
      </c>
      <c r="G374" s="202"/>
      <c r="H374" s="205">
        <v>6.384</v>
      </c>
      <c r="I374" s="206"/>
      <c r="J374" s="202"/>
      <c r="K374" s="202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184</v>
      </c>
      <c r="AU374" s="211" t="s">
        <v>85</v>
      </c>
      <c r="AV374" s="13" t="s">
        <v>85</v>
      </c>
      <c r="AW374" s="13" t="s">
        <v>37</v>
      </c>
      <c r="AX374" s="13" t="s">
        <v>75</v>
      </c>
      <c r="AY374" s="211" t="s">
        <v>144</v>
      </c>
    </row>
    <row r="375" spans="2:51" s="13" customFormat="1" ht="11.25">
      <c r="B375" s="201"/>
      <c r="C375" s="202"/>
      <c r="D375" s="193" t="s">
        <v>184</v>
      </c>
      <c r="E375" s="203" t="s">
        <v>19</v>
      </c>
      <c r="F375" s="204" t="s">
        <v>559</v>
      </c>
      <c r="G375" s="202"/>
      <c r="H375" s="205">
        <v>4.788</v>
      </c>
      <c r="I375" s="206"/>
      <c r="J375" s="202"/>
      <c r="K375" s="202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184</v>
      </c>
      <c r="AU375" s="211" t="s">
        <v>85</v>
      </c>
      <c r="AV375" s="13" t="s">
        <v>85</v>
      </c>
      <c r="AW375" s="13" t="s">
        <v>37</v>
      </c>
      <c r="AX375" s="13" t="s">
        <v>75</v>
      </c>
      <c r="AY375" s="211" t="s">
        <v>144</v>
      </c>
    </row>
    <row r="376" spans="2:51" s="13" customFormat="1" ht="11.25">
      <c r="B376" s="201"/>
      <c r="C376" s="202"/>
      <c r="D376" s="193" t="s">
        <v>184</v>
      </c>
      <c r="E376" s="203" t="s">
        <v>19</v>
      </c>
      <c r="F376" s="204" t="s">
        <v>560</v>
      </c>
      <c r="G376" s="202"/>
      <c r="H376" s="205">
        <v>11.172</v>
      </c>
      <c r="I376" s="206"/>
      <c r="J376" s="202"/>
      <c r="K376" s="202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184</v>
      </c>
      <c r="AU376" s="211" t="s">
        <v>85</v>
      </c>
      <c r="AV376" s="13" t="s">
        <v>85</v>
      </c>
      <c r="AW376" s="13" t="s">
        <v>37</v>
      </c>
      <c r="AX376" s="13" t="s">
        <v>75</v>
      </c>
      <c r="AY376" s="211" t="s">
        <v>144</v>
      </c>
    </row>
    <row r="377" spans="2:51" s="13" customFormat="1" ht="11.25">
      <c r="B377" s="201"/>
      <c r="C377" s="202"/>
      <c r="D377" s="193" t="s">
        <v>184</v>
      </c>
      <c r="E377" s="203" t="s">
        <v>19</v>
      </c>
      <c r="F377" s="204" t="s">
        <v>561</v>
      </c>
      <c r="G377" s="202"/>
      <c r="H377" s="205">
        <v>13.796</v>
      </c>
      <c r="I377" s="206"/>
      <c r="J377" s="202"/>
      <c r="K377" s="202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184</v>
      </c>
      <c r="AU377" s="211" t="s">
        <v>85</v>
      </c>
      <c r="AV377" s="13" t="s">
        <v>85</v>
      </c>
      <c r="AW377" s="13" t="s">
        <v>37</v>
      </c>
      <c r="AX377" s="13" t="s">
        <v>75</v>
      </c>
      <c r="AY377" s="211" t="s">
        <v>144</v>
      </c>
    </row>
    <row r="378" spans="2:51" s="13" customFormat="1" ht="11.25">
      <c r="B378" s="201"/>
      <c r="C378" s="202"/>
      <c r="D378" s="193" t="s">
        <v>184</v>
      </c>
      <c r="E378" s="203" t="s">
        <v>19</v>
      </c>
      <c r="F378" s="204" t="s">
        <v>562</v>
      </c>
      <c r="G378" s="202"/>
      <c r="H378" s="205">
        <v>9.044</v>
      </c>
      <c r="I378" s="206"/>
      <c r="J378" s="202"/>
      <c r="K378" s="202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184</v>
      </c>
      <c r="AU378" s="211" t="s">
        <v>85</v>
      </c>
      <c r="AV378" s="13" t="s">
        <v>85</v>
      </c>
      <c r="AW378" s="13" t="s">
        <v>37</v>
      </c>
      <c r="AX378" s="13" t="s">
        <v>75</v>
      </c>
      <c r="AY378" s="211" t="s">
        <v>144</v>
      </c>
    </row>
    <row r="379" spans="2:51" s="13" customFormat="1" ht="11.25">
      <c r="B379" s="201"/>
      <c r="C379" s="202"/>
      <c r="D379" s="193" t="s">
        <v>184</v>
      </c>
      <c r="E379" s="203" t="s">
        <v>19</v>
      </c>
      <c r="F379" s="204" t="s">
        <v>563</v>
      </c>
      <c r="G379" s="202"/>
      <c r="H379" s="205">
        <v>29.686</v>
      </c>
      <c r="I379" s="206"/>
      <c r="J379" s="202"/>
      <c r="K379" s="202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184</v>
      </c>
      <c r="AU379" s="211" t="s">
        <v>85</v>
      </c>
      <c r="AV379" s="13" t="s">
        <v>85</v>
      </c>
      <c r="AW379" s="13" t="s">
        <v>37</v>
      </c>
      <c r="AX379" s="13" t="s">
        <v>75</v>
      </c>
      <c r="AY379" s="211" t="s">
        <v>144</v>
      </c>
    </row>
    <row r="380" spans="2:51" s="16" customFormat="1" ht="11.25">
      <c r="B380" s="237"/>
      <c r="C380" s="238"/>
      <c r="D380" s="193" t="s">
        <v>184</v>
      </c>
      <c r="E380" s="239" t="s">
        <v>19</v>
      </c>
      <c r="F380" s="240" t="s">
        <v>564</v>
      </c>
      <c r="G380" s="238"/>
      <c r="H380" s="241">
        <v>177.89200000000002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184</v>
      </c>
      <c r="AU380" s="247" t="s">
        <v>85</v>
      </c>
      <c r="AV380" s="16" t="s">
        <v>161</v>
      </c>
      <c r="AW380" s="16" t="s">
        <v>37</v>
      </c>
      <c r="AX380" s="16" t="s">
        <v>75</v>
      </c>
      <c r="AY380" s="247" t="s">
        <v>144</v>
      </c>
    </row>
    <row r="381" spans="2:51" s="15" customFormat="1" ht="11.25">
      <c r="B381" s="227"/>
      <c r="C381" s="228"/>
      <c r="D381" s="193" t="s">
        <v>184</v>
      </c>
      <c r="E381" s="229" t="s">
        <v>19</v>
      </c>
      <c r="F381" s="230" t="s">
        <v>509</v>
      </c>
      <c r="G381" s="228"/>
      <c r="H381" s="229" t="s">
        <v>19</v>
      </c>
      <c r="I381" s="231"/>
      <c r="J381" s="228"/>
      <c r="K381" s="228"/>
      <c r="L381" s="232"/>
      <c r="M381" s="233"/>
      <c r="N381" s="234"/>
      <c r="O381" s="234"/>
      <c r="P381" s="234"/>
      <c r="Q381" s="234"/>
      <c r="R381" s="234"/>
      <c r="S381" s="234"/>
      <c r="T381" s="235"/>
      <c r="AT381" s="236" t="s">
        <v>184</v>
      </c>
      <c r="AU381" s="236" t="s">
        <v>85</v>
      </c>
      <c r="AV381" s="15" t="s">
        <v>83</v>
      </c>
      <c r="AW381" s="15" t="s">
        <v>37</v>
      </c>
      <c r="AX381" s="15" t="s">
        <v>75</v>
      </c>
      <c r="AY381" s="236" t="s">
        <v>144</v>
      </c>
    </row>
    <row r="382" spans="2:51" s="13" customFormat="1" ht="11.25">
      <c r="B382" s="201"/>
      <c r="C382" s="202"/>
      <c r="D382" s="193" t="s">
        <v>184</v>
      </c>
      <c r="E382" s="203" t="s">
        <v>19</v>
      </c>
      <c r="F382" s="204" t="s">
        <v>565</v>
      </c>
      <c r="G382" s="202"/>
      <c r="H382" s="205">
        <v>6.902</v>
      </c>
      <c r="I382" s="206"/>
      <c r="J382" s="202"/>
      <c r="K382" s="202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184</v>
      </c>
      <c r="AU382" s="211" t="s">
        <v>85</v>
      </c>
      <c r="AV382" s="13" t="s">
        <v>85</v>
      </c>
      <c r="AW382" s="13" t="s">
        <v>37</v>
      </c>
      <c r="AX382" s="13" t="s">
        <v>75</v>
      </c>
      <c r="AY382" s="211" t="s">
        <v>144</v>
      </c>
    </row>
    <row r="383" spans="2:51" s="13" customFormat="1" ht="11.25">
      <c r="B383" s="201"/>
      <c r="C383" s="202"/>
      <c r="D383" s="193" t="s">
        <v>184</v>
      </c>
      <c r="E383" s="203" t="s">
        <v>19</v>
      </c>
      <c r="F383" s="204" t="s">
        <v>566</v>
      </c>
      <c r="G383" s="202"/>
      <c r="H383" s="205">
        <v>2.233</v>
      </c>
      <c r="I383" s="206"/>
      <c r="J383" s="202"/>
      <c r="K383" s="202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184</v>
      </c>
      <c r="AU383" s="211" t="s">
        <v>85</v>
      </c>
      <c r="AV383" s="13" t="s">
        <v>85</v>
      </c>
      <c r="AW383" s="13" t="s">
        <v>37</v>
      </c>
      <c r="AX383" s="13" t="s">
        <v>75</v>
      </c>
      <c r="AY383" s="211" t="s">
        <v>144</v>
      </c>
    </row>
    <row r="384" spans="2:51" s="13" customFormat="1" ht="11.25">
      <c r="B384" s="201"/>
      <c r="C384" s="202"/>
      <c r="D384" s="193" t="s">
        <v>184</v>
      </c>
      <c r="E384" s="203" t="s">
        <v>19</v>
      </c>
      <c r="F384" s="204" t="s">
        <v>567</v>
      </c>
      <c r="G384" s="202"/>
      <c r="H384" s="205">
        <v>10.353</v>
      </c>
      <c r="I384" s="206"/>
      <c r="J384" s="202"/>
      <c r="K384" s="202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184</v>
      </c>
      <c r="AU384" s="211" t="s">
        <v>85</v>
      </c>
      <c r="AV384" s="13" t="s">
        <v>85</v>
      </c>
      <c r="AW384" s="13" t="s">
        <v>37</v>
      </c>
      <c r="AX384" s="13" t="s">
        <v>75</v>
      </c>
      <c r="AY384" s="211" t="s">
        <v>144</v>
      </c>
    </row>
    <row r="385" spans="2:51" s="13" customFormat="1" ht="11.25">
      <c r="B385" s="201"/>
      <c r="C385" s="202"/>
      <c r="D385" s="193" t="s">
        <v>184</v>
      </c>
      <c r="E385" s="203" t="s">
        <v>19</v>
      </c>
      <c r="F385" s="204" t="s">
        <v>568</v>
      </c>
      <c r="G385" s="202"/>
      <c r="H385" s="205">
        <v>8.876</v>
      </c>
      <c r="I385" s="206"/>
      <c r="J385" s="202"/>
      <c r="K385" s="202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184</v>
      </c>
      <c r="AU385" s="211" t="s">
        <v>85</v>
      </c>
      <c r="AV385" s="13" t="s">
        <v>85</v>
      </c>
      <c r="AW385" s="13" t="s">
        <v>37</v>
      </c>
      <c r="AX385" s="13" t="s">
        <v>75</v>
      </c>
      <c r="AY385" s="211" t="s">
        <v>144</v>
      </c>
    </row>
    <row r="386" spans="2:51" s="13" customFormat="1" ht="11.25">
      <c r="B386" s="201"/>
      <c r="C386" s="202"/>
      <c r="D386" s="193" t="s">
        <v>184</v>
      </c>
      <c r="E386" s="203" t="s">
        <v>19</v>
      </c>
      <c r="F386" s="204" t="s">
        <v>569</v>
      </c>
      <c r="G386" s="202"/>
      <c r="H386" s="205">
        <v>6.895</v>
      </c>
      <c r="I386" s="206"/>
      <c r="J386" s="202"/>
      <c r="K386" s="202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184</v>
      </c>
      <c r="AU386" s="211" t="s">
        <v>85</v>
      </c>
      <c r="AV386" s="13" t="s">
        <v>85</v>
      </c>
      <c r="AW386" s="13" t="s">
        <v>37</v>
      </c>
      <c r="AX386" s="13" t="s">
        <v>75</v>
      </c>
      <c r="AY386" s="211" t="s">
        <v>144</v>
      </c>
    </row>
    <row r="387" spans="2:51" s="13" customFormat="1" ht="11.25">
      <c r="B387" s="201"/>
      <c r="C387" s="202"/>
      <c r="D387" s="193" t="s">
        <v>184</v>
      </c>
      <c r="E387" s="203" t="s">
        <v>19</v>
      </c>
      <c r="F387" s="204" t="s">
        <v>570</v>
      </c>
      <c r="G387" s="202"/>
      <c r="H387" s="205">
        <v>2.758</v>
      </c>
      <c r="I387" s="206"/>
      <c r="J387" s="202"/>
      <c r="K387" s="202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184</v>
      </c>
      <c r="AU387" s="211" t="s">
        <v>85</v>
      </c>
      <c r="AV387" s="13" t="s">
        <v>85</v>
      </c>
      <c r="AW387" s="13" t="s">
        <v>37</v>
      </c>
      <c r="AX387" s="13" t="s">
        <v>75</v>
      </c>
      <c r="AY387" s="211" t="s">
        <v>144</v>
      </c>
    </row>
    <row r="388" spans="2:51" s="13" customFormat="1" ht="11.25">
      <c r="B388" s="201"/>
      <c r="C388" s="202"/>
      <c r="D388" s="193" t="s">
        <v>184</v>
      </c>
      <c r="E388" s="203" t="s">
        <v>19</v>
      </c>
      <c r="F388" s="204" t="s">
        <v>571</v>
      </c>
      <c r="G388" s="202"/>
      <c r="H388" s="205">
        <v>6.304</v>
      </c>
      <c r="I388" s="206"/>
      <c r="J388" s="202"/>
      <c r="K388" s="202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184</v>
      </c>
      <c r="AU388" s="211" t="s">
        <v>85</v>
      </c>
      <c r="AV388" s="13" t="s">
        <v>85</v>
      </c>
      <c r="AW388" s="13" t="s">
        <v>37</v>
      </c>
      <c r="AX388" s="13" t="s">
        <v>75</v>
      </c>
      <c r="AY388" s="211" t="s">
        <v>144</v>
      </c>
    </row>
    <row r="389" spans="2:51" s="13" customFormat="1" ht="11.25">
      <c r="B389" s="201"/>
      <c r="C389" s="202"/>
      <c r="D389" s="193" t="s">
        <v>184</v>
      </c>
      <c r="E389" s="203" t="s">
        <v>19</v>
      </c>
      <c r="F389" s="204" t="s">
        <v>572</v>
      </c>
      <c r="G389" s="202"/>
      <c r="H389" s="205">
        <v>2.955</v>
      </c>
      <c r="I389" s="206"/>
      <c r="J389" s="202"/>
      <c r="K389" s="202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184</v>
      </c>
      <c r="AU389" s="211" t="s">
        <v>85</v>
      </c>
      <c r="AV389" s="13" t="s">
        <v>85</v>
      </c>
      <c r="AW389" s="13" t="s">
        <v>37</v>
      </c>
      <c r="AX389" s="13" t="s">
        <v>75</v>
      </c>
      <c r="AY389" s="211" t="s">
        <v>144</v>
      </c>
    </row>
    <row r="390" spans="2:51" s="16" customFormat="1" ht="11.25">
      <c r="B390" s="237"/>
      <c r="C390" s="238"/>
      <c r="D390" s="193" t="s">
        <v>184</v>
      </c>
      <c r="E390" s="239" t="s">
        <v>19</v>
      </c>
      <c r="F390" s="240" t="s">
        <v>564</v>
      </c>
      <c r="G390" s="238"/>
      <c r="H390" s="241">
        <v>47.276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AT390" s="247" t="s">
        <v>184</v>
      </c>
      <c r="AU390" s="247" t="s">
        <v>85</v>
      </c>
      <c r="AV390" s="16" t="s">
        <v>161</v>
      </c>
      <c r="AW390" s="16" t="s">
        <v>37</v>
      </c>
      <c r="AX390" s="16" t="s">
        <v>75</v>
      </c>
      <c r="AY390" s="247" t="s">
        <v>144</v>
      </c>
    </row>
    <row r="391" spans="2:51" s="14" customFormat="1" ht="11.25">
      <c r="B391" s="212"/>
      <c r="C391" s="213"/>
      <c r="D391" s="193" t="s">
        <v>184</v>
      </c>
      <c r="E391" s="214" t="s">
        <v>19</v>
      </c>
      <c r="F391" s="215" t="s">
        <v>186</v>
      </c>
      <c r="G391" s="213"/>
      <c r="H391" s="216">
        <v>225.16800000000006</v>
      </c>
      <c r="I391" s="217"/>
      <c r="J391" s="213"/>
      <c r="K391" s="213"/>
      <c r="L391" s="218"/>
      <c r="M391" s="219"/>
      <c r="N391" s="220"/>
      <c r="O391" s="220"/>
      <c r="P391" s="220"/>
      <c r="Q391" s="220"/>
      <c r="R391" s="220"/>
      <c r="S391" s="220"/>
      <c r="T391" s="221"/>
      <c r="AT391" s="222" t="s">
        <v>184</v>
      </c>
      <c r="AU391" s="222" t="s">
        <v>85</v>
      </c>
      <c r="AV391" s="14" t="s">
        <v>169</v>
      </c>
      <c r="AW391" s="14" t="s">
        <v>37</v>
      </c>
      <c r="AX391" s="14" t="s">
        <v>83</v>
      </c>
      <c r="AY391" s="222" t="s">
        <v>144</v>
      </c>
    </row>
    <row r="392" spans="1:65" s="2" customFormat="1" ht="16.5" customHeight="1">
      <c r="A392" s="36"/>
      <c r="B392" s="37"/>
      <c r="C392" s="180" t="s">
        <v>600</v>
      </c>
      <c r="D392" s="180" t="s">
        <v>147</v>
      </c>
      <c r="E392" s="181" t="s">
        <v>601</v>
      </c>
      <c r="F392" s="182" t="s">
        <v>602</v>
      </c>
      <c r="G392" s="183" t="s">
        <v>199</v>
      </c>
      <c r="H392" s="184">
        <v>225.168</v>
      </c>
      <c r="I392" s="185"/>
      <c r="J392" s="186">
        <f>ROUND(I392*H392,2)</f>
        <v>0</v>
      </c>
      <c r="K392" s="182" t="s">
        <v>19</v>
      </c>
      <c r="L392" s="41"/>
      <c r="M392" s="187" t="s">
        <v>19</v>
      </c>
      <c r="N392" s="188" t="s">
        <v>46</v>
      </c>
      <c r="O392" s="66"/>
      <c r="P392" s="189">
        <f>O392*H392</f>
        <v>0</v>
      </c>
      <c r="Q392" s="189">
        <v>0.0055</v>
      </c>
      <c r="R392" s="189">
        <f>Q392*H392</f>
        <v>1.238424</v>
      </c>
      <c r="S392" s="189">
        <v>0</v>
      </c>
      <c r="T392" s="190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1" t="s">
        <v>169</v>
      </c>
      <c r="AT392" s="191" t="s">
        <v>147</v>
      </c>
      <c r="AU392" s="191" t="s">
        <v>85</v>
      </c>
      <c r="AY392" s="19" t="s">
        <v>144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19" t="s">
        <v>83</v>
      </c>
      <c r="BK392" s="192">
        <f>ROUND(I392*H392,2)</f>
        <v>0</v>
      </c>
      <c r="BL392" s="19" t="s">
        <v>169</v>
      </c>
      <c r="BM392" s="191" t="s">
        <v>603</v>
      </c>
    </row>
    <row r="393" spans="1:47" s="2" customFormat="1" ht="11.25">
      <c r="A393" s="36"/>
      <c r="B393" s="37"/>
      <c r="C393" s="38"/>
      <c r="D393" s="193" t="s">
        <v>154</v>
      </c>
      <c r="E393" s="38"/>
      <c r="F393" s="194" t="s">
        <v>604</v>
      </c>
      <c r="G393" s="38"/>
      <c r="H393" s="38"/>
      <c r="I393" s="195"/>
      <c r="J393" s="38"/>
      <c r="K393" s="38"/>
      <c r="L393" s="41"/>
      <c r="M393" s="196"/>
      <c r="N393" s="197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154</v>
      </c>
      <c r="AU393" s="19" t="s">
        <v>85</v>
      </c>
    </row>
    <row r="394" spans="1:47" s="2" customFormat="1" ht="19.5">
      <c r="A394" s="36"/>
      <c r="B394" s="37"/>
      <c r="C394" s="38"/>
      <c r="D394" s="193" t="s">
        <v>167</v>
      </c>
      <c r="E394" s="38"/>
      <c r="F394" s="200" t="s">
        <v>605</v>
      </c>
      <c r="G394" s="38"/>
      <c r="H394" s="38"/>
      <c r="I394" s="195"/>
      <c r="J394" s="38"/>
      <c r="K394" s="38"/>
      <c r="L394" s="41"/>
      <c r="M394" s="196"/>
      <c r="N394" s="197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167</v>
      </c>
      <c r="AU394" s="19" t="s">
        <v>85</v>
      </c>
    </row>
    <row r="395" spans="2:51" s="13" customFormat="1" ht="11.25">
      <c r="B395" s="201"/>
      <c r="C395" s="202"/>
      <c r="D395" s="193" t="s">
        <v>184</v>
      </c>
      <c r="E395" s="203" t="s">
        <v>19</v>
      </c>
      <c r="F395" s="204" t="s">
        <v>606</v>
      </c>
      <c r="G395" s="202"/>
      <c r="H395" s="205">
        <v>225.168</v>
      </c>
      <c r="I395" s="206"/>
      <c r="J395" s="202"/>
      <c r="K395" s="202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184</v>
      </c>
      <c r="AU395" s="211" t="s">
        <v>85</v>
      </c>
      <c r="AV395" s="13" t="s">
        <v>85</v>
      </c>
      <c r="AW395" s="13" t="s">
        <v>37</v>
      </c>
      <c r="AX395" s="13" t="s">
        <v>75</v>
      </c>
      <c r="AY395" s="211" t="s">
        <v>144</v>
      </c>
    </row>
    <row r="396" spans="2:51" s="14" customFormat="1" ht="11.25">
      <c r="B396" s="212"/>
      <c r="C396" s="213"/>
      <c r="D396" s="193" t="s">
        <v>184</v>
      </c>
      <c r="E396" s="214" t="s">
        <v>19</v>
      </c>
      <c r="F396" s="215" t="s">
        <v>186</v>
      </c>
      <c r="G396" s="213"/>
      <c r="H396" s="216">
        <v>225.168</v>
      </c>
      <c r="I396" s="217"/>
      <c r="J396" s="213"/>
      <c r="K396" s="213"/>
      <c r="L396" s="218"/>
      <c r="M396" s="219"/>
      <c r="N396" s="220"/>
      <c r="O396" s="220"/>
      <c r="P396" s="220"/>
      <c r="Q396" s="220"/>
      <c r="R396" s="220"/>
      <c r="S396" s="220"/>
      <c r="T396" s="221"/>
      <c r="AT396" s="222" t="s">
        <v>184</v>
      </c>
      <c r="AU396" s="222" t="s">
        <v>85</v>
      </c>
      <c r="AV396" s="14" t="s">
        <v>169</v>
      </c>
      <c r="AW396" s="14" t="s">
        <v>37</v>
      </c>
      <c r="AX396" s="14" t="s">
        <v>83</v>
      </c>
      <c r="AY396" s="222" t="s">
        <v>144</v>
      </c>
    </row>
    <row r="397" spans="1:65" s="2" customFormat="1" ht="16.5" customHeight="1">
      <c r="A397" s="36"/>
      <c r="B397" s="37"/>
      <c r="C397" s="180" t="s">
        <v>607</v>
      </c>
      <c r="D397" s="180" t="s">
        <v>147</v>
      </c>
      <c r="E397" s="181" t="s">
        <v>608</v>
      </c>
      <c r="F397" s="182" t="s">
        <v>609</v>
      </c>
      <c r="G397" s="183" t="s">
        <v>199</v>
      </c>
      <c r="H397" s="184">
        <v>225.168</v>
      </c>
      <c r="I397" s="185"/>
      <c r="J397" s="186">
        <f>ROUND(I397*H397,2)</f>
        <v>0</v>
      </c>
      <c r="K397" s="182" t="s">
        <v>151</v>
      </c>
      <c r="L397" s="41"/>
      <c r="M397" s="187" t="s">
        <v>19</v>
      </c>
      <c r="N397" s="188" t="s">
        <v>46</v>
      </c>
      <c r="O397" s="66"/>
      <c r="P397" s="189">
        <f>O397*H397</f>
        <v>0</v>
      </c>
      <c r="Q397" s="189">
        <v>0.004</v>
      </c>
      <c r="R397" s="189">
        <f>Q397*H397</f>
        <v>0.900672</v>
      </c>
      <c r="S397" s="189">
        <v>0</v>
      </c>
      <c r="T397" s="190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1" t="s">
        <v>169</v>
      </c>
      <c r="AT397" s="191" t="s">
        <v>147</v>
      </c>
      <c r="AU397" s="191" t="s">
        <v>85</v>
      </c>
      <c r="AY397" s="19" t="s">
        <v>144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19" t="s">
        <v>83</v>
      </c>
      <c r="BK397" s="192">
        <f>ROUND(I397*H397,2)</f>
        <v>0</v>
      </c>
      <c r="BL397" s="19" t="s">
        <v>169</v>
      </c>
      <c r="BM397" s="191" t="s">
        <v>610</v>
      </c>
    </row>
    <row r="398" spans="1:47" s="2" customFormat="1" ht="11.25">
      <c r="A398" s="36"/>
      <c r="B398" s="37"/>
      <c r="C398" s="38"/>
      <c r="D398" s="193" t="s">
        <v>154</v>
      </c>
      <c r="E398" s="38"/>
      <c r="F398" s="194" t="s">
        <v>611</v>
      </c>
      <c r="G398" s="38"/>
      <c r="H398" s="38"/>
      <c r="I398" s="195"/>
      <c r="J398" s="38"/>
      <c r="K398" s="38"/>
      <c r="L398" s="41"/>
      <c r="M398" s="196"/>
      <c r="N398" s="197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154</v>
      </c>
      <c r="AU398" s="19" t="s">
        <v>85</v>
      </c>
    </row>
    <row r="399" spans="1:47" s="2" customFormat="1" ht="11.25">
      <c r="A399" s="36"/>
      <c r="B399" s="37"/>
      <c r="C399" s="38"/>
      <c r="D399" s="198" t="s">
        <v>155</v>
      </c>
      <c r="E399" s="38"/>
      <c r="F399" s="199" t="s">
        <v>612</v>
      </c>
      <c r="G399" s="38"/>
      <c r="H399" s="38"/>
      <c r="I399" s="195"/>
      <c r="J399" s="38"/>
      <c r="K399" s="38"/>
      <c r="L399" s="41"/>
      <c r="M399" s="196"/>
      <c r="N399" s="197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155</v>
      </c>
      <c r="AU399" s="19" t="s">
        <v>85</v>
      </c>
    </row>
    <row r="400" spans="1:65" s="2" customFormat="1" ht="16.5" customHeight="1">
      <c r="A400" s="36"/>
      <c r="B400" s="37"/>
      <c r="C400" s="180" t="s">
        <v>613</v>
      </c>
      <c r="D400" s="180" t="s">
        <v>147</v>
      </c>
      <c r="E400" s="181" t="s">
        <v>614</v>
      </c>
      <c r="F400" s="182" t="s">
        <v>615</v>
      </c>
      <c r="G400" s="183" t="s">
        <v>199</v>
      </c>
      <c r="H400" s="184">
        <v>225.168</v>
      </c>
      <c r="I400" s="185"/>
      <c r="J400" s="186">
        <f>ROUND(I400*H400,2)</f>
        <v>0</v>
      </c>
      <c r="K400" s="182" t="s">
        <v>19</v>
      </c>
      <c r="L400" s="41"/>
      <c r="M400" s="187" t="s">
        <v>19</v>
      </c>
      <c r="N400" s="188" t="s">
        <v>46</v>
      </c>
      <c r="O400" s="66"/>
      <c r="P400" s="189">
        <f>O400*H400</f>
        <v>0</v>
      </c>
      <c r="Q400" s="189">
        <v>0.0027</v>
      </c>
      <c r="R400" s="189">
        <f>Q400*H400</f>
        <v>0.6079536000000001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169</v>
      </c>
      <c r="AT400" s="191" t="s">
        <v>147</v>
      </c>
      <c r="AU400" s="191" t="s">
        <v>85</v>
      </c>
      <c r="AY400" s="19" t="s">
        <v>144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83</v>
      </c>
      <c r="BK400" s="192">
        <f>ROUND(I400*H400,2)</f>
        <v>0</v>
      </c>
      <c r="BL400" s="19" t="s">
        <v>169</v>
      </c>
      <c r="BM400" s="191" t="s">
        <v>616</v>
      </c>
    </row>
    <row r="401" spans="1:47" s="2" customFormat="1" ht="11.25">
      <c r="A401" s="36"/>
      <c r="B401" s="37"/>
      <c r="C401" s="38"/>
      <c r="D401" s="193" t="s">
        <v>154</v>
      </c>
      <c r="E401" s="38"/>
      <c r="F401" s="194" t="s">
        <v>615</v>
      </c>
      <c r="G401" s="38"/>
      <c r="H401" s="38"/>
      <c r="I401" s="195"/>
      <c r="J401" s="38"/>
      <c r="K401" s="38"/>
      <c r="L401" s="41"/>
      <c r="M401" s="196"/>
      <c r="N401" s="197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154</v>
      </c>
      <c r="AU401" s="19" t="s">
        <v>85</v>
      </c>
    </row>
    <row r="402" spans="1:47" s="2" customFormat="1" ht="19.5">
      <c r="A402" s="36"/>
      <c r="B402" s="37"/>
      <c r="C402" s="38"/>
      <c r="D402" s="193" t="s">
        <v>167</v>
      </c>
      <c r="E402" s="38"/>
      <c r="F402" s="200" t="s">
        <v>617</v>
      </c>
      <c r="G402" s="38"/>
      <c r="H402" s="38"/>
      <c r="I402" s="195"/>
      <c r="J402" s="38"/>
      <c r="K402" s="38"/>
      <c r="L402" s="41"/>
      <c r="M402" s="196"/>
      <c r="N402" s="197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167</v>
      </c>
      <c r="AU402" s="19" t="s">
        <v>85</v>
      </c>
    </row>
    <row r="403" spans="2:51" s="15" customFormat="1" ht="11.25">
      <c r="B403" s="227"/>
      <c r="C403" s="228"/>
      <c r="D403" s="193" t="s">
        <v>184</v>
      </c>
      <c r="E403" s="229" t="s">
        <v>19</v>
      </c>
      <c r="F403" s="230" t="s">
        <v>416</v>
      </c>
      <c r="G403" s="228"/>
      <c r="H403" s="229" t="s">
        <v>19</v>
      </c>
      <c r="I403" s="231"/>
      <c r="J403" s="228"/>
      <c r="K403" s="228"/>
      <c r="L403" s="232"/>
      <c r="M403" s="233"/>
      <c r="N403" s="234"/>
      <c r="O403" s="234"/>
      <c r="P403" s="234"/>
      <c r="Q403" s="234"/>
      <c r="R403" s="234"/>
      <c r="S403" s="234"/>
      <c r="T403" s="235"/>
      <c r="AT403" s="236" t="s">
        <v>184</v>
      </c>
      <c r="AU403" s="236" t="s">
        <v>85</v>
      </c>
      <c r="AV403" s="15" t="s">
        <v>83</v>
      </c>
      <c r="AW403" s="15" t="s">
        <v>37</v>
      </c>
      <c r="AX403" s="15" t="s">
        <v>75</v>
      </c>
      <c r="AY403" s="236" t="s">
        <v>144</v>
      </c>
    </row>
    <row r="404" spans="2:51" s="13" customFormat="1" ht="11.25">
      <c r="B404" s="201"/>
      <c r="C404" s="202"/>
      <c r="D404" s="193" t="s">
        <v>184</v>
      </c>
      <c r="E404" s="203" t="s">
        <v>19</v>
      </c>
      <c r="F404" s="204" t="s">
        <v>552</v>
      </c>
      <c r="G404" s="202"/>
      <c r="H404" s="205">
        <v>17.45</v>
      </c>
      <c r="I404" s="206"/>
      <c r="J404" s="202"/>
      <c r="K404" s="202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184</v>
      </c>
      <c r="AU404" s="211" t="s">
        <v>85</v>
      </c>
      <c r="AV404" s="13" t="s">
        <v>85</v>
      </c>
      <c r="AW404" s="13" t="s">
        <v>37</v>
      </c>
      <c r="AX404" s="13" t="s">
        <v>75</v>
      </c>
      <c r="AY404" s="211" t="s">
        <v>144</v>
      </c>
    </row>
    <row r="405" spans="2:51" s="13" customFormat="1" ht="11.25">
      <c r="B405" s="201"/>
      <c r="C405" s="202"/>
      <c r="D405" s="193" t="s">
        <v>184</v>
      </c>
      <c r="E405" s="203" t="s">
        <v>19</v>
      </c>
      <c r="F405" s="204" t="s">
        <v>553</v>
      </c>
      <c r="G405" s="202"/>
      <c r="H405" s="205">
        <v>17.553</v>
      </c>
      <c r="I405" s="206"/>
      <c r="J405" s="202"/>
      <c r="K405" s="202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184</v>
      </c>
      <c r="AU405" s="211" t="s">
        <v>85</v>
      </c>
      <c r="AV405" s="13" t="s">
        <v>85</v>
      </c>
      <c r="AW405" s="13" t="s">
        <v>37</v>
      </c>
      <c r="AX405" s="13" t="s">
        <v>75</v>
      </c>
      <c r="AY405" s="211" t="s">
        <v>144</v>
      </c>
    </row>
    <row r="406" spans="2:51" s="13" customFormat="1" ht="11.25">
      <c r="B406" s="201"/>
      <c r="C406" s="202"/>
      <c r="D406" s="193" t="s">
        <v>184</v>
      </c>
      <c r="E406" s="203" t="s">
        <v>19</v>
      </c>
      <c r="F406" s="204" t="s">
        <v>554</v>
      </c>
      <c r="G406" s="202"/>
      <c r="H406" s="205">
        <v>41.707</v>
      </c>
      <c r="I406" s="206"/>
      <c r="J406" s="202"/>
      <c r="K406" s="202"/>
      <c r="L406" s="207"/>
      <c r="M406" s="208"/>
      <c r="N406" s="209"/>
      <c r="O406" s="209"/>
      <c r="P406" s="209"/>
      <c r="Q406" s="209"/>
      <c r="R406" s="209"/>
      <c r="S406" s="209"/>
      <c r="T406" s="210"/>
      <c r="AT406" s="211" t="s">
        <v>184</v>
      </c>
      <c r="AU406" s="211" t="s">
        <v>85</v>
      </c>
      <c r="AV406" s="13" t="s">
        <v>85</v>
      </c>
      <c r="AW406" s="13" t="s">
        <v>37</v>
      </c>
      <c r="AX406" s="13" t="s">
        <v>75</v>
      </c>
      <c r="AY406" s="211" t="s">
        <v>144</v>
      </c>
    </row>
    <row r="407" spans="2:51" s="13" customFormat="1" ht="11.25">
      <c r="B407" s="201"/>
      <c r="C407" s="202"/>
      <c r="D407" s="193" t="s">
        <v>184</v>
      </c>
      <c r="E407" s="203" t="s">
        <v>19</v>
      </c>
      <c r="F407" s="204" t="s">
        <v>555</v>
      </c>
      <c r="G407" s="202"/>
      <c r="H407" s="205">
        <v>12.48</v>
      </c>
      <c r="I407" s="206"/>
      <c r="J407" s="202"/>
      <c r="K407" s="202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184</v>
      </c>
      <c r="AU407" s="211" t="s">
        <v>85</v>
      </c>
      <c r="AV407" s="13" t="s">
        <v>85</v>
      </c>
      <c r="AW407" s="13" t="s">
        <v>37</v>
      </c>
      <c r="AX407" s="13" t="s">
        <v>75</v>
      </c>
      <c r="AY407" s="211" t="s">
        <v>144</v>
      </c>
    </row>
    <row r="408" spans="2:51" s="13" customFormat="1" ht="11.25">
      <c r="B408" s="201"/>
      <c r="C408" s="202"/>
      <c r="D408" s="193" t="s">
        <v>184</v>
      </c>
      <c r="E408" s="203" t="s">
        <v>19</v>
      </c>
      <c r="F408" s="204" t="s">
        <v>556</v>
      </c>
      <c r="G408" s="202"/>
      <c r="H408" s="205">
        <v>7.93</v>
      </c>
      <c r="I408" s="206"/>
      <c r="J408" s="202"/>
      <c r="K408" s="202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184</v>
      </c>
      <c r="AU408" s="211" t="s">
        <v>85</v>
      </c>
      <c r="AV408" s="13" t="s">
        <v>85</v>
      </c>
      <c r="AW408" s="13" t="s">
        <v>37</v>
      </c>
      <c r="AX408" s="13" t="s">
        <v>75</v>
      </c>
      <c r="AY408" s="211" t="s">
        <v>144</v>
      </c>
    </row>
    <row r="409" spans="2:51" s="13" customFormat="1" ht="11.25">
      <c r="B409" s="201"/>
      <c r="C409" s="202"/>
      <c r="D409" s="193" t="s">
        <v>184</v>
      </c>
      <c r="E409" s="203" t="s">
        <v>19</v>
      </c>
      <c r="F409" s="204" t="s">
        <v>557</v>
      </c>
      <c r="G409" s="202"/>
      <c r="H409" s="205">
        <v>5.902</v>
      </c>
      <c r="I409" s="206"/>
      <c r="J409" s="202"/>
      <c r="K409" s="202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184</v>
      </c>
      <c r="AU409" s="211" t="s">
        <v>85</v>
      </c>
      <c r="AV409" s="13" t="s">
        <v>85</v>
      </c>
      <c r="AW409" s="13" t="s">
        <v>37</v>
      </c>
      <c r="AX409" s="13" t="s">
        <v>75</v>
      </c>
      <c r="AY409" s="211" t="s">
        <v>144</v>
      </c>
    </row>
    <row r="410" spans="2:51" s="13" customFormat="1" ht="11.25">
      <c r="B410" s="201"/>
      <c r="C410" s="202"/>
      <c r="D410" s="193" t="s">
        <v>184</v>
      </c>
      <c r="E410" s="203" t="s">
        <v>19</v>
      </c>
      <c r="F410" s="204" t="s">
        <v>558</v>
      </c>
      <c r="G410" s="202"/>
      <c r="H410" s="205">
        <v>6.384</v>
      </c>
      <c r="I410" s="206"/>
      <c r="J410" s="202"/>
      <c r="K410" s="202"/>
      <c r="L410" s="207"/>
      <c r="M410" s="208"/>
      <c r="N410" s="209"/>
      <c r="O410" s="209"/>
      <c r="P410" s="209"/>
      <c r="Q410" s="209"/>
      <c r="R410" s="209"/>
      <c r="S410" s="209"/>
      <c r="T410" s="210"/>
      <c r="AT410" s="211" t="s">
        <v>184</v>
      </c>
      <c r="AU410" s="211" t="s">
        <v>85</v>
      </c>
      <c r="AV410" s="13" t="s">
        <v>85</v>
      </c>
      <c r="AW410" s="13" t="s">
        <v>37</v>
      </c>
      <c r="AX410" s="13" t="s">
        <v>75</v>
      </c>
      <c r="AY410" s="211" t="s">
        <v>144</v>
      </c>
    </row>
    <row r="411" spans="2:51" s="13" customFormat="1" ht="11.25">
      <c r="B411" s="201"/>
      <c r="C411" s="202"/>
      <c r="D411" s="193" t="s">
        <v>184</v>
      </c>
      <c r="E411" s="203" t="s">
        <v>19</v>
      </c>
      <c r="F411" s="204" t="s">
        <v>559</v>
      </c>
      <c r="G411" s="202"/>
      <c r="H411" s="205">
        <v>4.788</v>
      </c>
      <c r="I411" s="206"/>
      <c r="J411" s="202"/>
      <c r="K411" s="202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184</v>
      </c>
      <c r="AU411" s="211" t="s">
        <v>85</v>
      </c>
      <c r="AV411" s="13" t="s">
        <v>85</v>
      </c>
      <c r="AW411" s="13" t="s">
        <v>37</v>
      </c>
      <c r="AX411" s="13" t="s">
        <v>75</v>
      </c>
      <c r="AY411" s="211" t="s">
        <v>144</v>
      </c>
    </row>
    <row r="412" spans="2:51" s="13" customFormat="1" ht="11.25">
      <c r="B412" s="201"/>
      <c r="C412" s="202"/>
      <c r="D412" s="193" t="s">
        <v>184</v>
      </c>
      <c r="E412" s="203" t="s">
        <v>19</v>
      </c>
      <c r="F412" s="204" t="s">
        <v>560</v>
      </c>
      <c r="G412" s="202"/>
      <c r="H412" s="205">
        <v>11.172</v>
      </c>
      <c r="I412" s="206"/>
      <c r="J412" s="202"/>
      <c r="K412" s="202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184</v>
      </c>
      <c r="AU412" s="211" t="s">
        <v>85</v>
      </c>
      <c r="AV412" s="13" t="s">
        <v>85</v>
      </c>
      <c r="AW412" s="13" t="s">
        <v>37</v>
      </c>
      <c r="AX412" s="13" t="s">
        <v>75</v>
      </c>
      <c r="AY412" s="211" t="s">
        <v>144</v>
      </c>
    </row>
    <row r="413" spans="2:51" s="13" customFormat="1" ht="11.25">
      <c r="B413" s="201"/>
      <c r="C413" s="202"/>
      <c r="D413" s="193" t="s">
        <v>184</v>
      </c>
      <c r="E413" s="203" t="s">
        <v>19</v>
      </c>
      <c r="F413" s="204" t="s">
        <v>561</v>
      </c>
      <c r="G413" s="202"/>
      <c r="H413" s="205">
        <v>13.796</v>
      </c>
      <c r="I413" s="206"/>
      <c r="J413" s="202"/>
      <c r="K413" s="202"/>
      <c r="L413" s="207"/>
      <c r="M413" s="208"/>
      <c r="N413" s="209"/>
      <c r="O413" s="209"/>
      <c r="P413" s="209"/>
      <c r="Q413" s="209"/>
      <c r="R413" s="209"/>
      <c r="S413" s="209"/>
      <c r="T413" s="210"/>
      <c r="AT413" s="211" t="s">
        <v>184</v>
      </c>
      <c r="AU413" s="211" t="s">
        <v>85</v>
      </c>
      <c r="AV413" s="13" t="s">
        <v>85</v>
      </c>
      <c r="AW413" s="13" t="s">
        <v>37</v>
      </c>
      <c r="AX413" s="13" t="s">
        <v>75</v>
      </c>
      <c r="AY413" s="211" t="s">
        <v>144</v>
      </c>
    </row>
    <row r="414" spans="2:51" s="13" customFormat="1" ht="11.25">
      <c r="B414" s="201"/>
      <c r="C414" s="202"/>
      <c r="D414" s="193" t="s">
        <v>184</v>
      </c>
      <c r="E414" s="203" t="s">
        <v>19</v>
      </c>
      <c r="F414" s="204" t="s">
        <v>562</v>
      </c>
      <c r="G414" s="202"/>
      <c r="H414" s="205">
        <v>9.044</v>
      </c>
      <c r="I414" s="206"/>
      <c r="J414" s="202"/>
      <c r="K414" s="202"/>
      <c r="L414" s="207"/>
      <c r="M414" s="208"/>
      <c r="N414" s="209"/>
      <c r="O414" s="209"/>
      <c r="P414" s="209"/>
      <c r="Q414" s="209"/>
      <c r="R414" s="209"/>
      <c r="S414" s="209"/>
      <c r="T414" s="210"/>
      <c r="AT414" s="211" t="s">
        <v>184</v>
      </c>
      <c r="AU414" s="211" t="s">
        <v>85</v>
      </c>
      <c r="AV414" s="13" t="s">
        <v>85</v>
      </c>
      <c r="AW414" s="13" t="s">
        <v>37</v>
      </c>
      <c r="AX414" s="13" t="s">
        <v>75</v>
      </c>
      <c r="AY414" s="211" t="s">
        <v>144</v>
      </c>
    </row>
    <row r="415" spans="2:51" s="13" customFormat="1" ht="11.25">
      <c r="B415" s="201"/>
      <c r="C415" s="202"/>
      <c r="D415" s="193" t="s">
        <v>184</v>
      </c>
      <c r="E415" s="203" t="s">
        <v>19</v>
      </c>
      <c r="F415" s="204" t="s">
        <v>563</v>
      </c>
      <c r="G415" s="202"/>
      <c r="H415" s="205">
        <v>29.686</v>
      </c>
      <c r="I415" s="206"/>
      <c r="J415" s="202"/>
      <c r="K415" s="202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184</v>
      </c>
      <c r="AU415" s="211" t="s">
        <v>85</v>
      </c>
      <c r="AV415" s="13" t="s">
        <v>85</v>
      </c>
      <c r="AW415" s="13" t="s">
        <v>37</v>
      </c>
      <c r="AX415" s="13" t="s">
        <v>75</v>
      </c>
      <c r="AY415" s="211" t="s">
        <v>144</v>
      </c>
    </row>
    <row r="416" spans="2:51" s="16" customFormat="1" ht="11.25">
      <c r="B416" s="237"/>
      <c r="C416" s="238"/>
      <c r="D416" s="193" t="s">
        <v>184</v>
      </c>
      <c r="E416" s="239" t="s">
        <v>19</v>
      </c>
      <c r="F416" s="240" t="s">
        <v>564</v>
      </c>
      <c r="G416" s="238"/>
      <c r="H416" s="241">
        <v>177.89200000000002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AT416" s="247" t="s">
        <v>184</v>
      </c>
      <c r="AU416" s="247" t="s">
        <v>85</v>
      </c>
      <c r="AV416" s="16" t="s">
        <v>161</v>
      </c>
      <c r="AW416" s="16" t="s">
        <v>37</v>
      </c>
      <c r="AX416" s="16" t="s">
        <v>75</v>
      </c>
      <c r="AY416" s="247" t="s">
        <v>144</v>
      </c>
    </row>
    <row r="417" spans="2:51" s="15" customFormat="1" ht="11.25">
      <c r="B417" s="227"/>
      <c r="C417" s="228"/>
      <c r="D417" s="193" t="s">
        <v>184</v>
      </c>
      <c r="E417" s="229" t="s">
        <v>19</v>
      </c>
      <c r="F417" s="230" t="s">
        <v>509</v>
      </c>
      <c r="G417" s="228"/>
      <c r="H417" s="229" t="s">
        <v>19</v>
      </c>
      <c r="I417" s="231"/>
      <c r="J417" s="228"/>
      <c r="K417" s="228"/>
      <c r="L417" s="232"/>
      <c r="M417" s="233"/>
      <c r="N417" s="234"/>
      <c r="O417" s="234"/>
      <c r="P417" s="234"/>
      <c r="Q417" s="234"/>
      <c r="R417" s="234"/>
      <c r="S417" s="234"/>
      <c r="T417" s="235"/>
      <c r="AT417" s="236" t="s">
        <v>184</v>
      </c>
      <c r="AU417" s="236" t="s">
        <v>85</v>
      </c>
      <c r="AV417" s="15" t="s">
        <v>83</v>
      </c>
      <c r="AW417" s="15" t="s">
        <v>37</v>
      </c>
      <c r="AX417" s="15" t="s">
        <v>75</v>
      </c>
      <c r="AY417" s="236" t="s">
        <v>144</v>
      </c>
    </row>
    <row r="418" spans="2:51" s="13" customFormat="1" ht="11.25">
      <c r="B418" s="201"/>
      <c r="C418" s="202"/>
      <c r="D418" s="193" t="s">
        <v>184</v>
      </c>
      <c r="E418" s="203" t="s">
        <v>19</v>
      </c>
      <c r="F418" s="204" t="s">
        <v>565</v>
      </c>
      <c r="G418" s="202"/>
      <c r="H418" s="205">
        <v>6.902</v>
      </c>
      <c r="I418" s="206"/>
      <c r="J418" s="202"/>
      <c r="K418" s="202"/>
      <c r="L418" s="207"/>
      <c r="M418" s="208"/>
      <c r="N418" s="209"/>
      <c r="O418" s="209"/>
      <c r="P418" s="209"/>
      <c r="Q418" s="209"/>
      <c r="R418" s="209"/>
      <c r="S418" s="209"/>
      <c r="T418" s="210"/>
      <c r="AT418" s="211" t="s">
        <v>184</v>
      </c>
      <c r="AU418" s="211" t="s">
        <v>85</v>
      </c>
      <c r="AV418" s="13" t="s">
        <v>85</v>
      </c>
      <c r="AW418" s="13" t="s">
        <v>37</v>
      </c>
      <c r="AX418" s="13" t="s">
        <v>75</v>
      </c>
      <c r="AY418" s="211" t="s">
        <v>144</v>
      </c>
    </row>
    <row r="419" spans="2:51" s="13" customFormat="1" ht="11.25">
      <c r="B419" s="201"/>
      <c r="C419" s="202"/>
      <c r="D419" s="193" t="s">
        <v>184</v>
      </c>
      <c r="E419" s="203" t="s">
        <v>19</v>
      </c>
      <c r="F419" s="204" t="s">
        <v>566</v>
      </c>
      <c r="G419" s="202"/>
      <c r="H419" s="205">
        <v>2.233</v>
      </c>
      <c r="I419" s="206"/>
      <c r="J419" s="202"/>
      <c r="K419" s="202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184</v>
      </c>
      <c r="AU419" s="211" t="s">
        <v>85</v>
      </c>
      <c r="AV419" s="13" t="s">
        <v>85</v>
      </c>
      <c r="AW419" s="13" t="s">
        <v>37</v>
      </c>
      <c r="AX419" s="13" t="s">
        <v>75</v>
      </c>
      <c r="AY419" s="211" t="s">
        <v>144</v>
      </c>
    </row>
    <row r="420" spans="2:51" s="13" customFormat="1" ht="11.25">
      <c r="B420" s="201"/>
      <c r="C420" s="202"/>
      <c r="D420" s="193" t="s">
        <v>184</v>
      </c>
      <c r="E420" s="203" t="s">
        <v>19</v>
      </c>
      <c r="F420" s="204" t="s">
        <v>567</v>
      </c>
      <c r="G420" s="202"/>
      <c r="H420" s="205">
        <v>10.353</v>
      </c>
      <c r="I420" s="206"/>
      <c r="J420" s="202"/>
      <c r="K420" s="202"/>
      <c r="L420" s="207"/>
      <c r="M420" s="208"/>
      <c r="N420" s="209"/>
      <c r="O420" s="209"/>
      <c r="P420" s="209"/>
      <c r="Q420" s="209"/>
      <c r="R420" s="209"/>
      <c r="S420" s="209"/>
      <c r="T420" s="210"/>
      <c r="AT420" s="211" t="s">
        <v>184</v>
      </c>
      <c r="AU420" s="211" t="s">
        <v>85</v>
      </c>
      <c r="AV420" s="13" t="s">
        <v>85</v>
      </c>
      <c r="AW420" s="13" t="s">
        <v>37</v>
      </c>
      <c r="AX420" s="13" t="s">
        <v>75</v>
      </c>
      <c r="AY420" s="211" t="s">
        <v>144</v>
      </c>
    </row>
    <row r="421" spans="2:51" s="13" customFormat="1" ht="11.25">
      <c r="B421" s="201"/>
      <c r="C421" s="202"/>
      <c r="D421" s="193" t="s">
        <v>184</v>
      </c>
      <c r="E421" s="203" t="s">
        <v>19</v>
      </c>
      <c r="F421" s="204" t="s">
        <v>568</v>
      </c>
      <c r="G421" s="202"/>
      <c r="H421" s="205">
        <v>8.876</v>
      </c>
      <c r="I421" s="206"/>
      <c r="J421" s="202"/>
      <c r="K421" s="202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184</v>
      </c>
      <c r="AU421" s="211" t="s">
        <v>85</v>
      </c>
      <c r="AV421" s="13" t="s">
        <v>85</v>
      </c>
      <c r="AW421" s="13" t="s">
        <v>37</v>
      </c>
      <c r="AX421" s="13" t="s">
        <v>75</v>
      </c>
      <c r="AY421" s="211" t="s">
        <v>144</v>
      </c>
    </row>
    <row r="422" spans="2:51" s="13" customFormat="1" ht="11.25">
      <c r="B422" s="201"/>
      <c r="C422" s="202"/>
      <c r="D422" s="193" t="s">
        <v>184</v>
      </c>
      <c r="E422" s="203" t="s">
        <v>19</v>
      </c>
      <c r="F422" s="204" t="s">
        <v>569</v>
      </c>
      <c r="G422" s="202"/>
      <c r="H422" s="205">
        <v>6.895</v>
      </c>
      <c r="I422" s="206"/>
      <c r="J422" s="202"/>
      <c r="K422" s="202"/>
      <c r="L422" s="207"/>
      <c r="M422" s="208"/>
      <c r="N422" s="209"/>
      <c r="O422" s="209"/>
      <c r="P422" s="209"/>
      <c r="Q422" s="209"/>
      <c r="R422" s="209"/>
      <c r="S422" s="209"/>
      <c r="T422" s="210"/>
      <c r="AT422" s="211" t="s">
        <v>184</v>
      </c>
      <c r="AU422" s="211" t="s">
        <v>85</v>
      </c>
      <c r="AV422" s="13" t="s">
        <v>85</v>
      </c>
      <c r="AW422" s="13" t="s">
        <v>37</v>
      </c>
      <c r="AX422" s="13" t="s">
        <v>75</v>
      </c>
      <c r="AY422" s="211" t="s">
        <v>144</v>
      </c>
    </row>
    <row r="423" spans="2:51" s="13" customFormat="1" ht="11.25">
      <c r="B423" s="201"/>
      <c r="C423" s="202"/>
      <c r="D423" s="193" t="s">
        <v>184</v>
      </c>
      <c r="E423" s="203" t="s">
        <v>19</v>
      </c>
      <c r="F423" s="204" t="s">
        <v>570</v>
      </c>
      <c r="G423" s="202"/>
      <c r="H423" s="205">
        <v>2.758</v>
      </c>
      <c r="I423" s="206"/>
      <c r="J423" s="202"/>
      <c r="K423" s="202"/>
      <c r="L423" s="207"/>
      <c r="M423" s="208"/>
      <c r="N423" s="209"/>
      <c r="O423" s="209"/>
      <c r="P423" s="209"/>
      <c r="Q423" s="209"/>
      <c r="R423" s="209"/>
      <c r="S423" s="209"/>
      <c r="T423" s="210"/>
      <c r="AT423" s="211" t="s">
        <v>184</v>
      </c>
      <c r="AU423" s="211" t="s">
        <v>85</v>
      </c>
      <c r="AV423" s="13" t="s">
        <v>85</v>
      </c>
      <c r="AW423" s="13" t="s">
        <v>37</v>
      </c>
      <c r="AX423" s="13" t="s">
        <v>75</v>
      </c>
      <c r="AY423" s="211" t="s">
        <v>144</v>
      </c>
    </row>
    <row r="424" spans="2:51" s="13" customFormat="1" ht="11.25">
      <c r="B424" s="201"/>
      <c r="C424" s="202"/>
      <c r="D424" s="193" t="s">
        <v>184</v>
      </c>
      <c r="E424" s="203" t="s">
        <v>19</v>
      </c>
      <c r="F424" s="204" t="s">
        <v>571</v>
      </c>
      <c r="G424" s="202"/>
      <c r="H424" s="205">
        <v>6.304</v>
      </c>
      <c r="I424" s="206"/>
      <c r="J424" s="202"/>
      <c r="K424" s="202"/>
      <c r="L424" s="207"/>
      <c r="M424" s="208"/>
      <c r="N424" s="209"/>
      <c r="O424" s="209"/>
      <c r="P424" s="209"/>
      <c r="Q424" s="209"/>
      <c r="R424" s="209"/>
      <c r="S424" s="209"/>
      <c r="T424" s="210"/>
      <c r="AT424" s="211" t="s">
        <v>184</v>
      </c>
      <c r="AU424" s="211" t="s">
        <v>85</v>
      </c>
      <c r="AV424" s="13" t="s">
        <v>85</v>
      </c>
      <c r="AW424" s="13" t="s">
        <v>37</v>
      </c>
      <c r="AX424" s="13" t="s">
        <v>75</v>
      </c>
      <c r="AY424" s="211" t="s">
        <v>144</v>
      </c>
    </row>
    <row r="425" spans="2:51" s="13" customFormat="1" ht="11.25">
      <c r="B425" s="201"/>
      <c r="C425" s="202"/>
      <c r="D425" s="193" t="s">
        <v>184</v>
      </c>
      <c r="E425" s="203" t="s">
        <v>19</v>
      </c>
      <c r="F425" s="204" t="s">
        <v>572</v>
      </c>
      <c r="G425" s="202"/>
      <c r="H425" s="205">
        <v>2.955</v>
      </c>
      <c r="I425" s="206"/>
      <c r="J425" s="202"/>
      <c r="K425" s="202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184</v>
      </c>
      <c r="AU425" s="211" t="s">
        <v>85</v>
      </c>
      <c r="AV425" s="13" t="s">
        <v>85</v>
      </c>
      <c r="AW425" s="13" t="s">
        <v>37</v>
      </c>
      <c r="AX425" s="13" t="s">
        <v>75</v>
      </c>
      <c r="AY425" s="211" t="s">
        <v>144</v>
      </c>
    </row>
    <row r="426" spans="2:51" s="16" customFormat="1" ht="11.25">
      <c r="B426" s="237"/>
      <c r="C426" s="238"/>
      <c r="D426" s="193" t="s">
        <v>184</v>
      </c>
      <c r="E426" s="239" t="s">
        <v>19</v>
      </c>
      <c r="F426" s="240" t="s">
        <v>564</v>
      </c>
      <c r="G426" s="238"/>
      <c r="H426" s="241">
        <v>47.276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AT426" s="247" t="s">
        <v>184</v>
      </c>
      <c r="AU426" s="247" t="s">
        <v>85</v>
      </c>
      <c r="AV426" s="16" t="s">
        <v>161</v>
      </c>
      <c r="AW426" s="16" t="s">
        <v>37</v>
      </c>
      <c r="AX426" s="16" t="s">
        <v>75</v>
      </c>
      <c r="AY426" s="247" t="s">
        <v>144</v>
      </c>
    </row>
    <row r="427" spans="2:51" s="14" customFormat="1" ht="11.25">
      <c r="B427" s="212"/>
      <c r="C427" s="213"/>
      <c r="D427" s="193" t="s">
        <v>184</v>
      </c>
      <c r="E427" s="214" t="s">
        <v>19</v>
      </c>
      <c r="F427" s="215" t="s">
        <v>186</v>
      </c>
      <c r="G427" s="213"/>
      <c r="H427" s="216">
        <v>225.16800000000006</v>
      </c>
      <c r="I427" s="217"/>
      <c r="J427" s="213"/>
      <c r="K427" s="213"/>
      <c r="L427" s="218"/>
      <c r="M427" s="219"/>
      <c r="N427" s="220"/>
      <c r="O427" s="220"/>
      <c r="P427" s="220"/>
      <c r="Q427" s="220"/>
      <c r="R427" s="220"/>
      <c r="S427" s="220"/>
      <c r="T427" s="221"/>
      <c r="AT427" s="222" t="s">
        <v>184</v>
      </c>
      <c r="AU427" s="222" t="s">
        <v>85</v>
      </c>
      <c r="AV427" s="14" t="s">
        <v>169</v>
      </c>
      <c r="AW427" s="14" t="s">
        <v>37</v>
      </c>
      <c r="AX427" s="14" t="s">
        <v>83</v>
      </c>
      <c r="AY427" s="222" t="s">
        <v>144</v>
      </c>
    </row>
    <row r="428" spans="1:65" s="2" customFormat="1" ht="16.5" customHeight="1">
      <c r="A428" s="36"/>
      <c r="B428" s="37"/>
      <c r="C428" s="180" t="s">
        <v>618</v>
      </c>
      <c r="D428" s="180" t="s">
        <v>147</v>
      </c>
      <c r="E428" s="181" t="s">
        <v>619</v>
      </c>
      <c r="F428" s="182" t="s">
        <v>620</v>
      </c>
      <c r="G428" s="183" t="s">
        <v>199</v>
      </c>
      <c r="H428" s="184">
        <v>37.562</v>
      </c>
      <c r="I428" s="185"/>
      <c r="J428" s="186">
        <f>ROUND(I428*H428,2)</f>
        <v>0</v>
      </c>
      <c r="K428" s="182" t="s">
        <v>151</v>
      </c>
      <c r="L428" s="41"/>
      <c r="M428" s="187" t="s">
        <v>19</v>
      </c>
      <c r="N428" s="188" t="s">
        <v>46</v>
      </c>
      <c r="O428" s="66"/>
      <c r="P428" s="189">
        <f>O428*H428</f>
        <v>0</v>
      </c>
      <c r="Q428" s="189">
        <v>0.00735</v>
      </c>
      <c r="R428" s="189">
        <f>Q428*H428</f>
        <v>0.27608069999999996</v>
      </c>
      <c r="S428" s="189">
        <v>0</v>
      </c>
      <c r="T428" s="19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1" t="s">
        <v>169</v>
      </c>
      <c r="AT428" s="191" t="s">
        <v>147</v>
      </c>
      <c r="AU428" s="191" t="s">
        <v>85</v>
      </c>
      <c r="AY428" s="19" t="s">
        <v>144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19" t="s">
        <v>83</v>
      </c>
      <c r="BK428" s="192">
        <f>ROUND(I428*H428,2)</f>
        <v>0</v>
      </c>
      <c r="BL428" s="19" t="s">
        <v>169</v>
      </c>
      <c r="BM428" s="191" t="s">
        <v>621</v>
      </c>
    </row>
    <row r="429" spans="1:47" s="2" customFormat="1" ht="11.25">
      <c r="A429" s="36"/>
      <c r="B429" s="37"/>
      <c r="C429" s="38"/>
      <c r="D429" s="193" t="s">
        <v>154</v>
      </c>
      <c r="E429" s="38"/>
      <c r="F429" s="194" t="s">
        <v>622</v>
      </c>
      <c r="G429" s="38"/>
      <c r="H429" s="38"/>
      <c r="I429" s="195"/>
      <c r="J429" s="38"/>
      <c r="K429" s="38"/>
      <c r="L429" s="41"/>
      <c r="M429" s="196"/>
      <c r="N429" s="197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154</v>
      </c>
      <c r="AU429" s="19" t="s">
        <v>85</v>
      </c>
    </row>
    <row r="430" spans="1:47" s="2" customFormat="1" ht="11.25">
      <c r="A430" s="36"/>
      <c r="B430" s="37"/>
      <c r="C430" s="38"/>
      <c r="D430" s="198" t="s">
        <v>155</v>
      </c>
      <c r="E430" s="38"/>
      <c r="F430" s="199" t="s">
        <v>623</v>
      </c>
      <c r="G430" s="38"/>
      <c r="H430" s="38"/>
      <c r="I430" s="195"/>
      <c r="J430" s="38"/>
      <c r="K430" s="38"/>
      <c r="L430" s="41"/>
      <c r="M430" s="196"/>
      <c r="N430" s="197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155</v>
      </c>
      <c r="AU430" s="19" t="s">
        <v>85</v>
      </c>
    </row>
    <row r="431" spans="2:51" s="15" customFormat="1" ht="11.25">
      <c r="B431" s="227"/>
      <c r="C431" s="228"/>
      <c r="D431" s="193" t="s">
        <v>184</v>
      </c>
      <c r="E431" s="229" t="s">
        <v>19</v>
      </c>
      <c r="F431" s="230" t="s">
        <v>624</v>
      </c>
      <c r="G431" s="228"/>
      <c r="H431" s="229" t="s">
        <v>19</v>
      </c>
      <c r="I431" s="231"/>
      <c r="J431" s="228"/>
      <c r="K431" s="228"/>
      <c r="L431" s="232"/>
      <c r="M431" s="233"/>
      <c r="N431" s="234"/>
      <c r="O431" s="234"/>
      <c r="P431" s="234"/>
      <c r="Q431" s="234"/>
      <c r="R431" s="234"/>
      <c r="S431" s="234"/>
      <c r="T431" s="235"/>
      <c r="AT431" s="236" t="s">
        <v>184</v>
      </c>
      <c r="AU431" s="236" t="s">
        <v>85</v>
      </c>
      <c r="AV431" s="15" t="s">
        <v>83</v>
      </c>
      <c r="AW431" s="15" t="s">
        <v>37</v>
      </c>
      <c r="AX431" s="15" t="s">
        <v>75</v>
      </c>
      <c r="AY431" s="236" t="s">
        <v>144</v>
      </c>
    </row>
    <row r="432" spans="2:51" s="13" customFormat="1" ht="11.25">
      <c r="B432" s="201"/>
      <c r="C432" s="202"/>
      <c r="D432" s="193" t="s">
        <v>184</v>
      </c>
      <c r="E432" s="203" t="s">
        <v>19</v>
      </c>
      <c r="F432" s="204" t="s">
        <v>625</v>
      </c>
      <c r="G432" s="202"/>
      <c r="H432" s="205">
        <v>28.841</v>
      </c>
      <c r="I432" s="206"/>
      <c r="J432" s="202"/>
      <c r="K432" s="202"/>
      <c r="L432" s="207"/>
      <c r="M432" s="208"/>
      <c r="N432" s="209"/>
      <c r="O432" s="209"/>
      <c r="P432" s="209"/>
      <c r="Q432" s="209"/>
      <c r="R432" s="209"/>
      <c r="S432" s="209"/>
      <c r="T432" s="210"/>
      <c r="AT432" s="211" t="s">
        <v>184</v>
      </c>
      <c r="AU432" s="211" t="s">
        <v>85</v>
      </c>
      <c r="AV432" s="13" t="s">
        <v>85</v>
      </c>
      <c r="AW432" s="13" t="s">
        <v>37</v>
      </c>
      <c r="AX432" s="13" t="s">
        <v>75</v>
      </c>
      <c r="AY432" s="211" t="s">
        <v>144</v>
      </c>
    </row>
    <row r="433" spans="2:51" s="15" customFormat="1" ht="11.25">
      <c r="B433" s="227"/>
      <c r="C433" s="228"/>
      <c r="D433" s="193" t="s">
        <v>184</v>
      </c>
      <c r="E433" s="229" t="s">
        <v>19</v>
      </c>
      <c r="F433" s="230" t="s">
        <v>626</v>
      </c>
      <c r="G433" s="228"/>
      <c r="H433" s="229" t="s">
        <v>19</v>
      </c>
      <c r="I433" s="231"/>
      <c r="J433" s="228"/>
      <c r="K433" s="228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184</v>
      </c>
      <c r="AU433" s="236" t="s">
        <v>85</v>
      </c>
      <c r="AV433" s="15" t="s">
        <v>83</v>
      </c>
      <c r="AW433" s="15" t="s">
        <v>37</v>
      </c>
      <c r="AX433" s="15" t="s">
        <v>75</v>
      </c>
      <c r="AY433" s="236" t="s">
        <v>144</v>
      </c>
    </row>
    <row r="434" spans="2:51" s="13" customFormat="1" ht="11.25">
      <c r="B434" s="201"/>
      <c r="C434" s="202"/>
      <c r="D434" s="193" t="s">
        <v>184</v>
      </c>
      <c r="E434" s="203" t="s">
        <v>19</v>
      </c>
      <c r="F434" s="204" t="s">
        <v>627</v>
      </c>
      <c r="G434" s="202"/>
      <c r="H434" s="205">
        <v>8.721</v>
      </c>
      <c r="I434" s="206"/>
      <c r="J434" s="202"/>
      <c r="K434" s="202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184</v>
      </c>
      <c r="AU434" s="211" t="s">
        <v>85</v>
      </c>
      <c r="AV434" s="13" t="s">
        <v>85</v>
      </c>
      <c r="AW434" s="13" t="s">
        <v>37</v>
      </c>
      <c r="AX434" s="13" t="s">
        <v>75</v>
      </c>
      <c r="AY434" s="211" t="s">
        <v>144</v>
      </c>
    </row>
    <row r="435" spans="2:51" s="14" customFormat="1" ht="11.25">
      <c r="B435" s="212"/>
      <c r="C435" s="213"/>
      <c r="D435" s="193" t="s">
        <v>184</v>
      </c>
      <c r="E435" s="214" t="s">
        <v>19</v>
      </c>
      <c r="F435" s="215" t="s">
        <v>186</v>
      </c>
      <c r="G435" s="213"/>
      <c r="H435" s="216">
        <v>37.562</v>
      </c>
      <c r="I435" s="217"/>
      <c r="J435" s="213"/>
      <c r="K435" s="213"/>
      <c r="L435" s="218"/>
      <c r="M435" s="219"/>
      <c r="N435" s="220"/>
      <c r="O435" s="220"/>
      <c r="P435" s="220"/>
      <c r="Q435" s="220"/>
      <c r="R435" s="220"/>
      <c r="S435" s="220"/>
      <c r="T435" s="221"/>
      <c r="AT435" s="222" t="s">
        <v>184</v>
      </c>
      <c r="AU435" s="222" t="s">
        <v>85</v>
      </c>
      <c r="AV435" s="14" t="s">
        <v>169</v>
      </c>
      <c r="AW435" s="14" t="s">
        <v>37</v>
      </c>
      <c r="AX435" s="14" t="s">
        <v>83</v>
      </c>
      <c r="AY435" s="222" t="s">
        <v>144</v>
      </c>
    </row>
    <row r="436" spans="1:65" s="2" customFormat="1" ht="16.5" customHeight="1">
      <c r="A436" s="36"/>
      <c r="B436" s="37"/>
      <c r="C436" s="180" t="s">
        <v>628</v>
      </c>
      <c r="D436" s="180" t="s">
        <v>147</v>
      </c>
      <c r="E436" s="181" t="s">
        <v>629</v>
      </c>
      <c r="F436" s="182" t="s">
        <v>630</v>
      </c>
      <c r="G436" s="183" t="s">
        <v>199</v>
      </c>
      <c r="H436" s="184">
        <v>37.562</v>
      </c>
      <c r="I436" s="185"/>
      <c r="J436" s="186">
        <f>ROUND(I436*H436,2)</f>
        <v>0</v>
      </c>
      <c r="K436" s="182" t="s">
        <v>151</v>
      </c>
      <c r="L436" s="41"/>
      <c r="M436" s="187" t="s">
        <v>19</v>
      </c>
      <c r="N436" s="188" t="s">
        <v>46</v>
      </c>
      <c r="O436" s="66"/>
      <c r="P436" s="189">
        <f>O436*H436</f>
        <v>0</v>
      </c>
      <c r="Q436" s="189">
        <v>0.009</v>
      </c>
      <c r="R436" s="189">
        <f>Q436*H436</f>
        <v>0.33805799999999997</v>
      </c>
      <c r="S436" s="189">
        <v>0</v>
      </c>
      <c r="T436" s="19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1" t="s">
        <v>169</v>
      </c>
      <c r="AT436" s="191" t="s">
        <v>147</v>
      </c>
      <c r="AU436" s="191" t="s">
        <v>85</v>
      </c>
      <c r="AY436" s="19" t="s">
        <v>144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19" t="s">
        <v>83</v>
      </c>
      <c r="BK436" s="192">
        <f>ROUND(I436*H436,2)</f>
        <v>0</v>
      </c>
      <c r="BL436" s="19" t="s">
        <v>169</v>
      </c>
      <c r="BM436" s="191" t="s">
        <v>631</v>
      </c>
    </row>
    <row r="437" spans="1:47" s="2" customFormat="1" ht="11.25">
      <c r="A437" s="36"/>
      <c r="B437" s="37"/>
      <c r="C437" s="38"/>
      <c r="D437" s="193" t="s">
        <v>154</v>
      </c>
      <c r="E437" s="38"/>
      <c r="F437" s="194" t="s">
        <v>632</v>
      </c>
      <c r="G437" s="38"/>
      <c r="H437" s="38"/>
      <c r="I437" s="195"/>
      <c r="J437" s="38"/>
      <c r="K437" s="38"/>
      <c r="L437" s="41"/>
      <c r="M437" s="196"/>
      <c r="N437" s="197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154</v>
      </c>
      <c r="AU437" s="19" t="s">
        <v>85</v>
      </c>
    </row>
    <row r="438" spans="1:47" s="2" customFormat="1" ht="11.25">
      <c r="A438" s="36"/>
      <c r="B438" s="37"/>
      <c r="C438" s="38"/>
      <c r="D438" s="198" t="s">
        <v>155</v>
      </c>
      <c r="E438" s="38"/>
      <c r="F438" s="199" t="s">
        <v>633</v>
      </c>
      <c r="G438" s="38"/>
      <c r="H438" s="38"/>
      <c r="I438" s="195"/>
      <c r="J438" s="38"/>
      <c r="K438" s="38"/>
      <c r="L438" s="41"/>
      <c r="M438" s="196"/>
      <c r="N438" s="197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155</v>
      </c>
      <c r="AU438" s="19" t="s">
        <v>85</v>
      </c>
    </row>
    <row r="439" spans="2:51" s="15" customFormat="1" ht="11.25">
      <c r="B439" s="227"/>
      <c r="C439" s="228"/>
      <c r="D439" s="193" t="s">
        <v>184</v>
      </c>
      <c r="E439" s="229" t="s">
        <v>19</v>
      </c>
      <c r="F439" s="230" t="s">
        <v>624</v>
      </c>
      <c r="G439" s="228"/>
      <c r="H439" s="229" t="s">
        <v>19</v>
      </c>
      <c r="I439" s="231"/>
      <c r="J439" s="228"/>
      <c r="K439" s="228"/>
      <c r="L439" s="232"/>
      <c r="M439" s="233"/>
      <c r="N439" s="234"/>
      <c r="O439" s="234"/>
      <c r="P439" s="234"/>
      <c r="Q439" s="234"/>
      <c r="R439" s="234"/>
      <c r="S439" s="234"/>
      <c r="T439" s="235"/>
      <c r="AT439" s="236" t="s">
        <v>184</v>
      </c>
      <c r="AU439" s="236" t="s">
        <v>85</v>
      </c>
      <c r="AV439" s="15" t="s">
        <v>83</v>
      </c>
      <c r="AW439" s="15" t="s">
        <v>37</v>
      </c>
      <c r="AX439" s="15" t="s">
        <v>75</v>
      </c>
      <c r="AY439" s="236" t="s">
        <v>144</v>
      </c>
    </row>
    <row r="440" spans="2:51" s="13" customFormat="1" ht="11.25">
      <c r="B440" s="201"/>
      <c r="C440" s="202"/>
      <c r="D440" s="193" t="s">
        <v>184</v>
      </c>
      <c r="E440" s="203" t="s">
        <v>19</v>
      </c>
      <c r="F440" s="204" t="s">
        <v>625</v>
      </c>
      <c r="G440" s="202"/>
      <c r="H440" s="205">
        <v>28.841</v>
      </c>
      <c r="I440" s="206"/>
      <c r="J440" s="202"/>
      <c r="K440" s="202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184</v>
      </c>
      <c r="AU440" s="211" t="s">
        <v>85</v>
      </c>
      <c r="AV440" s="13" t="s">
        <v>85</v>
      </c>
      <c r="AW440" s="13" t="s">
        <v>37</v>
      </c>
      <c r="AX440" s="13" t="s">
        <v>75</v>
      </c>
      <c r="AY440" s="211" t="s">
        <v>144</v>
      </c>
    </row>
    <row r="441" spans="2:51" s="15" customFormat="1" ht="11.25">
      <c r="B441" s="227"/>
      <c r="C441" s="228"/>
      <c r="D441" s="193" t="s">
        <v>184</v>
      </c>
      <c r="E441" s="229" t="s">
        <v>19</v>
      </c>
      <c r="F441" s="230" t="s">
        <v>626</v>
      </c>
      <c r="G441" s="228"/>
      <c r="H441" s="229" t="s">
        <v>19</v>
      </c>
      <c r="I441" s="231"/>
      <c r="J441" s="228"/>
      <c r="K441" s="228"/>
      <c r="L441" s="232"/>
      <c r="M441" s="233"/>
      <c r="N441" s="234"/>
      <c r="O441" s="234"/>
      <c r="P441" s="234"/>
      <c r="Q441" s="234"/>
      <c r="R441" s="234"/>
      <c r="S441" s="234"/>
      <c r="T441" s="235"/>
      <c r="AT441" s="236" t="s">
        <v>184</v>
      </c>
      <c r="AU441" s="236" t="s">
        <v>85</v>
      </c>
      <c r="AV441" s="15" t="s">
        <v>83</v>
      </c>
      <c r="AW441" s="15" t="s">
        <v>37</v>
      </c>
      <c r="AX441" s="15" t="s">
        <v>75</v>
      </c>
      <c r="AY441" s="236" t="s">
        <v>144</v>
      </c>
    </row>
    <row r="442" spans="2:51" s="13" customFormat="1" ht="11.25">
      <c r="B442" s="201"/>
      <c r="C442" s="202"/>
      <c r="D442" s="193" t="s">
        <v>184</v>
      </c>
      <c r="E442" s="203" t="s">
        <v>19</v>
      </c>
      <c r="F442" s="204" t="s">
        <v>627</v>
      </c>
      <c r="G442" s="202"/>
      <c r="H442" s="205">
        <v>8.721</v>
      </c>
      <c r="I442" s="206"/>
      <c r="J442" s="202"/>
      <c r="K442" s="202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184</v>
      </c>
      <c r="AU442" s="211" t="s">
        <v>85</v>
      </c>
      <c r="AV442" s="13" t="s">
        <v>85</v>
      </c>
      <c r="AW442" s="13" t="s">
        <v>37</v>
      </c>
      <c r="AX442" s="13" t="s">
        <v>75</v>
      </c>
      <c r="AY442" s="211" t="s">
        <v>144</v>
      </c>
    </row>
    <row r="443" spans="2:51" s="14" customFormat="1" ht="11.25">
      <c r="B443" s="212"/>
      <c r="C443" s="213"/>
      <c r="D443" s="193" t="s">
        <v>184</v>
      </c>
      <c r="E443" s="214" t="s">
        <v>19</v>
      </c>
      <c r="F443" s="215" t="s">
        <v>186</v>
      </c>
      <c r="G443" s="213"/>
      <c r="H443" s="216">
        <v>37.562</v>
      </c>
      <c r="I443" s="217"/>
      <c r="J443" s="213"/>
      <c r="K443" s="213"/>
      <c r="L443" s="218"/>
      <c r="M443" s="219"/>
      <c r="N443" s="220"/>
      <c r="O443" s="220"/>
      <c r="P443" s="220"/>
      <c r="Q443" s="220"/>
      <c r="R443" s="220"/>
      <c r="S443" s="220"/>
      <c r="T443" s="221"/>
      <c r="AT443" s="222" t="s">
        <v>184</v>
      </c>
      <c r="AU443" s="222" t="s">
        <v>85</v>
      </c>
      <c r="AV443" s="14" t="s">
        <v>169</v>
      </c>
      <c r="AW443" s="14" t="s">
        <v>37</v>
      </c>
      <c r="AX443" s="14" t="s">
        <v>83</v>
      </c>
      <c r="AY443" s="222" t="s">
        <v>144</v>
      </c>
    </row>
    <row r="444" spans="1:65" s="2" customFormat="1" ht="16.5" customHeight="1">
      <c r="A444" s="36"/>
      <c r="B444" s="37"/>
      <c r="C444" s="180" t="s">
        <v>634</v>
      </c>
      <c r="D444" s="180" t="s">
        <v>147</v>
      </c>
      <c r="E444" s="181" t="s">
        <v>635</v>
      </c>
      <c r="F444" s="182" t="s">
        <v>636</v>
      </c>
      <c r="G444" s="183" t="s">
        <v>199</v>
      </c>
      <c r="H444" s="184">
        <v>37.562</v>
      </c>
      <c r="I444" s="185"/>
      <c r="J444" s="186">
        <f>ROUND(I444*H444,2)</f>
        <v>0</v>
      </c>
      <c r="K444" s="182" t="s">
        <v>151</v>
      </c>
      <c r="L444" s="41"/>
      <c r="M444" s="187" t="s">
        <v>19</v>
      </c>
      <c r="N444" s="188" t="s">
        <v>46</v>
      </c>
      <c r="O444" s="66"/>
      <c r="P444" s="189">
        <f>O444*H444</f>
        <v>0</v>
      </c>
      <c r="Q444" s="189">
        <v>0.0273</v>
      </c>
      <c r="R444" s="189">
        <f>Q444*H444</f>
        <v>1.0254426</v>
      </c>
      <c r="S444" s="189">
        <v>0</v>
      </c>
      <c r="T444" s="19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1" t="s">
        <v>169</v>
      </c>
      <c r="AT444" s="191" t="s">
        <v>147</v>
      </c>
      <c r="AU444" s="191" t="s">
        <v>85</v>
      </c>
      <c r="AY444" s="19" t="s">
        <v>144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9" t="s">
        <v>83</v>
      </c>
      <c r="BK444" s="192">
        <f>ROUND(I444*H444,2)</f>
        <v>0</v>
      </c>
      <c r="BL444" s="19" t="s">
        <v>169</v>
      </c>
      <c r="BM444" s="191" t="s">
        <v>637</v>
      </c>
    </row>
    <row r="445" spans="1:47" s="2" customFormat="1" ht="11.25">
      <c r="A445" s="36"/>
      <c r="B445" s="37"/>
      <c r="C445" s="38"/>
      <c r="D445" s="193" t="s">
        <v>154</v>
      </c>
      <c r="E445" s="38"/>
      <c r="F445" s="194" t="s">
        <v>638</v>
      </c>
      <c r="G445" s="38"/>
      <c r="H445" s="38"/>
      <c r="I445" s="195"/>
      <c r="J445" s="38"/>
      <c r="K445" s="38"/>
      <c r="L445" s="41"/>
      <c r="M445" s="196"/>
      <c r="N445" s="197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154</v>
      </c>
      <c r="AU445" s="19" t="s">
        <v>85</v>
      </c>
    </row>
    <row r="446" spans="1:47" s="2" customFormat="1" ht="11.25">
      <c r="A446" s="36"/>
      <c r="B446" s="37"/>
      <c r="C446" s="38"/>
      <c r="D446" s="198" t="s">
        <v>155</v>
      </c>
      <c r="E446" s="38"/>
      <c r="F446" s="199" t="s">
        <v>639</v>
      </c>
      <c r="G446" s="38"/>
      <c r="H446" s="38"/>
      <c r="I446" s="195"/>
      <c r="J446" s="38"/>
      <c r="K446" s="38"/>
      <c r="L446" s="41"/>
      <c r="M446" s="196"/>
      <c r="N446" s="197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155</v>
      </c>
      <c r="AU446" s="19" t="s">
        <v>85</v>
      </c>
    </row>
    <row r="447" spans="2:51" s="15" customFormat="1" ht="11.25">
      <c r="B447" s="227"/>
      <c r="C447" s="228"/>
      <c r="D447" s="193" t="s">
        <v>184</v>
      </c>
      <c r="E447" s="229" t="s">
        <v>19</v>
      </c>
      <c r="F447" s="230" t="s">
        <v>624</v>
      </c>
      <c r="G447" s="228"/>
      <c r="H447" s="229" t="s">
        <v>19</v>
      </c>
      <c r="I447" s="231"/>
      <c r="J447" s="228"/>
      <c r="K447" s="228"/>
      <c r="L447" s="232"/>
      <c r="M447" s="233"/>
      <c r="N447" s="234"/>
      <c r="O447" s="234"/>
      <c r="P447" s="234"/>
      <c r="Q447" s="234"/>
      <c r="R447" s="234"/>
      <c r="S447" s="234"/>
      <c r="T447" s="235"/>
      <c r="AT447" s="236" t="s">
        <v>184</v>
      </c>
      <c r="AU447" s="236" t="s">
        <v>85</v>
      </c>
      <c r="AV447" s="15" t="s">
        <v>83</v>
      </c>
      <c r="AW447" s="15" t="s">
        <v>37</v>
      </c>
      <c r="AX447" s="15" t="s">
        <v>75</v>
      </c>
      <c r="AY447" s="236" t="s">
        <v>144</v>
      </c>
    </row>
    <row r="448" spans="2:51" s="13" customFormat="1" ht="11.25">
      <c r="B448" s="201"/>
      <c r="C448" s="202"/>
      <c r="D448" s="193" t="s">
        <v>184</v>
      </c>
      <c r="E448" s="203" t="s">
        <v>19</v>
      </c>
      <c r="F448" s="204" t="s">
        <v>625</v>
      </c>
      <c r="G448" s="202"/>
      <c r="H448" s="205">
        <v>28.841</v>
      </c>
      <c r="I448" s="206"/>
      <c r="J448" s="202"/>
      <c r="K448" s="202"/>
      <c r="L448" s="207"/>
      <c r="M448" s="208"/>
      <c r="N448" s="209"/>
      <c r="O448" s="209"/>
      <c r="P448" s="209"/>
      <c r="Q448" s="209"/>
      <c r="R448" s="209"/>
      <c r="S448" s="209"/>
      <c r="T448" s="210"/>
      <c r="AT448" s="211" t="s">
        <v>184</v>
      </c>
      <c r="AU448" s="211" t="s">
        <v>85</v>
      </c>
      <c r="AV448" s="13" t="s">
        <v>85</v>
      </c>
      <c r="AW448" s="13" t="s">
        <v>37</v>
      </c>
      <c r="AX448" s="13" t="s">
        <v>75</v>
      </c>
      <c r="AY448" s="211" t="s">
        <v>144</v>
      </c>
    </row>
    <row r="449" spans="2:51" s="15" customFormat="1" ht="11.25">
      <c r="B449" s="227"/>
      <c r="C449" s="228"/>
      <c r="D449" s="193" t="s">
        <v>184</v>
      </c>
      <c r="E449" s="229" t="s">
        <v>19</v>
      </c>
      <c r="F449" s="230" t="s">
        <v>626</v>
      </c>
      <c r="G449" s="228"/>
      <c r="H449" s="229" t="s">
        <v>19</v>
      </c>
      <c r="I449" s="231"/>
      <c r="J449" s="228"/>
      <c r="K449" s="228"/>
      <c r="L449" s="232"/>
      <c r="M449" s="233"/>
      <c r="N449" s="234"/>
      <c r="O449" s="234"/>
      <c r="P449" s="234"/>
      <c r="Q449" s="234"/>
      <c r="R449" s="234"/>
      <c r="S449" s="234"/>
      <c r="T449" s="235"/>
      <c r="AT449" s="236" t="s">
        <v>184</v>
      </c>
      <c r="AU449" s="236" t="s">
        <v>85</v>
      </c>
      <c r="AV449" s="15" t="s">
        <v>83</v>
      </c>
      <c r="AW449" s="15" t="s">
        <v>37</v>
      </c>
      <c r="AX449" s="15" t="s">
        <v>75</v>
      </c>
      <c r="AY449" s="236" t="s">
        <v>144</v>
      </c>
    </row>
    <row r="450" spans="2:51" s="13" customFormat="1" ht="11.25">
      <c r="B450" s="201"/>
      <c r="C450" s="202"/>
      <c r="D450" s="193" t="s">
        <v>184</v>
      </c>
      <c r="E450" s="203" t="s">
        <v>19</v>
      </c>
      <c r="F450" s="204" t="s">
        <v>627</v>
      </c>
      <c r="G450" s="202"/>
      <c r="H450" s="205">
        <v>8.721</v>
      </c>
      <c r="I450" s="206"/>
      <c r="J450" s="202"/>
      <c r="K450" s="202"/>
      <c r="L450" s="207"/>
      <c r="M450" s="208"/>
      <c r="N450" s="209"/>
      <c r="O450" s="209"/>
      <c r="P450" s="209"/>
      <c r="Q450" s="209"/>
      <c r="R450" s="209"/>
      <c r="S450" s="209"/>
      <c r="T450" s="210"/>
      <c r="AT450" s="211" t="s">
        <v>184</v>
      </c>
      <c r="AU450" s="211" t="s">
        <v>85</v>
      </c>
      <c r="AV450" s="13" t="s">
        <v>85</v>
      </c>
      <c r="AW450" s="13" t="s">
        <v>37</v>
      </c>
      <c r="AX450" s="13" t="s">
        <v>75</v>
      </c>
      <c r="AY450" s="211" t="s">
        <v>144</v>
      </c>
    </row>
    <row r="451" spans="2:51" s="14" customFormat="1" ht="11.25">
      <c r="B451" s="212"/>
      <c r="C451" s="213"/>
      <c r="D451" s="193" t="s">
        <v>184</v>
      </c>
      <c r="E451" s="214" t="s">
        <v>19</v>
      </c>
      <c r="F451" s="215" t="s">
        <v>186</v>
      </c>
      <c r="G451" s="213"/>
      <c r="H451" s="216">
        <v>37.562</v>
      </c>
      <c r="I451" s="217"/>
      <c r="J451" s="213"/>
      <c r="K451" s="213"/>
      <c r="L451" s="218"/>
      <c r="M451" s="219"/>
      <c r="N451" s="220"/>
      <c r="O451" s="220"/>
      <c r="P451" s="220"/>
      <c r="Q451" s="220"/>
      <c r="R451" s="220"/>
      <c r="S451" s="220"/>
      <c r="T451" s="221"/>
      <c r="AT451" s="222" t="s">
        <v>184</v>
      </c>
      <c r="AU451" s="222" t="s">
        <v>85</v>
      </c>
      <c r="AV451" s="14" t="s">
        <v>169</v>
      </c>
      <c r="AW451" s="14" t="s">
        <v>37</v>
      </c>
      <c r="AX451" s="14" t="s">
        <v>83</v>
      </c>
      <c r="AY451" s="222" t="s">
        <v>144</v>
      </c>
    </row>
    <row r="452" spans="1:65" s="2" customFormat="1" ht="16.5" customHeight="1">
      <c r="A452" s="36"/>
      <c r="B452" s="37"/>
      <c r="C452" s="180" t="s">
        <v>640</v>
      </c>
      <c r="D452" s="180" t="s">
        <v>147</v>
      </c>
      <c r="E452" s="181" t="s">
        <v>641</v>
      </c>
      <c r="F452" s="182" t="s">
        <v>642</v>
      </c>
      <c r="G452" s="183" t="s">
        <v>199</v>
      </c>
      <c r="H452" s="184">
        <v>37.562</v>
      </c>
      <c r="I452" s="185"/>
      <c r="J452" s="186">
        <f>ROUND(I452*H452,2)</f>
        <v>0</v>
      </c>
      <c r="K452" s="182" t="s">
        <v>151</v>
      </c>
      <c r="L452" s="41"/>
      <c r="M452" s="187" t="s">
        <v>19</v>
      </c>
      <c r="N452" s="188" t="s">
        <v>46</v>
      </c>
      <c r="O452" s="66"/>
      <c r="P452" s="189">
        <f>O452*H452</f>
        <v>0</v>
      </c>
      <c r="Q452" s="189">
        <v>0.00438</v>
      </c>
      <c r="R452" s="189">
        <f>Q452*H452</f>
        <v>0.16452156</v>
      </c>
      <c r="S452" s="189">
        <v>0</v>
      </c>
      <c r="T452" s="19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91" t="s">
        <v>169</v>
      </c>
      <c r="AT452" s="191" t="s">
        <v>147</v>
      </c>
      <c r="AU452" s="191" t="s">
        <v>85</v>
      </c>
      <c r="AY452" s="19" t="s">
        <v>144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19" t="s">
        <v>83</v>
      </c>
      <c r="BK452" s="192">
        <f>ROUND(I452*H452,2)</f>
        <v>0</v>
      </c>
      <c r="BL452" s="19" t="s">
        <v>169</v>
      </c>
      <c r="BM452" s="191" t="s">
        <v>643</v>
      </c>
    </row>
    <row r="453" spans="1:47" s="2" customFormat="1" ht="11.25">
      <c r="A453" s="36"/>
      <c r="B453" s="37"/>
      <c r="C453" s="38"/>
      <c r="D453" s="193" t="s">
        <v>154</v>
      </c>
      <c r="E453" s="38"/>
      <c r="F453" s="194" t="s">
        <v>644</v>
      </c>
      <c r="G453" s="38"/>
      <c r="H453" s="38"/>
      <c r="I453" s="195"/>
      <c r="J453" s="38"/>
      <c r="K453" s="38"/>
      <c r="L453" s="41"/>
      <c r="M453" s="196"/>
      <c r="N453" s="197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154</v>
      </c>
      <c r="AU453" s="19" t="s">
        <v>85</v>
      </c>
    </row>
    <row r="454" spans="1:47" s="2" customFormat="1" ht="11.25">
      <c r="A454" s="36"/>
      <c r="B454" s="37"/>
      <c r="C454" s="38"/>
      <c r="D454" s="198" t="s">
        <v>155</v>
      </c>
      <c r="E454" s="38"/>
      <c r="F454" s="199" t="s">
        <v>645</v>
      </c>
      <c r="G454" s="38"/>
      <c r="H454" s="38"/>
      <c r="I454" s="195"/>
      <c r="J454" s="38"/>
      <c r="K454" s="38"/>
      <c r="L454" s="41"/>
      <c r="M454" s="196"/>
      <c r="N454" s="197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155</v>
      </c>
      <c r="AU454" s="19" t="s">
        <v>85</v>
      </c>
    </row>
    <row r="455" spans="2:51" s="15" customFormat="1" ht="11.25">
      <c r="B455" s="227"/>
      <c r="C455" s="228"/>
      <c r="D455" s="193" t="s">
        <v>184</v>
      </c>
      <c r="E455" s="229" t="s">
        <v>19</v>
      </c>
      <c r="F455" s="230" t="s">
        <v>624</v>
      </c>
      <c r="G455" s="228"/>
      <c r="H455" s="229" t="s">
        <v>19</v>
      </c>
      <c r="I455" s="231"/>
      <c r="J455" s="228"/>
      <c r="K455" s="228"/>
      <c r="L455" s="232"/>
      <c r="M455" s="233"/>
      <c r="N455" s="234"/>
      <c r="O455" s="234"/>
      <c r="P455" s="234"/>
      <c r="Q455" s="234"/>
      <c r="R455" s="234"/>
      <c r="S455" s="234"/>
      <c r="T455" s="235"/>
      <c r="AT455" s="236" t="s">
        <v>184</v>
      </c>
      <c r="AU455" s="236" t="s">
        <v>85</v>
      </c>
      <c r="AV455" s="15" t="s">
        <v>83</v>
      </c>
      <c r="AW455" s="15" t="s">
        <v>37</v>
      </c>
      <c r="AX455" s="15" t="s">
        <v>75</v>
      </c>
      <c r="AY455" s="236" t="s">
        <v>144</v>
      </c>
    </row>
    <row r="456" spans="2:51" s="13" customFormat="1" ht="11.25">
      <c r="B456" s="201"/>
      <c r="C456" s="202"/>
      <c r="D456" s="193" t="s">
        <v>184</v>
      </c>
      <c r="E456" s="203" t="s">
        <v>19</v>
      </c>
      <c r="F456" s="204" t="s">
        <v>625</v>
      </c>
      <c r="G456" s="202"/>
      <c r="H456" s="205">
        <v>28.841</v>
      </c>
      <c r="I456" s="206"/>
      <c r="J456" s="202"/>
      <c r="K456" s="202"/>
      <c r="L456" s="207"/>
      <c r="M456" s="208"/>
      <c r="N456" s="209"/>
      <c r="O456" s="209"/>
      <c r="P456" s="209"/>
      <c r="Q456" s="209"/>
      <c r="R456" s="209"/>
      <c r="S456" s="209"/>
      <c r="T456" s="210"/>
      <c r="AT456" s="211" t="s">
        <v>184</v>
      </c>
      <c r="AU456" s="211" t="s">
        <v>85</v>
      </c>
      <c r="AV456" s="13" t="s">
        <v>85</v>
      </c>
      <c r="AW456" s="13" t="s">
        <v>37</v>
      </c>
      <c r="AX456" s="13" t="s">
        <v>75</v>
      </c>
      <c r="AY456" s="211" t="s">
        <v>144</v>
      </c>
    </row>
    <row r="457" spans="2:51" s="15" customFormat="1" ht="11.25">
      <c r="B457" s="227"/>
      <c r="C457" s="228"/>
      <c r="D457" s="193" t="s">
        <v>184</v>
      </c>
      <c r="E457" s="229" t="s">
        <v>19</v>
      </c>
      <c r="F457" s="230" t="s">
        <v>626</v>
      </c>
      <c r="G457" s="228"/>
      <c r="H457" s="229" t="s">
        <v>19</v>
      </c>
      <c r="I457" s="231"/>
      <c r="J457" s="228"/>
      <c r="K457" s="228"/>
      <c r="L457" s="232"/>
      <c r="M457" s="233"/>
      <c r="N457" s="234"/>
      <c r="O457" s="234"/>
      <c r="P457" s="234"/>
      <c r="Q457" s="234"/>
      <c r="R457" s="234"/>
      <c r="S457" s="234"/>
      <c r="T457" s="235"/>
      <c r="AT457" s="236" t="s">
        <v>184</v>
      </c>
      <c r="AU457" s="236" t="s">
        <v>85</v>
      </c>
      <c r="AV457" s="15" t="s">
        <v>83</v>
      </c>
      <c r="AW457" s="15" t="s">
        <v>37</v>
      </c>
      <c r="AX457" s="15" t="s">
        <v>75</v>
      </c>
      <c r="AY457" s="236" t="s">
        <v>144</v>
      </c>
    </row>
    <row r="458" spans="2:51" s="13" customFormat="1" ht="11.25">
      <c r="B458" s="201"/>
      <c r="C458" s="202"/>
      <c r="D458" s="193" t="s">
        <v>184</v>
      </c>
      <c r="E458" s="203" t="s">
        <v>19</v>
      </c>
      <c r="F458" s="204" t="s">
        <v>627</v>
      </c>
      <c r="G458" s="202"/>
      <c r="H458" s="205">
        <v>8.721</v>
      </c>
      <c r="I458" s="206"/>
      <c r="J458" s="202"/>
      <c r="K458" s="202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184</v>
      </c>
      <c r="AU458" s="211" t="s">
        <v>85</v>
      </c>
      <c r="AV458" s="13" t="s">
        <v>85</v>
      </c>
      <c r="AW458" s="13" t="s">
        <v>37</v>
      </c>
      <c r="AX458" s="13" t="s">
        <v>75</v>
      </c>
      <c r="AY458" s="211" t="s">
        <v>144</v>
      </c>
    </row>
    <row r="459" spans="2:51" s="14" customFormat="1" ht="11.25">
      <c r="B459" s="212"/>
      <c r="C459" s="213"/>
      <c r="D459" s="193" t="s">
        <v>184</v>
      </c>
      <c r="E459" s="214" t="s">
        <v>19</v>
      </c>
      <c r="F459" s="215" t="s">
        <v>186</v>
      </c>
      <c r="G459" s="213"/>
      <c r="H459" s="216">
        <v>37.562</v>
      </c>
      <c r="I459" s="217"/>
      <c r="J459" s="213"/>
      <c r="K459" s="213"/>
      <c r="L459" s="218"/>
      <c r="M459" s="219"/>
      <c r="N459" s="220"/>
      <c r="O459" s="220"/>
      <c r="P459" s="220"/>
      <c r="Q459" s="220"/>
      <c r="R459" s="220"/>
      <c r="S459" s="220"/>
      <c r="T459" s="221"/>
      <c r="AT459" s="222" t="s">
        <v>184</v>
      </c>
      <c r="AU459" s="222" t="s">
        <v>85</v>
      </c>
      <c r="AV459" s="14" t="s">
        <v>169</v>
      </c>
      <c r="AW459" s="14" t="s">
        <v>37</v>
      </c>
      <c r="AX459" s="14" t="s">
        <v>83</v>
      </c>
      <c r="AY459" s="222" t="s">
        <v>144</v>
      </c>
    </row>
    <row r="460" spans="1:65" s="2" customFormat="1" ht="16.5" customHeight="1">
      <c r="A460" s="36"/>
      <c r="B460" s="37"/>
      <c r="C460" s="180" t="s">
        <v>646</v>
      </c>
      <c r="D460" s="180" t="s">
        <v>147</v>
      </c>
      <c r="E460" s="181" t="s">
        <v>647</v>
      </c>
      <c r="F460" s="182" t="s">
        <v>648</v>
      </c>
      <c r="G460" s="183" t="s">
        <v>348</v>
      </c>
      <c r="H460" s="184">
        <v>48.75</v>
      </c>
      <c r="I460" s="185"/>
      <c r="J460" s="186">
        <f>ROUND(I460*H460,2)</f>
        <v>0</v>
      </c>
      <c r="K460" s="182" t="s">
        <v>151</v>
      </c>
      <c r="L460" s="41"/>
      <c r="M460" s="187" t="s">
        <v>19</v>
      </c>
      <c r="N460" s="188" t="s">
        <v>46</v>
      </c>
      <c r="O460" s="66"/>
      <c r="P460" s="189">
        <f>O460*H460</f>
        <v>0</v>
      </c>
      <c r="Q460" s="189">
        <v>0</v>
      </c>
      <c r="R460" s="189">
        <f>Q460*H460</f>
        <v>0</v>
      </c>
      <c r="S460" s="189">
        <v>0</v>
      </c>
      <c r="T460" s="190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1" t="s">
        <v>169</v>
      </c>
      <c r="AT460" s="191" t="s">
        <v>147</v>
      </c>
      <c r="AU460" s="191" t="s">
        <v>85</v>
      </c>
      <c r="AY460" s="19" t="s">
        <v>144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9" t="s">
        <v>83</v>
      </c>
      <c r="BK460" s="192">
        <f>ROUND(I460*H460,2)</f>
        <v>0</v>
      </c>
      <c r="BL460" s="19" t="s">
        <v>169</v>
      </c>
      <c r="BM460" s="191" t="s">
        <v>649</v>
      </c>
    </row>
    <row r="461" spans="1:47" s="2" customFormat="1" ht="19.5">
      <c r="A461" s="36"/>
      <c r="B461" s="37"/>
      <c r="C461" s="38"/>
      <c r="D461" s="193" t="s">
        <v>154</v>
      </c>
      <c r="E461" s="38"/>
      <c r="F461" s="194" t="s">
        <v>650</v>
      </c>
      <c r="G461" s="38"/>
      <c r="H461" s="38"/>
      <c r="I461" s="195"/>
      <c r="J461" s="38"/>
      <c r="K461" s="38"/>
      <c r="L461" s="41"/>
      <c r="M461" s="196"/>
      <c r="N461" s="197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154</v>
      </c>
      <c r="AU461" s="19" t="s">
        <v>85</v>
      </c>
    </row>
    <row r="462" spans="1:47" s="2" customFormat="1" ht="11.25">
      <c r="A462" s="36"/>
      <c r="B462" s="37"/>
      <c r="C462" s="38"/>
      <c r="D462" s="198" t="s">
        <v>155</v>
      </c>
      <c r="E462" s="38"/>
      <c r="F462" s="199" t="s">
        <v>651</v>
      </c>
      <c r="G462" s="38"/>
      <c r="H462" s="38"/>
      <c r="I462" s="195"/>
      <c r="J462" s="38"/>
      <c r="K462" s="38"/>
      <c r="L462" s="41"/>
      <c r="M462" s="196"/>
      <c r="N462" s="197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155</v>
      </c>
      <c r="AU462" s="19" t="s">
        <v>85</v>
      </c>
    </row>
    <row r="463" spans="2:51" s="13" customFormat="1" ht="11.25">
      <c r="B463" s="201"/>
      <c r="C463" s="202"/>
      <c r="D463" s="193" t="s">
        <v>184</v>
      </c>
      <c r="E463" s="203" t="s">
        <v>19</v>
      </c>
      <c r="F463" s="204" t="s">
        <v>652</v>
      </c>
      <c r="G463" s="202"/>
      <c r="H463" s="205">
        <v>48.75</v>
      </c>
      <c r="I463" s="206"/>
      <c r="J463" s="202"/>
      <c r="K463" s="202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184</v>
      </c>
      <c r="AU463" s="211" t="s">
        <v>85</v>
      </c>
      <c r="AV463" s="13" t="s">
        <v>85</v>
      </c>
      <c r="AW463" s="13" t="s">
        <v>37</v>
      </c>
      <c r="AX463" s="13" t="s">
        <v>75</v>
      </c>
      <c r="AY463" s="211" t="s">
        <v>144</v>
      </c>
    </row>
    <row r="464" spans="2:51" s="14" customFormat="1" ht="11.25">
      <c r="B464" s="212"/>
      <c r="C464" s="213"/>
      <c r="D464" s="193" t="s">
        <v>184</v>
      </c>
      <c r="E464" s="214" t="s">
        <v>19</v>
      </c>
      <c r="F464" s="215" t="s">
        <v>186</v>
      </c>
      <c r="G464" s="213"/>
      <c r="H464" s="216">
        <v>48.75</v>
      </c>
      <c r="I464" s="217"/>
      <c r="J464" s="213"/>
      <c r="K464" s="213"/>
      <c r="L464" s="218"/>
      <c r="M464" s="219"/>
      <c r="N464" s="220"/>
      <c r="O464" s="220"/>
      <c r="P464" s="220"/>
      <c r="Q464" s="220"/>
      <c r="R464" s="220"/>
      <c r="S464" s="220"/>
      <c r="T464" s="221"/>
      <c r="AT464" s="222" t="s">
        <v>184</v>
      </c>
      <c r="AU464" s="222" t="s">
        <v>85</v>
      </c>
      <c r="AV464" s="14" t="s">
        <v>169</v>
      </c>
      <c r="AW464" s="14" t="s">
        <v>37</v>
      </c>
      <c r="AX464" s="14" t="s">
        <v>83</v>
      </c>
      <c r="AY464" s="222" t="s">
        <v>144</v>
      </c>
    </row>
    <row r="465" spans="1:65" s="2" customFormat="1" ht="16.5" customHeight="1">
      <c r="A465" s="36"/>
      <c r="B465" s="37"/>
      <c r="C465" s="248" t="s">
        <v>653</v>
      </c>
      <c r="D465" s="248" t="s">
        <v>654</v>
      </c>
      <c r="E465" s="249" t="s">
        <v>655</v>
      </c>
      <c r="F465" s="250" t="s">
        <v>656</v>
      </c>
      <c r="G465" s="251" t="s">
        <v>348</v>
      </c>
      <c r="H465" s="252">
        <v>51.188</v>
      </c>
      <c r="I465" s="253"/>
      <c r="J465" s="254">
        <f>ROUND(I465*H465,2)</f>
        <v>0</v>
      </c>
      <c r="K465" s="250" t="s">
        <v>151</v>
      </c>
      <c r="L465" s="255"/>
      <c r="M465" s="256" t="s">
        <v>19</v>
      </c>
      <c r="N465" s="257" t="s">
        <v>46</v>
      </c>
      <c r="O465" s="66"/>
      <c r="P465" s="189">
        <f>O465*H465</f>
        <v>0</v>
      </c>
      <c r="Q465" s="189">
        <v>0.0001</v>
      </c>
      <c r="R465" s="189">
        <f>Q465*H465</f>
        <v>0.005118800000000001</v>
      </c>
      <c r="S465" s="189">
        <v>0</v>
      </c>
      <c r="T465" s="190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1" t="s">
        <v>203</v>
      </c>
      <c r="AT465" s="191" t="s">
        <v>654</v>
      </c>
      <c r="AU465" s="191" t="s">
        <v>85</v>
      </c>
      <c r="AY465" s="19" t="s">
        <v>144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83</v>
      </c>
      <c r="BK465" s="192">
        <f>ROUND(I465*H465,2)</f>
        <v>0</v>
      </c>
      <c r="BL465" s="19" t="s">
        <v>169</v>
      </c>
      <c r="BM465" s="191" t="s">
        <v>657</v>
      </c>
    </row>
    <row r="466" spans="1:47" s="2" customFormat="1" ht="11.25">
      <c r="A466" s="36"/>
      <c r="B466" s="37"/>
      <c r="C466" s="38"/>
      <c r="D466" s="193" t="s">
        <v>154</v>
      </c>
      <c r="E466" s="38"/>
      <c r="F466" s="194" t="s">
        <v>656</v>
      </c>
      <c r="G466" s="38"/>
      <c r="H466" s="38"/>
      <c r="I466" s="195"/>
      <c r="J466" s="38"/>
      <c r="K466" s="38"/>
      <c r="L466" s="41"/>
      <c r="M466" s="196"/>
      <c r="N466" s="197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154</v>
      </c>
      <c r="AU466" s="19" t="s">
        <v>85</v>
      </c>
    </row>
    <row r="467" spans="2:51" s="13" customFormat="1" ht="11.25">
      <c r="B467" s="201"/>
      <c r="C467" s="202"/>
      <c r="D467" s="193" t="s">
        <v>184</v>
      </c>
      <c r="E467" s="203" t="s">
        <v>19</v>
      </c>
      <c r="F467" s="204" t="s">
        <v>658</v>
      </c>
      <c r="G467" s="202"/>
      <c r="H467" s="205">
        <v>51.188</v>
      </c>
      <c r="I467" s="206"/>
      <c r="J467" s="202"/>
      <c r="K467" s="202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184</v>
      </c>
      <c r="AU467" s="211" t="s">
        <v>85</v>
      </c>
      <c r="AV467" s="13" t="s">
        <v>85</v>
      </c>
      <c r="AW467" s="13" t="s">
        <v>37</v>
      </c>
      <c r="AX467" s="13" t="s">
        <v>83</v>
      </c>
      <c r="AY467" s="211" t="s">
        <v>144</v>
      </c>
    </row>
    <row r="468" spans="1:65" s="2" customFormat="1" ht="16.5" customHeight="1">
      <c r="A468" s="36"/>
      <c r="B468" s="37"/>
      <c r="C468" s="180" t="s">
        <v>659</v>
      </c>
      <c r="D468" s="180" t="s">
        <v>147</v>
      </c>
      <c r="E468" s="181" t="s">
        <v>660</v>
      </c>
      <c r="F468" s="182" t="s">
        <v>661</v>
      </c>
      <c r="G468" s="183" t="s">
        <v>348</v>
      </c>
      <c r="H468" s="184">
        <v>2</v>
      </c>
      <c r="I468" s="185"/>
      <c r="J468" s="186">
        <f>ROUND(I468*H468,2)</f>
        <v>0</v>
      </c>
      <c r="K468" s="182" t="s">
        <v>151</v>
      </c>
      <c r="L468" s="41"/>
      <c r="M468" s="187" t="s">
        <v>19</v>
      </c>
      <c r="N468" s="188" t="s">
        <v>46</v>
      </c>
      <c r="O468" s="66"/>
      <c r="P468" s="189">
        <f>O468*H468</f>
        <v>0</v>
      </c>
      <c r="Q468" s="189">
        <v>0</v>
      </c>
      <c r="R468" s="189">
        <f>Q468*H468</f>
        <v>0</v>
      </c>
      <c r="S468" s="189">
        <v>0</v>
      </c>
      <c r="T468" s="190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91" t="s">
        <v>169</v>
      </c>
      <c r="AT468" s="191" t="s">
        <v>147</v>
      </c>
      <c r="AU468" s="191" t="s">
        <v>85</v>
      </c>
      <c r="AY468" s="19" t="s">
        <v>144</v>
      </c>
      <c r="BE468" s="192">
        <f>IF(N468="základní",J468,0)</f>
        <v>0</v>
      </c>
      <c r="BF468" s="192">
        <f>IF(N468="snížená",J468,0)</f>
        <v>0</v>
      </c>
      <c r="BG468" s="192">
        <f>IF(N468="zákl. přenesená",J468,0)</f>
        <v>0</v>
      </c>
      <c r="BH468" s="192">
        <f>IF(N468="sníž. přenesená",J468,0)</f>
        <v>0</v>
      </c>
      <c r="BI468" s="192">
        <f>IF(N468="nulová",J468,0)</f>
        <v>0</v>
      </c>
      <c r="BJ468" s="19" t="s">
        <v>83</v>
      </c>
      <c r="BK468" s="192">
        <f>ROUND(I468*H468,2)</f>
        <v>0</v>
      </c>
      <c r="BL468" s="19" t="s">
        <v>169</v>
      </c>
      <c r="BM468" s="191" t="s">
        <v>662</v>
      </c>
    </row>
    <row r="469" spans="1:47" s="2" customFormat="1" ht="19.5">
      <c r="A469" s="36"/>
      <c r="B469" s="37"/>
      <c r="C469" s="38"/>
      <c r="D469" s="193" t="s">
        <v>154</v>
      </c>
      <c r="E469" s="38"/>
      <c r="F469" s="194" t="s">
        <v>663</v>
      </c>
      <c r="G469" s="38"/>
      <c r="H469" s="38"/>
      <c r="I469" s="195"/>
      <c r="J469" s="38"/>
      <c r="K469" s="38"/>
      <c r="L469" s="41"/>
      <c r="M469" s="196"/>
      <c r="N469" s="197"/>
      <c r="O469" s="66"/>
      <c r="P469" s="66"/>
      <c r="Q469" s="66"/>
      <c r="R469" s="66"/>
      <c r="S469" s="66"/>
      <c r="T469" s="67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9" t="s">
        <v>154</v>
      </c>
      <c r="AU469" s="19" t="s">
        <v>85</v>
      </c>
    </row>
    <row r="470" spans="1:47" s="2" customFormat="1" ht="11.25">
      <c r="A470" s="36"/>
      <c r="B470" s="37"/>
      <c r="C470" s="38"/>
      <c r="D470" s="198" t="s">
        <v>155</v>
      </c>
      <c r="E470" s="38"/>
      <c r="F470" s="199" t="s">
        <v>664</v>
      </c>
      <c r="G470" s="38"/>
      <c r="H470" s="38"/>
      <c r="I470" s="195"/>
      <c r="J470" s="38"/>
      <c r="K470" s="38"/>
      <c r="L470" s="41"/>
      <c r="M470" s="196"/>
      <c r="N470" s="197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155</v>
      </c>
      <c r="AU470" s="19" t="s">
        <v>85</v>
      </c>
    </row>
    <row r="471" spans="2:51" s="13" customFormat="1" ht="11.25">
      <c r="B471" s="201"/>
      <c r="C471" s="202"/>
      <c r="D471" s="193" t="s">
        <v>184</v>
      </c>
      <c r="E471" s="203" t="s">
        <v>19</v>
      </c>
      <c r="F471" s="204" t="s">
        <v>85</v>
      </c>
      <c r="G471" s="202"/>
      <c r="H471" s="205">
        <v>2</v>
      </c>
      <c r="I471" s="206"/>
      <c r="J471" s="202"/>
      <c r="K471" s="202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184</v>
      </c>
      <c r="AU471" s="211" t="s">
        <v>85</v>
      </c>
      <c r="AV471" s="13" t="s">
        <v>85</v>
      </c>
      <c r="AW471" s="13" t="s">
        <v>37</v>
      </c>
      <c r="AX471" s="13" t="s">
        <v>75</v>
      </c>
      <c r="AY471" s="211" t="s">
        <v>144</v>
      </c>
    </row>
    <row r="472" spans="2:51" s="14" customFormat="1" ht="11.25">
      <c r="B472" s="212"/>
      <c r="C472" s="213"/>
      <c r="D472" s="193" t="s">
        <v>184</v>
      </c>
      <c r="E472" s="214" t="s">
        <v>19</v>
      </c>
      <c r="F472" s="215" t="s">
        <v>186</v>
      </c>
      <c r="G472" s="213"/>
      <c r="H472" s="216">
        <v>2</v>
      </c>
      <c r="I472" s="217"/>
      <c r="J472" s="213"/>
      <c r="K472" s="213"/>
      <c r="L472" s="218"/>
      <c r="M472" s="219"/>
      <c r="N472" s="220"/>
      <c r="O472" s="220"/>
      <c r="P472" s="220"/>
      <c r="Q472" s="220"/>
      <c r="R472" s="220"/>
      <c r="S472" s="220"/>
      <c r="T472" s="221"/>
      <c r="AT472" s="222" t="s">
        <v>184</v>
      </c>
      <c r="AU472" s="222" t="s">
        <v>85</v>
      </c>
      <c r="AV472" s="14" t="s">
        <v>169</v>
      </c>
      <c r="AW472" s="14" t="s">
        <v>37</v>
      </c>
      <c r="AX472" s="14" t="s">
        <v>83</v>
      </c>
      <c r="AY472" s="222" t="s">
        <v>144</v>
      </c>
    </row>
    <row r="473" spans="1:65" s="2" customFormat="1" ht="16.5" customHeight="1">
      <c r="A473" s="36"/>
      <c r="B473" s="37"/>
      <c r="C473" s="248" t="s">
        <v>665</v>
      </c>
      <c r="D473" s="248" t="s">
        <v>654</v>
      </c>
      <c r="E473" s="249" t="s">
        <v>666</v>
      </c>
      <c r="F473" s="250" t="s">
        <v>667</v>
      </c>
      <c r="G473" s="251" t="s">
        <v>348</v>
      </c>
      <c r="H473" s="252">
        <v>2.1</v>
      </c>
      <c r="I473" s="253"/>
      <c r="J473" s="254">
        <f>ROUND(I473*H473,2)</f>
        <v>0</v>
      </c>
      <c r="K473" s="250" t="s">
        <v>151</v>
      </c>
      <c r="L473" s="255"/>
      <c r="M473" s="256" t="s">
        <v>19</v>
      </c>
      <c r="N473" s="257" t="s">
        <v>46</v>
      </c>
      <c r="O473" s="66"/>
      <c r="P473" s="189">
        <f>O473*H473</f>
        <v>0</v>
      </c>
      <c r="Q473" s="189">
        <v>0.0001</v>
      </c>
      <c r="R473" s="189">
        <f>Q473*H473</f>
        <v>0.00021</v>
      </c>
      <c r="S473" s="189">
        <v>0</v>
      </c>
      <c r="T473" s="19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1" t="s">
        <v>203</v>
      </c>
      <c r="AT473" s="191" t="s">
        <v>654</v>
      </c>
      <c r="AU473" s="191" t="s">
        <v>85</v>
      </c>
      <c r="AY473" s="19" t="s">
        <v>144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19" t="s">
        <v>83</v>
      </c>
      <c r="BK473" s="192">
        <f>ROUND(I473*H473,2)</f>
        <v>0</v>
      </c>
      <c r="BL473" s="19" t="s">
        <v>169</v>
      </c>
      <c r="BM473" s="191" t="s">
        <v>668</v>
      </c>
    </row>
    <row r="474" spans="1:47" s="2" customFormat="1" ht="11.25">
      <c r="A474" s="36"/>
      <c r="B474" s="37"/>
      <c r="C474" s="38"/>
      <c r="D474" s="193" t="s">
        <v>154</v>
      </c>
      <c r="E474" s="38"/>
      <c r="F474" s="194" t="s">
        <v>667</v>
      </c>
      <c r="G474" s="38"/>
      <c r="H474" s="38"/>
      <c r="I474" s="195"/>
      <c r="J474" s="38"/>
      <c r="K474" s="38"/>
      <c r="L474" s="41"/>
      <c r="M474" s="196"/>
      <c r="N474" s="197"/>
      <c r="O474" s="66"/>
      <c r="P474" s="66"/>
      <c r="Q474" s="66"/>
      <c r="R474" s="66"/>
      <c r="S474" s="66"/>
      <c r="T474" s="67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9" t="s">
        <v>154</v>
      </c>
      <c r="AU474" s="19" t="s">
        <v>85</v>
      </c>
    </row>
    <row r="475" spans="2:51" s="13" customFormat="1" ht="11.25">
      <c r="B475" s="201"/>
      <c r="C475" s="202"/>
      <c r="D475" s="193" t="s">
        <v>184</v>
      </c>
      <c r="E475" s="203" t="s">
        <v>19</v>
      </c>
      <c r="F475" s="204" t="s">
        <v>669</v>
      </c>
      <c r="G475" s="202"/>
      <c r="H475" s="205">
        <v>2.1</v>
      </c>
      <c r="I475" s="206"/>
      <c r="J475" s="202"/>
      <c r="K475" s="202"/>
      <c r="L475" s="207"/>
      <c r="M475" s="208"/>
      <c r="N475" s="209"/>
      <c r="O475" s="209"/>
      <c r="P475" s="209"/>
      <c r="Q475" s="209"/>
      <c r="R475" s="209"/>
      <c r="S475" s="209"/>
      <c r="T475" s="210"/>
      <c r="AT475" s="211" t="s">
        <v>184</v>
      </c>
      <c r="AU475" s="211" t="s">
        <v>85</v>
      </c>
      <c r="AV475" s="13" t="s">
        <v>85</v>
      </c>
      <c r="AW475" s="13" t="s">
        <v>37</v>
      </c>
      <c r="AX475" s="13" t="s">
        <v>83</v>
      </c>
      <c r="AY475" s="211" t="s">
        <v>144</v>
      </c>
    </row>
    <row r="476" spans="1:65" s="2" customFormat="1" ht="16.5" customHeight="1">
      <c r="A476" s="36"/>
      <c r="B476" s="37"/>
      <c r="C476" s="180" t="s">
        <v>670</v>
      </c>
      <c r="D476" s="180" t="s">
        <v>147</v>
      </c>
      <c r="E476" s="181" t="s">
        <v>671</v>
      </c>
      <c r="F476" s="182" t="s">
        <v>672</v>
      </c>
      <c r="G476" s="183" t="s">
        <v>199</v>
      </c>
      <c r="H476" s="184">
        <v>37.562</v>
      </c>
      <c r="I476" s="185"/>
      <c r="J476" s="186">
        <f>ROUND(I476*H476,2)</f>
        <v>0</v>
      </c>
      <c r="K476" s="182" t="s">
        <v>151</v>
      </c>
      <c r="L476" s="41"/>
      <c r="M476" s="187" t="s">
        <v>19</v>
      </c>
      <c r="N476" s="188" t="s">
        <v>46</v>
      </c>
      <c r="O476" s="66"/>
      <c r="P476" s="189">
        <f>O476*H476</f>
        <v>0</v>
      </c>
      <c r="Q476" s="189">
        <v>0.0003</v>
      </c>
      <c r="R476" s="189">
        <f>Q476*H476</f>
        <v>0.011268599999999998</v>
      </c>
      <c r="S476" s="189">
        <v>0</v>
      </c>
      <c r="T476" s="190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91" t="s">
        <v>169</v>
      </c>
      <c r="AT476" s="191" t="s">
        <v>147</v>
      </c>
      <c r="AU476" s="191" t="s">
        <v>85</v>
      </c>
      <c r="AY476" s="19" t="s">
        <v>144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19" t="s">
        <v>83</v>
      </c>
      <c r="BK476" s="192">
        <f>ROUND(I476*H476,2)</f>
        <v>0</v>
      </c>
      <c r="BL476" s="19" t="s">
        <v>169</v>
      </c>
      <c r="BM476" s="191" t="s">
        <v>673</v>
      </c>
    </row>
    <row r="477" spans="1:47" s="2" customFormat="1" ht="11.25">
      <c r="A477" s="36"/>
      <c r="B477" s="37"/>
      <c r="C477" s="38"/>
      <c r="D477" s="193" t="s">
        <v>154</v>
      </c>
      <c r="E477" s="38"/>
      <c r="F477" s="194" t="s">
        <v>674</v>
      </c>
      <c r="G477" s="38"/>
      <c r="H477" s="38"/>
      <c r="I477" s="195"/>
      <c r="J477" s="38"/>
      <c r="K477" s="38"/>
      <c r="L477" s="41"/>
      <c r="M477" s="196"/>
      <c r="N477" s="197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154</v>
      </c>
      <c r="AU477" s="19" t="s">
        <v>85</v>
      </c>
    </row>
    <row r="478" spans="1:47" s="2" customFormat="1" ht="11.25">
      <c r="A478" s="36"/>
      <c r="B478" s="37"/>
      <c r="C478" s="38"/>
      <c r="D478" s="198" t="s">
        <v>155</v>
      </c>
      <c r="E478" s="38"/>
      <c r="F478" s="199" t="s">
        <v>675</v>
      </c>
      <c r="G478" s="38"/>
      <c r="H478" s="38"/>
      <c r="I478" s="195"/>
      <c r="J478" s="38"/>
      <c r="K478" s="38"/>
      <c r="L478" s="41"/>
      <c r="M478" s="196"/>
      <c r="N478" s="197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155</v>
      </c>
      <c r="AU478" s="19" t="s">
        <v>85</v>
      </c>
    </row>
    <row r="479" spans="2:51" s="15" customFormat="1" ht="11.25">
      <c r="B479" s="227"/>
      <c r="C479" s="228"/>
      <c r="D479" s="193" t="s">
        <v>184</v>
      </c>
      <c r="E479" s="229" t="s">
        <v>19</v>
      </c>
      <c r="F479" s="230" t="s">
        <v>624</v>
      </c>
      <c r="G479" s="228"/>
      <c r="H479" s="229" t="s">
        <v>19</v>
      </c>
      <c r="I479" s="231"/>
      <c r="J479" s="228"/>
      <c r="K479" s="228"/>
      <c r="L479" s="232"/>
      <c r="M479" s="233"/>
      <c r="N479" s="234"/>
      <c r="O479" s="234"/>
      <c r="P479" s="234"/>
      <c r="Q479" s="234"/>
      <c r="R479" s="234"/>
      <c r="S479" s="234"/>
      <c r="T479" s="235"/>
      <c r="AT479" s="236" t="s">
        <v>184</v>
      </c>
      <c r="AU479" s="236" t="s">
        <v>85</v>
      </c>
      <c r="AV479" s="15" t="s">
        <v>83</v>
      </c>
      <c r="AW479" s="15" t="s">
        <v>37</v>
      </c>
      <c r="AX479" s="15" t="s">
        <v>75</v>
      </c>
      <c r="AY479" s="236" t="s">
        <v>144</v>
      </c>
    </row>
    <row r="480" spans="2:51" s="13" customFormat="1" ht="11.25">
      <c r="B480" s="201"/>
      <c r="C480" s="202"/>
      <c r="D480" s="193" t="s">
        <v>184</v>
      </c>
      <c r="E480" s="203" t="s">
        <v>19</v>
      </c>
      <c r="F480" s="204" t="s">
        <v>625</v>
      </c>
      <c r="G480" s="202"/>
      <c r="H480" s="205">
        <v>28.841</v>
      </c>
      <c r="I480" s="206"/>
      <c r="J480" s="202"/>
      <c r="K480" s="202"/>
      <c r="L480" s="207"/>
      <c r="M480" s="208"/>
      <c r="N480" s="209"/>
      <c r="O480" s="209"/>
      <c r="P480" s="209"/>
      <c r="Q480" s="209"/>
      <c r="R480" s="209"/>
      <c r="S480" s="209"/>
      <c r="T480" s="210"/>
      <c r="AT480" s="211" t="s">
        <v>184</v>
      </c>
      <c r="AU480" s="211" t="s">
        <v>85</v>
      </c>
      <c r="AV480" s="13" t="s">
        <v>85</v>
      </c>
      <c r="AW480" s="13" t="s">
        <v>37</v>
      </c>
      <c r="AX480" s="13" t="s">
        <v>75</v>
      </c>
      <c r="AY480" s="211" t="s">
        <v>144</v>
      </c>
    </row>
    <row r="481" spans="2:51" s="15" customFormat="1" ht="11.25">
      <c r="B481" s="227"/>
      <c r="C481" s="228"/>
      <c r="D481" s="193" t="s">
        <v>184</v>
      </c>
      <c r="E481" s="229" t="s">
        <v>19</v>
      </c>
      <c r="F481" s="230" t="s">
        <v>626</v>
      </c>
      <c r="G481" s="228"/>
      <c r="H481" s="229" t="s">
        <v>19</v>
      </c>
      <c r="I481" s="231"/>
      <c r="J481" s="228"/>
      <c r="K481" s="228"/>
      <c r="L481" s="232"/>
      <c r="M481" s="233"/>
      <c r="N481" s="234"/>
      <c r="O481" s="234"/>
      <c r="P481" s="234"/>
      <c r="Q481" s="234"/>
      <c r="R481" s="234"/>
      <c r="S481" s="234"/>
      <c r="T481" s="235"/>
      <c r="AT481" s="236" t="s">
        <v>184</v>
      </c>
      <c r="AU481" s="236" t="s">
        <v>85</v>
      </c>
      <c r="AV481" s="15" t="s">
        <v>83</v>
      </c>
      <c r="AW481" s="15" t="s">
        <v>37</v>
      </c>
      <c r="AX481" s="15" t="s">
        <v>75</v>
      </c>
      <c r="AY481" s="236" t="s">
        <v>144</v>
      </c>
    </row>
    <row r="482" spans="2:51" s="13" customFormat="1" ht="11.25">
      <c r="B482" s="201"/>
      <c r="C482" s="202"/>
      <c r="D482" s="193" t="s">
        <v>184</v>
      </c>
      <c r="E482" s="203" t="s">
        <v>19</v>
      </c>
      <c r="F482" s="204" t="s">
        <v>627</v>
      </c>
      <c r="G482" s="202"/>
      <c r="H482" s="205">
        <v>8.721</v>
      </c>
      <c r="I482" s="206"/>
      <c r="J482" s="202"/>
      <c r="K482" s="202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184</v>
      </c>
      <c r="AU482" s="211" t="s">
        <v>85</v>
      </c>
      <c r="AV482" s="13" t="s">
        <v>85</v>
      </c>
      <c r="AW482" s="13" t="s">
        <v>37</v>
      </c>
      <c r="AX482" s="13" t="s">
        <v>75</v>
      </c>
      <c r="AY482" s="211" t="s">
        <v>144</v>
      </c>
    </row>
    <row r="483" spans="2:51" s="14" customFormat="1" ht="11.25">
      <c r="B483" s="212"/>
      <c r="C483" s="213"/>
      <c r="D483" s="193" t="s">
        <v>184</v>
      </c>
      <c r="E483" s="214" t="s">
        <v>19</v>
      </c>
      <c r="F483" s="215" t="s">
        <v>186</v>
      </c>
      <c r="G483" s="213"/>
      <c r="H483" s="216">
        <v>37.562</v>
      </c>
      <c r="I483" s="217"/>
      <c r="J483" s="213"/>
      <c r="K483" s="213"/>
      <c r="L483" s="218"/>
      <c r="M483" s="219"/>
      <c r="N483" s="220"/>
      <c r="O483" s="220"/>
      <c r="P483" s="220"/>
      <c r="Q483" s="220"/>
      <c r="R483" s="220"/>
      <c r="S483" s="220"/>
      <c r="T483" s="221"/>
      <c r="AT483" s="222" t="s">
        <v>184</v>
      </c>
      <c r="AU483" s="222" t="s">
        <v>85</v>
      </c>
      <c r="AV483" s="14" t="s">
        <v>169</v>
      </c>
      <c r="AW483" s="14" t="s">
        <v>37</v>
      </c>
      <c r="AX483" s="14" t="s">
        <v>83</v>
      </c>
      <c r="AY483" s="222" t="s">
        <v>144</v>
      </c>
    </row>
    <row r="484" spans="1:65" s="2" customFormat="1" ht="24.2" customHeight="1">
      <c r="A484" s="36"/>
      <c r="B484" s="37"/>
      <c r="C484" s="180" t="s">
        <v>676</v>
      </c>
      <c r="D484" s="180" t="s">
        <v>147</v>
      </c>
      <c r="E484" s="181" t="s">
        <v>677</v>
      </c>
      <c r="F484" s="182" t="s">
        <v>678</v>
      </c>
      <c r="G484" s="183" t="s">
        <v>199</v>
      </c>
      <c r="H484" s="184">
        <v>37.562</v>
      </c>
      <c r="I484" s="185"/>
      <c r="J484" s="186">
        <f>ROUND(I484*H484,2)</f>
        <v>0</v>
      </c>
      <c r="K484" s="182" t="s">
        <v>151</v>
      </c>
      <c r="L484" s="41"/>
      <c r="M484" s="187" t="s">
        <v>19</v>
      </c>
      <c r="N484" s="188" t="s">
        <v>46</v>
      </c>
      <c r="O484" s="66"/>
      <c r="P484" s="189">
        <f>O484*H484</f>
        <v>0</v>
      </c>
      <c r="Q484" s="189">
        <v>0.00835</v>
      </c>
      <c r="R484" s="189">
        <f>Q484*H484</f>
        <v>0.3136427</v>
      </c>
      <c r="S484" s="189">
        <v>0</v>
      </c>
      <c r="T484" s="190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1" t="s">
        <v>169</v>
      </c>
      <c r="AT484" s="191" t="s">
        <v>147</v>
      </c>
      <c r="AU484" s="191" t="s">
        <v>85</v>
      </c>
      <c r="AY484" s="19" t="s">
        <v>144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9" t="s">
        <v>83</v>
      </c>
      <c r="BK484" s="192">
        <f>ROUND(I484*H484,2)</f>
        <v>0</v>
      </c>
      <c r="BL484" s="19" t="s">
        <v>169</v>
      </c>
      <c r="BM484" s="191" t="s">
        <v>679</v>
      </c>
    </row>
    <row r="485" spans="1:47" s="2" customFormat="1" ht="19.5">
      <c r="A485" s="36"/>
      <c r="B485" s="37"/>
      <c r="C485" s="38"/>
      <c r="D485" s="193" t="s">
        <v>154</v>
      </c>
      <c r="E485" s="38"/>
      <c r="F485" s="194" t="s">
        <v>680</v>
      </c>
      <c r="G485" s="38"/>
      <c r="H485" s="38"/>
      <c r="I485" s="195"/>
      <c r="J485" s="38"/>
      <c r="K485" s="38"/>
      <c r="L485" s="41"/>
      <c r="M485" s="196"/>
      <c r="N485" s="197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154</v>
      </c>
      <c r="AU485" s="19" t="s">
        <v>85</v>
      </c>
    </row>
    <row r="486" spans="1:47" s="2" customFormat="1" ht="11.25">
      <c r="A486" s="36"/>
      <c r="B486" s="37"/>
      <c r="C486" s="38"/>
      <c r="D486" s="198" t="s">
        <v>155</v>
      </c>
      <c r="E486" s="38"/>
      <c r="F486" s="199" t="s">
        <v>681</v>
      </c>
      <c r="G486" s="38"/>
      <c r="H486" s="38"/>
      <c r="I486" s="195"/>
      <c r="J486" s="38"/>
      <c r="K486" s="38"/>
      <c r="L486" s="41"/>
      <c r="M486" s="196"/>
      <c r="N486" s="197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155</v>
      </c>
      <c r="AU486" s="19" t="s">
        <v>85</v>
      </c>
    </row>
    <row r="487" spans="2:51" s="15" customFormat="1" ht="11.25">
      <c r="B487" s="227"/>
      <c r="C487" s="228"/>
      <c r="D487" s="193" t="s">
        <v>184</v>
      </c>
      <c r="E487" s="229" t="s">
        <v>19</v>
      </c>
      <c r="F487" s="230" t="s">
        <v>624</v>
      </c>
      <c r="G487" s="228"/>
      <c r="H487" s="229" t="s">
        <v>19</v>
      </c>
      <c r="I487" s="231"/>
      <c r="J487" s="228"/>
      <c r="K487" s="228"/>
      <c r="L487" s="232"/>
      <c r="M487" s="233"/>
      <c r="N487" s="234"/>
      <c r="O487" s="234"/>
      <c r="P487" s="234"/>
      <c r="Q487" s="234"/>
      <c r="R487" s="234"/>
      <c r="S487" s="234"/>
      <c r="T487" s="235"/>
      <c r="AT487" s="236" t="s">
        <v>184</v>
      </c>
      <c r="AU487" s="236" t="s">
        <v>85</v>
      </c>
      <c r="AV487" s="15" t="s">
        <v>83</v>
      </c>
      <c r="AW487" s="15" t="s">
        <v>37</v>
      </c>
      <c r="AX487" s="15" t="s">
        <v>75</v>
      </c>
      <c r="AY487" s="236" t="s">
        <v>144</v>
      </c>
    </row>
    <row r="488" spans="2:51" s="13" customFormat="1" ht="11.25">
      <c r="B488" s="201"/>
      <c r="C488" s="202"/>
      <c r="D488" s="193" t="s">
        <v>184</v>
      </c>
      <c r="E488" s="203" t="s">
        <v>19</v>
      </c>
      <c r="F488" s="204" t="s">
        <v>625</v>
      </c>
      <c r="G488" s="202"/>
      <c r="H488" s="205">
        <v>28.841</v>
      </c>
      <c r="I488" s="206"/>
      <c r="J488" s="202"/>
      <c r="K488" s="202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184</v>
      </c>
      <c r="AU488" s="211" t="s">
        <v>85</v>
      </c>
      <c r="AV488" s="13" t="s">
        <v>85</v>
      </c>
      <c r="AW488" s="13" t="s">
        <v>37</v>
      </c>
      <c r="AX488" s="13" t="s">
        <v>75</v>
      </c>
      <c r="AY488" s="211" t="s">
        <v>144</v>
      </c>
    </row>
    <row r="489" spans="2:51" s="15" customFormat="1" ht="11.25">
      <c r="B489" s="227"/>
      <c r="C489" s="228"/>
      <c r="D489" s="193" t="s">
        <v>184</v>
      </c>
      <c r="E489" s="229" t="s">
        <v>19</v>
      </c>
      <c r="F489" s="230" t="s">
        <v>626</v>
      </c>
      <c r="G489" s="228"/>
      <c r="H489" s="229" t="s">
        <v>19</v>
      </c>
      <c r="I489" s="231"/>
      <c r="J489" s="228"/>
      <c r="K489" s="228"/>
      <c r="L489" s="232"/>
      <c r="M489" s="233"/>
      <c r="N489" s="234"/>
      <c r="O489" s="234"/>
      <c r="P489" s="234"/>
      <c r="Q489" s="234"/>
      <c r="R489" s="234"/>
      <c r="S489" s="234"/>
      <c r="T489" s="235"/>
      <c r="AT489" s="236" t="s">
        <v>184</v>
      </c>
      <c r="AU489" s="236" t="s">
        <v>85</v>
      </c>
      <c r="AV489" s="15" t="s">
        <v>83</v>
      </c>
      <c r="AW489" s="15" t="s">
        <v>37</v>
      </c>
      <c r="AX489" s="15" t="s">
        <v>75</v>
      </c>
      <c r="AY489" s="236" t="s">
        <v>144</v>
      </c>
    </row>
    <row r="490" spans="2:51" s="13" customFormat="1" ht="11.25">
      <c r="B490" s="201"/>
      <c r="C490" s="202"/>
      <c r="D490" s="193" t="s">
        <v>184</v>
      </c>
      <c r="E490" s="203" t="s">
        <v>19</v>
      </c>
      <c r="F490" s="204" t="s">
        <v>627</v>
      </c>
      <c r="G490" s="202"/>
      <c r="H490" s="205">
        <v>8.721</v>
      </c>
      <c r="I490" s="206"/>
      <c r="J490" s="202"/>
      <c r="K490" s="202"/>
      <c r="L490" s="207"/>
      <c r="M490" s="208"/>
      <c r="N490" s="209"/>
      <c r="O490" s="209"/>
      <c r="P490" s="209"/>
      <c r="Q490" s="209"/>
      <c r="R490" s="209"/>
      <c r="S490" s="209"/>
      <c r="T490" s="210"/>
      <c r="AT490" s="211" t="s">
        <v>184</v>
      </c>
      <c r="AU490" s="211" t="s">
        <v>85</v>
      </c>
      <c r="AV490" s="13" t="s">
        <v>85</v>
      </c>
      <c r="AW490" s="13" t="s">
        <v>37</v>
      </c>
      <c r="AX490" s="13" t="s">
        <v>75</v>
      </c>
      <c r="AY490" s="211" t="s">
        <v>144</v>
      </c>
    </row>
    <row r="491" spans="2:51" s="14" customFormat="1" ht="11.25">
      <c r="B491" s="212"/>
      <c r="C491" s="213"/>
      <c r="D491" s="193" t="s">
        <v>184</v>
      </c>
      <c r="E491" s="214" t="s">
        <v>19</v>
      </c>
      <c r="F491" s="215" t="s">
        <v>186</v>
      </c>
      <c r="G491" s="213"/>
      <c r="H491" s="216">
        <v>37.562</v>
      </c>
      <c r="I491" s="217"/>
      <c r="J491" s="213"/>
      <c r="K491" s="213"/>
      <c r="L491" s="218"/>
      <c r="M491" s="219"/>
      <c r="N491" s="220"/>
      <c r="O491" s="220"/>
      <c r="P491" s="220"/>
      <c r="Q491" s="220"/>
      <c r="R491" s="220"/>
      <c r="S491" s="220"/>
      <c r="T491" s="221"/>
      <c r="AT491" s="222" t="s">
        <v>184</v>
      </c>
      <c r="AU491" s="222" t="s">
        <v>85</v>
      </c>
      <c r="AV491" s="14" t="s">
        <v>169</v>
      </c>
      <c r="AW491" s="14" t="s">
        <v>37</v>
      </c>
      <c r="AX491" s="14" t="s">
        <v>83</v>
      </c>
      <c r="AY491" s="222" t="s">
        <v>144</v>
      </c>
    </row>
    <row r="492" spans="1:65" s="2" customFormat="1" ht="16.5" customHeight="1">
      <c r="A492" s="36"/>
      <c r="B492" s="37"/>
      <c r="C492" s="248" t="s">
        <v>682</v>
      </c>
      <c r="D492" s="248" t="s">
        <v>654</v>
      </c>
      <c r="E492" s="249" t="s">
        <v>683</v>
      </c>
      <c r="F492" s="250" t="s">
        <v>684</v>
      </c>
      <c r="G492" s="251" t="s">
        <v>199</v>
      </c>
      <c r="H492" s="252">
        <v>39.44</v>
      </c>
      <c r="I492" s="253"/>
      <c r="J492" s="254">
        <f>ROUND(I492*H492,2)</f>
        <v>0</v>
      </c>
      <c r="K492" s="250" t="s">
        <v>151</v>
      </c>
      <c r="L492" s="255"/>
      <c r="M492" s="256" t="s">
        <v>19</v>
      </c>
      <c r="N492" s="257" t="s">
        <v>46</v>
      </c>
      <c r="O492" s="66"/>
      <c r="P492" s="189">
        <f>O492*H492</f>
        <v>0</v>
      </c>
      <c r="Q492" s="189">
        <v>0.0024</v>
      </c>
      <c r="R492" s="189">
        <f>Q492*H492</f>
        <v>0.09465599999999999</v>
      </c>
      <c r="S492" s="189">
        <v>0</v>
      </c>
      <c r="T492" s="190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91" t="s">
        <v>203</v>
      </c>
      <c r="AT492" s="191" t="s">
        <v>654</v>
      </c>
      <c r="AU492" s="191" t="s">
        <v>85</v>
      </c>
      <c r="AY492" s="19" t="s">
        <v>144</v>
      </c>
      <c r="BE492" s="192">
        <f>IF(N492="základní",J492,0)</f>
        <v>0</v>
      </c>
      <c r="BF492" s="192">
        <f>IF(N492="snížená",J492,0)</f>
        <v>0</v>
      </c>
      <c r="BG492" s="192">
        <f>IF(N492="zákl. přenesená",J492,0)</f>
        <v>0</v>
      </c>
      <c r="BH492" s="192">
        <f>IF(N492="sníž. přenesená",J492,0)</f>
        <v>0</v>
      </c>
      <c r="BI492" s="192">
        <f>IF(N492="nulová",J492,0)</f>
        <v>0</v>
      </c>
      <c r="BJ492" s="19" t="s">
        <v>83</v>
      </c>
      <c r="BK492" s="192">
        <f>ROUND(I492*H492,2)</f>
        <v>0</v>
      </c>
      <c r="BL492" s="19" t="s">
        <v>169</v>
      </c>
      <c r="BM492" s="191" t="s">
        <v>685</v>
      </c>
    </row>
    <row r="493" spans="1:47" s="2" customFormat="1" ht="11.25">
      <c r="A493" s="36"/>
      <c r="B493" s="37"/>
      <c r="C493" s="38"/>
      <c r="D493" s="193" t="s">
        <v>154</v>
      </c>
      <c r="E493" s="38"/>
      <c r="F493" s="194" t="s">
        <v>684</v>
      </c>
      <c r="G493" s="38"/>
      <c r="H493" s="38"/>
      <c r="I493" s="195"/>
      <c r="J493" s="38"/>
      <c r="K493" s="38"/>
      <c r="L493" s="41"/>
      <c r="M493" s="196"/>
      <c r="N493" s="197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154</v>
      </c>
      <c r="AU493" s="19" t="s">
        <v>85</v>
      </c>
    </row>
    <row r="494" spans="2:51" s="13" customFormat="1" ht="11.25">
      <c r="B494" s="201"/>
      <c r="C494" s="202"/>
      <c r="D494" s="193" t="s">
        <v>184</v>
      </c>
      <c r="E494" s="203" t="s">
        <v>19</v>
      </c>
      <c r="F494" s="204" t="s">
        <v>686</v>
      </c>
      <c r="G494" s="202"/>
      <c r="H494" s="205">
        <v>39.44</v>
      </c>
      <c r="I494" s="206"/>
      <c r="J494" s="202"/>
      <c r="K494" s="202"/>
      <c r="L494" s="207"/>
      <c r="M494" s="208"/>
      <c r="N494" s="209"/>
      <c r="O494" s="209"/>
      <c r="P494" s="209"/>
      <c r="Q494" s="209"/>
      <c r="R494" s="209"/>
      <c r="S494" s="209"/>
      <c r="T494" s="210"/>
      <c r="AT494" s="211" t="s">
        <v>184</v>
      </c>
      <c r="AU494" s="211" t="s">
        <v>85</v>
      </c>
      <c r="AV494" s="13" t="s">
        <v>85</v>
      </c>
      <c r="AW494" s="13" t="s">
        <v>37</v>
      </c>
      <c r="AX494" s="13" t="s">
        <v>83</v>
      </c>
      <c r="AY494" s="211" t="s">
        <v>144</v>
      </c>
    </row>
    <row r="495" spans="1:65" s="2" customFormat="1" ht="21.75" customHeight="1">
      <c r="A495" s="36"/>
      <c r="B495" s="37"/>
      <c r="C495" s="180" t="s">
        <v>687</v>
      </c>
      <c r="D495" s="180" t="s">
        <v>147</v>
      </c>
      <c r="E495" s="181" t="s">
        <v>688</v>
      </c>
      <c r="F495" s="182" t="s">
        <v>689</v>
      </c>
      <c r="G495" s="183" t="s">
        <v>150</v>
      </c>
      <c r="H495" s="184">
        <v>8</v>
      </c>
      <c r="I495" s="185"/>
      <c r="J495" s="186">
        <f>ROUND(I495*H495,2)</f>
        <v>0</v>
      </c>
      <c r="K495" s="182" t="s">
        <v>151</v>
      </c>
      <c r="L495" s="41"/>
      <c r="M495" s="187" t="s">
        <v>19</v>
      </c>
      <c r="N495" s="188" t="s">
        <v>46</v>
      </c>
      <c r="O495" s="66"/>
      <c r="P495" s="189">
        <f>O495*H495</f>
        <v>0</v>
      </c>
      <c r="Q495" s="189">
        <v>0.00313</v>
      </c>
      <c r="R495" s="189">
        <f>Q495*H495</f>
        <v>0.02504</v>
      </c>
      <c r="S495" s="189">
        <v>0</v>
      </c>
      <c r="T495" s="190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169</v>
      </c>
      <c r="AT495" s="191" t="s">
        <v>147</v>
      </c>
      <c r="AU495" s="191" t="s">
        <v>85</v>
      </c>
      <c r="AY495" s="19" t="s">
        <v>144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83</v>
      </c>
      <c r="BK495" s="192">
        <f>ROUND(I495*H495,2)</f>
        <v>0</v>
      </c>
      <c r="BL495" s="19" t="s">
        <v>169</v>
      </c>
      <c r="BM495" s="191" t="s">
        <v>690</v>
      </c>
    </row>
    <row r="496" spans="1:47" s="2" customFormat="1" ht="19.5">
      <c r="A496" s="36"/>
      <c r="B496" s="37"/>
      <c r="C496" s="38"/>
      <c r="D496" s="193" t="s">
        <v>154</v>
      </c>
      <c r="E496" s="38"/>
      <c r="F496" s="194" t="s">
        <v>691</v>
      </c>
      <c r="G496" s="38"/>
      <c r="H496" s="38"/>
      <c r="I496" s="195"/>
      <c r="J496" s="38"/>
      <c r="K496" s="38"/>
      <c r="L496" s="41"/>
      <c r="M496" s="196"/>
      <c r="N496" s="197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154</v>
      </c>
      <c r="AU496" s="19" t="s">
        <v>85</v>
      </c>
    </row>
    <row r="497" spans="1:47" s="2" customFormat="1" ht="11.25">
      <c r="A497" s="36"/>
      <c r="B497" s="37"/>
      <c r="C497" s="38"/>
      <c r="D497" s="198" t="s">
        <v>155</v>
      </c>
      <c r="E497" s="38"/>
      <c r="F497" s="199" t="s">
        <v>692</v>
      </c>
      <c r="G497" s="38"/>
      <c r="H497" s="38"/>
      <c r="I497" s="195"/>
      <c r="J497" s="38"/>
      <c r="K497" s="38"/>
      <c r="L497" s="41"/>
      <c r="M497" s="196"/>
      <c r="N497" s="197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155</v>
      </c>
      <c r="AU497" s="19" t="s">
        <v>85</v>
      </c>
    </row>
    <row r="498" spans="2:51" s="13" customFormat="1" ht="11.25">
      <c r="B498" s="201"/>
      <c r="C498" s="202"/>
      <c r="D498" s="193" t="s">
        <v>184</v>
      </c>
      <c r="E498" s="203" t="s">
        <v>19</v>
      </c>
      <c r="F498" s="204" t="s">
        <v>203</v>
      </c>
      <c r="G498" s="202"/>
      <c r="H498" s="205">
        <v>8</v>
      </c>
      <c r="I498" s="206"/>
      <c r="J498" s="202"/>
      <c r="K498" s="202"/>
      <c r="L498" s="207"/>
      <c r="M498" s="208"/>
      <c r="N498" s="209"/>
      <c r="O498" s="209"/>
      <c r="P498" s="209"/>
      <c r="Q498" s="209"/>
      <c r="R498" s="209"/>
      <c r="S498" s="209"/>
      <c r="T498" s="210"/>
      <c r="AT498" s="211" t="s">
        <v>184</v>
      </c>
      <c r="AU498" s="211" t="s">
        <v>85</v>
      </c>
      <c r="AV498" s="13" t="s">
        <v>85</v>
      </c>
      <c r="AW498" s="13" t="s">
        <v>37</v>
      </c>
      <c r="AX498" s="13" t="s">
        <v>75</v>
      </c>
      <c r="AY498" s="211" t="s">
        <v>144</v>
      </c>
    </row>
    <row r="499" spans="2:51" s="14" customFormat="1" ht="11.25">
      <c r="B499" s="212"/>
      <c r="C499" s="213"/>
      <c r="D499" s="193" t="s">
        <v>184</v>
      </c>
      <c r="E499" s="214" t="s">
        <v>19</v>
      </c>
      <c r="F499" s="215" t="s">
        <v>186</v>
      </c>
      <c r="G499" s="213"/>
      <c r="H499" s="216">
        <v>8</v>
      </c>
      <c r="I499" s="217"/>
      <c r="J499" s="213"/>
      <c r="K499" s="213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184</v>
      </c>
      <c r="AU499" s="222" t="s">
        <v>85</v>
      </c>
      <c r="AV499" s="14" t="s">
        <v>169</v>
      </c>
      <c r="AW499" s="14" t="s">
        <v>37</v>
      </c>
      <c r="AX499" s="14" t="s">
        <v>83</v>
      </c>
      <c r="AY499" s="222" t="s">
        <v>144</v>
      </c>
    </row>
    <row r="500" spans="1:65" s="2" customFormat="1" ht="16.5" customHeight="1">
      <c r="A500" s="36"/>
      <c r="B500" s="37"/>
      <c r="C500" s="180" t="s">
        <v>693</v>
      </c>
      <c r="D500" s="180" t="s">
        <v>147</v>
      </c>
      <c r="E500" s="181" t="s">
        <v>694</v>
      </c>
      <c r="F500" s="182" t="s">
        <v>695</v>
      </c>
      <c r="G500" s="183" t="s">
        <v>199</v>
      </c>
      <c r="H500" s="184">
        <v>1.5</v>
      </c>
      <c r="I500" s="185"/>
      <c r="J500" s="186">
        <f>ROUND(I500*H500,2)</f>
        <v>0</v>
      </c>
      <c r="K500" s="182" t="s">
        <v>19</v>
      </c>
      <c r="L500" s="41"/>
      <c r="M500" s="187" t="s">
        <v>19</v>
      </c>
      <c r="N500" s="188" t="s">
        <v>46</v>
      </c>
      <c r="O500" s="66"/>
      <c r="P500" s="189">
        <f>O500*H500</f>
        <v>0</v>
      </c>
      <c r="Q500" s="189">
        <v>0.01368</v>
      </c>
      <c r="R500" s="189">
        <f>Q500*H500</f>
        <v>0.02052</v>
      </c>
      <c r="S500" s="189">
        <v>0</v>
      </c>
      <c r="T500" s="190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91" t="s">
        <v>169</v>
      </c>
      <c r="AT500" s="191" t="s">
        <v>147</v>
      </c>
      <c r="AU500" s="191" t="s">
        <v>85</v>
      </c>
      <c r="AY500" s="19" t="s">
        <v>144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19" t="s">
        <v>83</v>
      </c>
      <c r="BK500" s="192">
        <f>ROUND(I500*H500,2)</f>
        <v>0</v>
      </c>
      <c r="BL500" s="19" t="s">
        <v>169</v>
      </c>
      <c r="BM500" s="191" t="s">
        <v>696</v>
      </c>
    </row>
    <row r="501" spans="1:47" s="2" customFormat="1" ht="19.5">
      <c r="A501" s="36"/>
      <c r="B501" s="37"/>
      <c r="C501" s="38"/>
      <c r="D501" s="193" t="s">
        <v>154</v>
      </c>
      <c r="E501" s="38"/>
      <c r="F501" s="194" t="s">
        <v>697</v>
      </c>
      <c r="G501" s="38"/>
      <c r="H501" s="38"/>
      <c r="I501" s="195"/>
      <c r="J501" s="38"/>
      <c r="K501" s="38"/>
      <c r="L501" s="41"/>
      <c r="M501" s="196"/>
      <c r="N501" s="197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154</v>
      </c>
      <c r="AU501" s="19" t="s">
        <v>85</v>
      </c>
    </row>
    <row r="502" spans="1:47" s="2" customFormat="1" ht="19.5">
      <c r="A502" s="36"/>
      <c r="B502" s="37"/>
      <c r="C502" s="38"/>
      <c r="D502" s="193" t="s">
        <v>167</v>
      </c>
      <c r="E502" s="38"/>
      <c r="F502" s="200" t="s">
        <v>698</v>
      </c>
      <c r="G502" s="38"/>
      <c r="H502" s="38"/>
      <c r="I502" s="195"/>
      <c r="J502" s="38"/>
      <c r="K502" s="38"/>
      <c r="L502" s="41"/>
      <c r="M502" s="196"/>
      <c r="N502" s="197"/>
      <c r="O502" s="66"/>
      <c r="P502" s="66"/>
      <c r="Q502" s="66"/>
      <c r="R502" s="66"/>
      <c r="S502" s="66"/>
      <c r="T502" s="67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T502" s="19" t="s">
        <v>167</v>
      </c>
      <c r="AU502" s="19" t="s">
        <v>85</v>
      </c>
    </row>
    <row r="503" spans="2:51" s="13" customFormat="1" ht="11.25">
      <c r="B503" s="201"/>
      <c r="C503" s="202"/>
      <c r="D503" s="193" t="s">
        <v>184</v>
      </c>
      <c r="E503" s="203" t="s">
        <v>19</v>
      </c>
      <c r="F503" s="204" t="s">
        <v>699</v>
      </c>
      <c r="G503" s="202"/>
      <c r="H503" s="205">
        <v>1.5</v>
      </c>
      <c r="I503" s="206"/>
      <c r="J503" s="202"/>
      <c r="K503" s="202"/>
      <c r="L503" s="207"/>
      <c r="M503" s="208"/>
      <c r="N503" s="209"/>
      <c r="O503" s="209"/>
      <c r="P503" s="209"/>
      <c r="Q503" s="209"/>
      <c r="R503" s="209"/>
      <c r="S503" s="209"/>
      <c r="T503" s="210"/>
      <c r="AT503" s="211" t="s">
        <v>184</v>
      </c>
      <c r="AU503" s="211" t="s">
        <v>85</v>
      </c>
      <c r="AV503" s="13" t="s">
        <v>85</v>
      </c>
      <c r="AW503" s="13" t="s">
        <v>37</v>
      </c>
      <c r="AX503" s="13" t="s">
        <v>75</v>
      </c>
      <c r="AY503" s="211" t="s">
        <v>144</v>
      </c>
    </row>
    <row r="504" spans="2:51" s="14" customFormat="1" ht="11.25">
      <c r="B504" s="212"/>
      <c r="C504" s="213"/>
      <c r="D504" s="193" t="s">
        <v>184</v>
      </c>
      <c r="E504" s="214" t="s">
        <v>19</v>
      </c>
      <c r="F504" s="215" t="s">
        <v>186</v>
      </c>
      <c r="G504" s="213"/>
      <c r="H504" s="216">
        <v>1.5</v>
      </c>
      <c r="I504" s="217"/>
      <c r="J504" s="213"/>
      <c r="K504" s="213"/>
      <c r="L504" s="218"/>
      <c r="M504" s="219"/>
      <c r="N504" s="220"/>
      <c r="O504" s="220"/>
      <c r="P504" s="220"/>
      <c r="Q504" s="220"/>
      <c r="R504" s="220"/>
      <c r="S504" s="220"/>
      <c r="T504" s="221"/>
      <c r="AT504" s="222" t="s">
        <v>184</v>
      </c>
      <c r="AU504" s="222" t="s">
        <v>85</v>
      </c>
      <c r="AV504" s="14" t="s">
        <v>169</v>
      </c>
      <c r="AW504" s="14" t="s">
        <v>37</v>
      </c>
      <c r="AX504" s="14" t="s">
        <v>83</v>
      </c>
      <c r="AY504" s="222" t="s">
        <v>144</v>
      </c>
    </row>
    <row r="505" spans="1:65" s="2" customFormat="1" ht="16.5" customHeight="1">
      <c r="A505" s="36"/>
      <c r="B505" s="37"/>
      <c r="C505" s="180" t="s">
        <v>700</v>
      </c>
      <c r="D505" s="180" t="s">
        <v>147</v>
      </c>
      <c r="E505" s="181" t="s">
        <v>701</v>
      </c>
      <c r="F505" s="182" t="s">
        <v>702</v>
      </c>
      <c r="G505" s="183" t="s">
        <v>348</v>
      </c>
      <c r="H505" s="184">
        <v>9</v>
      </c>
      <c r="I505" s="185"/>
      <c r="J505" s="186">
        <f>ROUND(I505*H505,2)</f>
        <v>0</v>
      </c>
      <c r="K505" s="182" t="s">
        <v>151</v>
      </c>
      <c r="L505" s="41"/>
      <c r="M505" s="187" t="s">
        <v>19</v>
      </c>
      <c r="N505" s="188" t="s">
        <v>46</v>
      </c>
      <c r="O505" s="66"/>
      <c r="P505" s="189">
        <f>O505*H505</f>
        <v>0</v>
      </c>
      <c r="Q505" s="189">
        <v>1E-05</v>
      </c>
      <c r="R505" s="189">
        <f>Q505*H505</f>
        <v>9E-05</v>
      </c>
      <c r="S505" s="189">
        <v>0</v>
      </c>
      <c r="T505" s="190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91" t="s">
        <v>169</v>
      </c>
      <c r="AT505" s="191" t="s">
        <v>147</v>
      </c>
      <c r="AU505" s="191" t="s">
        <v>85</v>
      </c>
      <c r="AY505" s="19" t="s">
        <v>144</v>
      </c>
      <c r="BE505" s="192">
        <f>IF(N505="základní",J505,0)</f>
        <v>0</v>
      </c>
      <c r="BF505" s="192">
        <f>IF(N505="snížená",J505,0)</f>
        <v>0</v>
      </c>
      <c r="BG505" s="192">
        <f>IF(N505="zákl. přenesená",J505,0)</f>
        <v>0</v>
      </c>
      <c r="BH505" s="192">
        <f>IF(N505="sníž. přenesená",J505,0)</f>
        <v>0</v>
      </c>
      <c r="BI505" s="192">
        <f>IF(N505="nulová",J505,0)</f>
        <v>0</v>
      </c>
      <c r="BJ505" s="19" t="s">
        <v>83</v>
      </c>
      <c r="BK505" s="192">
        <f>ROUND(I505*H505,2)</f>
        <v>0</v>
      </c>
      <c r="BL505" s="19" t="s">
        <v>169</v>
      </c>
      <c r="BM505" s="191" t="s">
        <v>703</v>
      </c>
    </row>
    <row r="506" spans="1:47" s="2" customFormat="1" ht="11.25">
      <c r="A506" s="36"/>
      <c r="B506" s="37"/>
      <c r="C506" s="38"/>
      <c r="D506" s="193" t="s">
        <v>154</v>
      </c>
      <c r="E506" s="38"/>
      <c r="F506" s="194" t="s">
        <v>704</v>
      </c>
      <c r="G506" s="38"/>
      <c r="H506" s="38"/>
      <c r="I506" s="195"/>
      <c r="J506" s="38"/>
      <c r="K506" s="38"/>
      <c r="L506" s="41"/>
      <c r="M506" s="196"/>
      <c r="N506" s="197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154</v>
      </c>
      <c r="AU506" s="19" t="s">
        <v>85</v>
      </c>
    </row>
    <row r="507" spans="1:47" s="2" customFormat="1" ht="11.25">
      <c r="A507" s="36"/>
      <c r="B507" s="37"/>
      <c r="C507" s="38"/>
      <c r="D507" s="198" t="s">
        <v>155</v>
      </c>
      <c r="E507" s="38"/>
      <c r="F507" s="199" t="s">
        <v>705</v>
      </c>
      <c r="G507" s="38"/>
      <c r="H507" s="38"/>
      <c r="I507" s="195"/>
      <c r="J507" s="38"/>
      <c r="K507" s="38"/>
      <c r="L507" s="41"/>
      <c r="M507" s="196"/>
      <c r="N507" s="197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155</v>
      </c>
      <c r="AU507" s="19" t="s">
        <v>85</v>
      </c>
    </row>
    <row r="508" spans="2:51" s="13" customFormat="1" ht="11.25">
      <c r="B508" s="201"/>
      <c r="C508" s="202"/>
      <c r="D508" s="193" t="s">
        <v>184</v>
      </c>
      <c r="E508" s="203" t="s">
        <v>19</v>
      </c>
      <c r="F508" s="204" t="s">
        <v>706</v>
      </c>
      <c r="G508" s="202"/>
      <c r="H508" s="205">
        <v>9</v>
      </c>
      <c r="I508" s="206"/>
      <c r="J508" s="202"/>
      <c r="K508" s="202"/>
      <c r="L508" s="207"/>
      <c r="M508" s="208"/>
      <c r="N508" s="209"/>
      <c r="O508" s="209"/>
      <c r="P508" s="209"/>
      <c r="Q508" s="209"/>
      <c r="R508" s="209"/>
      <c r="S508" s="209"/>
      <c r="T508" s="210"/>
      <c r="AT508" s="211" t="s">
        <v>184</v>
      </c>
      <c r="AU508" s="211" t="s">
        <v>85</v>
      </c>
      <c r="AV508" s="13" t="s">
        <v>85</v>
      </c>
      <c r="AW508" s="13" t="s">
        <v>37</v>
      </c>
      <c r="AX508" s="13" t="s">
        <v>83</v>
      </c>
      <c r="AY508" s="211" t="s">
        <v>144</v>
      </c>
    </row>
    <row r="509" spans="1:65" s="2" customFormat="1" ht="16.5" customHeight="1">
      <c r="A509" s="36"/>
      <c r="B509" s="37"/>
      <c r="C509" s="180" t="s">
        <v>707</v>
      </c>
      <c r="D509" s="180" t="s">
        <v>147</v>
      </c>
      <c r="E509" s="181" t="s">
        <v>708</v>
      </c>
      <c r="F509" s="182" t="s">
        <v>709</v>
      </c>
      <c r="G509" s="183" t="s">
        <v>199</v>
      </c>
      <c r="H509" s="184">
        <v>60</v>
      </c>
      <c r="I509" s="185"/>
      <c r="J509" s="186">
        <f>ROUND(I509*H509,2)</f>
        <v>0</v>
      </c>
      <c r="K509" s="182" t="s">
        <v>151</v>
      </c>
      <c r="L509" s="41"/>
      <c r="M509" s="187" t="s">
        <v>19</v>
      </c>
      <c r="N509" s="188" t="s">
        <v>46</v>
      </c>
      <c r="O509" s="66"/>
      <c r="P509" s="189">
        <f>O509*H509</f>
        <v>0</v>
      </c>
      <c r="Q509" s="189">
        <v>0.00195</v>
      </c>
      <c r="R509" s="189">
        <f>Q509*H509</f>
        <v>0.11699999999999999</v>
      </c>
      <c r="S509" s="189">
        <v>0</v>
      </c>
      <c r="T509" s="190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91" t="s">
        <v>169</v>
      </c>
      <c r="AT509" s="191" t="s">
        <v>147</v>
      </c>
      <c r="AU509" s="191" t="s">
        <v>85</v>
      </c>
      <c r="AY509" s="19" t="s">
        <v>144</v>
      </c>
      <c r="BE509" s="192">
        <f>IF(N509="základní",J509,0)</f>
        <v>0</v>
      </c>
      <c r="BF509" s="192">
        <f>IF(N509="snížená",J509,0)</f>
        <v>0</v>
      </c>
      <c r="BG509" s="192">
        <f>IF(N509="zákl. přenesená",J509,0)</f>
        <v>0</v>
      </c>
      <c r="BH509" s="192">
        <f>IF(N509="sníž. přenesená",J509,0)</f>
        <v>0</v>
      </c>
      <c r="BI509" s="192">
        <f>IF(N509="nulová",J509,0)</f>
        <v>0</v>
      </c>
      <c r="BJ509" s="19" t="s">
        <v>83</v>
      </c>
      <c r="BK509" s="192">
        <f>ROUND(I509*H509,2)</f>
        <v>0</v>
      </c>
      <c r="BL509" s="19" t="s">
        <v>169</v>
      </c>
      <c r="BM509" s="191" t="s">
        <v>710</v>
      </c>
    </row>
    <row r="510" spans="1:47" s="2" customFormat="1" ht="19.5">
      <c r="A510" s="36"/>
      <c r="B510" s="37"/>
      <c r="C510" s="38"/>
      <c r="D510" s="193" t="s">
        <v>154</v>
      </c>
      <c r="E510" s="38"/>
      <c r="F510" s="194" t="s">
        <v>711</v>
      </c>
      <c r="G510" s="38"/>
      <c r="H510" s="38"/>
      <c r="I510" s="195"/>
      <c r="J510" s="38"/>
      <c r="K510" s="38"/>
      <c r="L510" s="41"/>
      <c r="M510" s="196"/>
      <c r="N510" s="197"/>
      <c r="O510" s="66"/>
      <c r="P510" s="66"/>
      <c r="Q510" s="66"/>
      <c r="R510" s="66"/>
      <c r="S510" s="66"/>
      <c r="T510" s="67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9" t="s">
        <v>154</v>
      </c>
      <c r="AU510" s="19" t="s">
        <v>85</v>
      </c>
    </row>
    <row r="511" spans="1:47" s="2" customFormat="1" ht="11.25">
      <c r="A511" s="36"/>
      <c r="B511" s="37"/>
      <c r="C511" s="38"/>
      <c r="D511" s="198" t="s">
        <v>155</v>
      </c>
      <c r="E511" s="38"/>
      <c r="F511" s="199" t="s">
        <v>712</v>
      </c>
      <c r="G511" s="38"/>
      <c r="H511" s="38"/>
      <c r="I511" s="195"/>
      <c r="J511" s="38"/>
      <c r="K511" s="38"/>
      <c r="L511" s="41"/>
      <c r="M511" s="196"/>
      <c r="N511" s="197"/>
      <c r="O511" s="66"/>
      <c r="P511" s="66"/>
      <c r="Q511" s="66"/>
      <c r="R511" s="66"/>
      <c r="S511" s="66"/>
      <c r="T511" s="67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155</v>
      </c>
      <c r="AU511" s="19" t="s">
        <v>85</v>
      </c>
    </row>
    <row r="512" spans="2:51" s="13" customFormat="1" ht="11.25">
      <c r="B512" s="201"/>
      <c r="C512" s="202"/>
      <c r="D512" s="193" t="s">
        <v>184</v>
      </c>
      <c r="E512" s="203" t="s">
        <v>19</v>
      </c>
      <c r="F512" s="204" t="s">
        <v>713</v>
      </c>
      <c r="G512" s="202"/>
      <c r="H512" s="205">
        <v>60</v>
      </c>
      <c r="I512" s="206"/>
      <c r="J512" s="202"/>
      <c r="K512" s="202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184</v>
      </c>
      <c r="AU512" s="211" t="s">
        <v>85</v>
      </c>
      <c r="AV512" s="13" t="s">
        <v>85</v>
      </c>
      <c r="AW512" s="13" t="s">
        <v>37</v>
      </c>
      <c r="AX512" s="13" t="s">
        <v>75</v>
      </c>
      <c r="AY512" s="211" t="s">
        <v>144</v>
      </c>
    </row>
    <row r="513" spans="2:51" s="14" customFormat="1" ht="11.25">
      <c r="B513" s="212"/>
      <c r="C513" s="213"/>
      <c r="D513" s="193" t="s">
        <v>184</v>
      </c>
      <c r="E513" s="214" t="s">
        <v>19</v>
      </c>
      <c r="F513" s="215" t="s">
        <v>186</v>
      </c>
      <c r="G513" s="213"/>
      <c r="H513" s="216">
        <v>60</v>
      </c>
      <c r="I513" s="217"/>
      <c r="J513" s="213"/>
      <c r="K513" s="213"/>
      <c r="L513" s="218"/>
      <c r="M513" s="219"/>
      <c r="N513" s="220"/>
      <c r="O513" s="220"/>
      <c r="P513" s="220"/>
      <c r="Q513" s="220"/>
      <c r="R513" s="220"/>
      <c r="S513" s="220"/>
      <c r="T513" s="221"/>
      <c r="AT513" s="222" t="s">
        <v>184</v>
      </c>
      <c r="AU513" s="222" t="s">
        <v>85</v>
      </c>
      <c r="AV513" s="14" t="s">
        <v>169</v>
      </c>
      <c r="AW513" s="14" t="s">
        <v>37</v>
      </c>
      <c r="AX513" s="14" t="s">
        <v>83</v>
      </c>
      <c r="AY513" s="222" t="s">
        <v>144</v>
      </c>
    </row>
    <row r="514" spans="1:65" s="2" customFormat="1" ht="16.5" customHeight="1">
      <c r="A514" s="36"/>
      <c r="B514" s="37"/>
      <c r="C514" s="180" t="s">
        <v>714</v>
      </c>
      <c r="D514" s="180" t="s">
        <v>147</v>
      </c>
      <c r="E514" s="181" t="s">
        <v>715</v>
      </c>
      <c r="F514" s="182" t="s">
        <v>716</v>
      </c>
      <c r="G514" s="183" t="s">
        <v>199</v>
      </c>
      <c r="H514" s="184">
        <v>37.562</v>
      </c>
      <c r="I514" s="185"/>
      <c r="J514" s="186">
        <f>ROUND(I514*H514,2)</f>
        <v>0</v>
      </c>
      <c r="K514" s="182" t="s">
        <v>151</v>
      </c>
      <c r="L514" s="41"/>
      <c r="M514" s="187" t="s">
        <v>19</v>
      </c>
      <c r="N514" s="188" t="s">
        <v>46</v>
      </c>
      <c r="O514" s="66"/>
      <c r="P514" s="189">
        <f>O514*H514</f>
        <v>0</v>
      </c>
      <c r="Q514" s="189">
        <v>0.00363</v>
      </c>
      <c r="R514" s="189">
        <f>Q514*H514</f>
        <v>0.13635006</v>
      </c>
      <c r="S514" s="189">
        <v>0</v>
      </c>
      <c r="T514" s="190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91" t="s">
        <v>169</v>
      </c>
      <c r="AT514" s="191" t="s">
        <v>147</v>
      </c>
      <c r="AU514" s="191" t="s">
        <v>85</v>
      </c>
      <c r="AY514" s="19" t="s">
        <v>144</v>
      </c>
      <c r="BE514" s="192">
        <f>IF(N514="základní",J514,0)</f>
        <v>0</v>
      </c>
      <c r="BF514" s="192">
        <f>IF(N514="snížená",J514,0)</f>
        <v>0</v>
      </c>
      <c r="BG514" s="192">
        <f>IF(N514="zákl. přenesená",J514,0)</f>
        <v>0</v>
      </c>
      <c r="BH514" s="192">
        <f>IF(N514="sníž. přenesená",J514,0)</f>
        <v>0</v>
      </c>
      <c r="BI514" s="192">
        <f>IF(N514="nulová",J514,0)</f>
        <v>0</v>
      </c>
      <c r="BJ514" s="19" t="s">
        <v>83</v>
      </c>
      <c r="BK514" s="192">
        <f>ROUND(I514*H514,2)</f>
        <v>0</v>
      </c>
      <c r="BL514" s="19" t="s">
        <v>169</v>
      </c>
      <c r="BM514" s="191" t="s">
        <v>717</v>
      </c>
    </row>
    <row r="515" spans="1:47" s="2" customFormat="1" ht="11.25">
      <c r="A515" s="36"/>
      <c r="B515" s="37"/>
      <c r="C515" s="38"/>
      <c r="D515" s="193" t="s">
        <v>154</v>
      </c>
      <c r="E515" s="38"/>
      <c r="F515" s="194" t="s">
        <v>718</v>
      </c>
      <c r="G515" s="38"/>
      <c r="H515" s="38"/>
      <c r="I515" s="195"/>
      <c r="J515" s="38"/>
      <c r="K515" s="38"/>
      <c r="L515" s="41"/>
      <c r="M515" s="196"/>
      <c r="N515" s="197"/>
      <c r="O515" s="66"/>
      <c r="P515" s="66"/>
      <c r="Q515" s="66"/>
      <c r="R515" s="66"/>
      <c r="S515" s="66"/>
      <c r="T515" s="67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154</v>
      </c>
      <c r="AU515" s="19" t="s">
        <v>85</v>
      </c>
    </row>
    <row r="516" spans="1:47" s="2" customFormat="1" ht="11.25">
      <c r="A516" s="36"/>
      <c r="B516" s="37"/>
      <c r="C516" s="38"/>
      <c r="D516" s="198" t="s">
        <v>155</v>
      </c>
      <c r="E516" s="38"/>
      <c r="F516" s="199" t="s">
        <v>719</v>
      </c>
      <c r="G516" s="38"/>
      <c r="H516" s="38"/>
      <c r="I516" s="195"/>
      <c r="J516" s="38"/>
      <c r="K516" s="38"/>
      <c r="L516" s="41"/>
      <c r="M516" s="196"/>
      <c r="N516" s="197"/>
      <c r="O516" s="66"/>
      <c r="P516" s="66"/>
      <c r="Q516" s="66"/>
      <c r="R516" s="66"/>
      <c r="S516" s="66"/>
      <c r="T516" s="67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9" t="s">
        <v>155</v>
      </c>
      <c r="AU516" s="19" t="s">
        <v>85</v>
      </c>
    </row>
    <row r="517" spans="2:51" s="15" customFormat="1" ht="11.25">
      <c r="B517" s="227"/>
      <c r="C517" s="228"/>
      <c r="D517" s="193" t="s">
        <v>184</v>
      </c>
      <c r="E517" s="229" t="s">
        <v>19</v>
      </c>
      <c r="F517" s="230" t="s">
        <v>624</v>
      </c>
      <c r="G517" s="228"/>
      <c r="H517" s="229" t="s">
        <v>19</v>
      </c>
      <c r="I517" s="231"/>
      <c r="J517" s="228"/>
      <c r="K517" s="228"/>
      <c r="L517" s="232"/>
      <c r="M517" s="233"/>
      <c r="N517" s="234"/>
      <c r="O517" s="234"/>
      <c r="P517" s="234"/>
      <c r="Q517" s="234"/>
      <c r="R517" s="234"/>
      <c r="S517" s="234"/>
      <c r="T517" s="235"/>
      <c r="AT517" s="236" t="s">
        <v>184</v>
      </c>
      <c r="AU517" s="236" t="s">
        <v>85</v>
      </c>
      <c r="AV517" s="15" t="s">
        <v>83</v>
      </c>
      <c r="AW517" s="15" t="s">
        <v>37</v>
      </c>
      <c r="AX517" s="15" t="s">
        <v>75</v>
      </c>
      <c r="AY517" s="236" t="s">
        <v>144</v>
      </c>
    </row>
    <row r="518" spans="2:51" s="13" customFormat="1" ht="11.25">
      <c r="B518" s="201"/>
      <c r="C518" s="202"/>
      <c r="D518" s="193" t="s">
        <v>184</v>
      </c>
      <c r="E518" s="203" t="s">
        <v>19</v>
      </c>
      <c r="F518" s="204" t="s">
        <v>625</v>
      </c>
      <c r="G518" s="202"/>
      <c r="H518" s="205">
        <v>28.841</v>
      </c>
      <c r="I518" s="206"/>
      <c r="J518" s="202"/>
      <c r="K518" s="202"/>
      <c r="L518" s="207"/>
      <c r="M518" s="208"/>
      <c r="N518" s="209"/>
      <c r="O518" s="209"/>
      <c r="P518" s="209"/>
      <c r="Q518" s="209"/>
      <c r="R518" s="209"/>
      <c r="S518" s="209"/>
      <c r="T518" s="210"/>
      <c r="AT518" s="211" t="s">
        <v>184</v>
      </c>
      <c r="AU518" s="211" t="s">
        <v>85</v>
      </c>
      <c r="AV518" s="13" t="s">
        <v>85</v>
      </c>
      <c r="AW518" s="13" t="s">
        <v>37</v>
      </c>
      <c r="AX518" s="13" t="s">
        <v>75</v>
      </c>
      <c r="AY518" s="211" t="s">
        <v>144</v>
      </c>
    </row>
    <row r="519" spans="2:51" s="15" customFormat="1" ht="11.25">
      <c r="B519" s="227"/>
      <c r="C519" s="228"/>
      <c r="D519" s="193" t="s">
        <v>184</v>
      </c>
      <c r="E519" s="229" t="s">
        <v>19</v>
      </c>
      <c r="F519" s="230" t="s">
        <v>626</v>
      </c>
      <c r="G519" s="228"/>
      <c r="H519" s="229" t="s">
        <v>19</v>
      </c>
      <c r="I519" s="231"/>
      <c r="J519" s="228"/>
      <c r="K519" s="228"/>
      <c r="L519" s="232"/>
      <c r="M519" s="233"/>
      <c r="N519" s="234"/>
      <c r="O519" s="234"/>
      <c r="P519" s="234"/>
      <c r="Q519" s="234"/>
      <c r="R519" s="234"/>
      <c r="S519" s="234"/>
      <c r="T519" s="235"/>
      <c r="AT519" s="236" t="s">
        <v>184</v>
      </c>
      <c r="AU519" s="236" t="s">
        <v>85</v>
      </c>
      <c r="AV519" s="15" t="s">
        <v>83</v>
      </c>
      <c r="AW519" s="15" t="s">
        <v>37</v>
      </c>
      <c r="AX519" s="15" t="s">
        <v>75</v>
      </c>
      <c r="AY519" s="236" t="s">
        <v>144</v>
      </c>
    </row>
    <row r="520" spans="2:51" s="13" customFormat="1" ht="11.25">
      <c r="B520" s="201"/>
      <c r="C520" s="202"/>
      <c r="D520" s="193" t="s">
        <v>184</v>
      </c>
      <c r="E520" s="203" t="s">
        <v>19</v>
      </c>
      <c r="F520" s="204" t="s">
        <v>627</v>
      </c>
      <c r="G520" s="202"/>
      <c r="H520" s="205">
        <v>8.721</v>
      </c>
      <c r="I520" s="206"/>
      <c r="J520" s="202"/>
      <c r="K520" s="202"/>
      <c r="L520" s="207"/>
      <c r="M520" s="208"/>
      <c r="N520" s="209"/>
      <c r="O520" s="209"/>
      <c r="P520" s="209"/>
      <c r="Q520" s="209"/>
      <c r="R520" s="209"/>
      <c r="S520" s="209"/>
      <c r="T520" s="210"/>
      <c r="AT520" s="211" t="s">
        <v>184</v>
      </c>
      <c r="AU520" s="211" t="s">
        <v>85</v>
      </c>
      <c r="AV520" s="13" t="s">
        <v>85</v>
      </c>
      <c r="AW520" s="13" t="s">
        <v>37</v>
      </c>
      <c r="AX520" s="13" t="s">
        <v>75</v>
      </c>
      <c r="AY520" s="211" t="s">
        <v>144</v>
      </c>
    </row>
    <row r="521" spans="2:51" s="14" customFormat="1" ht="11.25">
      <c r="B521" s="212"/>
      <c r="C521" s="213"/>
      <c r="D521" s="193" t="s">
        <v>184</v>
      </c>
      <c r="E521" s="214" t="s">
        <v>19</v>
      </c>
      <c r="F521" s="215" t="s">
        <v>186</v>
      </c>
      <c r="G521" s="213"/>
      <c r="H521" s="216">
        <v>37.562</v>
      </c>
      <c r="I521" s="217"/>
      <c r="J521" s="213"/>
      <c r="K521" s="213"/>
      <c r="L521" s="218"/>
      <c r="M521" s="219"/>
      <c r="N521" s="220"/>
      <c r="O521" s="220"/>
      <c r="P521" s="220"/>
      <c r="Q521" s="220"/>
      <c r="R521" s="220"/>
      <c r="S521" s="220"/>
      <c r="T521" s="221"/>
      <c r="AT521" s="222" t="s">
        <v>184</v>
      </c>
      <c r="AU521" s="222" t="s">
        <v>85</v>
      </c>
      <c r="AV521" s="14" t="s">
        <v>169</v>
      </c>
      <c r="AW521" s="14" t="s">
        <v>37</v>
      </c>
      <c r="AX521" s="14" t="s">
        <v>83</v>
      </c>
      <c r="AY521" s="222" t="s">
        <v>144</v>
      </c>
    </row>
    <row r="522" spans="1:65" s="2" customFormat="1" ht="16.5" customHeight="1">
      <c r="A522" s="36"/>
      <c r="B522" s="37"/>
      <c r="C522" s="180" t="s">
        <v>720</v>
      </c>
      <c r="D522" s="180" t="s">
        <v>147</v>
      </c>
      <c r="E522" s="181" t="s">
        <v>721</v>
      </c>
      <c r="F522" s="182" t="s">
        <v>722</v>
      </c>
      <c r="G522" s="183" t="s">
        <v>199</v>
      </c>
      <c r="H522" s="184">
        <v>120</v>
      </c>
      <c r="I522" s="185"/>
      <c r="J522" s="186">
        <f>ROUND(I522*H522,2)</f>
        <v>0</v>
      </c>
      <c r="K522" s="182" t="s">
        <v>151</v>
      </c>
      <c r="L522" s="41"/>
      <c r="M522" s="187" t="s">
        <v>19</v>
      </c>
      <c r="N522" s="188" t="s">
        <v>46</v>
      </c>
      <c r="O522" s="66"/>
      <c r="P522" s="189">
        <f>O522*H522</f>
        <v>0</v>
      </c>
      <c r="Q522" s="189">
        <v>0</v>
      </c>
      <c r="R522" s="189">
        <f>Q522*H522</f>
        <v>0</v>
      </c>
      <c r="S522" s="189">
        <v>0</v>
      </c>
      <c r="T522" s="190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91" t="s">
        <v>169</v>
      </c>
      <c r="AT522" s="191" t="s">
        <v>147</v>
      </c>
      <c r="AU522" s="191" t="s">
        <v>85</v>
      </c>
      <c r="AY522" s="19" t="s">
        <v>144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83</v>
      </c>
      <c r="BK522" s="192">
        <f>ROUND(I522*H522,2)</f>
        <v>0</v>
      </c>
      <c r="BL522" s="19" t="s">
        <v>169</v>
      </c>
      <c r="BM522" s="191" t="s">
        <v>723</v>
      </c>
    </row>
    <row r="523" spans="1:47" s="2" customFormat="1" ht="11.25">
      <c r="A523" s="36"/>
      <c r="B523" s="37"/>
      <c r="C523" s="38"/>
      <c r="D523" s="193" t="s">
        <v>154</v>
      </c>
      <c r="E523" s="38"/>
      <c r="F523" s="194" t="s">
        <v>724</v>
      </c>
      <c r="G523" s="38"/>
      <c r="H523" s="38"/>
      <c r="I523" s="195"/>
      <c r="J523" s="38"/>
      <c r="K523" s="38"/>
      <c r="L523" s="41"/>
      <c r="M523" s="196"/>
      <c r="N523" s="197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154</v>
      </c>
      <c r="AU523" s="19" t="s">
        <v>85</v>
      </c>
    </row>
    <row r="524" spans="1:47" s="2" customFormat="1" ht="11.25">
      <c r="A524" s="36"/>
      <c r="B524" s="37"/>
      <c r="C524" s="38"/>
      <c r="D524" s="198" t="s">
        <v>155</v>
      </c>
      <c r="E524" s="38"/>
      <c r="F524" s="199" t="s">
        <v>725</v>
      </c>
      <c r="G524" s="38"/>
      <c r="H524" s="38"/>
      <c r="I524" s="195"/>
      <c r="J524" s="38"/>
      <c r="K524" s="38"/>
      <c r="L524" s="41"/>
      <c r="M524" s="196"/>
      <c r="N524" s="197"/>
      <c r="O524" s="66"/>
      <c r="P524" s="66"/>
      <c r="Q524" s="66"/>
      <c r="R524" s="66"/>
      <c r="S524" s="66"/>
      <c r="T524" s="67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T524" s="19" t="s">
        <v>155</v>
      </c>
      <c r="AU524" s="19" t="s">
        <v>85</v>
      </c>
    </row>
    <row r="525" spans="1:65" s="2" customFormat="1" ht="16.5" customHeight="1">
      <c r="A525" s="36"/>
      <c r="B525" s="37"/>
      <c r="C525" s="180" t="s">
        <v>726</v>
      </c>
      <c r="D525" s="180" t="s">
        <v>147</v>
      </c>
      <c r="E525" s="181" t="s">
        <v>727</v>
      </c>
      <c r="F525" s="182" t="s">
        <v>728</v>
      </c>
      <c r="G525" s="183" t="s">
        <v>199</v>
      </c>
      <c r="H525" s="184">
        <v>60</v>
      </c>
      <c r="I525" s="185"/>
      <c r="J525" s="186">
        <f>ROUND(I525*H525,2)</f>
        <v>0</v>
      </c>
      <c r="K525" s="182" t="s">
        <v>151</v>
      </c>
      <c r="L525" s="41"/>
      <c r="M525" s="187" t="s">
        <v>19</v>
      </c>
      <c r="N525" s="188" t="s">
        <v>46</v>
      </c>
      <c r="O525" s="66"/>
      <c r="P525" s="189">
        <f>O525*H525</f>
        <v>0</v>
      </c>
      <c r="Q525" s="189">
        <v>0</v>
      </c>
      <c r="R525" s="189">
        <f>Q525*H525</f>
        <v>0</v>
      </c>
      <c r="S525" s="189">
        <v>0</v>
      </c>
      <c r="T525" s="190">
        <f>S525*H525</f>
        <v>0</v>
      </c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R525" s="191" t="s">
        <v>169</v>
      </c>
      <c r="AT525" s="191" t="s">
        <v>147</v>
      </c>
      <c r="AU525" s="191" t="s">
        <v>85</v>
      </c>
      <c r="AY525" s="19" t="s">
        <v>144</v>
      </c>
      <c r="BE525" s="192">
        <f>IF(N525="základní",J525,0)</f>
        <v>0</v>
      </c>
      <c r="BF525" s="192">
        <f>IF(N525="snížená",J525,0)</f>
        <v>0</v>
      </c>
      <c r="BG525" s="192">
        <f>IF(N525="zákl. přenesená",J525,0)</f>
        <v>0</v>
      </c>
      <c r="BH525" s="192">
        <f>IF(N525="sníž. přenesená",J525,0)</f>
        <v>0</v>
      </c>
      <c r="BI525" s="192">
        <f>IF(N525="nulová",J525,0)</f>
        <v>0</v>
      </c>
      <c r="BJ525" s="19" t="s">
        <v>83</v>
      </c>
      <c r="BK525" s="192">
        <f>ROUND(I525*H525,2)</f>
        <v>0</v>
      </c>
      <c r="BL525" s="19" t="s">
        <v>169</v>
      </c>
      <c r="BM525" s="191" t="s">
        <v>729</v>
      </c>
    </row>
    <row r="526" spans="1:47" s="2" customFormat="1" ht="11.25">
      <c r="A526" s="36"/>
      <c r="B526" s="37"/>
      <c r="C526" s="38"/>
      <c r="D526" s="193" t="s">
        <v>154</v>
      </c>
      <c r="E526" s="38"/>
      <c r="F526" s="194" t="s">
        <v>730</v>
      </c>
      <c r="G526" s="38"/>
      <c r="H526" s="38"/>
      <c r="I526" s="195"/>
      <c r="J526" s="38"/>
      <c r="K526" s="38"/>
      <c r="L526" s="41"/>
      <c r="M526" s="196"/>
      <c r="N526" s="197"/>
      <c r="O526" s="66"/>
      <c r="P526" s="66"/>
      <c r="Q526" s="66"/>
      <c r="R526" s="66"/>
      <c r="S526" s="66"/>
      <c r="T526" s="67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T526" s="19" t="s">
        <v>154</v>
      </c>
      <c r="AU526" s="19" t="s">
        <v>85</v>
      </c>
    </row>
    <row r="527" spans="1:47" s="2" customFormat="1" ht="11.25">
      <c r="A527" s="36"/>
      <c r="B527" s="37"/>
      <c r="C527" s="38"/>
      <c r="D527" s="198" t="s">
        <v>155</v>
      </c>
      <c r="E527" s="38"/>
      <c r="F527" s="199" t="s">
        <v>731</v>
      </c>
      <c r="G527" s="38"/>
      <c r="H527" s="38"/>
      <c r="I527" s="195"/>
      <c r="J527" s="38"/>
      <c r="K527" s="38"/>
      <c r="L527" s="41"/>
      <c r="M527" s="196"/>
      <c r="N527" s="197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155</v>
      </c>
      <c r="AU527" s="19" t="s">
        <v>85</v>
      </c>
    </row>
    <row r="528" spans="2:51" s="13" customFormat="1" ht="11.25">
      <c r="B528" s="201"/>
      <c r="C528" s="202"/>
      <c r="D528" s="193" t="s">
        <v>184</v>
      </c>
      <c r="E528" s="203" t="s">
        <v>19</v>
      </c>
      <c r="F528" s="204" t="s">
        <v>713</v>
      </c>
      <c r="G528" s="202"/>
      <c r="H528" s="205">
        <v>60</v>
      </c>
      <c r="I528" s="206"/>
      <c r="J528" s="202"/>
      <c r="K528" s="202"/>
      <c r="L528" s="207"/>
      <c r="M528" s="208"/>
      <c r="N528" s="209"/>
      <c r="O528" s="209"/>
      <c r="P528" s="209"/>
      <c r="Q528" s="209"/>
      <c r="R528" s="209"/>
      <c r="S528" s="209"/>
      <c r="T528" s="210"/>
      <c r="AT528" s="211" t="s">
        <v>184</v>
      </c>
      <c r="AU528" s="211" t="s">
        <v>85</v>
      </c>
      <c r="AV528" s="13" t="s">
        <v>85</v>
      </c>
      <c r="AW528" s="13" t="s">
        <v>37</v>
      </c>
      <c r="AX528" s="13" t="s">
        <v>75</v>
      </c>
      <c r="AY528" s="211" t="s">
        <v>144</v>
      </c>
    </row>
    <row r="529" spans="2:51" s="14" customFormat="1" ht="11.25">
      <c r="B529" s="212"/>
      <c r="C529" s="213"/>
      <c r="D529" s="193" t="s">
        <v>184</v>
      </c>
      <c r="E529" s="214" t="s">
        <v>19</v>
      </c>
      <c r="F529" s="215" t="s">
        <v>186</v>
      </c>
      <c r="G529" s="213"/>
      <c r="H529" s="216">
        <v>60</v>
      </c>
      <c r="I529" s="217"/>
      <c r="J529" s="213"/>
      <c r="K529" s="213"/>
      <c r="L529" s="218"/>
      <c r="M529" s="219"/>
      <c r="N529" s="220"/>
      <c r="O529" s="220"/>
      <c r="P529" s="220"/>
      <c r="Q529" s="220"/>
      <c r="R529" s="220"/>
      <c r="S529" s="220"/>
      <c r="T529" s="221"/>
      <c r="AT529" s="222" t="s">
        <v>184</v>
      </c>
      <c r="AU529" s="222" t="s">
        <v>85</v>
      </c>
      <c r="AV529" s="14" t="s">
        <v>169</v>
      </c>
      <c r="AW529" s="14" t="s">
        <v>37</v>
      </c>
      <c r="AX529" s="14" t="s">
        <v>83</v>
      </c>
      <c r="AY529" s="222" t="s">
        <v>144</v>
      </c>
    </row>
    <row r="530" spans="2:63" s="12" customFormat="1" ht="22.9" customHeight="1">
      <c r="B530" s="164"/>
      <c r="C530" s="165"/>
      <c r="D530" s="166" t="s">
        <v>74</v>
      </c>
      <c r="E530" s="178" t="s">
        <v>203</v>
      </c>
      <c r="F530" s="178" t="s">
        <v>732</v>
      </c>
      <c r="G530" s="165"/>
      <c r="H530" s="165"/>
      <c r="I530" s="168"/>
      <c r="J530" s="179">
        <f>BK530</f>
        <v>0</v>
      </c>
      <c r="K530" s="165"/>
      <c r="L530" s="170"/>
      <c r="M530" s="171"/>
      <c r="N530" s="172"/>
      <c r="O530" s="172"/>
      <c r="P530" s="173">
        <f>SUM(P531:P558)</f>
        <v>0</v>
      </c>
      <c r="Q530" s="172"/>
      <c r="R530" s="173">
        <f>SUM(R531:R558)</f>
        <v>0.0008300000000000001</v>
      </c>
      <c r="S530" s="172"/>
      <c r="T530" s="174">
        <f>SUM(T531:T558)</f>
        <v>3.27176</v>
      </c>
      <c r="AR530" s="175" t="s">
        <v>83</v>
      </c>
      <c r="AT530" s="176" t="s">
        <v>74</v>
      </c>
      <c r="AU530" s="176" t="s">
        <v>83</v>
      </c>
      <c r="AY530" s="175" t="s">
        <v>144</v>
      </c>
      <c r="BK530" s="177">
        <f>SUM(BK531:BK558)</f>
        <v>0</v>
      </c>
    </row>
    <row r="531" spans="1:65" s="2" customFormat="1" ht="16.5" customHeight="1">
      <c r="A531" s="36"/>
      <c r="B531" s="37"/>
      <c r="C531" s="180" t="s">
        <v>733</v>
      </c>
      <c r="D531" s="180" t="s">
        <v>147</v>
      </c>
      <c r="E531" s="181" t="s">
        <v>734</v>
      </c>
      <c r="F531" s="182" t="s">
        <v>735</v>
      </c>
      <c r="G531" s="183" t="s">
        <v>394</v>
      </c>
      <c r="H531" s="184">
        <v>1.296</v>
      </c>
      <c r="I531" s="185"/>
      <c r="J531" s="186">
        <f>ROUND(I531*H531,2)</f>
        <v>0</v>
      </c>
      <c r="K531" s="182" t="s">
        <v>151</v>
      </c>
      <c r="L531" s="41"/>
      <c r="M531" s="187" t="s">
        <v>19</v>
      </c>
      <c r="N531" s="188" t="s">
        <v>46</v>
      </c>
      <c r="O531" s="66"/>
      <c r="P531" s="189">
        <f>O531*H531</f>
        <v>0</v>
      </c>
      <c r="Q531" s="189">
        <v>0</v>
      </c>
      <c r="R531" s="189">
        <f>Q531*H531</f>
        <v>0</v>
      </c>
      <c r="S531" s="189">
        <v>1.56</v>
      </c>
      <c r="T531" s="190">
        <f>S531*H531</f>
        <v>2.02176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91" t="s">
        <v>169</v>
      </c>
      <c r="AT531" s="191" t="s">
        <v>147</v>
      </c>
      <c r="AU531" s="191" t="s">
        <v>85</v>
      </c>
      <c r="AY531" s="19" t="s">
        <v>144</v>
      </c>
      <c r="BE531" s="192">
        <f>IF(N531="základní",J531,0)</f>
        <v>0</v>
      </c>
      <c r="BF531" s="192">
        <f>IF(N531="snížená",J531,0)</f>
        <v>0</v>
      </c>
      <c r="BG531" s="192">
        <f>IF(N531="zákl. přenesená",J531,0)</f>
        <v>0</v>
      </c>
      <c r="BH531" s="192">
        <f>IF(N531="sníž. přenesená",J531,0)</f>
        <v>0</v>
      </c>
      <c r="BI531" s="192">
        <f>IF(N531="nulová",J531,0)</f>
        <v>0</v>
      </c>
      <c r="BJ531" s="19" t="s">
        <v>83</v>
      </c>
      <c r="BK531" s="192">
        <f>ROUND(I531*H531,2)</f>
        <v>0</v>
      </c>
      <c r="BL531" s="19" t="s">
        <v>169</v>
      </c>
      <c r="BM531" s="191" t="s">
        <v>736</v>
      </c>
    </row>
    <row r="532" spans="1:47" s="2" customFormat="1" ht="11.25">
      <c r="A532" s="36"/>
      <c r="B532" s="37"/>
      <c r="C532" s="38"/>
      <c r="D532" s="193" t="s">
        <v>154</v>
      </c>
      <c r="E532" s="38"/>
      <c r="F532" s="194" t="s">
        <v>737</v>
      </c>
      <c r="G532" s="38"/>
      <c r="H532" s="38"/>
      <c r="I532" s="195"/>
      <c r="J532" s="38"/>
      <c r="K532" s="38"/>
      <c r="L532" s="41"/>
      <c r="M532" s="196"/>
      <c r="N532" s="197"/>
      <c r="O532" s="66"/>
      <c r="P532" s="66"/>
      <c r="Q532" s="66"/>
      <c r="R532" s="66"/>
      <c r="S532" s="66"/>
      <c r="T532" s="67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9" t="s">
        <v>154</v>
      </c>
      <c r="AU532" s="19" t="s">
        <v>85</v>
      </c>
    </row>
    <row r="533" spans="1:47" s="2" customFormat="1" ht="11.25">
      <c r="A533" s="36"/>
      <c r="B533" s="37"/>
      <c r="C533" s="38"/>
      <c r="D533" s="198" t="s">
        <v>155</v>
      </c>
      <c r="E533" s="38"/>
      <c r="F533" s="199" t="s">
        <v>738</v>
      </c>
      <c r="G533" s="38"/>
      <c r="H533" s="38"/>
      <c r="I533" s="195"/>
      <c r="J533" s="38"/>
      <c r="K533" s="38"/>
      <c r="L533" s="41"/>
      <c r="M533" s="196"/>
      <c r="N533" s="197"/>
      <c r="O533" s="66"/>
      <c r="P533" s="66"/>
      <c r="Q533" s="66"/>
      <c r="R533" s="66"/>
      <c r="S533" s="66"/>
      <c r="T533" s="67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9" t="s">
        <v>155</v>
      </c>
      <c r="AU533" s="19" t="s">
        <v>85</v>
      </c>
    </row>
    <row r="534" spans="2:51" s="15" customFormat="1" ht="11.25">
      <c r="B534" s="227"/>
      <c r="C534" s="228"/>
      <c r="D534" s="193" t="s">
        <v>184</v>
      </c>
      <c r="E534" s="229" t="s">
        <v>19</v>
      </c>
      <c r="F534" s="230" t="s">
        <v>739</v>
      </c>
      <c r="G534" s="228"/>
      <c r="H534" s="229" t="s">
        <v>19</v>
      </c>
      <c r="I534" s="231"/>
      <c r="J534" s="228"/>
      <c r="K534" s="228"/>
      <c r="L534" s="232"/>
      <c r="M534" s="233"/>
      <c r="N534" s="234"/>
      <c r="O534" s="234"/>
      <c r="P534" s="234"/>
      <c r="Q534" s="234"/>
      <c r="R534" s="234"/>
      <c r="S534" s="234"/>
      <c r="T534" s="235"/>
      <c r="AT534" s="236" t="s">
        <v>184</v>
      </c>
      <c r="AU534" s="236" t="s">
        <v>85</v>
      </c>
      <c r="AV534" s="15" t="s">
        <v>83</v>
      </c>
      <c r="AW534" s="15" t="s">
        <v>37</v>
      </c>
      <c r="AX534" s="15" t="s">
        <v>75</v>
      </c>
      <c r="AY534" s="236" t="s">
        <v>144</v>
      </c>
    </row>
    <row r="535" spans="2:51" s="13" customFormat="1" ht="11.25">
      <c r="B535" s="201"/>
      <c r="C535" s="202"/>
      <c r="D535" s="193" t="s">
        <v>184</v>
      </c>
      <c r="E535" s="203" t="s">
        <v>19</v>
      </c>
      <c r="F535" s="204" t="s">
        <v>740</v>
      </c>
      <c r="G535" s="202"/>
      <c r="H535" s="205">
        <v>1.296</v>
      </c>
      <c r="I535" s="206"/>
      <c r="J535" s="202"/>
      <c r="K535" s="202"/>
      <c r="L535" s="207"/>
      <c r="M535" s="208"/>
      <c r="N535" s="209"/>
      <c r="O535" s="209"/>
      <c r="P535" s="209"/>
      <c r="Q535" s="209"/>
      <c r="R535" s="209"/>
      <c r="S535" s="209"/>
      <c r="T535" s="210"/>
      <c r="AT535" s="211" t="s">
        <v>184</v>
      </c>
      <c r="AU535" s="211" t="s">
        <v>85</v>
      </c>
      <c r="AV535" s="13" t="s">
        <v>85</v>
      </c>
      <c r="AW535" s="13" t="s">
        <v>37</v>
      </c>
      <c r="AX535" s="13" t="s">
        <v>75</v>
      </c>
      <c r="AY535" s="211" t="s">
        <v>144</v>
      </c>
    </row>
    <row r="536" spans="2:51" s="14" customFormat="1" ht="11.25">
      <c r="B536" s="212"/>
      <c r="C536" s="213"/>
      <c r="D536" s="193" t="s">
        <v>184</v>
      </c>
      <c r="E536" s="214" t="s">
        <v>19</v>
      </c>
      <c r="F536" s="215" t="s">
        <v>186</v>
      </c>
      <c r="G536" s="213"/>
      <c r="H536" s="216">
        <v>1.296</v>
      </c>
      <c r="I536" s="217"/>
      <c r="J536" s="213"/>
      <c r="K536" s="213"/>
      <c r="L536" s="218"/>
      <c r="M536" s="219"/>
      <c r="N536" s="220"/>
      <c r="O536" s="220"/>
      <c r="P536" s="220"/>
      <c r="Q536" s="220"/>
      <c r="R536" s="220"/>
      <c r="S536" s="220"/>
      <c r="T536" s="221"/>
      <c r="AT536" s="222" t="s">
        <v>184</v>
      </c>
      <c r="AU536" s="222" t="s">
        <v>85</v>
      </c>
      <c r="AV536" s="14" t="s">
        <v>169</v>
      </c>
      <c r="AW536" s="14" t="s">
        <v>37</v>
      </c>
      <c r="AX536" s="14" t="s">
        <v>83</v>
      </c>
      <c r="AY536" s="222" t="s">
        <v>144</v>
      </c>
    </row>
    <row r="537" spans="1:65" s="2" customFormat="1" ht="16.5" customHeight="1">
      <c r="A537" s="36"/>
      <c r="B537" s="37"/>
      <c r="C537" s="180" t="s">
        <v>741</v>
      </c>
      <c r="D537" s="180" t="s">
        <v>147</v>
      </c>
      <c r="E537" s="181" t="s">
        <v>742</v>
      </c>
      <c r="F537" s="182" t="s">
        <v>743</v>
      </c>
      <c r="G537" s="183" t="s">
        <v>150</v>
      </c>
      <c r="H537" s="184">
        <v>13</v>
      </c>
      <c r="I537" s="185"/>
      <c r="J537" s="186">
        <f>ROUND(I537*H537,2)</f>
        <v>0</v>
      </c>
      <c r="K537" s="182" t="s">
        <v>151</v>
      </c>
      <c r="L537" s="41"/>
      <c r="M537" s="187" t="s">
        <v>19</v>
      </c>
      <c r="N537" s="188" t="s">
        <v>46</v>
      </c>
      <c r="O537" s="66"/>
      <c r="P537" s="189">
        <f>O537*H537</f>
        <v>0</v>
      </c>
      <c r="Q537" s="189">
        <v>0</v>
      </c>
      <c r="R537" s="189">
        <f>Q537*H537</f>
        <v>0</v>
      </c>
      <c r="S537" s="189">
        <v>0.05</v>
      </c>
      <c r="T537" s="190">
        <f>S537*H537</f>
        <v>0.65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1" t="s">
        <v>169</v>
      </c>
      <c r="AT537" s="191" t="s">
        <v>147</v>
      </c>
      <c r="AU537" s="191" t="s">
        <v>85</v>
      </c>
      <c r="AY537" s="19" t="s">
        <v>144</v>
      </c>
      <c r="BE537" s="192">
        <f>IF(N537="základní",J537,0)</f>
        <v>0</v>
      </c>
      <c r="BF537" s="192">
        <f>IF(N537="snížená",J537,0)</f>
        <v>0</v>
      </c>
      <c r="BG537" s="192">
        <f>IF(N537="zákl. přenesená",J537,0)</f>
        <v>0</v>
      </c>
      <c r="BH537" s="192">
        <f>IF(N537="sníž. přenesená",J537,0)</f>
        <v>0</v>
      </c>
      <c r="BI537" s="192">
        <f>IF(N537="nulová",J537,0)</f>
        <v>0</v>
      </c>
      <c r="BJ537" s="19" t="s">
        <v>83</v>
      </c>
      <c r="BK537" s="192">
        <f>ROUND(I537*H537,2)</f>
        <v>0</v>
      </c>
      <c r="BL537" s="19" t="s">
        <v>169</v>
      </c>
      <c r="BM537" s="191" t="s">
        <v>744</v>
      </c>
    </row>
    <row r="538" spans="1:47" s="2" customFormat="1" ht="11.25">
      <c r="A538" s="36"/>
      <c r="B538" s="37"/>
      <c r="C538" s="38"/>
      <c r="D538" s="193" t="s">
        <v>154</v>
      </c>
      <c r="E538" s="38"/>
      <c r="F538" s="194" t="s">
        <v>745</v>
      </c>
      <c r="G538" s="38"/>
      <c r="H538" s="38"/>
      <c r="I538" s="195"/>
      <c r="J538" s="38"/>
      <c r="K538" s="38"/>
      <c r="L538" s="41"/>
      <c r="M538" s="196"/>
      <c r="N538" s="197"/>
      <c r="O538" s="66"/>
      <c r="P538" s="66"/>
      <c r="Q538" s="66"/>
      <c r="R538" s="66"/>
      <c r="S538" s="66"/>
      <c r="T538" s="67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154</v>
      </c>
      <c r="AU538" s="19" t="s">
        <v>85</v>
      </c>
    </row>
    <row r="539" spans="1:47" s="2" customFormat="1" ht="11.25">
      <c r="A539" s="36"/>
      <c r="B539" s="37"/>
      <c r="C539" s="38"/>
      <c r="D539" s="198" t="s">
        <v>155</v>
      </c>
      <c r="E539" s="38"/>
      <c r="F539" s="199" t="s">
        <v>746</v>
      </c>
      <c r="G539" s="38"/>
      <c r="H539" s="38"/>
      <c r="I539" s="195"/>
      <c r="J539" s="38"/>
      <c r="K539" s="38"/>
      <c r="L539" s="41"/>
      <c r="M539" s="196"/>
      <c r="N539" s="197"/>
      <c r="O539" s="66"/>
      <c r="P539" s="66"/>
      <c r="Q539" s="66"/>
      <c r="R539" s="66"/>
      <c r="S539" s="66"/>
      <c r="T539" s="67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155</v>
      </c>
      <c r="AU539" s="19" t="s">
        <v>85</v>
      </c>
    </row>
    <row r="540" spans="2:51" s="13" customFormat="1" ht="11.25">
      <c r="B540" s="201"/>
      <c r="C540" s="202"/>
      <c r="D540" s="193" t="s">
        <v>184</v>
      </c>
      <c r="E540" s="203" t="s">
        <v>19</v>
      </c>
      <c r="F540" s="204" t="s">
        <v>747</v>
      </c>
      <c r="G540" s="202"/>
      <c r="H540" s="205">
        <v>2</v>
      </c>
      <c r="I540" s="206"/>
      <c r="J540" s="202"/>
      <c r="K540" s="202"/>
      <c r="L540" s="207"/>
      <c r="M540" s="208"/>
      <c r="N540" s="209"/>
      <c r="O540" s="209"/>
      <c r="P540" s="209"/>
      <c r="Q540" s="209"/>
      <c r="R540" s="209"/>
      <c r="S540" s="209"/>
      <c r="T540" s="210"/>
      <c r="AT540" s="211" t="s">
        <v>184</v>
      </c>
      <c r="AU540" s="211" t="s">
        <v>85</v>
      </c>
      <c r="AV540" s="13" t="s">
        <v>85</v>
      </c>
      <c r="AW540" s="13" t="s">
        <v>37</v>
      </c>
      <c r="AX540" s="13" t="s">
        <v>75</v>
      </c>
      <c r="AY540" s="211" t="s">
        <v>144</v>
      </c>
    </row>
    <row r="541" spans="2:51" s="13" customFormat="1" ht="11.25">
      <c r="B541" s="201"/>
      <c r="C541" s="202"/>
      <c r="D541" s="193" t="s">
        <v>184</v>
      </c>
      <c r="E541" s="203" t="s">
        <v>19</v>
      </c>
      <c r="F541" s="204" t="s">
        <v>748</v>
      </c>
      <c r="G541" s="202"/>
      <c r="H541" s="205">
        <v>3</v>
      </c>
      <c r="I541" s="206"/>
      <c r="J541" s="202"/>
      <c r="K541" s="202"/>
      <c r="L541" s="207"/>
      <c r="M541" s="208"/>
      <c r="N541" s="209"/>
      <c r="O541" s="209"/>
      <c r="P541" s="209"/>
      <c r="Q541" s="209"/>
      <c r="R541" s="209"/>
      <c r="S541" s="209"/>
      <c r="T541" s="210"/>
      <c r="AT541" s="211" t="s">
        <v>184</v>
      </c>
      <c r="AU541" s="211" t="s">
        <v>85</v>
      </c>
      <c r="AV541" s="13" t="s">
        <v>85</v>
      </c>
      <c r="AW541" s="13" t="s">
        <v>37</v>
      </c>
      <c r="AX541" s="13" t="s">
        <v>75</v>
      </c>
      <c r="AY541" s="211" t="s">
        <v>144</v>
      </c>
    </row>
    <row r="542" spans="2:51" s="13" customFormat="1" ht="11.25">
      <c r="B542" s="201"/>
      <c r="C542" s="202"/>
      <c r="D542" s="193" t="s">
        <v>184</v>
      </c>
      <c r="E542" s="203" t="s">
        <v>19</v>
      </c>
      <c r="F542" s="204" t="s">
        <v>749</v>
      </c>
      <c r="G542" s="202"/>
      <c r="H542" s="205">
        <v>5</v>
      </c>
      <c r="I542" s="206"/>
      <c r="J542" s="202"/>
      <c r="K542" s="202"/>
      <c r="L542" s="207"/>
      <c r="M542" s="208"/>
      <c r="N542" s="209"/>
      <c r="O542" s="209"/>
      <c r="P542" s="209"/>
      <c r="Q542" s="209"/>
      <c r="R542" s="209"/>
      <c r="S542" s="209"/>
      <c r="T542" s="210"/>
      <c r="AT542" s="211" t="s">
        <v>184</v>
      </c>
      <c r="AU542" s="211" t="s">
        <v>85</v>
      </c>
      <c r="AV542" s="13" t="s">
        <v>85</v>
      </c>
      <c r="AW542" s="13" t="s">
        <v>37</v>
      </c>
      <c r="AX542" s="13" t="s">
        <v>75</v>
      </c>
      <c r="AY542" s="211" t="s">
        <v>144</v>
      </c>
    </row>
    <row r="543" spans="2:51" s="13" customFormat="1" ht="11.25">
      <c r="B543" s="201"/>
      <c r="C543" s="202"/>
      <c r="D543" s="193" t="s">
        <v>184</v>
      </c>
      <c r="E543" s="203" t="s">
        <v>19</v>
      </c>
      <c r="F543" s="204" t="s">
        <v>750</v>
      </c>
      <c r="G543" s="202"/>
      <c r="H543" s="205">
        <v>3</v>
      </c>
      <c r="I543" s="206"/>
      <c r="J543" s="202"/>
      <c r="K543" s="202"/>
      <c r="L543" s="207"/>
      <c r="M543" s="208"/>
      <c r="N543" s="209"/>
      <c r="O543" s="209"/>
      <c r="P543" s="209"/>
      <c r="Q543" s="209"/>
      <c r="R543" s="209"/>
      <c r="S543" s="209"/>
      <c r="T543" s="210"/>
      <c r="AT543" s="211" t="s">
        <v>184</v>
      </c>
      <c r="AU543" s="211" t="s">
        <v>85</v>
      </c>
      <c r="AV543" s="13" t="s">
        <v>85</v>
      </c>
      <c r="AW543" s="13" t="s">
        <v>37</v>
      </c>
      <c r="AX543" s="13" t="s">
        <v>75</v>
      </c>
      <c r="AY543" s="211" t="s">
        <v>144</v>
      </c>
    </row>
    <row r="544" spans="2:51" s="14" customFormat="1" ht="11.25">
      <c r="B544" s="212"/>
      <c r="C544" s="213"/>
      <c r="D544" s="193" t="s">
        <v>184</v>
      </c>
      <c r="E544" s="214" t="s">
        <v>19</v>
      </c>
      <c r="F544" s="215" t="s">
        <v>186</v>
      </c>
      <c r="G544" s="213"/>
      <c r="H544" s="216">
        <v>13</v>
      </c>
      <c r="I544" s="217"/>
      <c r="J544" s="213"/>
      <c r="K544" s="213"/>
      <c r="L544" s="218"/>
      <c r="M544" s="219"/>
      <c r="N544" s="220"/>
      <c r="O544" s="220"/>
      <c r="P544" s="220"/>
      <c r="Q544" s="220"/>
      <c r="R544" s="220"/>
      <c r="S544" s="220"/>
      <c r="T544" s="221"/>
      <c r="AT544" s="222" t="s">
        <v>184</v>
      </c>
      <c r="AU544" s="222" t="s">
        <v>85</v>
      </c>
      <c r="AV544" s="14" t="s">
        <v>169</v>
      </c>
      <c r="AW544" s="14" t="s">
        <v>37</v>
      </c>
      <c r="AX544" s="14" t="s">
        <v>83</v>
      </c>
      <c r="AY544" s="222" t="s">
        <v>144</v>
      </c>
    </row>
    <row r="545" spans="1:65" s="2" customFormat="1" ht="16.5" customHeight="1">
      <c r="A545" s="36"/>
      <c r="B545" s="37"/>
      <c r="C545" s="180" t="s">
        <v>751</v>
      </c>
      <c r="D545" s="180" t="s">
        <v>147</v>
      </c>
      <c r="E545" s="181" t="s">
        <v>752</v>
      </c>
      <c r="F545" s="182" t="s">
        <v>753</v>
      </c>
      <c r="G545" s="183" t="s">
        <v>150</v>
      </c>
      <c r="H545" s="184">
        <v>4</v>
      </c>
      <c r="I545" s="185"/>
      <c r="J545" s="186">
        <f>ROUND(I545*H545,2)</f>
        <v>0</v>
      </c>
      <c r="K545" s="182" t="s">
        <v>19</v>
      </c>
      <c r="L545" s="41"/>
      <c r="M545" s="187" t="s">
        <v>19</v>
      </c>
      <c r="N545" s="188" t="s">
        <v>46</v>
      </c>
      <c r="O545" s="66"/>
      <c r="P545" s="189">
        <f>O545*H545</f>
        <v>0</v>
      </c>
      <c r="Q545" s="189">
        <v>0</v>
      </c>
      <c r="R545" s="189">
        <f>Q545*H545</f>
        <v>0</v>
      </c>
      <c r="S545" s="189">
        <v>0.05</v>
      </c>
      <c r="T545" s="190">
        <f>S545*H545</f>
        <v>0.2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91" t="s">
        <v>169</v>
      </c>
      <c r="AT545" s="191" t="s">
        <v>147</v>
      </c>
      <c r="AU545" s="191" t="s">
        <v>85</v>
      </c>
      <c r="AY545" s="19" t="s">
        <v>144</v>
      </c>
      <c r="BE545" s="192">
        <f>IF(N545="základní",J545,0)</f>
        <v>0</v>
      </c>
      <c r="BF545" s="192">
        <f>IF(N545="snížená",J545,0)</f>
        <v>0</v>
      </c>
      <c r="BG545" s="192">
        <f>IF(N545="zákl. přenesená",J545,0)</f>
        <v>0</v>
      </c>
      <c r="BH545" s="192">
        <f>IF(N545="sníž. přenesená",J545,0)</f>
        <v>0</v>
      </c>
      <c r="BI545" s="192">
        <f>IF(N545="nulová",J545,0)</f>
        <v>0</v>
      </c>
      <c r="BJ545" s="19" t="s">
        <v>83</v>
      </c>
      <c r="BK545" s="192">
        <f>ROUND(I545*H545,2)</f>
        <v>0</v>
      </c>
      <c r="BL545" s="19" t="s">
        <v>169</v>
      </c>
      <c r="BM545" s="191" t="s">
        <v>754</v>
      </c>
    </row>
    <row r="546" spans="1:47" s="2" customFormat="1" ht="11.25">
      <c r="A546" s="36"/>
      <c r="B546" s="37"/>
      <c r="C546" s="38"/>
      <c r="D546" s="193" t="s">
        <v>154</v>
      </c>
      <c r="E546" s="38"/>
      <c r="F546" s="194" t="s">
        <v>753</v>
      </c>
      <c r="G546" s="38"/>
      <c r="H546" s="38"/>
      <c r="I546" s="195"/>
      <c r="J546" s="38"/>
      <c r="K546" s="38"/>
      <c r="L546" s="41"/>
      <c r="M546" s="196"/>
      <c r="N546" s="197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154</v>
      </c>
      <c r="AU546" s="19" t="s">
        <v>85</v>
      </c>
    </row>
    <row r="547" spans="2:51" s="13" customFormat="1" ht="11.25">
      <c r="B547" s="201"/>
      <c r="C547" s="202"/>
      <c r="D547" s="193" t="s">
        <v>184</v>
      </c>
      <c r="E547" s="203" t="s">
        <v>19</v>
      </c>
      <c r="F547" s="204" t="s">
        <v>169</v>
      </c>
      <c r="G547" s="202"/>
      <c r="H547" s="205">
        <v>4</v>
      </c>
      <c r="I547" s="206"/>
      <c r="J547" s="202"/>
      <c r="K547" s="202"/>
      <c r="L547" s="207"/>
      <c r="M547" s="208"/>
      <c r="N547" s="209"/>
      <c r="O547" s="209"/>
      <c r="P547" s="209"/>
      <c r="Q547" s="209"/>
      <c r="R547" s="209"/>
      <c r="S547" s="209"/>
      <c r="T547" s="210"/>
      <c r="AT547" s="211" t="s">
        <v>184</v>
      </c>
      <c r="AU547" s="211" t="s">
        <v>85</v>
      </c>
      <c r="AV547" s="13" t="s">
        <v>85</v>
      </c>
      <c r="AW547" s="13" t="s">
        <v>37</v>
      </c>
      <c r="AX547" s="13" t="s">
        <v>75</v>
      </c>
      <c r="AY547" s="211" t="s">
        <v>144</v>
      </c>
    </row>
    <row r="548" spans="2:51" s="14" customFormat="1" ht="11.25">
      <c r="B548" s="212"/>
      <c r="C548" s="213"/>
      <c r="D548" s="193" t="s">
        <v>184</v>
      </c>
      <c r="E548" s="214" t="s">
        <v>19</v>
      </c>
      <c r="F548" s="215" t="s">
        <v>186</v>
      </c>
      <c r="G548" s="213"/>
      <c r="H548" s="216">
        <v>4</v>
      </c>
      <c r="I548" s="217"/>
      <c r="J548" s="213"/>
      <c r="K548" s="213"/>
      <c r="L548" s="218"/>
      <c r="M548" s="219"/>
      <c r="N548" s="220"/>
      <c r="O548" s="220"/>
      <c r="P548" s="220"/>
      <c r="Q548" s="220"/>
      <c r="R548" s="220"/>
      <c r="S548" s="220"/>
      <c r="T548" s="221"/>
      <c r="AT548" s="222" t="s">
        <v>184</v>
      </c>
      <c r="AU548" s="222" t="s">
        <v>85</v>
      </c>
      <c r="AV548" s="14" t="s">
        <v>169</v>
      </c>
      <c r="AW548" s="14" t="s">
        <v>37</v>
      </c>
      <c r="AX548" s="14" t="s">
        <v>83</v>
      </c>
      <c r="AY548" s="222" t="s">
        <v>144</v>
      </c>
    </row>
    <row r="549" spans="1:65" s="2" customFormat="1" ht="16.5" customHeight="1">
      <c r="A549" s="36"/>
      <c r="B549" s="37"/>
      <c r="C549" s="180" t="s">
        <v>713</v>
      </c>
      <c r="D549" s="180" t="s">
        <v>147</v>
      </c>
      <c r="E549" s="181" t="s">
        <v>755</v>
      </c>
      <c r="F549" s="182" t="s">
        <v>756</v>
      </c>
      <c r="G549" s="183" t="s">
        <v>150</v>
      </c>
      <c r="H549" s="184">
        <v>4</v>
      </c>
      <c r="I549" s="185"/>
      <c r="J549" s="186">
        <f>ROUND(I549*H549,2)</f>
        <v>0</v>
      </c>
      <c r="K549" s="182" t="s">
        <v>19</v>
      </c>
      <c r="L549" s="41"/>
      <c r="M549" s="187" t="s">
        <v>19</v>
      </c>
      <c r="N549" s="188" t="s">
        <v>46</v>
      </c>
      <c r="O549" s="66"/>
      <c r="P549" s="189">
        <f>O549*H549</f>
        <v>0</v>
      </c>
      <c r="Q549" s="189">
        <v>0</v>
      </c>
      <c r="R549" s="189">
        <f>Q549*H549</f>
        <v>0</v>
      </c>
      <c r="S549" s="189">
        <v>0.1</v>
      </c>
      <c r="T549" s="190">
        <f>S549*H549</f>
        <v>0.4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91" t="s">
        <v>169</v>
      </c>
      <c r="AT549" s="191" t="s">
        <v>147</v>
      </c>
      <c r="AU549" s="191" t="s">
        <v>85</v>
      </c>
      <c r="AY549" s="19" t="s">
        <v>144</v>
      </c>
      <c r="BE549" s="192">
        <f>IF(N549="základní",J549,0)</f>
        <v>0</v>
      </c>
      <c r="BF549" s="192">
        <f>IF(N549="snížená",J549,0)</f>
        <v>0</v>
      </c>
      <c r="BG549" s="192">
        <f>IF(N549="zákl. přenesená",J549,0)</f>
        <v>0</v>
      </c>
      <c r="BH549" s="192">
        <f>IF(N549="sníž. přenesená",J549,0)</f>
        <v>0</v>
      </c>
      <c r="BI549" s="192">
        <f>IF(N549="nulová",J549,0)</f>
        <v>0</v>
      </c>
      <c r="BJ549" s="19" t="s">
        <v>83</v>
      </c>
      <c r="BK549" s="192">
        <f>ROUND(I549*H549,2)</f>
        <v>0</v>
      </c>
      <c r="BL549" s="19" t="s">
        <v>169</v>
      </c>
      <c r="BM549" s="191" t="s">
        <v>757</v>
      </c>
    </row>
    <row r="550" spans="1:47" s="2" customFormat="1" ht="11.25">
      <c r="A550" s="36"/>
      <c r="B550" s="37"/>
      <c r="C550" s="38"/>
      <c r="D550" s="193" t="s">
        <v>154</v>
      </c>
      <c r="E550" s="38"/>
      <c r="F550" s="194" t="s">
        <v>756</v>
      </c>
      <c r="G550" s="38"/>
      <c r="H550" s="38"/>
      <c r="I550" s="195"/>
      <c r="J550" s="38"/>
      <c r="K550" s="38"/>
      <c r="L550" s="41"/>
      <c r="M550" s="196"/>
      <c r="N550" s="197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154</v>
      </c>
      <c r="AU550" s="19" t="s">
        <v>85</v>
      </c>
    </row>
    <row r="551" spans="1:47" s="2" customFormat="1" ht="19.5">
      <c r="A551" s="36"/>
      <c r="B551" s="37"/>
      <c r="C551" s="38"/>
      <c r="D551" s="193" t="s">
        <v>167</v>
      </c>
      <c r="E551" s="38"/>
      <c r="F551" s="200" t="s">
        <v>758</v>
      </c>
      <c r="G551" s="38"/>
      <c r="H551" s="38"/>
      <c r="I551" s="195"/>
      <c r="J551" s="38"/>
      <c r="K551" s="38"/>
      <c r="L551" s="41"/>
      <c r="M551" s="196"/>
      <c r="N551" s="197"/>
      <c r="O551" s="66"/>
      <c r="P551" s="66"/>
      <c r="Q551" s="66"/>
      <c r="R551" s="66"/>
      <c r="S551" s="66"/>
      <c r="T551" s="67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167</v>
      </c>
      <c r="AU551" s="19" t="s">
        <v>85</v>
      </c>
    </row>
    <row r="552" spans="2:51" s="13" customFormat="1" ht="11.25">
      <c r="B552" s="201"/>
      <c r="C552" s="202"/>
      <c r="D552" s="193" t="s">
        <v>184</v>
      </c>
      <c r="E552" s="203" t="s">
        <v>19</v>
      </c>
      <c r="F552" s="204" t="s">
        <v>169</v>
      </c>
      <c r="G552" s="202"/>
      <c r="H552" s="205">
        <v>4</v>
      </c>
      <c r="I552" s="206"/>
      <c r="J552" s="202"/>
      <c r="K552" s="202"/>
      <c r="L552" s="207"/>
      <c r="M552" s="208"/>
      <c r="N552" s="209"/>
      <c r="O552" s="209"/>
      <c r="P552" s="209"/>
      <c r="Q552" s="209"/>
      <c r="R552" s="209"/>
      <c r="S552" s="209"/>
      <c r="T552" s="210"/>
      <c r="AT552" s="211" t="s">
        <v>184</v>
      </c>
      <c r="AU552" s="211" t="s">
        <v>85</v>
      </c>
      <c r="AV552" s="13" t="s">
        <v>85</v>
      </c>
      <c r="AW552" s="13" t="s">
        <v>37</v>
      </c>
      <c r="AX552" s="13" t="s">
        <v>75</v>
      </c>
      <c r="AY552" s="211" t="s">
        <v>144</v>
      </c>
    </row>
    <row r="553" spans="2:51" s="14" customFormat="1" ht="11.25">
      <c r="B553" s="212"/>
      <c r="C553" s="213"/>
      <c r="D553" s="193" t="s">
        <v>184</v>
      </c>
      <c r="E553" s="214" t="s">
        <v>19</v>
      </c>
      <c r="F553" s="215" t="s">
        <v>186</v>
      </c>
      <c r="G553" s="213"/>
      <c r="H553" s="216">
        <v>4</v>
      </c>
      <c r="I553" s="217"/>
      <c r="J553" s="213"/>
      <c r="K553" s="213"/>
      <c r="L553" s="218"/>
      <c r="M553" s="219"/>
      <c r="N553" s="220"/>
      <c r="O553" s="220"/>
      <c r="P553" s="220"/>
      <c r="Q553" s="220"/>
      <c r="R553" s="220"/>
      <c r="S553" s="220"/>
      <c r="T553" s="221"/>
      <c r="AT553" s="222" t="s">
        <v>184</v>
      </c>
      <c r="AU553" s="222" t="s">
        <v>85</v>
      </c>
      <c r="AV553" s="14" t="s">
        <v>169</v>
      </c>
      <c r="AW553" s="14" t="s">
        <v>37</v>
      </c>
      <c r="AX553" s="14" t="s">
        <v>83</v>
      </c>
      <c r="AY553" s="222" t="s">
        <v>144</v>
      </c>
    </row>
    <row r="554" spans="1:65" s="2" customFormat="1" ht="16.5" customHeight="1">
      <c r="A554" s="36"/>
      <c r="B554" s="37"/>
      <c r="C554" s="180" t="s">
        <v>759</v>
      </c>
      <c r="D554" s="180" t="s">
        <v>147</v>
      </c>
      <c r="E554" s="181" t="s">
        <v>760</v>
      </c>
      <c r="F554" s="182" t="s">
        <v>761</v>
      </c>
      <c r="G554" s="183" t="s">
        <v>348</v>
      </c>
      <c r="H554" s="184">
        <v>41.5</v>
      </c>
      <c r="I554" s="185"/>
      <c r="J554" s="186">
        <f>ROUND(I554*H554,2)</f>
        <v>0</v>
      </c>
      <c r="K554" s="182" t="s">
        <v>151</v>
      </c>
      <c r="L554" s="41"/>
      <c r="M554" s="187" t="s">
        <v>19</v>
      </c>
      <c r="N554" s="188" t="s">
        <v>46</v>
      </c>
      <c r="O554" s="66"/>
      <c r="P554" s="189">
        <f>O554*H554</f>
        <v>0</v>
      </c>
      <c r="Q554" s="189">
        <v>2E-05</v>
      </c>
      <c r="R554" s="189">
        <f>Q554*H554</f>
        <v>0.0008300000000000001</v>
      </c>
      <c r="S554" s="189">
        <v>0</v>
      </c>
      <c r="T554" s="190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91" t="s">
        <v>169</v>
      </c>
      <c r="AT554" s="191" t="s">
        <v>147</v>
      </c>
      <c r="AU554" s="191" t="s">
        <v>85</v>
      </c>
      <c r="AY554" s="19" t="s">
        <v>144</v>
      </c>
      <c r="BE554" s="192">
        <f>IF(N554="základní",J554,0)</f>
        <v>0</v>
      </c>
      <c r="BF554" s="192">
        <f>IF(N554="snížená",J554,0)</f>
        <v>0</v>
      </c>
      <c r="BG554" s="192">
        <f>IF(N554="zákl. přenesená",J554,0)</f>
        <v>0</v>
      </c>
      <c r="BH554" s="192">
        <f>IF(N554="sníž. přenesená",J554,0)</f>
        <v>0</v>
      </c>
      <c r="BI554" s="192">
        <f>IF(N554="nulová",J554,0)</f>
        <v>0</v>
      </c>
      <c r="BJ554" s="19" t="s">
        <v>83</v>
      </c>
      <c r="BK554" s="192">
        <f>ROUND(I554*H554,2)</f>
        <v>0</v>
      </c>
      <c r="BL554" s="19" t="s">
        <v>169</v>
      </c>
      <c r="BM554" s="191" t="s">
        <v>762</v>
      </c>
    </row>
    <row r="555" spans="1:47" s="2" customFormat="1" ht="19.5">
      <c r="A555" s="36"/>
      <c r="B555" s="37"/>
      <c r="C555" s="38"/>
      <c r="D555" s="193" t="s">
        <v>154</v>
      </c>
      <c r="E555" s="38"/>
      <c r="F555" s="194" t="s">
        <v>763</v>
      </c>
      <c r="G555" s="38"/>
      <c r="H555" s="38"/>
      <c r="I555" s="195"/>
      <c r="J555" s="38"/>
      <c r="K555" s="38"/>
      <c r="L555" s="41"/>
      <c r="M555" s="196"/>
      <c r="N555" s="197"/>
      <c r="O555" s="66"/>
      <c r="P555" s="66"/>
      <c r="Q555" s="66"/>
      <c r="R555" s="66"/>
      <c r="S555" s="66"/>
      <c r="T555" s="67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154</v>
      </c>
      <c r="AU555" s="19" t="s">
        <v>85</v>
      </c>
    </row>
    <row r="556" spans="1:47" s="2" customFormat="1" ht="11.25">
      <c r="A556" s="36"/>
      <c r="B556" s="37"/>
      <c r="C556" s="38"/>
      <c r="D556" s="198" t="s">
        <v>155</v>
      </c>
      <c r="E556" s="38"/>
      <c r="F556" s="199" t="s">
        <v>764</v>
      </c>
      <c r="G556" s="38"/>
      <c r="H556" s="38"/>
      <c r="I556" s="195"/>
      <c r="J556" s="38"/>
      <c r="K556" s="38"/>
      <c r="L556" s="41"/>
      <c r="M556" s="196"/>
      <c r="N556" s="197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155</v>
      </c>
      <c r="AU556" s="19" t="s">
        <v>85</v>
      </c>
    </row>
    <row r="557" spans="2:51" s="13" customFormat="1" ht="11.25">
      <c r="B557" s="201"/>
      <c r="C557" s="202"/>
      <c r="D557" s="193" t="s">
        <v>184</v>
      </c>
      <c r="E557" s="203" t="s">
        <v>19</v>
      </c>
      <c r="F557" s="204" t="s">
        <v>476</v>
      </c>
      <c r="G557" s="202"/>
      <c r="H557" s="205">
        <v>41.5</v>
      </c>
      <c r="I557" s="206"/>
      <c r="J557" s="202"/>
      <c r="K557" s="202"/>
      <c r="L557" s="207"/>
      <c r="M557" s="208"/>
      <c r="N557" s="209"/>
      <c r="O557" s="209"/>
      <c r="P557" s="209"/>
      <c r="Q557" s="209"/>
      <c r="R557" s="209"/>
      <c r="S557" s="209"/>
      <c r="T557" s="210"/>
      <c r="AT557" s="211" t="s">
        <v>184</v>
      </c>
      <c r="AU557" s="211" t="s">
        <v>85</v>
      </c>
      <c r="AV557" s="13" t="s">
        <v>85</v>
      </c>
      <c r="AW557" s="13" t="s">
        <v>37</v>
      </c>
      <c r="AX557" s="13" t="s">
        <v>75</v>
      </c>
      <c r="AY557" s="211" t="s">
        <v>144</v>
      </c>
    </row>
    <row r="558" spans="2:51" s="14" customFormat="1" ht="11.25">
      <c r="B558" s="212"/>
      <c r="C558" s="213"/>
      <c r="D558" s="193" t="s">
        <v>184</v>
      </c>
      <c r="E558" s="214" t="s">
        <v>19</v>
      </c>
      <c r="F558" s="215" t="s">
        <v>186</v>
      </c>
      <c r="G558" s="213"/>
      <c r="H558" s="216">
        <v>41.5</v>
      </c>
      <c r="I558" s="217"/>
      <c r="J558" s="213"/>
      <c r="K558" s="213"/>
      <c r="L558" s="218"/>
      <c r="M558" s="219"/>
      <c r="N558" s="220"/>
      <c r="O558" s="220"/>
      <c r="P558" s="220"/>
      <c r="Q558" s="220"/>
      <c r="R558" s="220"/>
      <c r="S558" s="220"/>
      <c r="T558" s="221"/>
      <c r="AT558" s="222" t="s">
        <v>184</v>
      </c>
      <c r="AU558" s="222" t="s">
        <v>85</v>
      </c>
      <c r="AV558" s="14" t="s">
        <v>169</v>
      </c>
      <c r="AW558" s="14" t="s">
        <v>37</v>
      </c>
      <c r="AX558" s="14" t="s">
        <v>83</v>
      </c>
      <c r="AY558" s="222" t="s">
        <v>144</v>
      </c>
    </row>
    <row r="559" spans="2:63" s="12" customFormat="1" ht="22.9" customHeight="1">
      <c r="B559" s="164"/>
      <c r="C559" s="165"/>
      <c r="D559" s="166" t="s">
        <v>74</v>
      </c>
      <c r="E559" s="178" t="s">
        <v>195</v>
      </c>
      <c r="F559" s="178" t="s">
        <v>765</v>
      </c>
      <c r="G559" s="165"/>
      <c r="H559" s="165"/>
      <c r="I559" s="168"/>
      <c r="J559" s="179">
        <f>BK559</f>
        <v>0</v>
      </c>
      <c r="K559" s="165"/>
      <c r="L559" s="170"/>
      <c r="M559" s="171"/>
      <c r="N559" s="172"/>
      <c r="O559" s="172"/>
      <c r="P559" s="173">
        <f>SUM(P560:P744)</f>
        <v>0</v>
      </c>
      <c r="Q559" s="172"/>
      <c r="R559" s="173">
        <f>SUM(R560:R744)</f>
        <v>0.017084000000000002</v>
      </c>
      <c r="S559" s="172"/>
      <c r="T559" s="174">
        <f>SUM(T560:T744)</f>
        <v>105.36979640000001</v>
      </c>
      <c r="AR559" s="175" t="s">
        <v>83</v>
      </c>
      <c r="AT559" s="176" t="s">
        <v>74</v>
      </c>
      <c r="AU559" s="176" t="s">
        <v>83</v>
      </c>
      <c r="AY559" s="175" t="s">
        <v>144</v>
      </c>
      <c r="BK559" s="177">
        <f>SUM(BK560:BK744)</f>
        <v>0</v>
      </c>
    </row>
    <row r="560" spans="1:65" s="2" customFormat="1" ht="16.5" customHeight="1">
      <c r="A560" s="36"/>
      <c r="B560" s="37"/>
      <c r="C560" s="180" t="s">
        <v>766</v>
      </c>
      <c r="D560" s="180" t="s">
        <v>147</v>
      </c>
      <c r="E560" s="181" t="s">
        <v>767</v>
      </c>
      <c r="F560" s="182" t="s">
        <v>768</v>
      </c>
      <c r="G560" s="183" t="s">
        <v>394</v>
      </c>
      <c r="H560" s="184">
        <v>13.65</v>
      </c>
      <c r="I560" s="185"/>
      <c r="J560" s="186">
        <f>ROUND(I560*H560,2)</f>
        <v>0</v>
      </c>
      <c r="K560" s="182" t="s">
        <v>151</v>
      </c>
      <c r="L560" s="41"/>
      <c r="M560" s="187" t="s">
        <v>19</v>
      </c>
      <c r="N560" s="188" t="s">
        <v>46</v>
      </c>
      <c r="O560" s="66"/>
      <c r="P560" s="189">
        <f>O560*H560</f>
        <v>0</v>
      </c>
      <c r="Q560" s="189">
        <v>0</v>
      </c>
      <c r="R560" s="189">
        <f>Q560*H560</f>
        <v>0</v>
      </c>
      <c r="S560" s="189">
        <v>1.8</v>
      </c>
      <c r="T560" s="190">
        <f>S560*H560</f>
        <v>24.57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91" t="s">
        <v>169</v>
      </c>
      <c r="AT560" s="191" t="s">
        <v>147</v>
      </c>
      <c r="AU560" s="191" t="s">
        <v>85</v>
      </c>
      <c r="AY560" s="19" t="s">
        <v>144</v>
      </c>
      <c r="BE560" s="192">
        <f>IF(N560="základní",J560,0)</f>
        <v>0</v>
      </c>
      <c r="BF560" s="192">
        <f>IF(N560="snížená",J560,0)</f>
        <v>0</v>
      </c>
      <c r="BG560" s="192">
        <f>IF(N560="zákl. přenesená",J560,0)</f>
        <v>0</v>
      </c>
      <c r="BH560" s="192">
        <f>IF(N560="sníž. přenesená",J560,0)</f>
        <v>0</v>
      </c>
      <c r="BI560" s="192">
        <f>IF(N560="nulová",J560,0)</f>
        <v>0</v>
      </c>
      <c r="BJ560" s="19" t="s">
        <v>83</v>
      </c>
      <c r="BK560" s="192">
        <f>ROUND(I560*H560,2)</f>
        <v>0</v>
      </c>
      <c r="BL560" s="19" t="s">
        <v>169</v>
      </c>
      <c r="BM560" s="191" t="s">
        <v>769</v>
      </c>
    </row>
    <row r="561" spans="1:47" s="2" customFormat="1" ht="11.25">
      <c r="A561" s="36"/>
      <c r="B561" s="37"/>
      <c r="C561" s="38"/>
      <c r="D561" s="193" t="s">
        <v>154</v>
      </c>
      <c r="E561" s="38"/>
      <c r="F561" s="194" t="s">
        <v>770</v>
      </c>
      <c r="G561" s="38"/>
      <c r="H561" s="38"/>
      <c r="I561" s="195"/>
      <c r="J561" s="38"/>
      <c r="K561" s="38"/>
      <c r="L561" s="41"/>
      <c r="M561" s="196"/>
      <c r="N561" s="197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154</v>
      </c>
      <c r="AU561" s="19" t="s">
        <v>85</v>
      </c>
    </row>
    <row r="562" spans="1:47" s="2" customFormat="1" ht="11.25">
      <c r="A562" s="36"/>
      <c r="B562" s="37"/>
      <c r="C562" s="38"/>
      <c r="D562" s="198" t="s">
        <v>155</v>
      </c>
      <c r="E562" s="38"/>
      <c r="F562" s="199" t="s">
        <v>771</v>
      </c>
      <c r="G562" s="38"/>
      <c r="H562" s="38"/>
      <c r="I562" s="195"/>
      <c r="J562" s="38"/>
      <c r="K562" s="38"/>
      <c r="L562" s="41"/>
      <c r="M562" s="196"/>
      <c r="N562" s="197"/>
      <c r="O562" s="66"/>
      <c r="P562" s="66"/>
      <c r="Q562" s="66"/>
      <c r="R562" s="66"/>
      <c r="S562" s="66"/>
      <c r="T562" s="67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9" t="s">
        <v>155</v>
      </c>
      <c r="AU562" s="19" t="s">
        <v>85</v>
      </c>
    </row>
    <row r="563" spans="2:51" s="15" customFormat="1" ht="11.25">
      <c r="B563" s="227"/>
      <c r="C563" s="228"/>
      <c r="D563" s="193" t="s">
        <v>184</v>
      </c>
      <c r="E563" s="229" t="s">
        <v>19</v>
      </c>
      <c r="F563" s="230" t="s">
        <v>772</v>
      </c>
      <c r="G563" s="228"/>
      <c r="H563" s="229" t="s">
        <v>19</v>
      </c>
      <c r="I563" s="231"/>
      <c r="J563" s="228"/>
      <c r="K563" s="228"/>
      <c r="L563" s="232"/>
      <c r="M563" s="233"/>
      <c r="N563" s="234"/>
      <c r="O563" s="234"/>
      <c r="P563" s="234"/>
      <c r="Q563" s="234"/>
      <c r="R563" s="234"/>
      <c r="S563" s="234"/>
      <c r="T563" s="235"/>
      <c r="AT563" s="236" t="s">
        <v>184</v>
      </c>
      <c r="AU563" s="236" t="s">
        <v>85</v>
      </c>
      <c r="AV563" s="15" t="s">
        <v>83</v>
      </c>
      <c r="AW563" s="15" t="s">
        <v>37</v>
      </c>
      <c r="AX563" s="15" t="s">
        <v>75</v>
      </c>
      <c r="AY563" s="236" t="s">
        <v>144</v>
      </c>
    </row>
    <row r="564" spans="2:51" s="13" customFormat="1" ht="11.25">
      <c r="B564" s="201"/>
      <c r="C564" s="202"/>
      <c r="D564" s="193" t="s">
        <v>184</v>
      </c>
      <c r="E564" s="203" t="s">
        <v>19</v>
      </c>
      <c r="F564" s="204" t="s">
        <v>773</v>
      </c>
      <c r="G564" s="202"/>
      <c r="H564" s="205">
        <v>11.925</v>
      </c>
      <c r="I564" s="206"/>
      <c r="J564" s="202"/>
      <c r="K564" s="202"/>
      <c r="L564" s="207"/>
      <c r="M564" s="208"/>
      <c r="N564" s="209"/>
      <c r="O564" s="209"/>
      <c r="P564" s="209"/>
      <c r="Q564" s="209"/>
      <c r="R564" s="209"/>
      <c r="S564" s="209"/>
      <c r="T564" s="210"/>
      <c r="AT564" s="211" t="s">
        <v>184</v>
      </c>
      <c r="AU564" s="211" t="s">
        <v>85</v>
      </c>
      <c r="AV564" s="13" t="s">
        <v>85</v>
      </c>
      <c r="AW564" s="13" t="s">
        <v>37</v>
      </c>
      <c r="AX564" s="13" t="s">
        <v>75</v>
      </c>
      <c r="AY564" s="211" t="s">
        <v>144</v>
      </c>
    </row>
    <row r="565" spans="2:51" s="15" customFormat="1" ht="11.25">
      <c r="B565" s="227"/>
      <c r="C565" s="228"/>
      <c r="D565" s="193" t="s">
        <v>184</v>
      </c>
      <c r="E565" s="229" t="s">
        <v>19</v>
      </c>
      <c r="F565" s="230" t="s">
        <v>774</v>
      </c>
      <c r="G565" s="228"/>
      <c r="H565" s="229" t="s">
        <v>19</v>
      </c>
      <c r="I565" s="231"/>
      <c r="J565" s="228"/>
      <c r="K565" s="228"/>
      <c r="L565" s="232"/>
      <c r="M565" s="233"/>
      <c r="N565" s="234"/>
      <c r="O565" s="234"/>
      <c r="P565" s="234"/>
      <c r="Q565" s="234"/>
      <c r="R565" s="234"/>
      <c r="S565" s="234"/>
      <c r="T565" s="235"/>
      <c r="AT565" s="236" t="s">
        <v>184</v>
      </c>
      <c r="AU565" s="236" t="s">
        <v>85</v>
      </c>
      <c r="AV565" s="15" t="s">
        <v>83</v>
      </c>
      <c r="AW565" s="15" t="s">
        <v>37</v>
      </c>
      <c r="AX565" s="15" t="s">
        <v>75</v>
      </c>
      <c r="AY565" s="236" t="s">
        <v>144</v>
      </c>
    </row>
    <row r="566" spans="2:51" s="13" customFormat="1" ht="11.25">
      <c r="B566" s="201"/>
      <c r="C566" s="202"/>
      <c r="D566" s="193" t="s">
        <v>184</v>
      </c>
      <c r="E566" s="203" t="s">
        <v>19</v>
      </c>
      <c r="F566" s="204" t="s">
        <v>775</v>
      </c>
      <c r="G566" s="202"/>
      <c r="H566" s="205">
        <v>1.725</v>
      </c>
      <c r="I566" s="206"/>
      <c r="J566" s="202"/>
      <c r="K566" s="202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184</v>
      </c>
      <c r="AU566" s="211" t="s">
        <v>85</v>
      </c>
      <c r="AV566" s="13" t="s">
        <v>85</v>
      </c>
      <c r="AW566" s="13" t="s">
        <v>37</v>
      </c>
      <c r="AX566" s="13" t="s">
        <v>75</v>
      </c>
      <c r="AY566" s="211" t="s">
        <v>144</v>
      </c>
    </row>
    <row r="567" spans="2:51" s="14" customFormat="1" ht="11.25">
      <c r="B567" s="212"/>
      <c r="C567" s="213"/>
      <c r="D567" s="193" t="s">
        <v>184</v>
      </c>
      <c r="E567" s="214" t="s">
        <v>19</v>
      </c>
      <c r="F567" s="215" t="s">
        <v>186</v>
      </c>
      <c r="G567" s="213"/>
      <c r="H567" s="216">
        <v>13.65</v>
      </c>
      <c r="I567" s="217"/>
      <c r="J567" s="213"/>
      <c r="K567" s="213"/>
      <c r="L567" s="218"/>
      <c r="M567" s="219"/>
      <c r="N567" s="220"/>
      <c r="O567" s="220"/>
      <c r="P567" s="220"/>
      <c r="Q567" s="220"/>
      <c r="R567" s="220"/>
      <c r="S567" s="220"/>
      <c r="T567" s="221"/>
      <c r="AT567" s="222" t="s">
        <v>184</v>
      </c>
      <c r="AU567" s="222" t="s">
        <v>85</v>
      </c>
      <c r="AV567" s="14" t="s">
        <v>169</v>
      </c>
      <c r="AW567" s="14" t="s">
        <v>37</v>
      </c>
      <c r="AX567" s="14" t="s">
        <v>83</v>
      </c>
      <c r="AY567" s="222" t="s">
        <v>144</v>
      </c>
    </row>
    <row r="568" spans="1:65" s="2" customFormat="1" ht="16.5" customHeight="1">
      <c r="A568" s="36"/>
      <c r="B568" s="37"/>
      <c r="C568" s="180" t="s">
        <v>776</v>
      </c>
      <c r="D568" s="180" t="s">
        <v>147</v>
      </c>
      <c r="E568" s="181" t="s">
        <v>777</v>
      </c>
      <c r="F568" s="182" t="s">
        <v>778</v>
      </c>
      <c r="G568" s="183" t="s">
        <v>199</v>
      </c>
      <c r="H568" s="184">
        <v>22.512</v>
      </c>
      <c r="I568" s="185"/>
      <c r="J568" s="186">
        <f>ROUND(I568*H568,2)</f>
        <v>0</v>
      </c>
      <c r="K568" s="182" t="s">
        <v>151</v>
      </c>
      <c r="L568" s="41"/>
      <c r="M568" s="187" t="s">
        <v>19</v>
      </c>
      <c r="N568" s="188" t="s">
        <v>46</v>
      </c>
      <c r="O568" s="66"/>
      <c r="P568" s="189">
        <f>O568*H568</f>
        <v>0</v>
      </c>
      <c r="Q568" s="189">
        <v>0</v>
      </c>
      <c r="R568" s="189">
        <f>Q568*H568</f>
        <v>0</v>
      </c>
      <c r="S568" s="189">
        <v>0.131</v>
      </c>
      <c r="T568" s="190">
        <f>S568*H568</f>
        <v>2.949072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191" t="s">
        <v>169</v>
      </c>
      <c r="AT568" s="191" t="s">
        <v>147</v>
      </c>
      <c r="AU568" s="191" t="s">
        <v>85</v>
      </c>
      <c r="AY568" s="19" t="s">
        <v>144</v>
      </c>
      <c r="BE568" s="192">
        <f>IF(N568="základní",J568,0)</f>
        <v>0</v>
      </c>
      <c r="BF568" s="192">
        <f>IF(N568="snížená",J568,0)</f>
        <v>0</v>
      </c>
      <c r="BG568" s="192">
        <f>IF(N568="zákl. přenesená",J568,0)</f>
        <v>0</v>
      </c>
      <c r="BH568" s="192">
        <f>IF(N568="sníž. přenesená",J568,0)</f>
        <v>0</v>
      </c>
      <c r="BI568" s="192">
        <f>IF(N568="nulová",J568,0)</f>
        <v>0</v>
      </c>
      <c r="BJ568" s="19" t="s">
        <v>83</v>
      </c>
      <c r="BK568" s="192">
        <f>ROUND(I568*H568,2)</f>
        <v>0</v>
      </c>
      <c r="BL568" s="19" t="s">
        <v>169</v>
      </c>
      <c r="BM568" s="191" t="s">
        <v>779</v>
      </c>
    </row>
    <row r="569" spans="1:47" s="2" customFormat="1" ht="19.5">
      <c r="A569" s="36"/>
      <c r="B569" s="37"/>
      <c r="C569" s="38"/>
      <c r="D569" s="193" t="s">
        <v>154</v>
      </c>
      <c r="E569" s="38"/>
      <c r="F569" s="194" t="s">
        <v>780</v>
      </c>
      <c r="G569" s="38"/>
      <c r="H569" s="38"/>
      <c r="I569" s="195"/>
      <c r="J569" s="38"/>
      <c r="K569" s="38"/>
      <c r="L569" s="41"/>
      <c r="M569" s="196"/>
      <c r="N569" s="197"/>
      <c r="O569" s="66"/>
      <c r="P569" s="66"/>
      <c r="Q569" s="66"/>
      <c r="R569" s="66"/>
      <c r="S569" s="66"/>
      <c r="T569" s="67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154</v>
      </c>
      <c r="AU569" s="19" t="s">
        <v>85</v>
      </c>
    </row>
    <row r="570" spans="1:47" s="2" customFormat="1" ht="11.25">
      <c r="A570" s="36"/>
      <c r="B570" s="37"/>
      <c r="C570" s="38"/>
      <c r="D570" s="198" t="s">
        <v>155</v>
      </c>
      <c r="E570" s="38"/>
      <c r="F570" s="199" t="s">
        <v>781</v>
      </c>
      <c r="G570" s="38"/>
      <c r="H570" s="38"/>
      <c r="I570" s="195"/>
      <c r="J570" s="38"/>
      <c r="K570" s="38"/>
      <c r="L570" s="41"/>
      <c r="M570" s="196"/>
      <c r="N570" s="197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9" t="s">
        <v>155</v>
      </c>
      <c r="AU570" s="19" t="s">
        <v>85</v>
      </c>
    </row>
    <row r="571" spans="2:51" s="15" customFormat="1" ht="11.25">
      <c r="B571" s="227"/>
      <c r="C571" s="228"/>
      <c r="D571" s="193" t="s">
        <v>184</v>
      </c>
      <c r="E571" s="229" t="s">
        <v>19</v>
      </c>
      <c r="F571" s="230" t="s">
        <v>782</v>
      </c>
      <c r="G571" s="228"/>
      <c r="H571" s="229" t="s">
        <v>19</v>
      </c>
      <c r="I571" s="231"/>
      <c r="J571" s="228"/>
      <c r="K571" s="228"/>
      <c r="L571" s="232"/>
      <c r="M571" s="233"/>
      <c r="N571" s="234"/>
      <c r="O571" s="234"/>
      <c r="P571" s="234"/>
      <c r="Q571" s="234"/>
      <c r="R571" s="234"/>
      <c r="S571" s="234"/>
      <c r="T571" s="235"/>
      <c r="AT571" s="236" t="s">
        <v>184</v>
      </c>
      <c r="AU571" s="236" t="s">
        <v>85</v>
      </c>
      <c r="AV571" s="15" t="s">
        <v>83</v>
      </c>
      <c r="AW571" s="15" t="s">
        <v>37</v>
      </c>
      <c r="AX571" s="15" t="s">
        <v>75</v>
      </c>
      <c r="AY571" s="236" t="s">
        <v>144</v>
      </c>
    </row>
    <row r="572" spans="2:51" s="13" customFormat="1" ht="11.25">
      <c r="B572" s="201"/>
      <c r="C572" s="202"/>
      <c r="D572" s="193" t="s">
        <v>184</v>
      </c>
      <c r="E572" s="203" t="s">
        <v>19</v>
      </c>
      <c r="F572" s="204" t="s">
        <v>783</v>
      </c>
      <c r="G572" s="202"/>
      <c r="H572" s="205">
        <v>5.04</v>
      </c>
      <c r="I572" s="206"/>
      <c r="J572" s="202"/>
      <c r="K572" s="202"/>
      <c r="L572" s="207"/>
      <c r="M572" s="208"/>
      <c r="N572" s="209"/>
      <c r="O572" s="209"/>
      <c r="P572" s="209"/>
      <c r="Q572" s="209"/>
      <c r="R572" s="209"/>
      <c r="S572" s="209"/>
      <c r="T572" s="210"/>
      <c r="AT572" s="211" t="s">
        <v>184</v>
      </c>
      <c r="AU572" s="211" t="s">
        <v>85</v>
      </c>
      <c r="AV572" s="13" t="s">
        <v>85</v>
      </c>
      <c r="AW572" s="13" t="s">
        <v>37</v>
      </c>
      <c r="AX572" s="13" t="s">
        <v>75</v>
      </c>
      <c r="AY572" s="211" t="s">
        <v>144</v>
      </c>
    </row>
    <row r="573" spans="2:51" s="13" customFormat="1" ht="11.25">
      <c r="B573" s="201"/>
      <c r="C573" s="202"/>
      <c r="D573" s="193" t="s">
        <v>184</v>
      </c>
      <c r="E573" s="203" t="s">
        <v>19</v>
      </c>
      <c r="F573" s="204" t="s">
        <v>784</v>
      </c>
      <c r="G573" s="202"/>
      <c r="H573" s="205">
        <v>7.56</v>
      </c>
      <c r="I573" s="206"/>
      <c r="J573" s="202"/>
      <c r="K573" s="202"/>
      <c r="L573" s="207"/>
      <c r="M573" s="208"/>
      <c r="N573" s="209"/>
      <c r="O573" s="209"/>
      <c r="P573" s="209"/>
      <c r="Q573" s="209"/>
      <c r="R573" s="209"/>
      <c r="S573" s="209"/>
      <c r="T573" s="210"/>
      <c r="AT573" s="211" t="s">
        <v>184</v>
      </c>
      <c r="AU573" s="211" t="s">
        <v>85</v>
      </c>
      <c r="AV573" s="13" t="s">
        <v>85</v>
      </c>
      <c r="AW573" s="13" t="s">
        <v>37</v>
      </c>
      <c r="AX573" s="13" t="s">
        <v>75</v>
      </c>
      <c r="AY573" s="211" t="s">
        <v>144</v>
      </c>
    </row>
    <row r="574" spans="2:51" s="13" customFormat="1" ht="11.25">
      <c r="B574" s="201"/>
      <c r="C574" s="202"/>
      <c r="D574" s="193" t="s">
        <v>184</v>
      </c>
      <c r="E574" s="203" t="s">
        <v>19</v>
      </c>
      <c r="F574" s="204" t="s">
        <v>785</v>
      </c>
      <c r="G574" s="202"/>
      <c r="H574" s="205">
        <v>9.912</v>
      </c>
      <c r="I574" s="206"/>
      <c r="J574" s="202"/>
      <c r="K574" s="202"/>
      <c r="L574" s="207"/>
      <c r="M574" s="208"/>
      <c r="N574" s="209"/>
      <c r="O574" s="209"/>
      <c r="P574" s="209"/>
      <c r="Q574" s="209"/>
      <c r="R574" s="209"/>
      <c r="S574" s="209"/>
      <c r="T574" s="210"/>
      <c r="AT574" s="211" t="s">
        <v>184</v>
      </c>
      <c r="AU574" s="211" t="s">
        <v>85</v>
      </c>
      <c r="AV574" s="13" t="s">
        <v>85</v>
      </c>
      <c r="AW574" s="13" t="s">
        <v>37</v>
      </c>
      <c r="AX574" s="13" t="s">
        <v>75</v>
      </c>
      <c r="AY574" s="211" t="s">
        <v>144</v>
      </c>
    </row>
    <row r="575" spans="2:51" s="14" customFormat="1" ht="11.25">
      <c r="B575" s="212"/>
      <c r="C575" s="213"/>
      <c r="D575" s="193" t="s">
        <v>184</v>
      </c>
      <c r="E575" s="214" t="s">
        <v>19</v>
      </c>
      <c r="F575" s="215" t="s">
        <v>186</v>
      </c>
      <c r="G575" s="213"/>
      <c r="H575" s="216">
        <v>22.512</v>
      </c>
      <c r="I575" s="217"/>
      <c r="J575" s="213"/>
      <c r="K575" s="213"/>
      <c r="L575" s="218"/>
      <c r="M575" s="219"/>
      <c r="N575" s="220"/>
      <c r="O575" s="220"/>
      <c r="P575" s="220"/>
      <c r="Q575" s="220"/>
      <c r="R575" s="220"/>
      <c r="S575" s="220"/>
      <c r="T575" s="221"/>
      <c r="AT575" s="222" t="s">
        <v>184</v>
      </c>
      <c r="AU575" s="222" t="s">
        <v>85</v>
      </c>
      <c r="AV575" s="14" t="s">
        <v>169</v>
      </c>
      <c r="AW575" s="14" t="s">
        <v>37</v>
      </c>
      <c r="AX575" s="14" t="s">
        <v>83</v>
      </c>
      <c r="AY575" s="222" t="s">
        <v>144</v>
      </c>
    </row>
    <row r="576" spans="1:65" s="2" customFormat="1" ht="16.5" customHeight="1">
      <c r="A576" s="36"/>
      <c r="B576" s="37"/>
      <c r="C576" s="180" t="s">
        <v>786</v>
      </c>
      <c r="D576" s="180" t="s">
        <v>147</v>
      </c>
      <c r="E576" s="181" t="s">
        <v>787</v>
      </c>
      <c r="F576" s="182" t="s">
        <v>788</v>
      </c>
      <c r="G576" s="183" t="s">
        <v>394</v>
      </c>
      <c r="H576" s="184">
        <v>0.332</v>
      </c>
      <c r="I576" s="185"/>
      <c r="J576" s="186">
        <f>ROUND(I576*H576,2)</f>
        <v>0</v>
      </c>
      <c r="K576" s="182" t="s">
        <v>151</v>
      </c>
      <c r="L576" s="41"/>
      <c r="M576" s="187" t="s">
        <v>19</v>
      </c>
      <c r="N576" s="188" t="s">
        <v>46</v>
      </c>
      <c r="O576" s="66"/>
      <c r="P576" s="189">
        <f>O576*H576</f>
        <v>0</v>
      </c>
      <c r="Q576" s="189">
        <v>0</v>
      </c>
      <c r="R576" s="189">
        <f>Q576*H576</f>
        <v>0</v>
      </c>
      <c r="S576" s="189">
        <v>1.8</v>
      </c>
      <c r="T576" s="190">
        <f>S576*H576</f>
        <v>0.5976</v>
      </c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R576" s="191" t="s">
        <v>169</v>
      </c>
      <c r="AT576" s="191" t="s">
        <v>147</v>
      </c>
      <c r="AU576" s="191" t="s">
        <v>85</v>
      </c>
      <c r="AY576" s="19" t="s">
        <v>144</v>
      </c>
      <c r="BE576" s="192">
        <f>IF(N576="základní",J576,0)</f>
        <v>0</v>
      </c>
      <c r="BF576" s="192">
        <f>IF(N576="snížená",J576,0)</f>
        <v>0</v>
      </c>
      <c r="BG576" s="192">
        <f>IF(N576="zákl. přenesená",J576,0)</f>
        <v>0</v>
      </c>
      <c r="BH576" s="192">
        <f>IF(N576="sníž. přenesená",J576,0)</f>
        <v>0</v>
      </c>
      <c r="BI576" s="192">
        <f>IF(N576="nulová",J576,0)</f>
        <v>0</v>
      </c>
      <c r="BJ576" s="19" t="s">
        <v>83</v>
      </c>
      <c r="BK576" s="192">
        <f>ROUND(I576*H576,2)</f>
        <v>0</v>
      </c>
      <c r="BL576" s="19" t="s">
        <v>169</v>
      </c>
      <c r="BM576" s="191" t="s">
        <v>789</v>
      </c>
    </row>
    <row r="577" spans="1:47" s="2" customFormat="1" ht="19.5">
      <c r="A577" s="36"/>
      <c r="B577" s="37"/>
      <c r="C577" s="38"/>
      <c r="D577" s="193" t="s">
        <v>154</v>
      </c>
      <c r="E577" s="38"/>
      <c r="F577" s="194" t="s">
        <v>790</v>
      </c>
      <c r="G577" s="38"/>
      <c r="H577" s="38"/>
      <c r="I577" s="195"/>
      <c r="J577" s="38"/>
      <c r="K577" s="38"/>
      <c r="L577" s="41"/>
      <c r="M577" s="196"/>
      <c r="N577" s="197"/>
      <c r="O577" s="66"/>
      <c r="P577" s="66"/>
      <c r="Q577" s="66"/>
      <c r="R577" s="66"/>
      <c r="S577" s="66"/>
      <c r="T577" s="67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T577" s="19" t="s">
        <v>154</v>
      </c>
      <c r="AU577" s="19" t="s">
        <v>85</v>
      </c>
    </row>
    <row r="578" spans="1:47" s="2" customFormat="1" ht="11.25">
      <c r="A578" s="36"/>
      <c r="B578" s="37"/>
      <c r="C578" s="38"/>
      <c r="D578" s="198" t="s">
        <v>155</v>
      </c>
      <c r="E578" s="38"/>
      <c r="F578" s="199" t="s">
        <v>791</v>
      </c>
      <c r="G578" s="38"/>
      <c r="H578" s="38"/>
      <c r="I578" s="195"/>
      <c r="J578" s="38"/>
      <c r="K578" s="38"/>
      <c r="L578" s="41"/>
      <c r="M578" s="196"/>
      <c r="N578" s="197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155</v>
      </c>
      <c r="AU578" s="19" t="s">
        <v>85</v>
      </c>
    </row>
    <row r="579" spans="2:51" s="15" customFormat="1" ht="11.25">
      <c r="B579" s="227"/>
      <c r="C579" s="228"/>
      <c r="D579" s="193" t="s">
        <v>184</v>
      </c>
      <c r="E579" s="229" t="s">
        <v>19</v>
      </c>
      <c r="F579" s="230" t="s">
        <v>792</v>
      </c>
      <c r="G579" s="228"/>
      <c r="H579" s="229" t="s">
        <v>19</v>
      </c>
      <c r="I579" s="231"/>
      <c r="J579" s="228"/>
      <c r="K579" s="228"/>
      <c r="L579" s="232"/>
      <c r="M579" s="233"/>
      <c r="N579" s="234"/>
      <c r="O579" s="234"/>
      <c r="P579" s="234"/>
      <c r="Q579" s="234"/>
      <c r="R579" s="234"/>
      <c r="S579" s="234"/>
      <c r="T579" s="235"/>
      <c r="AT579" s="236" t="s">
        <v>184</v>
      </c>
      <c r="AU579" s="236" t="s">
        <v>85</v>
      </c>
      <c r="AV579" s="15" t="s">
        <v>83</v>
      </c>
      <c r="AW579" s="15" t="s">
        <v>37</v>
      </c>
      <c r="AX579" s="15" t="s">
        <v>75</v>
      </c>
      <c r="AY579" s="236" t="s">
        <v>144</v>
      </c>
    </row>
    <row r="580" spans="2:51" s="13" customFormat="1" ht="11.25">
      <c r="B580" s="201"/>
      <c r="C580" s="202"/>
      <c r="D580" s="193" t="s">
        <v>184</v>
      </c>
      <c r="E580" s="203" t="s">
        <v>19</v>
      </c>
      <c r="F580" s="204" t="s">
        <v>793</v>
      </c>
      <c r="G580" s="202"/>
      <c r="H580" s="205">
        <v>0.332</v>
      </c>
      <c r="I580" s="206"/>
      <c r="J580" s="202"/>
      <c r="K580" s="202"/>
      <c r="L580" s="207"/>
      <c r="M580" s="208"/>
      <c r="N580" s="209"/>
      <c r="O580" s="209"/>
      <c r="P580" s="209"/>
      <c r="Q580" s="209"/>
      <c r="R580" s="209"/>
      <c r="S580" s="209"/>
      <c r="T580" s="210"/>
      <c r="AT580" s="211" t="s">
        <v>184</v>
      </c>
      <c r="AU580" s="211" t="s">
        <v>85</v>
      </c>
      <c r="AV580" s="13" t="s">
        <v>85</v>
      </c>
      <c r="AW580" s="13" t="s">
        <v>37</v>
      </c>
      <c r="AX580" s="13" t="s">
        <v>75</v>
      </c>
      <c r="AY580" s="211" t="s">
        <v>144</v>
      </c>
    </row>
    <row r="581" spans="2:51" s="14" customFormat="1" ht="11.25">
      <c r="B581" s="212"/>
      <c r="C581" s="213"/>
      <c r="D581" s="193" t="s">
        <v>184</v>
      </c>
      <c r="E581" s="214" t="s">
        <v>19</v>
      </c>
      <c r="F581" s="215" t="s">
        <v>186</v>
      </c>
      <c r="G581" s="213"/>
      <c r="H581" s="216">
        <v>0.332</v>
      </c>
      <c r="I581" s="217"/>
      <c r="J581" s="213"/>
      <c r="K581" s="213"/>
      <c r="L581" s="218"/>
      <c r="M581" s="219"/>
      <c r="N581" s="220"/>
      <c r="O581" s="220"/>
      <c r="P581" s="220"/>
      <c r="Q581" s="220"/>
      <c r="R581" s="220"/>
      <c r="S581" s="220"/>
      <c r="T581" s="221"/>
      <c r="AT581" s="222" t="s">
        <v>184</v>
      </c>
      <c r="AU581" s="222" t="s">
        <v>85</v>
      </c>
      <c r="AV581" s="14" t="s">
        <v>169</v>
      </c>
      <c r="AW581" s="14" t="s">
        <v>37</v>
      </c>
      <c r="AX581" s="14" t="s">
        <v>83</v>
      </c>
      <c r="AY581" s="222" t="s">
        <v>144</v>
      </c>
    </row>
    <row r="582" spans="1:65" s="2" customFormat="1" ht="21.75" customHeight="1">
      <c r="A582" s="36"/>
      <c r="B582" s="37"/>
      <c r="C582" s="180" t="s">
        <v>794</v>
      </c>
      <c r="D582" s="180" t="s">
        <v>147</v>
      </c>
      <c r="E582" s="181" t="s">
        <v>795</v>
      </c>
      <c r="F582" s="182" t="s">
        <v>796</v>
      </c>
      <c r="G582" s="183" t="s">
        <v>394</v>
      </c>
      <c r="H582" s="184">
        <v>18.482</v>
      </c>
      <c r="I582" s="185"/>
      <c r="J582" s="186">
        <f>ROUND(I582*H582,2)</f>
        <v>0</v>
      </c>
      <c r="K582" s="182" t="s">
        <v>151</v>
      </c>
      <c r="L582" s="41"/>
      <c r="M582" s="187" t="s">
        <v>19</v>
      </c>
      <c r="N582" s="188" t="s">
        <v>46</v>
      </c>
      <c r="O582" s="66"/>
      <c r="P582" s="189">
        <f>O582*H582</f>
        <v>0</v>
      </c>
      <c r="Q582" s="189">
        <v>0</v>
      </c>
      <c r="R582" s="189">
        <f>Q582*H582</f>
        <v>0</v>
      </c>
      <c r="S582" s="189">
        <v>2.2</v>
      </c>
      <c r="T582" s="190">
        <f>S582*H582</f>
        <v>40.6604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91" t="s">
        <v>169</v>
      </c>
      <c r="AT582" s="191" t="s">
        <v>147</v>
      </c>
      <c r="AU582" s="191" t="s">
        <v>85</v>
      </c>
      <c r="AY582" s="19" t="s">
        <v>144</v>
      </c>
      <c r="BE582" s="192">
        <f>IF(N582="základní",J582,0)</f>
        <v>0</v>
      </c>
      <c r="BF582" s="192">
        <f>IF(N582="snížená",J582,0)</f>
        <v>0</v>
      </c>
      <c r="BG582" s="192">
        <f>IF(N582="zákl. přenesená",J582,0)</f>
        <v>0</v>
      </c>
      <c r="BH582" s="192">
        <f>IF(N582="sníž. přenesená",J582,0)</f>
        <v>0</v>
      </c>
      <c r="BI582" s="192">
        <f>IF(N582="nulová",J582,0)</f>
        <v>0</v>
      </c>
      <c r="BJ582" s="19" t="s">
        <v>83</v>
      </c>
      <c r="BK582" s="192">
        <f>ROUND(I582*H582,2)</f>
        <v>0</v>
      </c>
      <c r="BL582" s="19" t="s">
        <v>169</v>
      </c>
      <c r="BM582" s="191" t="s">
        <v>797</v>
      </c>
    </row>
    <row r="583" spans="1:47" s="2" customFormat="1" ht="11.25">
      <c r="A583" s="36"/>
      <c r="B583" s="37"/>
      <c r="C583" s="38"/>
      <c r="D583" s="193" t="s">
        <v>154</v>
      </c>
      <c r="E583" s="38"/>
      <c r="F583" s="194" t="s">
        <v>798</v>
      </c>
      <c r="G583" s="38"/>
      <c r="H583" s="38"/>
      <c r="I583" s="195"/>
      <c r="J583" s="38"/>
      <c r="K583" s="38"/>
      <c r="L583" s="41"/>
      <c r="M583" s="196"/>
      <c r="N583" s="197"/>
      <c r="O583" s="66"/>
      <c r="P583" s="66"/>
      <c r="Q583" s="66"/>
      <c r="R583" s="66"/>
      <c r="S583" s="66"/>
      <c r="T583" s="67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154</v>
      </c>
      <c r="AU583" s="19" t="s">
        <v>85</v>
      </c>
    </row>
    <row r="584" spans="1:47" s="2" customFormat="1" ht="11.25">
      <c r="A584" s="36"/>
      <c r="B584" s="37"/>
      <c r="C584" s="38"/>
      <c r="D584" s="198" t="s">
        <v>155</v>
      </c>
      <c r="E584" s="38"/>
      <c r="F584" s="199" t="s">
        <v>799</v>
      </c>
      <c r="G584" s="38"/>
      <c r="H584" s="38"/>
      <c r="I584" s="195"/>
      <c r="J584" s="38"/>
      <c r="K584" s="38"/>
      <c r="L584" s="41"/>
      <c r="M584" s="196"/>
      <c r="N584" s="197"/>
      <c r="O584" s="66"/>
      <c r="P584" s="66"/>
      <c r="Q584" s="66"/>
      <c r="R584" s="66"/>
      <c r="S584" s="66"/>
      <c r="T584" s="67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155</v>
      </c>
      <c r="AU584" s="19" t="s">
        <v>85</v>
      </c>
    </row>
    <row r="585" spans="1:47" s="2" customFormat="1" ht="19.5">
      <c r="A585" s="36"/>
      <c r="B585" s="37"/>
      <c r="C585" s="38"/>
      <c r="D585" s="193" t="s">
        <v>167</v>
      </c>
      <c r="E585" s="38"/>
      <c r="F585" s="200" t="s">
        <v>800</v>
      </c>
      <c r="G585" s="38"/>
      <c r="H585" s="38"/>
      <c r="I585" s="195"/>
      <c r="J585" s="38"/>
      <c r="K585" s="38"/>
      <c r="L585" s="41"/>
      <c r="M585" s="196"/>
      <c r="N585" s="197"/>
      <c r="O585" s="66"/>
      <c r="P585" s="66"/>
      <c r="Q585" s="66"/>
      <c r="R585" s="66"/>
      <c r="S585" s="66"/>
      <c r="T585" s="67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9" t="s">
        <v>167</v>
      </c>
      <c r="AU585" s="19" t="s">
        <v>85</v>
      </c>
    </row>
    <row r="586" spans="2:51" s="13" customFormat="1" ht="11.25">
      <c r="B586" s="201"/>
      <c r="C586" s="202"/>
      <c r="D586" s="193" t="s">
        <v>184</v>
      </c>
      <c r="E586" s="203" t="s">
        <v>19</v>
      </c>
      <c r="F586" s="204" t="s">
        <v>801</v>
      </c>
      <c r="G586" s="202"/>
      <c r="H586" s="205">
        <v>0.75</v>
      </c>
      <c r="I586" s="206"/>
      <c r="J586" s="202"/>
      <c r="K586" s="202"/>
      <c r="L586" s="207"/>
      <c r="M586" s="208"/>
      <c r="N586" s="209"/>
      <c r="O586" s="209"/>
      <c r="P586" s="209"/>
      <c r="Q586" s="209"/>
      <c r="R586" s="209"/>
      <c r="S586" s="209"/>
      <c r="T586" s="210"/>
      <c r="AT586" s="211" t="s">
        <v>184</v>
      </c>
      <c r="AU586" s="211" t="s">
        <v>85</v>
      </c>
      <c r="AV586" s="13" t="s">
        <v>85</v>
      </c>
      <c r="AW586" s="13" t="s">
        <v>37</v>
      </c>
      <c r="AX586" s="13" t="s">
        <v>75</v>
      </c>
      <c r="AY586" s="211" t="s">
        <v>144</v>
      </c>
    </row>
    <row r="587" spans="2:51" s="13" customFormat="1" ht="11.25">
      <c r="B587" s="201"/>
      <c r="C587" s="202"/>
      <c r="D587" s="193" t="s">
        <v>184</v>
      </c>
      <c r="E587" s="203" t="s">
        <v>19</v>
      </c>
      <c r="F587" s="204" t="s">
        <v>802</v>
      </c>
      <c r="G587" s="202"/>
      <c r="H587" s="205">
        <v>11.335</v>
      </c>
      <c r="I587" s="206"/>
      <c r="J587" s="202"/>
      <c r="K587" s="202"/>
      <c r="L587" s="207"/>
      <c r="M587" s="208"/>
      <c r="N587" s="209"/>
      <c r="O587" s="209"/>
      <c r="P587" s="209"/>
      <c r="Q587" s="209"/>
      <c r="R587" s="209"/>
      <c r="S587" s="209"/>
      <c r="T587" s="210"/>
      <c r="AT587" s="211" t="s">
        <v>184</v>
      </c>
      <c r="AU587" s="211" t="s">
        <v>85</v>
      </c>
      <c r="AV587" s="13" t="s">
        <v>85</v>
      </c>
      <c r="AW587" s="13" t="s">
        <v>37</v>
      </c>
      <c r="AX587" s="13" t="s">
        <v>75</v>
      </c>
      <c r="AY587" s="211" t="s">
        <v>144</v>
      </c>
    </row>
    <row r="588" spans="2:51" s="13" customFormat="1" ht="11.25">
      <c r="B588" s="201"/>
      <c r="C588" s="202"/>
      <c r="D588" s="193" t="s">
        <v>184</v>
      </c>
      <c r="E588" s="203" t="s">
        <v>19</v>
      </c>
      <c r="F588" s="204" t="s">
        <v>803</v>
      </c>
      <c r="G588" s="202"/>
      <c r="H588" s="205">
        <v>4.153</v>
      </c>
      <c r="I588" s="206"/>
      <c r="J588" s="202"/>
      <c r="K588" s="202"/>
      <c r="L588" s="207"/>
      <c r="M588" s="208"/>
      <c r="N588" s="209"/>
      <c r="O588" s="209"/>
      <c r="P588" s="209"/>
      <c r="Q588" s="209"/>
      <c r="R588" s="209"/>
      <c r="S588" s="209"/>
      <c r="T588" s="210"/>
      <c r="AT588" s="211" t="s">
        <v>184</v>
      </c>
      <c r="AU588" s="211" t="s">
        <v>85</v>
      </c>
      <c r="AV588" s="13" t="s">
        <v>85</v>
      </c>
      <c r="AW588" s="13" t="s">
        <v>37</v>
      </c>
      <c r="AX588" s="13" t="s">
        <v>75</v>
      </c>
      <c r="AY588" s="211" t="s">
        <v>144</v>
      </c>
    </row>
    <row r="589" spans="2:51" s="13" customFormat="1" ht="11.25">
      <c r="B589" s="201"/>
      <c r="C589" s="202"/>
      <c r="D589" s="193" t="s">
        <v>184</v>
      </c>
      <c r="E589" s="203" t="s">
        <v>19</v>
      </c>
      <c r="F589" s="204" t="s">
        <v>804</v>
      </c>
      <c r="G589" s="202"/>
      <c r="H589" s="205">
        <v>1.884</v>
      </c>
      <c r="I589" s="206"/>
      <c r="J589" s="202"/>
      <c r="K589" s="202"/>
      <c r="L589" s="207"/>
      <c r="M589" s="208"/>
      <c r="N589" s="209"/>
      <c r="O589" s="209"/>
      <c r="P589" s="209"/>
      <c r="Q589" s="209"/>
      <c r="R589" s="209"/>
      <c r="S589" s="209"/>
      <c r="T589" s="210"/>
      <c r="AT589" s="211" t="s">
        <v>184</v>
      </c>
      <c r="AU589" s="211" t="s">
        <v>85</v>
      </c>
      <c r="AV589" s="13" t="s">
        <v>85</v>
      </c>
      <c r="AW589" s="13" t="s">
        <v>37</v>
      </c>
      <c r="AX589" s="13" t="s">
        <v>75</v>
      </c>
      <c r="AY589" s="211" t="s">
        <v>144</v>
      </c>
    </row>
    <row r="590" spans="2:51" s="13" customFormat="1" ht="11.25">
      <c r="B590" s="201"/>
      <c r="C590" s="202"/>
      <c r="D590" s="193" t="s">
        <v>184</v>
      </c>
      <c r="E590" s="203" t="s">
        <v>19</v>
      </c>
      <c r="F590" s="204" t="s">
        <v>805</v>
      </c>
      <c r="G590" s="202"/>
      <c r="H590" s="205">
        <v>0.36</v>
      </c>
      <c r="I590" s="206"/>
      <c r="J590" s="202"/>
      <c r="K590" s="202"/>
      <c r="L590" s="207"/>
      <c r="M590" s="208"/>
      <c r="N590" s="209"/>
      <c r="O590" s="209"/>
      <c r="P590" s="209"/>
      <c r="Q590" s="209"/>
      <c r="R590" s="209"/>
      <c r="S590" s="209"/>
      <c r="T590" s="210"/>
      <c r="AT590" s="211" t="s">
        <v>184</v>
      </c>
      <c r="AU590" s="211" t="s">
        <v>85</v>
      </c>
      <c r="AV590" s="13" t="s">
        <v>85</v>
      </c>
      <c r="AW590" s="13" t="s">
        <v>37</v>
      </c>
      <c r="AX590" s="13" t="s">
        <v>75</v>
      </c>
      <c r="AY590" s="211" t="s">
        <v>144</v>
      </c>
    </row>
    <row r="591" spans="2:51" s="14" customFormat="1" ht="11.25">
      <c r="B591" s="212"/>
      <c r="C591" s="213"/>
      <c r="D591" s="193" t="s">
        <v>184</v>
      </c>
      <c r="E591" s="214" t="s">
        <v>19</v>
      </c>
      <c r="F591" s="215" t="s">
        <v>186</v>
      </c>
      <c r="G591" s="213"/>
      <c r="H591" s="216">
        <v>18.482</v>
      </c>
      <c r="I591" s="217"/>
      <c r="J591" s="213"/>
      <c r="K591" s="213"/>
      <c r="L591" s="218"/>
      <c r="M591" s="219"/>
      <c r="N591" s="220"/>
      <c r="O591" s="220"/>
      <c r="P591" s="220"/>
      <c r="Q591" s="220"/>
      <c r="R591" s="220"/>
      <c r="S591" s="220"/>
      <c r="T591" s="221"/>
      <c r="AT591" s="222" t="s">
        <v>184</v>
      </c>
      <c r="AU591" s="222" t="s">
        <v>85</v>
      </c>
      <c r="AV591" s="14" t="s">
        <v>169</v>
      </c>
      <c r="AW591" s="14" t="s">
        <v>37</v>
      </c>
      <c r="AX591" s="14" t="s">
        <v>83</v>
      </c>
      <c r="AY591" s="222" t="s">
        <v>144</v>
      </c>
    </row>
    <row r="592" spans="1:65" s="2" customFormat="1" ht="16.5" customHeight="1">
      <c r="A592" s="36"/>
      <c r="B592" s="37"/>
      <c r="C592" s="180" t="s">
        <v>806</v>
      </c>
      <c r="D592" s="180" t="s">
        <v>147</v>
      </c>
      <c r="E592" s="181" t="s">
        <v>807</v>
      </c>
      <c r="F592" s="182" t="s">
        <v>808</v>
      </c>
      <c r="G592" s="183" t="s">
        <v>199</v>
      </c>
      <c r="H592" s="184">
        <v>9</v>
      </c>
      <c r="I592" s="185"/>
      <c r="J592" s="186">
        <f>ROUND(I592*H592,2)</f>
        <v>0</v>
      </c>
      <c r="K592" s="182" t="s">
        <v>151</v>
      </c>
      <c r="L592" s="41"/>
      <c r="M592" s="187" t="s">
        <v>19</v>
      </c>
      <c r="N592" s="188" t="s">
        <v>46</v>
      </c>
      <c r="O592" s="66"/>
      <c r="P592" s="189">
        <f>O592*H592</f>
        <v>0</v>
      </c>
      <c r="Q592" s="189">
        <v>0</v>
      </c>
      <c r="R592" s="189">
        <f>Q592*H592</f>
        <v>0</v>
      </c>
      <c r="S592" s="189">
        <v>0.076</v>
      </c>
      <c r="T592" s="190">
        <f>S592*H592</f>
        <v>0.6839999999999999</v>
      </c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R592" s="191" t="s">
        <v>169</v>
      </c>
      <c r="AT592" s="191" t="s">
        <v>147</v>
      </c>
      <c r="AU592" s="191" t="s">
        <v>85</v>
      </c>
      <c r="AY592" s="19" t="s">
        <v>144</v>
      </c>
      <c r="BE592" s="192">
        <f>IF(N592="základní",J592,0)</f>
        <v>0</v>
      </c>
      <c r="BF592" s="192">
        <f>IF(N592="snížená",J592,0)</f>
        <v>0</v>
      </c>
      <c r="BG592" s="192">
        <f>IF(N592="zákl. přenesená",J592,0)</f>
        <v>0</v>
      </c>
      <c r="BH592" s="192">
        <f>IF(N592="sníž. přenesená",J592,0)</f>
        <v>0</v>
      </c>
      <c r="BI592" s="192">
        <f>IF(N592="nulová",J592,0)</f>
        <v>0</v>
      </c>
      <c r="BJ592" s="19" t="s">
        <v>83</v>
      </c>
      <c r="BK592" s="192">
        <f>ROUND(I592*H592,2)</f>
        <v>0</v>
      </c>
      <c r="BL592" s="19" t="s">
        <v>169</v>
      </c>
      <c r="BM592" s="191" t="s">
        <v>809</v>
      </c>
    </row>
    <row r="593" spans="1:47" s="2" customFormat="1" ht="11.25">
      <c r="A593" s="36"/>
      <c r="B593" s="37"/>
      <c r="C593" s="38"/>
      <c r="D593" s="193" t="s">
        <v>154</v>
      </c>
      <c r="E593" s="38"/>
      <c r="F593" s="194" t="s">
        <v>810</v>
      </c>
      <c r="G593" s="38"/>
      <c r="H593" s="38"/>
      <c r="I593" s="195"/>
      <c r="J593" s="38"/>
      <c r="K593" s="38"/>
      <c r="L593" s="41"/>
      <c r="M593" s="196"/>
      <c r="N593" s="197"/>
      <c r="O593" s="66"/>
      <c r="P593" s="66"/>
      <c r="Q593" s="66"/>
      <c r="R593" s="66"/>
      <c r="S593" s="66"/>
      <c r="T593" s="67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9" t="s">
        <v>154</v>
      </c>
      <c r="AU593" s="19" t="s">
        <v>85</v>
      </c>
    </row>
    <row r="594" spans="1:47" s="2" customFormat="1" ht="11.25">
      <c r="A594" s="36"/>
      <c r="B594" s="37"/>
      <c r="C594" s="38"/>
      <c r="D594" s="198" t="s">
        <v>155</v>
      </c>
      <c r="E594" s="38"/>
      <c r="F594" s="199" t="s">
        <v>811</v>
      </c>
      <c r="G594" s="38"/>
      <c r="H594" s="38"/>
      <c r="I594" s="195"/>
      <c r="J594" s="38"/>
      <c r="K594" s="38"/>
      <c r="L594" s="41"/>
      <c r="M594" s="196"/>
      <c r="N594" s="197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155</v>
      </c>
      <c r="AU594" s="19" t="s">
        <v>85</v>
      </c>
    </row>
    <row r="595" spans="1:47" s="2" customFormat="1" ht="19.5">
      <c r="A595" s="36"/>
      <c r="B595" s="37"/>
      <c r="C595" s="38"/>
      <c r="D595" s="193" t="s">
        <v>167</v>
      </c>
      <c r="E595" s="38"/>
      <c r="F595" s="200" t="s">
        <v>812</v>
      </c>
      <c r="G595" s="38"/>
      <c r="H595" s="38"/>
      <c r="I595" s="195"/>
      <c r="J595" s="38"/>
      <c r="K595" s="38"/>
      <c r="L595" s="41"/>
      <c r="M595" s="196"/>
      <c r="N595" s="197"/>
      <c r="O595" s="66"/>
      <c r="P595" s="66"/>
      <c r="Q595" s="66"/>
      <c r="R595" s="66"/>
      <c r="S595" s="66"/>
      <c r="T595" s="67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9" t="s">
        <v>167</v>
      </c>
      <c r="AU595" s="19" t="s">
        <v>85</v>
      </c>
    </row>
    <row r="596" spans="2:51" s="13" customFormat="1" ht="11.25">
      <c r="B596" s="201"/>
      <c r="C596" s="202"/>
      <c r="D596" s="193" t="s">
        <v>184</v>
      </c>
      <c r="E596" s="203" t="s">
        <v>19</v>
      </c>
      <c r="F596" s="204" t="s">
        <v>813</v>
      </c>
      <c r="G596" s="202"/>
      <c r="H596" s="205">
        <v>1</v>
      </c>
      <c r="I596" s="206"/>
      <c r="J596" s="202"/>
      <c r="K596" s="202"/>
      <c r="L596" s="207"/>
      <c r="M596" s="208"/>
      <c r="N596" s="209"/>
      <c r="O596" s="209"/>
      <c r="P596" s="209"/>
      <c r="Q596" s="209"/>
      <c r="R596" s="209"/>
      <c r="S596" s="209"/>
      <c r="T596" s="210"/>
      <c r="AT596" s="211" t="s">
        <v>184</v>
      </c>
      <c r="AU596" s="211" t="s">
        <v>85</v>
      </c>
      <c r="AV596" s="13" t="s">
        <v>85</v>
      </c>
      <c r="AW596" s="13" t="s">
        <v>37</v>
      </c>
      <c r="AX596" s="13" t="s">
        <v>75</v>
      </c>
      <c r="AY596" s="211" t="s">
        <v>144</v>
      </c>
    </row>
    <row r="597" spans="2:51" s="13" customFormat="1" ht="11.25">
      <c r="B597" s="201"/>
      <c r="C597" s="202"/>
      <c r="D597" s="193" t="s">
        <v>184</v>
      </c>
      <c r="E597" s="203" t="s">
        <v>19</v>
      </c>
      <c r="F597" s="204" t="s">
        <v>814</v>
      </c>
      <c r="G597" s="202"/>
      <c r="H597" s="205">
        <v>2</v>
      </c>
      <c r="I597" s="206"/>
      <c r="J597" s="202"/>
      <c r="K597" s="202"/>
      <c r="L597" s="207"/>
      <c r="M597" s="208"/>
      <c r="N597" s="209"/>
      <c r="O597" s="209"/>
      <c r="P597" s="209"/>
      <c r="Q597" s="209"/>
      <c r="R597" s="209"/>
      <c r="S597" s="209"/>
      <c r="T597" s="210"/>
      <c r="AT597" s="211" t="s">
        <v>184</v>
      </c>
      <c r="AU597" s="211" t="s">
        <v>85</v>
      </c>
      <c r="AV597" s="13" t="s">
        <v>85</v>
      </c>
      <c r="AW597" s="13" t="s">
        <v>37</v>
      </c>
      <c r="AX597" s="13" t="s">
        <v>75</v>
      </c>
      <c r="AY597" s="211" t="s">
        <v>144</v>
      </c>
    </row>
    <row r="598" spans="2:51" s="13" customFormat="1" ht="11.25">
      <c r="B598" s="201"/>
      <c r="C598" s="202"/>
      <c r="D598" s="193" t="s">
        <v>184</v>
      </c>
      <c r="E598" s="203" t="s">
        <v>19</v>
      </c>
      <c r="F598" s="204" t="s">
        <v>815</v>
      </c>
      <c r="G598" s="202"/>
      <c r="H598" s="205">
        <v>1</v>
      </c>
      <c r="I598" s="206"/>
      <c r="J598" s="202"/>
      <c r="K598" s="202"/>
      <c r="L598" s="207"/>
      <c r="M598" s="208"/>
      <c r="N598" s="209"/>
      <c r="O598" s="209"/>
      <c r="P598" s="209"/>
      <c r="Q598" s="209"/>
      <c r="R598" s="209"/>
      <c r="S598" s="209"/>
      <c r="T598" s="210"/>
      <c r="AT598" s="211" t="s">
        <v>184</v>
      </c>
      <c r="AU598" s="211" t="s">
        <v>85</v>
      </c>
      <c r="AV598" s="13" t="s">
        <v>85</v>
      </c>
      <c r="AW598" s="13" t="s">
        <v>37</v>
      </c>
      <c r="AX598" s="13" t="s">
        <v>75</v>
      </c>
      <c r="AY598" s="211" t="s">
        <v>144</v>
      </c>
    </row>
    <row r="599" spans="2:51" s="13" customFormat="1" ht="11.25">
      <c r="B599" s="201"/>
      <c r="C599" s="202"/>
      <c r="D599" s="193" t="s">
        <v>184</v>
      </c>
      <c r="E599" s="203" t="s">
        <v>19</v>
      </c>
      <c r="F599" s="204" t="s">
        <v>816</v>
      </c>
      <c r="G599" s="202"/>
      <c r="H599" s="205">
        <v>1</v>
      </c>
      <c r="I599" s="206"/>
      <c r="J599" s="202"/>
      <c r="K599" s="202"/>
      <c r="L599" s="207"/>
      <c r="M599" s="208"/>
      <c r="N599" s="209"/>
      <c r="O599" s="209"/>
      <c r="P599" s="209"/>
      <c r="Q599" s="209"/>
      <c r="R599" s="209"/>
      <c r="S599" s="209"/>
      <c r="T599" s="210"/>
      <c r="AT599" s="211" t="s">
        <v>184</v>
      </c>
      <c r="AU599" s="211" t="s">
        <v>85</v>
      </c>
      <c r="AV599" s="13" t="s">
        <v>85</v>
      </c>
      <c r="AW599" s="13" t="s">
        <v>37</v>
      </c>
      <c r="AX599" s="13" t="s">
        <v>75</v>
      </c>
      <c r="AY599" s="211" t="s">
        <v>144</v>
      </c>
    </row>
    <row r="600" spans="2:51" s="13" customFormat="1" ht="11.25">
      <c r="B600" s="201"/>
      <c r="C600" s="202"/>
      <c r="D600" s="193" t="s">
        <v>184</v>
      </c>
      <c r="E600" s="203" t="s">
        <v>19</v>
      </c>
      <c r="F600" s="204" t="s">
        <v>817</v>
      </c>
      <c r="G600" s="202"/>
      <c r="H600" s="205">
        <v>1</v>
      </c>
      <c r="I600" s="206"/>
      <c r="J600" s="202"/>
      <c r="K600" s="202"/>
      <c r="L600" s="207"/>
      <c r="M600" s="208"/>
      <c r="N600" s="209"/>
      <c r="O600" s="209"/>
      <c r="P600" s="209"/>
      <c r="Q600" s="209"/>
      <c r="R600" s="209"/>
      <c r="S600" s="209"/>
      <c r="T600" s="210"/>
      <c r="AT600" s="211" t="s">
        <v>184</v>
      </c>
      <c r="AU600" s="211" t="s">
        <v>85</v>
      </c>
      <c r="AV600" s="13" t="s">
        <v>85</v>
      </c>
      <c r="AW600" s="13" t="s">
        <v>37</v>
      </c>
      <c r="AX600" s="13" t="s">
        <v>75</v>
      </c>
      <c r="AY600" s="211" t="s">
        <v>144</v>
      </c>
    </row>
    <row r="601" spans="2:51" s="13" customFormat="1" ht="11.25">
      <c r="B601" s="201"/>
      <c r="C601" s="202"/>
      <c r="D601" s="193" t="s">
        <v>184</v>
      </c>
      <c r="E601" s="203" t="s">
        <v>19</v>
      </c>
      <c r="F601" s="204" t="s">
        <v>817</v>
      </c>
      <c r="G601" s="202"/>
      <c r="H601" s="205">
        <v>1</v>
      </c>
      <c r="I601" s="206"/>
      <c r="J601" s="202"/>
      <c r="K601" s="202"/>
      <c r="L601" s="207"/>
      <c r="M601" s="208"/>
      <c r="N601" s="209"/>
      <c r="O601" s="209"/>
      <c r="P601" s="209"/>
      <c r="Q601" s="209"/>
      <c r="R601" s="209"/>
      <c r="S601" s="209"/>
      <c r="T601" s="210"/>
      <c r="AT601" s="211" t="s">
        <v>184</v>
      </c>
      <c r="AU601" s="211" t="s">
        <v>85</v>
      </c>
      <c r="AV601" s="13" t="s">
        <v>85</v>
      </c>
      <c r="AW601" s="13" t="s">
        <v>37</v>
      </c>
      <c r="AX601" s="13" t="s">
        <v>75</v>
      </c>
      <c r="AY601" s="211" t="s">
        <v>144</v>
      </c>
    </row>
    <row r="602" spans="2:51" s="13" customFormat="1" ht="11.25">
      <c r="B602" s="201"/>
      <c r="C602" s="202"/>
      <c r="D602" s="193" t="s">
        <v>184</v>
      </c>
      <c r="E602" s="203" t="s">
        <v>19</v>
      </c>
      <c r="F602" s="204" t="s">
        <v>818</v>
      </c>
      <c r="G602" s="202"/>
      <c r="H602" s="205">
        <v>2</v>
      </c>
      <c r="I602" s="206"/>
      <c r="J602" s="202"/>
      <c r="K602" s="202"/>
      <c r="L602" s="207"/>
      <c r="M602" s="208"/>
      <c r="N602" s="209"/>
      <c r="O602" s="209"/>
      <c r="P602" s="209"/>
      <c r="Q602" s="209"/>
      <c r="R602" s="209"/>
      <c r="S602" s="209"/>
      <c r="T602" s="210"/>
      <c r="AT602" s="211" t="s">
        <v>184</v>
      </c>
      <c r="AU602" s="211" t="s">
        <v>85</v>
      </c>
      <c r="AV602" s="13" t="s">
        <v>85</v>
      </c>
      <c r="AW602" s="13" t="s">
        <v>37</v>
      </c>
      <c r="AX602" s="13" t="s">
        <v>75</v>
      </c>
      <c r="AY602" s="211" t="s">
        <v>144</v>
      </c>
    </row>
    <row r="603" spans="2:51" s="14" customFormat="1" ht="11.25">
      <c r="B603" s="212"/>
      <c r="C603" s="213"/>
      <c r="D603" s="193" t="s">
        <v>184</v>
      </c>
      <c r="E603" s="214" t="s">
        <v>19</v>
      </c>
      <c r="F603" s="215" t="s">
        <v>186</v>
      </c>
      <c r="G603" s="213"/>
      <c r="H603" s="216">
        <v>9</v>
      </c>
      <c r="I603" s="217"/>
      <c r="J603" s="213"/>
      <c r="K603" s="213"/>
      <c r="L603" s="218"/>
      <c r="M603" s="219"/>
      <c r="N603" s="220"/>
      <c r="O603" s="220"/>
      <c r="P603" s="220"/>
      <c r="Q603" s="220"/>
      <c r="R603" s="220"/>
      <c r="S603" s="220"/>
      <c r="T603" s="221"/>
      <c r="AT603" s="222" t="s">
        <v>184</v>
      </c>
      <c r="AU603" s="222" t="s">
        <v>85</v>
      </c>
      <c r="AV603" s="14" t="s">
        <v>169</v>
      </c>
      <c r="AW603" s="14" t="s">
        <v>37</v>
      </c>
      <c r="AX603" s="14" t="s">
        <v>83</v>
      </c>
      <c r="AY603" s="222" t="s">
        <v>144</v>
      </c>
    </row>
    <row r="604" spans="1:65" s="2" customFormat="1" ht="16.5" customHeight="1">
      <c r="A604" s="36"/>
      <c r="B604" s="37"/>
      <c r="C604" s="180" t="s">
        <v>819</v>
      </c>
      <c r="D604" s="180" t="s">
        <v>147</v>
      </c>
      <c r="E604" s="181" t="s">
        <v>820</v>
      </c>
      <c r="F604" s="182" t="s">
        <v>821</v>
      </c>
      <c r="G604" s="183" t="s">
        <v>394</v>
      </c>
      <c r="H604" s="184">
        <v>0.864</v>
      </c>
      <c r="I604" s="185"/>
      <c r="J604" s="186">
        <f>ROUND(I604*H604,2)</f>
        <v>0</v>
      </c>
      <c r="K604" s="182" t="s">
        <v>151</v>
      </c>
      <c r="L604" s="41"/>
      <c r="M604" s="187" t="s">
        <v>19</v>
      </c>
      <c r="N604" s="188" t="s">
        <v>46</v>
      </c>
      <c r="O604" s="66"/>
      <c r="P604" s="189">
        <f>O604*H604</f>
        <v>0</v>
      </c>
      <c r="Q604" s="189">
        <v>0</v>
      </c>
      <c r="R604" s="189">
        <f>Q604*H604</f>
        <v>0</v>
      </c>
      <c r="S604" s="189">
        <v>1.8</v>
      </c>
      <c r="T604" s="190">
        <f>S604*H604</f>
        <v>1.5552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91" t="s">
        <v>169</v>
      </c>
      <c r="AT604" s="191" t="s">
        <v>147</v>
      </c>
      <c r="AU604" s="191" t="s">
        <v>85</v>
      </c>
      <c r="AY604" s="19" t="s">
        <v>144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83</v>
      </c>
      <c r="BK604" s="192">
        <f>ROUND(I604*H604,2)</f>
        <v>0</v>
      </c>
      <c r="BL604" s="19" t="s">
        <v>169</v>
      </c>
      <c r="BM604" s="191" t="s">
        <v>822</v>
      </c>
    </row>
    <row r="605" spans="1:47" s="2" customFormat="1" ht="19.5">
      <c r="A605" s="36"/>
      <c r="B605" s="37"/>
      <c r="C605" s="38"/>
      <c r="D605" s="193" t="s">
        <v>154</v>
      </c>
      <c r="E605" s="38"/>
      <c r="F605" s="194" t="s">
        <v>823</v>
      </c>
      <c r="G605" s="38"/>
      <c r="H605" s="38"/>
      <c r="I605" s="195"/>
      <c r="J605" s="38"/>
      <c r="K605" s="38"/>
      <c r="L605" s="41"/>
      <c r="M605" s="196"/>
      <c r="N605" s="197"/>
      <c r="O605" s="66"/>
      <c r="P605" s="66"/>
      <c r="Q605" s="66"/>
      <c r="R605" s="66"/>
      <c r="S605" s="66"/>
      <c r="T605" s="67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154</v>
      </c>
      <c r="AU605" s="19" t="s">
        <v>85</v>
      </c>
    </row>
    <row r="606" spans="1:47" s="2" customFormat="1" ht="11.25">
      <c r="A606" s="36"/>
      <c r="B606" s="37"/>
      <c r="C606" s="38"/>
      <c r="D606" s="198" t="s">
        <v>155</v>
      </c>
      <c r="E606" s="38"/>
      <c r="F606" s="199" t="s">
        <v>824</v>
      </c>
      <c r="G606" s="38"/>
      <c r="H606" s="38"/>
      <c r="I606" s="195"/>
      <c r="J606" s="38"/>
      <c r="K606" s="38"/>
      <c r="L606" s="41"/>
      <c r="M606" s="196"/>
      <c r="N606" s="197"/>
      <c r="O606" s="66"/>
      <c r="P606" s="66"/>
      <c r="Q606" s="66"/>
      <c r="R606" s="66"/>
      <c r="S606" s="66"/>
      <c r="T606" s="67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155</v>
      </c>
      <c r="AU606" s="19" t="s">
        <v>85</v>
      </c>
    </row>
    <row r="607" spans="2:51" s="13" customFormat="1" ht="11.25">
      <c r="B607" s="201"/>
      <c r="C607" s="202"/>
      <c r="D607" s="193" t="s">
        <v>184</v>
      </c>
      <c r="E607" s="203" t="s">
        <v>19</v>
      </c>
      <c r="F607" s="204" t="s">
        <v>825</v>
      </c>
      <c r="G607" s="202"/>
      <c r="H607" s="205">
        <v>0.864</v>
      </c>
      <c r="I607" s="206"/>
      <c r="J607" s="202"/>
      <c r="K607" s="202"/>
      <c r="L607" s="207"/>
      <c r="M607" s="208"/>
      <c r="N607" s="209"/>
      <c r="O607" s="209"/>
      <c r="P607" s="209"/>
      <c r="Q607" s="209"/>
      <c r="R607" s="209"/>
      <c r="S607" s="209"/>
      <c r="T607" s="210"/>
      <c r="AT607" s="211" t="s">
        <v>184</v>
      </c>
      <c r="AU607" s="211" t="s">
        <v>85</v>
      </c>
      <c r="AV607" s="13" t="s">
        <v>85</v>
      </c>
      <c r="AW607" s="13" t="s">
        <v>37</v>
      </c>
      <c r="AX607" s="13" t="s">
        <v>83</v>
      </c>
      <c r="AY607" s="211" t="s">
        <v>144</v>
      </c>
    </row>
    <row r="608" spans="1:65" s="2" customFormat="1" ht="16.5" customHeight="1">
      <c r="A608" s="36"/>
      <c r="B608" s="37"/>
      <c r="C608" s="180" t="s">
        <v>826</v>
      </c>
      <c r="D608" s="180" t="s">
        <v>147</v>
      </c>
      <c r="E608" s="181" t="s">
        <v>827</v>
      </c>
      <c r="F608" s="182" t="s">
        <v>828</v>
      </c>
      <c r="G608" s="183" t="s">
        <v>348</v>
      </c>
      <c r="H608" s="184">
        <v>854.2</v>
      </c>
      <c r="I608" s="185"/>
      <c r="J608" s="186">
        <f>ROUND(I608*H608,2)</f>
        <v>0</v>
      </c>
      <c r="K608" s="182" t="s">
        <v>151</v>
      </c>
      <c r="L608" s="41"/>
      <c r="M608" s="187" t="s">
        <v>19</v>
      </c>
      <c r="N608" s="188" t="s">
        <v>46</v>
      </c>
      <c r="O608" s="66"/>
      <c r="P608" s="189">
        <f>O608*H608</f>
        <v>0</v>
      </c>
      <c r="Q608" s="189">
        <v>2E-05</v>
      </c>
      <c r="R608" s="189">
        <f>Q608*H608</f>
        <v>0.017084000000000002</v>
      </c>
      <c r="S608" s="189">
        <v>0.001</v>
      </c>
      <c r="T608" s="190">
        <f>S608*H608</f>
        <v>0.8542000000000001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91" t="s">
        <v>169</v>
      </c>
      <c r="AT608" s="191" t="s">
        <v>147</v>
      </c>
      <c r="AU608" s="191" t="s">
        <v>85</v>
      </c>
      <c r="AY608" s="19" t="s">
        <v>144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19" t="s">
        <v>83</v>
      </c>
      <c r="BK608" s="192">
        <f>ROUND(I608*H608,2)</f>
        <v>0</v>
      </c>
      <c r="BL608" s="19" t="s">
        <v>169</v>
      </c>
      <c r="BM608" s="191" t="s">
        <v>829</v>
      </c>
    </row>
    <row r="609" spans="1:47" s="2" customFormat="1" ht="11.25">
      <c r="A609" s="36"/>
      <c r="B609" s="37"/>
      <c r="C609" s="38"/>
      <c r="D609" s="193" t="s">
        <v>154</v>
      </c>
      <c r="E609" s="38"/>
      <c r="F609" s="194" t="s">
        <v>830</v>
      </c>
      <c r="G609" s="38"/>
      <c r="H609" s="38"/>
      <c r="I609" s="195"/>
      <c r="J609" s="38"/>
      <c r="K609" s="38"/>
      <c r="L609" s="41"/>
      <c r="M609" s="196"/>
      <c r="N609" s="197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154</v>
      </c>
      <c r="AU609" s="19" t="s">
        <v>85</v>
      </c>
    </row>
    <row r="610" spans="1:47" s="2" customFormat="1" ht="11.25">
      <c r="A610" s="36"/>
      <c r="B610" s="37"/>
      <c r="C610" s="38"/>
      <c r="D610" s="198" t="s">
        <v>155</v>
      </c>
      <c r="E610" s="38"/>
      <c r="F610" s="199" t="s">
        <v>831</v>
      </c>
      <c r="G610" s="38"/>
      <c r="H610" s="38"/>
      <c r="I610" s="195"/>
      <c r="J610" s="38"/>
      <c r="K610" s="38"/>
      <c r="L610" s="41"/>
      <c r="M610" s="196"/>
      <c r="N610" s="197"/>
      <c r="O610" s="66"/>
      <c r="P610" s="66"/>
      <c r="Q610" s="66"/>
      <c r="R610" s="66"/>
      <c r="S610" s="66"/>
      <c r="T610" s="67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9" t="s">
        <v>155</v>
      </c>
      <c r="AU610" s="19" t="s">
        <v>85</v>
      </c>
    </row>
    <row r="611" spans="1:47" s="2" customFormat="1" ht="39">
      <c r="A611" s="36"/>
      <c r="B611" s="37"/>
      <c r="C611" s="38"/>
      <c r="D611" s="193" t="s">
        <v>167</v>
      </c>
      <c r="E611" s="38"/>
      <c r="F611" s="200" t="s">
        <v>508</v>
      </c>
      <c r="G611" s="38"/>
      <c r="H611" s="38"/>
      <c r="I611" s="195"/>
      <c r="J611" s="38"/>
      <c r="K611" s="38"/>
      <c r="L611" s="41"/>
      <c r="M611" s="196"/>
      <c r="N611" s="197"/>
      <c r="O611" s="66"/>
      <c r="P611" s="66"/>
      <c r="Q611" s="66"/>
      <c r="R611" s="66"/>
      <c r="S611" s="66"/>
      <c r="T611" s="67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167</v>
      </c>
      <c r="AU611" s="19" t="s">
        <v>85</v>
      </c>
    </row>
    <row r="612" spans="2:51" s="15" customFormat="1" ht="11.25">
      <c r="B612" s="227"/>
      <c r="C612" s="228"/>
      <c r="D612" s="193" t="s">
        <v>184</v>
      </c>
      <c r="E612" s="229" t="s">
        <v>19</v>
      </c>
      <c r="F612" s="230" t="s">
        <v>509</v>
      </c>
      <c r="G612" s="228"/>
      <c r="H612" s="229" t="s">
        <v>19</v>
      </c>
      <c r="I612" s="231"/>
      <c r="J612" s="228"/>
      <c r="K612" s="228"/>
      <c r="L612" s="232"/>
      <c r="M612" s="233"/>
      <c r="N612" s="234"/>
      <c r="O612" s="234"/>
      <c r="P612" s="234"/>
      <c r="Q612" s="234"/>
      <c r="R612" s="234"/>
      <c r="S612" s="234"/>
      <c r="T612" s="235"/>
      <c r="AT612" s="236" t="s">
        <v>184</v>
      </c>
      <c r="AU612" s="236" t="s">
        <v>85</v>
      </c>
      <c r="AV612" s="15" t="s">
        <v>83</v>
      </c>
      <c r="AW612" s="15" t="s">
        <v>37</v>
      </c>
      <c r="AX612" s="15" t="s">
        <v>75</v>
      </c>
      <c r="AY612" s="236" t="s">
        <v>144</v>
      </c>
    </row>
    <row r="613" spans="2:51" s="15" customFormat="1" ht="11.25">
      <c r="B613" s="227"/>
      <c r="C613" s="228"/>
      <c r="D613" s="193" t="s">
        <v>184</v>
      </c>
      <c r="E613" s="229" t="s">
        <v>19</v>
      </c>
      <c r="F613" s="230" t="s">
        <v>510</v>
      </c>
      <c r="G613" s="228"/>
      <c r="H613" s="229" t="s">
        <v>19</v>
      </c>
      <c r="I613" s="231"/>
      <c r="J613" s="228"/>
      <c r="K613" s="228"/>
      <c r="L613" s="232"/>
      <c r="M613" s="233"/>
      <c r="N613" s="234"/>
      <c r="O613" s="234"/>
      <c r="P613" s="234"/>
      <c r="Q613" s="234"/>
      <c r="R613" s="234"/>
      <c r="S613" s="234"/>
      <c r="T613" s="235"/>
      <c r="AT613" s="236" t="s">
        <v>184</v>
      </c>
      <c r="AU613" s="236" t="s">
        <v>85</v>
      </c>
      <c r="AV613" s="15" t="s">
        <v>83</v>
      </c>
      <c r="AW613" s="15" t="s">
        <v>37</v>
      </c>
      <c r="AX613" s="15" t="s">
        <v>75</v>
      </c>
      <c r="AY613" s="236" t="s">
        <v>144</v>
      </c>
    </row>
    <row r="614" spans="2:51" s="13" customFormat="1" ht="11.25">
      <c r="B614" s="201"/>
      <c r="C614" s="202"/>
      <c r="D614" s="193" t="s">
        <v>184</v>
      </c>
      <c r="E614" s="203" t="s">
        <v>19</v>
      </c>
      <c r="F614" s="204" t="s">
        <v>511</v>
      </c>
      <c r="G614" s="202"/>
      <c r="H614" s="205">
        <v>93.903</v>
      </c>
      <c r="I614" s="206"/>
      <c r="J614" s="202"/>
      <c r="K614" s="202"/>
      <c r="L614" s="207"/>
      <c r="M614" s="208"/>
      <c r="N614" s="209"/>
      <c r="O614" s="209"/>
      <c r="P614" s="209"/>
      <c r="Q614" s="209"/>
      <c r="R614" s="209"/>
      <c r="S614" s="209"/>
      <c r="T614" s="210"/>
      <c r="AT614" s="211" t="s">
        <v>184</v>
      </c>
      <c r="AU614" s="211" t="s">
        <v>85</v>
      </c>
      <c r="AV614" s="13" t="s">
        <v>85</v>
      </c>
      <c r="AW614" s="13" t="s">
        <v>37</v>
      </c>
      <c r="AX614" s="13" t="s">
        <v>75</v>
      </c>
      <c r="AY614" s="211" t="s">
        <v>144</v>
      </c>
    </row>
    <row r="615" spans="2:51" s="13" customFormat="1" ht="11.25">
      <c r="B615" s="201"/>
      <c r="C615" s="202"/>
      <c r="D615" s="193" t="s">
        <v>184</v>
      </c>
      <c r="E615" s="203" t="s">
        <v>19</v>
      </c>
      <c r="F615" s="204" t="s">
        <v>512</v>
      </c>
      <c r="G615" s="202"/>
      <c r="H615" s="205">
        <v>55.622</v>
      </c>
      <c r="I615" s="206"/>
      <c r="J615" s="202"/>
      <c r="K615" s="202"/>
      <c r="L615" s="207"/>
      <c r="M615" s="208"/>
      <c r="N615" s="209"/>
      <c r="O615" s="209"/>
      <c r="P615" s="209"/>
      <c r="Q615" s="209"/>
      <c r="R615" s="209"/>
      <c r="S615" s="209"/>
      <c r="T615" s="210"/>
      <c r="AT615" s="211" t="s">
        <v>184</v>
      </c>
      <c r="AU615" s="211" t="s">
        <v>85</v>
      </c>
      <c r="AV615" s="13" t="s">
        <v>85</v>
      </c>
      <c r="AW615" s="13" t="s">
        <v>37</v>
      </c>
      <c r="AX615" s="13" t="s">
        <v>75</v>
      </c>
      <c r="AY615" s="211" t="s">
        <v>144</v>
      </c>
    </row>
    <row r="616" spans="2:51" s="15" customFormat="1" ht="11.25">
      <c r="B616" s="227"/>
      <c r="C616" s="228"/>
      <c r="D616" s="193" t="s">
        <v>184</v>
      </c>
      <c r="E616" s="229" t="s">
        <v>19</v>
      </c>
      <c r="F616" s="230" t="s">
        <v>513</v>
      </c>
      <c r="G616" s="228"/>
      <c r="H616" s="229" t="s">
        <v>19</v>
      </c>
      <c r="I616" s="231"/>
      <c r="J616" s="228"/>
      <c r="K616" s="228"/>
      <c r="L616" s="232"/>
      <c r="M616" s="233"/>
      <c r="N616" s="234"/>
      <c r="O616" s="234"/>
      <c r="P616" s="234"/>
      <c r="Q616" s="234"/>
      <c r="R616" s="234"/>
      <c r="S616" s="234"/>
      <c r="T616" s="235"/>
      <c r="AT616" s="236" t="s">
        <v>184</v>
      </c>
      <c r="AU616" s="236" t="s">
        <v>85</v>
      </c>
      <c r="AV616" s="15" t="s">
        <v>83</v>
      </c>
      <c r="AW616" s="15" t="s">
        <v>37</v>
      </c>
      <c r="AX616" s="15" t="s">
        <v>75</v>
      </c>
      <c r="AY616" s="236" t="s">
        <v>144</v>
      </c>
    </row>
    <row r="617" spans="2:51" s="13" customFormat="1" ht="11.25">
      <c r="B617" s="201"/>
      <c r="C617" s="202"/>
      <c r="D617" s="193" t="s">
        <v>184</v>
      </c>
      <c r="E617" s="203" t="s">
        <v>19</v>
      </c>
      <c r="F617" s="204" t="s">
        <v>514</v>
      </c>
      <c r="G617" s="202"/>
      <c r="H617" s="205">
        <v>109.021</v>
      </c>
      <c r="I617" s="206"/>
      <c r="J617" s="202"/>
      <c r="K617" s="202"/>
      <c r="L617" s="207"/>
      <c r="M617" s="208"/>
      <c r="N617" s="209"/>
      <c r="O617" s="209"/>
      <c r="P617" s="209"/>
      <c r="Q617" s="209"/>
      <c r="R617" s="209"/>
      <c r="S617" s="209"/>
      <c r="T617" s="210"/>
      <c r="AT617" s="211" t="s">
        <v>184</v>
      </c>
      <c r="AU617" s="211" t="s">
        <v>85</v>
      </c>
      <c r="AV617" s="13" t="s">
        <v>85</v>
      </c>
      <c r="AW617" s="13" t="s">
        <v>37</v>
      </c>
      <c r="AX617" s="13" t="s">
        <v>75</v>
      </c>
      <c r="AY617" s="211" t="s">
        <v>144</v>
      </c>
    </row>
    <row r="618" spans="2:51" s="16" customFormat="1" ht="11.25">
      <c r="B618" s="237"/>
      <c r="C618" s="238"/>
      <c r="D618" s="193" t="s">
        <v>184</v>
      </c>
      <c r="E618" s="239" t="s">
        <v>19</v>
      </c>
      <c r="F618" s="240" t="s">
        <v>515</v>
      </c>
      <c r="G618" s="238"/>
      <c r="H618" s="241">
        <v>258.546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AT618" s="247" t="s">
        <v>184</v>
      </c>
      <c r="AU618" s="247" t="s">
        <v>85</v>
      </c>
      <c r="AV618" s="16" t="s">
        <v>161</v>
      </c>
      <c r="AW618" s="16" t="s">
        <v>37</v>
      </c>
      <c r="AX618" s="16" t="s">
        <v>75</v>
      </c>
      <c r="AY618" s="247" t="s">
        <v>144</v>
      </c>
    </row>
    <row r="619" spans="2:51" s="15" customFormat="1" ht="11.25">
      <c r="B619" s="227"/>
      <c r="C619" s="228"/>
      <c r="D619" s="193" t="s">
        <v>184</v>
      </c>
      <c r="E619" s="229" t="s">
        <v>19</v>
      </c>
      <c r="F619" s="230" t="s">
        <v>416</v>
      </c>
      <c r="G619" s="228"/>
      <c r="H619" s="229" t="s">
        <v>19</v>
      </c>
      <c r="I619" s="231"/>
      <c r="J619" s="228"/>
      <c r="K619" s="228"/>
      <c r="L619" s="232"/>
      <c r="M619" s="233"/>
      <c r="N619" s="234"/>
      <c r="O619" s="234"/>
      <c r="P619" s="234"/>
      <c r="Q619" s="234"/>
      <c r="R619" s="234"/>
      <c r="S619" s="234"/>
      <c r="T619" s="235"/>
      <c r="AT619" s="236" t="s">
        <v>184</v>
      </c>
      <c r="AU619" s="236" t="s">
        <v>85</v>
      </c>
      <c r="AV619" s="15" t="s">
        <v>83</v>
      </c>
      <c r="AW619" s="15" t="s">
        <v>37</v>
      </c>
      <c r="AX619" s="15" t="s">
        <v>75</v>
      </c>
      <c r="AY619" s="236" t="s">
        <v>144</v>
      </c>
    </row>
    <row r="620" spans="2:51" s="15" customFormat="1" ht="11.25">
      <c r="B620" s="227"/>
      <c r="C620" s="228"/>
      <c r="D620" s="193" t="s">
        <v>184</v>
      </c>
      <c r="E620" s="229" t="s">
        <v>19</v>
      </c>
      <c r="F620" s="230" t="s">
        <v>516</v>
      </c>
      <c r="G620" s="228"/>
      <c r="H620" s="229" t="s">
        <v>19</v>
      </c>
      <c r="I620" s="231"/>
      <c r="J620" s="228"/>
      <c r="K620" s="228"/>
      <c r="L620" s="232"/>
      <c r="M620" s="233"/>
      <c r="N620" s="234"/>
      <c r="O620" s="234"/>
      <c r="P620" s="234"/>
      <c r="Q620" s="234"/>
      <c r="R620" s="234"/>
      <c r="S620" s="234"/>
      <c r="T620" s="235"/>
      <c r="AT620" s="236" t="s">
        <v>184</v>
      </c>
      <c r="AU620" s="236" t="s">
        <v>85</v>
      </c>
      <c r="AV620" s="15" t="s">
        <v>83</v>
      </c>
      <c r="AW620" s="15" t="s">
        <v>37</v>
      </c>
      <c r="AX620" s="15" t="s">
        <v>75</v>
      </c>
      <c r="AY620" s="236" t="s">
        <v>144</v>
      </c>
    </row>
    <row r="621" spans="2:51" s="13" customFormat="1" ht="11.25">
      <c r="B621" s="201"/>
      <c r="C621" s="202"/>
      <c r="D621" s="193" t="s">
        <v>184</v>
      </c>
      <c r="E621" s="203" t="s">
        <v>19</v>
      </c>
      <c r="F621" s="204" t="s">
        <v>517</v>
      </c>
      <c r="G621" s="202"/>
      <c r="H621" s="205">
        <v>29.283</v>
      </c>
      <c r="I621" s="206"/>
      <c r="J621" s="202"/>
      <c r="K621" s="202"/>
      <c r="L621" s="207"/>
      <c r="M621" s="208"/>
      <c r="N621" s="209"/>
      <c r="O621" s="209"/>
      <c r="P621" s="209"/>
      <c r="Q621" s="209"/>
      <c r="R621" s="209"/>
      <c r="S621" s="209"/>
      <c r="T621" s="210"/>
      <c r="AT621" s="211" t="s">
        <v>184</v>
      </c>
      <c r="AU621" s="211" t="s">
        <v>85</v>
      </c>
      <c r="AV621" s="13" t="s">
        <v>85</v>
      </c>
      <c r="AW621" s="13" t="s">
        <v>37</v>
      </c>
      <c r="AX621" s="13" t="s">
        <v>75</v>
      </c>
      <c r="AY621" s="211" t="s">
        <v>144</v>
      </c>
    </row>
    <row r="622" spans="2:51" s="15" customFormat="1" ht="11.25">
      <c r="B622" s="227"/>
      <c r="C622" s="228"/>
      <c r="D622" s="193" t="s">
        <v>184</v>
      </c>
      <c r="E622" s="229" t="s">
        <v>19</v>
      </c>
      <c r="F622" s="230" t="s">
        <v>518</v>
      </c>
      <c r="G622" s="228"/>
      <c r="H622" s="229" t="s">
        <v>19</v>
      </c>
      <c r="I622" s="231"/>
      <c r="J622" s="228"/>
      <c r="K622" s="228"/>
      <c r="L622" s="232"/>
      <c r="M622" s="233"/>
      <c r="N622" s="234"/>
      <c r="O622" s="234"/>
      <c r="P622" s="234"/>
      <c r="Q622" s="234"/>
      <c r="R622" s="234"/>
      <c r="S622" s="234"/>
      <c r="T622" s="235"/>
      <c r="AT622" s="236" t="s">
        <v>184</v>
      </c>
      <c r="AU622" s="236" t="s">
        <v>85</v>
      </c>
      <c r="AV622" s="15" t="s">
        <v>83</v>
      </c>
      <c r="AW622" s="15" t="s">
        <v>37</v>
      </c>
      <c r="AX622" s="15" t="s">
        <v>75</v>
      </c>
      <c r="AY622" s="236" t="s">
        <v>144</v>
      </c>
    </row>
    <row r="623" spans="2:51" s="13" customFormat="1" ht="11.25">
      <c r="B623" s="201"/>
      <c r="C623" s="202"/>
      <c r="D623" s="193" t="s">
        <v>184</v>
      </c>
      <c r="E623" s="203" t="s">
        <v>19</v>
      </c>
      <c r="F623" s="204" t="s">
        <v>519</v>
      </c>
      <c r="G623" s="202"/>
      <c r="H623" s="205">
        <v>127.883</v>
      </c>
      <c r="I623" s="206"/>
      <c r="J623" s="202"/>
      <c r="K623" s="202"/>
      <c r="L623" s="207"/>
      <c r="M623" s="208"/>
      <c r="N623" s="209"/>
      <c r="O623" s="209"/>
      <c r="P623" s="209"/>
      <c r="Q623" s="209"/>
      <c r="R623" s="209"/>
      <c r="S623" s="209"/>
      <c r="T623" s="210"/>
      <c r="AT623" s="211" t="s">
        <v>184</v>
      </c>
      <c r="AU623" s="211" t="s">
        <v>85</v>
      </c>
      <c r="AV623" s="13" t="s">
        <v>85</v>
      </c>
      <c r="AW623" s="13" t="s">
        <v>37</v>
      </c>
      <c r="AX623" s="13" t="s">
        <v>75</v>
      </c>
      <c r="AY623" s="211" t="s">
        <v>144</v>
      </c>
    </row>
    <row r="624" spans="2:51" s="15" customFormat="1" ht="11.25">
      <c r="B624" s="227"/>
      <c r="C624" s="228"/>
      <c r="D624" s="193" t="s">
        <v>184</v>
      </c>
      <c r="E624" s="229" t="s">
        <v>19</v>
      </c>
      <c r="F624" s="230" t="s">
        <v>520</v>
      </c>
      <c r="G624" s="228"/>
      <c r="H624" s="229" t="s">
        <v>19</v>
      </c>
      <c r="I624" s="231"/>
      <c r="J624" s="228"/>
      <c r="K624" s="228"/>
      <c r="L624" s="232"/>
      <c r="M624" s="233"/>
      <c r="N624" s="234"/>
      <c r="O624" s="234"/>
      <c r="P624" s="234"/>
      <c r="Q624" s="234"/>
      <c r="R624" s="234"/>
      <c r="S624" s="234"/>
      <c r="T624" s="235"/>
      <c r="AT624" s="236" t="s">
        <v>184</v>
      </c>
      <c r="AU624" s="236" t="s">
        <v>85</v>
      </c>
      <c r="AV624" s="15" t="s">
        <v>83</v>
      </c>
      <c r="AW624" s="15" t="s">
        <v>37</v>
      </c>
      <c r="AX624" s="15" t="s">
        <v>75</v>
      </c>
      <c r="AY624" s="236" t="s">
        <v>144</v>
      </c>
    </row>
    <row r="625" spans="2:51" s="13" customFormat="1" ht="11.25">
      <c r="B625" s="201"/>
      <c r="C625" s="202"/>
      <c r="D625" s="193" t="s">
        <v>184</v>
      </c>
      <c r="E625" s="203" t="s">
        <v>19</v>
      </c>
      <c r="F625" s="204" t="s">
        <v>521</v>
      </c>
      <c r="G625" s="202"/>
      <c r="H625" s="205">
        <v>256.488</v>
      </c>
      <c r="I625" s="206"/>
      <c r="J625" s="202"/>
      <c r="K625" s="202"/>
      <c r="L625" s="207"/>
      <c r="M625" s="208"/>
      <c r="N625" s="209"/>
      <c r="O625" s="209"/>
      <c r="P625" s="209"/>
      <c r="Q625" s="209"/>
      <c r="R625" s="209"/>
      <c r="S625" s="209"/>
      <c r="T625" s="210"/>
      <c r="AT625" s="211" t="s">
        <v>184</v>
      </c>
      <c r="AU625" s="211" t="s">
        <v>85</v>
      </c>
      <c r="AV625" s="13" t="s">
        <v>85</v>
      </c>
      <c r="AW625" s="13" t="s">
        <v>37</v>
      </c>
      <c r="AX625" s="13" t="s">
        <v>75</v>
      </c>
      <c r="AY625" s="211" t="s">
        <v>144</v>
      </c>
    </row>
    <row r="626" spans="2:51" s="15" customFormat="1" ht="11.25">
      <c r="B626" s="227"/>
      <c r="C626" s="228"/>
      <c r="D626" s="193" t="s">
        <v>184</v>
      </c>
      <c r="E626" s="229" t="s">
        <v>19</v>
      </c>
      <c r="F626" s="230" t="s">
        <v>513</v>
      </c>
      <c r="G626" s="228"/>
      <c r="H626" s="229" t="s">
        <v>19</v>
      </c>
      <c r="I626" s="231"/>
      <c r="J626" s="228"/>
      <c r="K626" s="228"/>
      <c r="L626" s="232"/>
      <c r="M626" s="233"/>
      <c r="N626" s="234"/>
      <c r="O626" s="234"/>
      <c r="P626" s="234"/>
      <c r="Q626" s="234"/>
      <c r="R626" s="234"/>
      <c r="S626" s="234"/>
      <c r="T626" s="235"/>
      <c r="AT626" s="236" t="s">
        <v>184</v>
      </c>
      <c r="AU626" s="236" t="s">
        <v>85</v>
      </c>
      <c r="AV626" s="15" t="s">
        <v>83</v>
      </c>
      <c r="AW626" s="15" t="s">
        <v>37</v>
      </c>
      <c r="AX626" s="15" t="s">
        <v>75</v>
      </c>
      <c r="AY626" s="236" t="s">
        <v>144</v>
      </c>
    </row>
    <row r="627" spans="2:51" s="13" customFormat="1" ht="11.25">
      <c r="B627" s="201"/>
      <c r="C627" s="202"/>
      <c r="D627" s="193" t="s">
        <v>184</v>
      </c>
      <c r="E627" s="203" t="s">
        <v>19</v>
      </c>
      <c r="F627" s="204" t="s">
        <v>522</v>
      </c>
      <c r="G627" s="202"/>
      <c r="H627" s="205">
        <v>182</v>
      </c>
      <c r="I627" s="206"/>
      <c r="J627" s="202"/>
      <c r="K627" s="202"/>
      <c r="L627" s="207"/>
      <c r="M627" s="208"/>
      <c r="N627" s="209"/>
      <c r="O627" s="209"/>
      <c r="P627" s="209"/>
      <c r="Q627" s="209"/>
      <c r="R627" s="209"/>
      <c r="S627" s="209"/>
      <c r="T627" s="210"/>
      <c r="AT627" s="211" t="s">
        <v>184</v>
      </c>
      <c r="AU627" s="211" t="s">
        <v>85</v>
      </c>
      <c r="AV627" s="13" t="s">
        <v>85</v>
      </c>
      <c r="AW627" s="13" t="s">
        <v>37</v>
      </c>
      <c r="AX627" s="13" t="s">
        <v>75</v>
      </c>
      <c r="AY627" s="211" t="s">
        <v>144</v>
      </c>
    </row>
    <row r="628" spans="2:51" s="16" customFormat="1" ht="11.25">
      <c r="B628" s="237"/>
      <c r="C628" s="238"/>
      <c r="D628" s="193" t="s">
        <v>184</v>
      </c>
      <c r="E628" s="239" t="s">
        <v>19</v>
      </c>
      <c r="F628" s="240" t="s">
        <v>523</v>
      </c>
      <c r="G628" s="238"/>
      <c r="H628" s="241">
        <v>595.654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AT628" s="247" t="s">
        <v>184</v>
      </c>
      <c r="AU628" s="247" t="s">
        <v>85</v>
      </c>
      <c r="AV628" s="16" t="s">
        <v>161</v>
      </c>
      <c r="AW628" s="16" t="s">
        <v>37</v>
      </c>
      <c r="AX628" s="16" t="s">
        <v>75</v>
      </c>
      <c r="AY628" s="247" t="s">
        <v>144</v>
      </c>
    </row>
    <row r="629" spans="2:51" s="14" customFormat="1" ht="11.25">
      <c r="B629" s="212"/>
      <c r="C629" s="213"/>
      <c r="D629" s="193" t="s">
        <v>184</v>
      </c>
      <c r="E629" s="214" t="s">
        <v>19</v>
      </c>
      <c r="F629" s="215" t="s">
        <v>186</v>
      </c>
      <c r="G629" s="213"/>
      <c r="H629" s="216">
        <v>854.2</v>
      </c>
      <c r="I629" s="217"/>
      <c r="J629" s="213"/>
      <c r="K629" s="213"/>
      <c r="L629" s="218"/>
      <c r="M629" s="219"/>
      <c r="N629" s="220"/>
      <c r="O629" s="220"/>
      <c r="P629" s="220"/>
      <c r="Q629" s="220"/>
      <c r="R629" s="220"/>
      <c r="S629" s="220"/>
      <c r="T629" s="221"/>
      <c r="AT629" s="222" t="s">
        <v>184</v>
      </c>
      <c r="AU629" s="222" t="s">
        <v>85</v>
      </c>
      <c r="AV629" s="14" t="s">
        <v>169</v>
      </c>
      <c r="AW629" s="14" t="s">
        <v>37</v>
      </c>
      <c r="AX629" s="14" t="s">
        <v>83</v>
      </c>
      <c r="AY629" s="222" t="s">
        <v>144</v>
      </c>
    </row>
    <row r="630" spans="1:65" s="2" customFormat="1" ht="21.75" customHeight="1">
      <c r="A630" s="36"/>
      <c r="B630" s="37"/>
      <c r="C630" s="180" t="s">
        <v>832</v>
      </c>
      <c r="D630" s="180" t="s">
        <v>147</v>
      </c>
      <c r="E630" s="181" t="s">
        <v>833</v>
      </c>
      <c r="F630" s="182" t="s">
        <v>834</v>
      </c>
      <c r="G630" s="183" t="s">
        <v>199</v>
      </c>
      <c r="H630" s="184">
        <v>284.554</v>
      </c>
      <c r="I630" s="185"/>
      <c r="J630" s="186">
        <f>ROUND(I630*H630,2)</f>
        <v>0</v>
      </c>
      <c r="K630" s="182" t="s">
        <v>151</v>
      </c>
      <c r="L630" s="41"/>
      <c r="M630" s="187" t="s">
        <v>19</v>
      </c>
      <c r="N630" s="188" t="s">
        <v>46</v>
      </c>
      <c r="O630" s="66"/>
      <c r="P630" s="189">
        <f>O630*H630</f>
        <v>0</v>
      </c>
      <c r="Q630" s="189">
        <v>0</v>
      </c>
      <c r="R630" s="189">
        <f>Q630*H630</f>
        <v>0</v>
      </c>
      <c r="S630" s="189">
        <v>0.046</v>
      </c>
      <c r="T630" s="190">
        <f>S630*H630</f>
        <v>13.089483999999999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191" t="s">
        <v>169</v>
      </c>
      <c r="AT630" s="191" t="s">
        <v>147</v>
      </c>
      <c r="AU630" s="191" t="s">
        <v>85</v>
      </c>
      <c r="AY630" s="19" t="s">
        <v>144</v>
      </c>
      <c r="BE630" s="192">
        <f>IF(N630="základní",J630,0)</f>
        <v>0</v>
      </c>
      <c r="BF630" s="192">
        <f>IF(N630="snížená",J630,0)</f>
        <v>0</v>
      </c>
      <c r="BG630" s="192">
        <f>IF(N630="zákl. přenesená",J630,0)</f>
        <v>0</v>
      </c>
      <c r="BH630" s="192">
        <f>IF(N630="sníž. přenesená",J630,0)</f>
        <v>0</v>
      </c>
      <c r="BI630" s="192">
        <f>IF(N630="nulová",J630,0)</f>
        <v>0</v>
      </c>
      <c r="BJ630" s="19" t="s">
        <v>83</v>
      </c>
      <c r="BK630" s="192">
        <f>ROUND(I630*H630,2)</f>
        <v>0</v>
      </c>
      <c r="BL630" s="19" t="s">
        <v>169</v>
      </c>
      <c r="BM630" s="191" t="s">
        <v>835</v>
      </c>
    </row>
    <row r="631" spans="1:47" s="2" customFormat="1" ht="19.5">
      <c r="A631" s="36"/>
      <c r="B631" s="37"/>
      <c r="C631" s="38"/>
      <c r="D631" s="193" t="s">
        <v>154</v>
      </c>
      <c r="E631" s="38"/>
      <c r="F631" s="194" t="s">
        <v>836</v>
      </c>
      <c r="G631" s="38"/>
      <c r="H631" s="38"/>
      <c r="I631" s="195"/>
      <c r="J631" s="38"/>
      <c r="K631" s="38"/>
      <c r="L631" s="41"/>
      <c r="M631" s="196"/>
      <c r="N631" s="197"/>
      <c r="O631" s="66"/>
      <c r="P631" s="66"/>
      <c r="Q631" s="66"/>
      <c r="R631" s="66"/>
      <c r="S631" s="66"/>
      <c r="T631" s="67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154</v>
      </c>
      <c r="AU631" s="19" t="s">
        <v>85</v>
      </c>
    </row>
    <row r="632" spans="1:47" s="2" customFormat="1" ht="11.25">
      <c r="A632" s="36"/>
      <c r="B632" s="37"/>
      <c r="C632" s="38"/>
      <c r="D632" s="198" t="s">
        <v>155</v>
      </c>
      <c r="E632" s="38"/>
      <c r="F632" s="199" t="s">
        <v>837</v>
      </c>
      <c r="G632" s="38"/>
      <c r="H632" s="38"/>
      <c r="I632" s="195"/>
      <c r="J632" s="38"/>
      <c r="K632" s="38"/>
      <c r="L632" s="41"/>
      <c r="M632" s="196"/>
      <c r="N632" s="197"/>
      <c r="O632" s="66"/>
      <c r="P632" s="66"/>
      <c r="Q632" s="66"/>
      <c r="R632" s="66"/>
      <c r="S632" s="66"/>
      <c r="T632" s="67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T632" s="19" t="s">
        <v>155</v>
      </c>
      <c r="AU632" s="19" t="s">
        <v>85</v>
      </c>
    </row>
    <row r="633" spans="2:51" s="15" customFormat="1" ht="11.25">
      <c r="B633" s="227"/>
      <c r="C633" s="228"/>
      <c r="D633" s="193" t="s">
        <v>184</v>
      </c>
      <c r="E633" s="229" t="s">
        <v>19</v>
      </c>
      <c r="F633" s="230" t="s">
        <v>416</v>
      </c>
      <c r="G633" s="228"/>
      <c r="H633" s="229" t="s">
        <v>19</v>
      </c>
      <c r="I633" s="231"/>
      <c r="J633" s="228"/>
      <c r="K633" s="228"/>
      <c r="L633" s="232"/>
      <c r="M633" s="233"/>
      <c r="N633" s="234"/>
      <c r="O633" s="234"/>
      <c r="P633" s="234"/>
      <c r="Q633" s="234"/>
      <c r="R633" s="234"/>
      <c r="S633" s="234"/>
      <c r="T633" s="235"/>
      <c r="AT633" s="236" t="s">
        <v>184</v>
      </c>
      <c r="AU633" s="236" t="s">
        <v>85</v>
      </c>
      <c r="AV633" s="15" t="s">
        <v>83</v>
      </c>
      <c r="AW633" s="15" t="s">
        <v>37</v>
      </c>
      <c r="AX633" s="15" t="s">
        <v>75</v>
      </c>
      <c r="AY633" s="236" t="s">
        <v>144</v>
      </c>
    </row>
    <row r="634" spans="2:51" s="13" customFormat="1" ht="22.5">
      <c r="B634" s="201"/>
      <c r="C634" s="202"/>
      <c r="D634" s="193" t="s">
        <v>184</v>
      </c>
      <c r="E634" s="203" t="s">
        <v>19</v>
      </c>
      <c r="F634" s="204" t="s">
        <v>838</v>
      </c>
      <c r="G634" s="202"/>
      <c r="H634" s="205">
        <v>195.724</v>
      </c>
      <c r="I634" s="206"/>
      <c r="J634" s="202"/>
      <c r="K634" s="202"/>
      <c r="L634" s="207"/>
      <c r="M634" s="208"/>
      <c r="N634" s="209"/>
      <c r="O634" s="209"/>
      <c r="P634" s="209"/>
      <c r="Q634" s="209"/>
      <c r="R634" s="209"/>
      <c r="S634" s="209"/>
      <c r="T634" s="210"/>
      <c r="AT634" s="211" t="s">
        <v>184</v>
      </c>
      <c r="AU634" s="211" t="s">
        <v>85</v>
      </c>
      <c r="AV634" s="13" t="s">
        <v>85</v>
      </c>
      <c r="AW634" s="13" t="s">
        <v>37</v>
      </c>
      <c r="AX634" s="13" t="s">
        <v>75</v>
      </c>
      <c r="AY634" s="211" t="s">
        <v>144</v>
      </c>
    </row>
    <row r="635" spans="2:51" s="15" customFormat="1" ht="11.25">
      <c r="B635" s="227"/>
      <c r="C635" s="228"/>
      <c r="D635" s="193" t="s">
        <v>184</v>
      </c>
      <c r="E635" s="229" t="s">
        <v>19</v>
      </c>
      <c r="F635" s="230" t="s">
        <v>509</v>
      </c>
      <c r="G635" s="228"/>
      <c r="H635" s="229" t="s">
        <v>19</v>
      </c>
      <c r="I635" s="231"/>
      <c r="J635" s="228"/>
      <c r="K635" s="228"/>
      <c r="L635" s="232"/>
      <c r="M635" s="233"/>
      <c r="N635" s="234"/>
      <c r="O635" s="234"/>
      <c r="P635" s="234"/>
      <c r="Q635" s="234"/>
      <c r="R635" s="234"/>
      <c r="S635" s="234"/>
      <c r="T635" s="235"/>
      <c r="AT635" s="236" t="s">
        <v>184</v>
      </c>
      <c r="AU635" s="236" t="s">
        <v>85</v>
      </c>
      <c r="AV635" s="15" t="s">
        <v>83</v>
      </c>
      <c r="AW635" s="15" t="s">
        <v>37</v>
      </c>
      <c r="AX635" s="15" t="s">
        <v>75</v>
      </c>
      <c r="AY635" s="236" t="s">
        <v>144</v>
      </c>
    </row>
    <row r="636" spans="2:51" s="13" customFormat="1" ht="11.25">
      <c r="B636" s="201"/>
      <c r="C636" s="202"/>
      <c r="D636" s="193" t="s">
        <v>184</v>
      </c>
      <c r="E636" s="203" t="s">
        <v>19</v>
      </c>
      <c r="F636" s="204" t="s">
        <v>839</v>
      </c>
      <c r="G636" s="202"/>
      <c r="H636" s="205">
        <v>88.83</v>
      </c>
      <c r="I636" s="206"/>
      <c r="J636" s="202"/>
      <c r="K636" s="202"/>
      <c r="L636" s="207"/>
      <c r="M636" s="208"/>
      <c r="N636" s="209"/>
      <c r="O636" s="209"/>
      <c r="P636" s="209"/>
      <c r="Q636" s="209"/>
      <c r="R636" s="209"/>
      <c r="S636" s="209"/>
      <c r="T636" s="210"/>
      <c r="AT636" s="211" t="s">
        <v>184</v>
      </c>
      <c r="AU636" s="211" t="s">
        <v>85</v>
      </c>
      <c r="AV636" s="13" t="s">
        <v>85</v>
      </c>
      <c r="AW636" s="13" t="s">
        <v>37</v>
      </c>
      <c r="AX636" s="13" t="s">
        <v>75</v>
      </c>
      <c r="AY636" s="211" t="s">
        <v>144</v>
      </c>
    </row>
    <row r="637" spans="2:51" s="14" customFormat="1" ht="11.25">
      <c r="B637" s="212"/>
      <c r="C637" s="213"/>
      <c r="D637" s="193" t="s">
        <v>184</v>
      </c>
      <c r="E637" s="214" t="s">
        <v>19</v>
      </c>
      <c r="F637" s="215" t="s">
        <v>186</v>
      </c>
      <c r="G637" s="213"/>
      <c r="H637" s="216">
        <v>284.554</v>
      </c>
      <c r="I637" s="217"/>
      <c r="J637" s="213"/>
      <c r="K637" s="213"/>
      <c r="L637" s="218"/>
      <c r="M637" s="219"/>
      <c r="N637" s="220"/>
      <c r="O637" s="220"/>
      <c r="P637" s="220"/>
      <c r="Q637" s="220"/>
      <c r="R637" s="220"/>
      <c r="S637" s="220"/>
      <c r="T637" s="221"/>
      <c r="AT637" s="222" t="s">
        <v>184</v>
      </c>
      <c r="AU637" s="222" t="s">
        <v>85</v>
      </c>
      <c r="AV637" s="14" t="s">
        <v>169</v>
      </c>
      <c r="AW637" s="14" t="s">
        <v>37</v>
      </c>
      <c r="AX637" s="14" t="s">
        <v>83</v>
      </c>
      <c r="AY637" s="222" t="s">
        <v>144</v>
      </c>
    </row>
    <row r="638" spans="1:65" s="2" customFormat="1" ht="24.2" customHeight="1">
      <c r="A638" s="36"/>
      <c r="B638" s="37"/>
      <c r="C638" s="180" t="s">
        <v>840</v>
      </c>
      <c r="D638" s="180" t="s">
        <v>147</v>
      </c>
      <c r="E638" s="181" t="s">
        <v>841</v>
      </c>
      <c r="F638" s="182" t="s">
        <v>842</v>
      </c>
      <c r="G638" s="183" t="s">
        <v>199</v>
      </c>
      <c r="H638" s="184">
        <v>111.65</v>
      </c>
      <c r="I638" s="185"/>
      <c r="J638" s="186">
        <f>ROUND(I638*H638,2)</f>
        <v>0</v>
      </c>
      <c r="K638" s="182" t="s">
        <v>151</v>
      </c>
      <c r="L638" s="41"/>
      <c r="M638" s="187" t="s">
        <v>19</v>
      </c>
      <c r="N638" s="188" t="s">
        <v>46</v>
      </c>
      <c r="O638" s="66"/>
      <c r="P638" s="189">
        <f>O638*H638</f>
        <v>0</v>
      </c>
      <c r="Q638" s="189">
        <v>0</v>
      </c>
      <c r="R638" s="189">
        <f>Q638*H638</f>
        <v>0</v>
      </c>
      <c r="S638" s="189">
        <v>0.059</v>
      </c>
      <c r="T638" s="190">
        <f>S638*H638</f>
        <v>6.58735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191" t="s">
        <v>169</v>
      </c>
      <c r="AT638" s="191" t="s">
        <v>147</v>
      </c>
      <c r="AU638" s="191" t="s">
        <v>85</v>
      </c>
      <c r="AY638" s="19" t="s">
        <v>144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19" t="s">
        <v>83</v>
      </c>
      <c r="BK638" s="192">
        <f>ROUND(I638*H638,2)</f>
        <v>0</v>
      </c>
      <c r="BL638" s="19" t="s">
        <v>169</v>
      </c>
      <c r="BM638" s="191" t="s">
        <v>843</v>
      </c>
    </row>
    <row r="639" spans="1:47" s="2" customFormat="1" ht="19.5">
      <c r="A639" s="36"/>
      <c r="B639" s="37"/>
      <c r="C639" s="38"/>
      <c r="D639" s="193" t="s">
        <v>154</v>
      </c>
      <c r="E639" s="38"/>
      <c r="F639" s="194" t="s">
        <v>844</v>
      </c>
      <c r="G639" s="38"/>
      <c r="H639" s="38"/>
      <c r="I639" s="195"/>
      <c r="J639" s="38"/>
      <c r="K639" s="38"/>
      <c r="L639" s="41"/>
      <c r="M639" s="196"/>
      <c r="N639" s="197"/>
      <c r="O639" s="66"/>
      <c r="P639" s="66"/>
      <c r="Q639" s="66"/>
      <c r="R639" s="66"/>
      <c r="S639" s="66"/>
      <c r="T639" s="67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T639" s="19" t="s">
        <v>154</v>
      </c>
      <c r="AU639" s="19" t="s">
        <v>85</v>
      </c>
    </row>
    <row r="640" spans="1:47" s="2" customFormat="1" ht="11.25">
      <c r="A640" s="36"/>
      <c r="B640" s="37"/>
      <c r="C640" s="38"/>
      <c r="D640" s="198" t="s">
        <v>155</v>
      </c>
      <c r="E640" s="38"/>
      <c r="F640" s="199" t="s">
        <v>845</v>
      </c>
      <c r="G640" s="38"/>
      <c r="H640" s="38"/>
      <c r="I640" s="195"/>
      <c r="J640" s="38"/>
      <c r="K640" s="38"/>
      <c r="L640" s="41"/>
      <c r="M640" s="196"/>
      <c r="N640" s="197"/>
      <c r="O640" s="66"/>
      <c r="P640" s="66"/>
      <c r="Q640" s="66"/>
      <c r="R640" s="66"/>
      <c r="S640" s="66"/>
      <c r="T640" s="67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T640" s="19" t="s">
        <v>155</v>
      </c>
      <c r="AU640" s="19" t="s">
        <v>85</v>
      </c>
    </row>
    <row r="641" spans="2:51" s="15" customFormat="1" ht="11.25">
      <c r="B641" s="227"/>
      <c r="C641" s="228"/>
      <c r="D641" s="193" t="s">
        <v>184</v>
      </c>
      <c r="E641" s="229" t="s">
        <v>19</v>
      </c>
      <c r="F641" s="230" t="s">
        <v>846</v>
      </c>
      <c r="G641" s="228"/>
      <c r="H641" s="229" t="s">
        <v>19</v>
      </c>
      <c r="I641" s="231"/>
      <c r="J641" s="228"/>
      <c r="K641" s="228"/>
      <c r="L641" s="232"/>
      <c r="M641" s="233"/>
      <c r="N641" s="234"/>
      <c r="O641" s="234"/>
      <c r="P641" s="234"/>
      <c r="Q641" s="234"/>
      <c r="R641" s="234"/>
      <c r="S641" s="234"/>
      <c r="T641" s="235"/>
      <c r="AT641" s="236" t="s">
        <v>184</v>
      </c>
      <c r="AU641" s="236" t="s">
        <v>85</v>
      </c>
      <c r="AV641" s="15" t="s">
        <v>83</v>
      </c>
      <c r="AW641" s="15" t="s">
        <v>37</v>
      </c>
      <c r="AX641" s="15" t="s">
        <v>75</v>
      </c>
      <c r="AY641" s="236" t="s">
        <v>144</v>
      </c>
    </row>
    <row r="642" spans="2:51" s="15" customFormat="1" ht="11.25">
      <c r="B642" s="227"/>
      <c r="C642" s="228"/>
      <c r="D642" s="193" t="s">
        <v>184</v>
      </c>
      <c r="E642" s="229" t="s">
        <v>19</v>
      </c>
      <c r="F642" s="230" t="s">
        <v>847</v>
      </c>
      <c r="G642" s="228"/>
      <c r="H642" s="229" t="s">
        <v>19</v>
      </c>
      <c r="I642" s="231"/>
      <c r="J642" s="228"/>
      <c r="K642" s="228"/>
      <c r="L642" s="232"/>
      <c r="M642" s="233"/>
      <c r="N642" s="234"/>
      <c r="O642" s="234"/>
      <c r="P642" s="234"/>
      <c r="Q642" s="234"/>
      <c r="R642" s="234"/>
      <c r="S642" s="234"/>
      <c r="T642" s="235"/>
      <c r="AT642" s="236" t="s">
        <v>184</v>
      </c>
      <c r="AU642" s="236" t="s">
        <v>85</v>
      </c>
      <c r="AV642" s="15" t="s">
        <v>83</v>
      </c>
      <c r="AW642" s="15" t="s">
        <v>37</v>
      </c>
      <c r="AX642" s="15" t="s">
        <v>75</v>
      </c>
      <c r="AY642" s="236" t="s">
        <v>144</v>
      </c>
    </row>
    <row r="643" spans="2:51" s="13" customFormat="1" ht="11.25">
      <c r="B643" s="201"/>
      <c r="C643" s="202"/>
      <c r="D643" s="193" t="s">
        <v>184</v>
      </c>
      <c r="E643" s="203" t="s">
        <v>19</v>
      </c>
      <c r="F643" s="204" t="s">
        <v>417</v>
      </c>
      <c r="G643" s="202"/>
      <c r="H643" s="205">
        <v>22</v>
      </c>
      <c r="I643" s="206"/>
      <c r="J643" s="202"/>
      <c r="K643" s="202"/>
      <c r="L643" s="207"/>
      <c r="M643" s="208"/>
      <c r="N643" s="209"/>
      <c r="O643" s="209"/>
      <c r="P643" s="209"/>
      <c r="Q643" s="209"/>
      <c r="R643" s="209"/>
      <c r="S643" s="209"/>
      <c r="T643" s="210"/>
      <c r="AT643" s="211" t="s">
        <v>184</v>
      </c>
      <c r="AU643" s="211" t="s">
        <v>85</v>
      </c>
      <c r="AV643" s="13" t="s">
        <v>85</v>
      </c>
      <c r="AW643" s="13" t="s">
        <v>37</v>
      </c>
      <c r="AX643" s="13" t="s">
        <v>75</v>
      </c>
      <c r="AY643" s="211" t="s">
        <v>144</v>
      </c>
    </row>
    <row r="644" spans="2:51" s="13" customFormat="1" ht="11.25">
      <c r="B644" s="201"/>
      <c r="C644" s="202"/>
      <c r="D644" s="193" t="s">
        <v>184</v>
      </c>
      <c r="E644" s="203" t="s">
        <v>19</v>
      </c>
      <c r="F644" s="204" t="s">
        <v>848</v>
      </c>
      <c r="G644" s="202"/>
      <c r="H644" s="205">
        <v>49.7</v>
      </c>
      <c r="I644" s="206"/>
      <c r="J644" s="202"/>
      <c r="K644" s="202"/>
      <c r="L644" s="207"/>
      <c r="M644" s="208"/>
      <c r="N644" s="209"/>
      <c r="O644" s="209"/>
      <c r="P644" s="209"/>
      <c r="Q644" s="209"/>
      <c r="R644" s="209"/>
      <c r="S644" s="209"/>
      <c r="T644" s="210"/>
      <c r="AT644" s="211" t="s">
        <v>184</v>
      </c>
      <c r="AU644" s="211" t="s">
        <v>85</v>
      </c>
      <c r="AV644" s="13" t="s">
        <v>85</v>
      </c>
      <c r="AW644" s="13" t="s">
        <v>37</v>
      </c>
      <c r="AX644" s="13" t="s">
        <v>75</v>
      </c>
      <c r="AY644" s="211" t="s">
        <v>144</v>
      </c>
    </row>
    <row r="645" spans="2:51" s="13" customFormat="1" ht="11.25">
      <c r="B645" s="201"/>
      <c r="C645" s="202"/>
      <c r="D645" s="193" t="s">
        <v>184</v>
      </c>
      <c r="E645" s="203" t="s">
        <v>19</v>
      </c>
      <c r="F645" s="204" t="s">
        <v>849</v>
      </c>
      <c r="G645" s="202"/>
      <c r="H645" s="205">
        <v>30.5</v>
      </c>
      <c r="I645" s="206"/>
      <c r="J645" s="202"/>
      <c r="K645" s="202"/>
      <c r="L645" s="207"/>
      <c r="M645" s="208"/>
      <c r="N645" s="209"/>
      <c r="O645" s="209"/>
      <c r="P645" s="209"/>
      <c r="Q645" s="209"/>
      <c r="R645" s="209"/>
      <c r="S645" s="209"/>
      <c r="T645" s="210"/>
      <c r="AT645" s="211" t="s">
        <v>184</v>
      </c>
      <c r="AU645" s="211" t="s">
        <v>85</v>
      </c>
      <c r="AV645" s="13" t="s">
        <v>85</v>
      </c>
      <c r="AW645" s="13" t="s">
        <v>37</v>
      </c>
      <c r="AX645" s="13" t="s">
        <v>75</v>
      </c>
      <c r="AY645" s="211" t="s">
        <v>144</v>
      </c>
    </row>
    <row r="646" spans="2:51" s="13" customFormat="1" ht="11.25">
      <c r="B646" s="201"/>
      <c r="C646" s="202"/>
      <c r="D646" s="193" t="s">
        <v>184</v>
      </c>
      <c r="E646" s="203" t="s">
        <v>19</v>
      </c>
      <c r="F646" s="204" t="s">
        <v>850</v>
      </c>
      <c r="G646" s="202"/>
      <c r="H646" s="205">
        <v>9.45</v>
      </c>
      <c r="I646" s="206"/>
      <c r="J646" s="202"/>
      <c r="K646" s="202"/>
      <c r="L646" s="207"/>
      <c r="M646" s="208"/>
      <c r="N646" s="209"/>
      <c r="O646" s="209"/>
      <c r="P646" s="209"/>
      <c r="Q646" s="209"/>
      <c r="R646" s="209"/>
      <c r="S646" s="209"/>
      <c r="T646" s="210"/>
      <c r="AT646" s="211" t="s">
        <v>184</v>
      </c>
      <c r="AU646" s="211" t="s">
        <v>85</v>
      </c>
      <c r="AV646" s="13" t="s">
        <v>85</v>
      </c>
      <c r="AW646" s="13" t="s">
        <v>37</v>
      </c>
      <c r="AX646" s="13" t="s">
        <v>75</v>
      </c>
      <c r="AY646" s="211" t="s">
        <v>144</v>
      </c>
    </row>
    <row r="647" spans="2:51" s="14" customFormat="1" ht="11.25">
      <c r="B647" s="212"/>
      <c r="C647" s="213"/>
      <c r="D647" s="193" t="s">
        <v>184</v>
      </c>
      <c r="E647" s="214" t="s">
        <v>19</v>
      </c>
      <c r="F647" s="215" t="s">
        <v>186</v>
      </c>
      <c r="G647" s="213"/>
      <c r="H647" s="216">
        <v>111.65</v>
      </c>
      <c r="I647" s="217"/>
      <c r="J647" s="213"/>
      <c r="K647" s="213"/>
      <c r="L647" s="218"/>
      <c r="M647" s="219"/>
      <c r="N647" s="220"/>
      <c r="O647" s="220"/>
      <c r="P647" s="220"/>
      <c r="Q647" s="220"/>
      <c r="R647" s="220"/>
      <c r="S647" s="220"/>
      <c r="T647" s="221"/>
      <c r="AT647" s="222" t="s">
        <v>184</v>
      </c>
      <c r="AU647" s="222" t="s">
        <v>85</v>
      </c>
      <c r="AV647" s="14" t="s">
        <v>169</v>
      </c>
      <c r="AW647" s="14" t="s">
        <v>37</v>
      </c>
      <c r="AX647" s="14" t="s">
        <v>83</v>
      </c>
      <c r="AY647" s="222" t="s">
        <v>144</v>
      </c>
    </row>
    <row r="648" spans="1:65" s="2" customFormat="1" ht="16.5" customHeight="1">
      <c r="A648" s="36"/>
      <c r="B648" s="37"/>
      <c r="C648" s="180" t="s">
        <v>851</v>
      </c>
      <c r="D648" s="180" t="s">
        <v>147</v>
      </c>
      <c r="E648" s="181" t="s">
        <v>852</v>
      </c>
      <c r="F648" s="182" t="s">
        <v>853</v>
      </c>
      <c r="G648" s="183" t="s">
        <v>199</v>
      </c>
      <c r="H648" s="184">
        <v>111.65</v>
      </c>
      <c r="I648" s="185"/>
      <c r="J648" s="186">
        <f>ROUND(I648*H648,2)</f>
        <v>0</v>
      </c>
      <c r="K648" s="182" t="s">
        <v>151</v>
      </c>
      <c r="L648" s="41"/>
      <c r="M648" s="187" t="s">
        <v>19</v>
      </c>
      <c r="N648" s="188" t="s">
        <v>46</v>
      </c>
      <c r="O648" s="66"/>
      <c r="P648" s="189">
        <f>O648*H648</f>
        <v>0</v>
      </c>
      <c r="Q648" s="189">
        <v>0</v>
      </c>
      <c r="R648" s="189">
        <f>Q648*H648</f>
        <v>0</v>
      </c>
      <c r="S648" s="189">
        <v>0.014</v>
      </c>
      <c r="T648" s="190">
        <f>S648*H648</f>
        <v>1.5631000000000002</v>
      </c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R648" s="191" t="s">
        <v>169</v>
      </c>
      <c r="AT648" s="191" t="s">
        <v>147</v>
      </c>
      <c r="AU648" s="191" t="s">
        <v>85</v>
      </c>
      <c r="AY648" s="19" t="s">
        <v>144</v>
      </c>
      <c r="BE648" s="192">
        <f>IF(N648="základní",J648,0)</f>
        <v>0</v>
      </c>
      <c r="BF648" s="192">
        <f>IF(N648="snížená",J648,0)</f>
        <v>0</v>
      </c>
      <c r="BG648" s="192">
        <f>IF(N648="zákl. přenesená",J648,0)</f>
        <v>0</v>
      </c>
      <c r="BH648" s="192">
        <f>IF(N648="sníž. přenesená",J648,0)</f>
        <v>0</v>
      </c>
      <c r="BI648" s="192">
        <f>IF(N648="nulová",J648,0)</f>
        <v>0</v>
      </c>
      <c r="BJ648" s="19" t="s">
        <v>83</v>
      </c>
      <c r="BK648" s="192">
        <f>ROUND(I648*H648,2)</f>
        <v>0</v>
      </c>
      <c r="BL648" s="19" t="s">
        <v>169</v>
      </c>
      <c r="BM648" s="191" t="s">
        <v>854</v>
      </c>
    </row>
    <row r="649" spans="1:47" s="2" customFormat="1" ht="11.25">
      <c r="A649" s="36"/>
      <c r="B649" s="37"/>
      <c r="C649" s="38"/>
      <c r="D649" s="193" t="s">
        <v>154</v>
      </c>
      <c r="E649" s="38"/>
      <c r="F649" s="194" t="s">
        <v>855</v>
      </c>
      <c r="G649" s="38"/>
      <c r="H649" s="38"/>
      <c r="I649" s="195"/>
      <c r="J649" s="38"/>
      <c r="K649" s="38"/>
      <c r="L649" s="41"/>
      <c r="M649" s="196"/>
      <c r="N649" s="197"/>
      <c r="O649" s="66"/>
      <c r="P649" s="66"/>
      <c r="Q649" s="66"/>
      <c r="R649" s="66"/>
      <c r="S649" s="66"/>
      <c r="T649" s="67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154</v>
      </c>
      <c r="AU649" s="19" t="s">
        <v>85</v>
      </c>
    </row>
    <row r="650" spans="1:47" s="2" customFormat="1" ht="11.25">
      <c r="A650" s="36"/>
      <c r="B650" s="37"/>
      <c r="C650" s="38"/>
      <c r="D650" s="198" t="s">
        <v>155</v>
      </c>
      <c r="E650" s="38"/>
      <c r="F650" s="199" t="s">
        <v>856</v>
      </c>
      <c r="G650" s="38"/>
      <c r="H650" s="38"/>
      <c r="I650" s="195"/>
      <c r="J650" s="38"/>
      <c r="K650" s="38"/>
      <c r="L650" s="41"/>
      <c r="M650" s="196"/>
      <c r="N650" s="197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155</v>
      </c>
      <c r="AU650" s="19" t="s">
        <v>85</v>
      </c>
    </row>
    <row r="651" spans="2:51" s="15" customFormat="1" ht="11.25">
      <c r="B651" s="227"/>
      <c r="C651" s="228"/>
      <c r="D651" s="193" t="s">
        <v>184</v>
      </c>
      <c r="E651" s="229" t="s">
        <v>19</v>
      </c>
      <c r="F651" s="230" t="s">
        <v>846</v>
      </c>
      <c r="G651" s="228"/>
      <c r="H651" s="229" t="s">
        <v>19</v>
      </c>
      <c r="I651" s="231"/>
      <c r="J651" s="228"/>
      <c r="K651" s="228"/>
      <c r="L651" s="232"/>
      <c r="M651" s="233"/>
      <c r="N651" s="234"/>
      <c r="O651" s="234"/>
      <c r="P651" s="234"/>
      <c r="Q651" s="234"/>
      <c r="R651" s="234"/>
      <c r="S651" s="234"/>
      <c r="T651" s="235"/>
      <c r="AT651" s="236" t="s">
        <v>184</v>
      </c>
      <c r="AU651" s="236" t="s">
        <v>85</v>
      </c>
      <c r="AV651" s="15" t="s">
        <v>83</v>
      </c>
      <c r="AW651" s="15" t="s">
        <v>37</v>
      </c>
      <c r="AX651" s="15" t="s">
        <v>75</v>
      </c>
      <c r="AY651" s="236" t="s">
        <v>144</v>
      </c>
    </row>
    <row r="652" spans="2:51" s="15" customFormat="1" ht="11.25">
      <c r="B652" s="227"/>
      <c r="C652" s="228"/>
      <c r="D652" s="193" t="s">
        <v>184</v>
      </c>
      <c r="E652" s="229" t="s">
        <v>19</v>
      </c>
      <c r="F652" s="230" t="s">
        <v>847</v>
      </c>
      <c r="G652" s="228"/>
      <c r="H652" s="229" t="s">
        <v>19</v>
      </c>
      <c r="I652" s="231"/>
      <c r="J652" s="228"/>
      <c r="K652" s="228"/>
      <c r="L652" s="232"/>
      <c r="M652" s="233"/>
      <c r="N652" s="234"/>
      <c r="O652" s="234"/>
      <c r="P652" s="234"/>
      <c r="Q652" s="234"/>
      <c r="R652" s="234"/>
      <c r="S652" s="234"/>
      <c r="T652" s="235"/>
      <c r="AT652" s="236" t="s">
        <v>184</v>
      </c>
      <c r="AU652" s="236" t="s">
        <v>85</v>
      </c>
      <c r="AV652" s="15" t="s">
        <v>83</v>
      </c>
      <c r="AW652" s="15" t="s">
        <v>37</v>
      </c>
      <c r="AX652" s="15" t="s">
        <v>75</v>
      </c>
      <c r="AY652" s="236" t="s">
        <v>144</v>
      </c>
    </row>
    <row r="653" spans="2:51" s="13" customFormat="1" ht="11.25">
      <c r="B653" s="201"/>
      <c r="C653" s="202"/>
      <c r="D653" s="193" t="s">
        <v>184</v>
      </c>
      <c r="E653" s="203" t="s">
        <v>19</v>
      </c>
      <c r="F653" s="204" t="s">
        <v>417</v>
      </c>
      <c r="G653" s="202"/>
      <c r="H653" s="205">
        <v>22</v>
      </c>
      <c r="I653" s="206"/>
      <c r="J653" s="202"/>
      <c r="K653" s="202"/>
      <c r="L653" s="207"/>
      <c r="M653" s="208"/>
      <c r="N653" s="209"/>
      <c r="O653" s="209"/>
      <c r="P653" s="209"/>
      <c r="Q653" s="209"/>
      <c r="R653" s="209"/>
      <c r="S653" s="209"/>
      <c r="T653" s="210"/>
      <c r="AT653" s="211" t="s">
        <v>184</v>
      </c>
      <c r="AU653" s="211" t="s">
        <v>85</v>
      </c>
      <c r="AV653" s="13" t="s">
        <v>85</v>
      </c>
      <c r="AW653" s="13" t="s">
        <v>37</v>
      </c>
      <c r="AX653" s="13" t="s">
        <v>75</v>
      </c>
      <c r="AY653" s="211" t="s">
        <v>144</v>
      </c>
    </row>
    <row r="654" spans="2:51" s="13" customFormat="1" ht="11.25">
      <c r="B654" s="201"/>
      <c r="C654" s="202"/>
      <c r="D654" s="193" t="s">
        <v>184</v>
      </c>
      <c r="E654" s="203" t="s">
        <v>19</v>
      </c>
      <c r="F654" s="204" t="s">
        <v>848</v>
      </c>
      <c r="G654" s="202"/>
      <c r="H654" s="205">
        <v>49.7</v>
      </c>
      <c r="I654" s="206"/>
      <c r="J654" s="202"/>
      <c r="K654" s="202"/>
      <c r="L654" s="207"/>
      <c r="M654" s="208"/>
      <c r="N654" s="209"/>
      <c r="O654" s="209"/>
      <c r="P654" s="209"/>
      <c r="Q654" s="209"/>
      <c r="R654" s="209"/>
      <c r="S654" s="209"/>
      <c r="T654" s="210"/>
      <c r="AT654" s="211" t="s">
        <v>184</v>
      </c>
      <c r="AU654" s="211" t="s">
        <v>85</v>
      </c>
      <c r="AV654" s="13" t="s">
        <v>85</v>
      </c>
      <c r="AW654" s="13" t="s">
        <v>37</v>
      </c>
      <c r="AX654" s="13" t="s">
        <v>75</v>
      </c>
      <c r="AY654" s="211" t="s">
        <v>144</v>
      </c>
    </row>
    <row r="655" spans="2:51" s="13" customFormat="1" ht="11.25">
      <c r="B655" s="201"/>
      <c r="C655" s="202"/>
      <c r="D655" s="193" t="s">
        <v>184</v>
      </c>
      <c r="E655" s="203" t="s">
        <v>19</v>
      </c>
      <c r="F655" s="204" t="s">
        <v>849</v>
      </c>
      <c r="G655" s="202"/>
      <c r="H655" s="205">
        <v>30.5</v>
      </c>
      <c r="I655" s="206"/>
      <c r="J655" s="202"/>
      <c r="K655" s="202"/>
      <c r="L655" s="207"/>
      <c r="M655" s="208"/>
      <c r="N655" s="209"/>
      <c r="O655" s="209"/>
      <c r="P655" s="209"/>
      <c r="Q655" s="209"/>
      <c r="R655" s="209"/>
      <c r="S655" s="209"/>
      <c r="T655" s="210"/>
      <c r="AT655" s="211" t="s">
        <v>184</v>
      </c>
      <c r="AU655" s="211" t="s">
        <v>85</v>
      </c>
      <c r="AV655" s="13" t="s">
        <v>85</v>
      </c>
      <c r="AW655" s="13" t="s">
        <v>37</v>
      </c>
      <c r="AX655" s="13" t="s">
        <v>75</v>
      </c>
      <c r="AY655" s="211" t="s">
        <v>144</v>
      </c>
    </row>
    <row r="656" spans="2:51" s="13" customFormat="1" ht="11.25">
      <c r="B656" s="201"/>
      <c r="C656" s="202"/>
      <c r="D656" s="193" t="s">
        <v>184</v>
      </c>
      <c r="E656" s="203" t="s">
        <v>19</v>
      </c>
      <c r="F656" s="204" t="s">
        <v>850</v>
      </c>
      <c r="G656" s="202"/>
      <c r="H656" s="205">
        <v>9.45</v>
      </c>
      <c r="I656" s="206"/>
      <c r="J656" s="202"/>
      <c r="K656" s="202"/>
      <c r="L656" s="207"/>
      <c r="M656" s="208"/>
      <c r="N656" s="209"/>
      <c r="O656" s="209"/>
      <c r="P656" s="209"/>
      <c r="Q656" s="209"/>
      <c r="R656" s="209"/>
      <c r="S656" s="209"/>
      <c r="T656" s="210"/>
      <c r="AT656" s="211" t="s">
        <v>184</v>
      </c>
      <c r="AU656" s="211" t="s">
        <v>85</v>
      </c>
      <c r="AV656" s="13" t="s">
        <v>85</v>
      </c>
      <c r="AW656" s="13" t="s">
        <v>37</v>
      </c>
      <c r="AX656" s="13" t="s">
        <v>75</v>
      </c>
      <c r="AY656" s="211" t="s">
        <v>144</v>
      </c>
    </row>
    <row r="657" spans="2:51" s="14" customFormat="1" ht="11.25">
      <c r="B657" s="212"/>
      <c r="C657" s="213"/>
      <c r="D657" s="193" t="s">
        <v>184</v>
      </c>
      <c r="E657" s="214" t="s">
        <v>19</v>
      </c>
      <c r="F657" s="215" t="s">
        <v>186</v>
      </c>
      <c r="G657" s="213"/>
      <c r="H657" s="216">
        <v>111.65</v>
      </c>
      <c r="I657" s="217"/>
      <c r="J657" s="213"/>
      <c r="K657" s="213"/>
      <c r="L657" s="218"/>
      <c r="M657" s="219"/>
      <c r="N657" s="220"/>
      <c r="O657" s="220"/>
      <c r="P657" s="220"/>
      <c r="Q657" s="220"/>
      <c r="R657" s="220"/>
      <c r="S657" s="220"/>
      <c r="T657" s="221"/>
      <c r="AT657" s="222" t="s">
        <v>184</v>
      </c>
      <c r="AU657" s="222" t="s">
        <v>85</v>
      </c>
      <c r="AV657" s="14" t="s">
        <v>169</v>
      </c>
      <c r="AW657" s="14" t="s">
        <v>37</v>
      </c>
      <c r="AX657" s="14" t="s">
        <v>83</v>
      </c>
      <c r="AY657" s="222" t="s">
        <v>144</v>
      </c>
    </row>
    <row r="658" spans="1:65" s="2" customFormat="1" ht="16.5" customHeight="1">
      <c r="A658" s="36"/>
      <c r="B658" s="37"/>
      <c r="C658" s="180" t="s">
        <v>857</v>
      </c>
      <c r="D658" s="180" t="s">
        <v>147</v>
      </c>
      <c r="E658" s="181" t="s">
        <v>858</v>
      </c>
      <c r="F658" s="182" t="s">
        <v>859</v>
      </c>
      <c r="G658" s="183" t="s">
        <v>199</v>
      </c>
      <c r="H658" s="184">
        <v>103.132</v>
      </c>
      <c r="I658" s="185"/>
      <c r="J658" s="186">
        <f>ROUND(I658*H658,2)</f>
        <v>0</v>
      </c>
      <c r="K658" s="182" t="s">
        <v>151</v>
      </c>
      <c r="L658" s="41"/>
      <c r="M658" s="187" t="s">
        <v>19</v>
      </c>
      <c r="N658" s="188" t="s">
        <v>46</v>
      </c>
      <c r="O658" s="66"/>
      <c r="P658" s="189">
        <f>O658*H658</f>
        <v>0</v>
      </c>
      <c r="Q658" s="189">
        <v>0</v>
      </c>
      <c r="R658" s="189">
        <f>Q658*H658</f>
        <v>0</v>
      </c>
      <c r="S658" s="189">
        <v>0.068</v>
      </c>
      <c r="T658" s="190">
        <f>S658*H658</f>
        <v>7.012976000000001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191" t="s">
        <v>169</v>
      </c>
      <c r="AT658" s="191" t="s">
        <v>147</v>
      </c>
      <c r="AU658" s="191" t="s">
        <v>85</v>
      </c>
      <c r="AY658" s="19" t="s">
        <v>144</v>
      </c>
      <c r="BE658" s="192">
        <f>IF(N658="základní",J658,0)</f>
        <v>0</v>
      </c>
      <c r="BF658" s="192">
        <f>IF(N658="snížená",J658,0)</f>
        <v>0</v>
      </c>
      <c r="BG658" s="192">
        <f>IF(N658="zákl. přenesená",J658,0)</f>
        <v>0</v>
      </c>
      <c r="BH658" s="192">
        <f>IF(N658="sníž. přenesená",J658,0)</f>
        <v>0</v>
      </c>
      <c r="BI658" s="192">
        <f>IF(N658="nulová",J658,0)</f>
        <v>0</v>
      </c>
      <c r="BJ658" s="19" t="s">
        <v>83</v>
      </c>
      <c r="BK658" s="192">
        <f>ROUND(I658*H658,2)</f>
        <v>0</v>
      </c>
      <c r="BL658" s="19" t="s">
        <v>169</v>
      </c>
      <c r="BM658" s="191" t="s">
        <v>860</v>
      </c>
    </row>
    <row r="659" spans="1:47" s="2" customFormat="1" ht="11.25">
      <c r="A659" s="36"/>
      <c r="B659" s="37"/>
      <c r="C659" s="38"/>
      <c r="D659" s="193" t="s">
        <v>154</v>
      </c>
      <c r="E659" s="38"/>
      <c r="F659" s="194" t="s">
        <v>861</v>
      </c>
      <c r="G659" s="38"/>
      <c r="H659" s="38"/>
      <c r="I659" s="195"/>
      <c r="J659" s="38"/>
      <c r="K659" s="38"/>
      <c r="L659" s="41"/>
      <c r="M659" s="196"/>
      <c r="N659" s="197"/>
      <c r="O659" s="66"/>
      <c r="P659" s="66"/>
      <c r="Q659" s="66"/>
      <c r="R659" s="66"/>
      <c r="S659" s="66"/>
      <c r="T659" s="67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154</v>
      </c>
      <c r="AU659" s="19" t="s">
        <v>85</v>
      </c>
    </row>
    <row r="660" spans="1:47" s="2" customFormat="1" ht="11.25">
      <c r="A660" s="36"/>
      <c r="B660" s="37"/>
      <c r="C660" s="38"/>
      <c r="D660" s="198" t="s">
        <v>155</v>
      </c>
      <c r="E660" s="38"/>
      <c r="F660" s="199" t="s">
        <v>862</v>
      </c>
      <c r="G660" s="38"/>
      <c r="H660" s="38"/>
      <c r="I660" s="195"/>
      <c r="J660" s="38"/>
      <c r="K660" s="38"/>
      <c r="L660" s="41"/>
      <c r="M660" s="196"/>
      <c r="N660" s="197"/>
      <c r="O660" s="66"/>
      <c r="P660" s="66"/>
      <c r="Q660" s="66"/>
      <c r="R660" s="66"/>
      <c r="S660" s="66"/>
      <c r="T660" s="67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T660" s="19" t="s">
        <v>155</v>
      </c>
      <c r="AU660" s="19" t="s">
        <v>85</v>
      </c>
    </row>
    <row r="661" spans="2:51" s="15" customFormat="1" ht="11.25">
      <c r="B661" s="227"/>
      <c r="C661" s="228"/>
      <c r="D661" s="193" t="s">
        <v>184</v>
      </c>
      <c r="E661" s="229" t="s">
        <v>19</v>
      </c>
      <c r="F661" s="230" t="s">
        <v>416</v>
      </c>
      <c r="G661" s="228"/>
      <c r="H661" s="229" t="s">
        <v>19</v>
      </c>
      <c r="I661" s="231"/>
      <c r="J661" s="228"/>
      <c r="K661" s="228"/>
      <c r="L661" s="232"/>
      <c r="M661" s="233"/>
      <c r="N661" s="234"/>
      <c r="O661" s="234"/>
      <c r="P661" s="234"/>
      <c r="Q661" s="234"/>
      <c r="R661" s="234"/>
      <c r="S661" s="234"/>
      <c r="T661" s="235"/>
      <c r="AT661" s="236" t="s">
        <v>184</v>
      </c>
      <c r="AU661" s="236" t="s">
        <v>85</v>
      </c>
      <c r="AV661" s="15" t="s">
        <v>83</v>
      </c>
      <c r="AW661" s="15" t="s">
        <v>37</v>
      </c>
      <c r="AX661" s="15" t="s">
        <v>75</v>
      </c>
      <c r="AY661" s="236" t="s">
        <v>144</v>
      </c>
    </row>
    <row r="662" spans="2:51" s="13" customFormat="1" ht="11.25">
      <c r="B662" s="201"/>
      <c r="C662" s="202"/>
      <c r="D662" s="193" t="s">
        <v>184</v>
      </c>
      <c r="E662" s="203" t="s">
        <v>19</v>
      </c>
      <c r="F662" s="204" t="s">
        <v>863</v>
      </c>
      <c r="G662" s="202"/>
      <c r="H662" s="205">
        <v>34.432</v>
      </c>
      <c r="I662" s="206"/>
      <c r="J662" s="202"/>
      <c r="K662" s="202"/>
      <c r="L662" s="207"/>
      <c r="M662" s="208"/>
      <c r="N662" s="209"/>
      <c r="O662" s="209"/>
      <c r="P662" s="209"/>
      <c r="Q662" s="209"/>
      <c r="R662" s="209"/>
      <c r="S662" s="209"/>
      <c r="T662" s="210"/>
      <c r="AT662" s="211" t="s">
        <v>184</v>
      </c>
      <c r="AU662" s="211" t="s">
        <v>85</v>
      </c>
      <c r="AV662" s="13" t="s">
        <v>85</v>
      </c>
      <c r="AW662" s="13" t="s">
        <v>37</v>
      </c>
      <c r="AX662" s="13" t="s">
        <v>75</v>
      </c>
      <c r="AY662" s="211" t="s">
        <v>144</v>
      </c>
    </row>
    <row r="663" spans="2:51" s="15" customFormat="1" ht="11.25">
      <c r="B663" s="227"/>
      <c r="C663" s="228"/>
      <c r="D663" s="193" t="s">
        <v>184</v>
      </c>
      <c r="E663" s="229" t="s">
        <v>19</v>
      </c>
      <c r="F663" s="230" t="s">
        <v>509</v>
      </c>
      <c r="G663" s="228"/>
      <c r="H663" s="229" t="s">
        <v>19</v>
      </c>
      <c r="I663" s="231"/>
      <c r="J663" s="228"/>
      <c r="K663" s="228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184</v>
      </c>
      <c r="AU663" s="236" t="s">
        <v>85</v>
      </c>
      <c r="AV663" s="15" t="s">
        <v>83</v>
      </c>
      <c r="AW663" s="15" t="s">
        <v>37</v>
      </c>
      <c r="AX663" s="15" t="s">
        <v>75</v>
      </c>
      <c r="AY663" s="236" t="s">
        <v>144</v>
      </c>
    </row>
    <row r="664" spans="2:51" s="13" customFormat="1" ht="11.25">
      <c r="B664" s="201"/>
      <c r="C664" s="202"/>
      <c r="D664" s="193" t="s">
        <v>184</v>
      </c>
      <c r="E664" s="203" t="s">
        <v>19</v>
      </c>
      <c r="F664" s="204" t="s">
        <v>864</v>
      </c>
      <c r="G664" s="202"/>
      <c r="H664" s="205">
        <v>68.7</v>
      </c>
      <c r="I664" s="206"/>
      <c r="J664" s="202"/>
      <c r="K664" s="202"/>
      <c r="L664" s="207"/>
      <c r="M664" s="208"/>
      <c r="N664" s="209"/>
      <c r="O664" s="209"/>
      <c r="P664" s="209"/>
      <c r="Q664" s="209"/>
      <c r="R664" s="209"/>
      <c r="S664" s="209"/>
      <c r="T664" s="210"/>
      <c r="AT664" s="211" t="s">
        <v>184</v>
      </c>
      <c r="AU664" s="211" t="s">
        <v>85</v>
      </c>
      <c r="AV664" s="13" t="s">
        <v>85</v>
      </c>
      <c r="AW664" s="13" t="s">
        <v>37</v>
      </c>
      <c r="AX664" s="13" t="s">
        <v>75</v>
      </c>
      <c r="AY664" s="211" t="s">
        <v>144</v>
      </c>
    </row>
    <row r="665" spans="2:51" s="14" customFormat="1" ht="11.25">
      <c r="B665" s="212"/>
      <c r="C665" s="213"/>
      <c r="D665" s="193" t="s">
        <v>184</v>
      </c>
      <c r="E665" s="214" t="s">
        <v>19</v>
      </c>
      <c r="F665" s="215" t="s">
        <v>186</v>
      </c>
      <c r="G665" s="213"/>
      <c r="H665" s="216">
        <v>103.132</v>
      </c>
      <c r="I665" s="217"/>
      <c r="J665" s="213"/>
      <c r="K665" s="213"/>
      <c r="L665" s="218"/>
      <c r="M665" s="219"/>
      <c r="N665" s="220"/>
      <c r="O665" s="220"/>
      <c r="P665" s="220"/>
      <c r="Q665" s="220"/>
      <c r="R665" s="220"/>
      <c r="S665" s="220"/>
      <c r="T665" s="221"/>
      <c r="AT665" s="222" t="s">
        <v>184</v>
      </c>
      <c r="AU665" s="222" t="s">
        <v>85</v>
      </c>
      <c r="AV665" s="14" t="s">
        <v>169</v>
      </c>
      <c r="AW665" s="14" t="s">
        <v>37</v>
      </c>
      <c r="AX665" s="14" t="s">
        <v>83</v>
      </c>
      <c r="AY665" s="222" t="s">
        <v>144</v>
      </c>
    </row>
    <row r="666" spans="1:65" s="2" customFormat="1" ht="16.5" customHeight="1">
      <c r="A666" s="36"/>
      <c r="B666" s="37"/>
      <c r="C666" s="180" t="s">
        <v>865</v>
      </c>
      <c r="D666" s="180" t="s">
        <v>147</v>
      </c>
      <c r="E666" s="181" t="s">
        <v>866</v>
      </c>
      <c r="F666" s="182" t="s">
        <v>867</v>
      </c>
      <c r="G666" s="183" t="s">
        <v>199</v>
      </c>
      <c r="H666" s="184">
        <v>611.97</v>
      </c>
      <c r="I666" s="185"/>
      <c r="J666" s="186">
        <f>ROUND(I666*H666,2)</f>
        <v>0</v>
      </c>
      <c r="K666" s="182" t="s">
        <v>151</v>
      </c>
      <c r="L666" s="41"/>
      <c r="M666" s="187" t="s">
        <v>19</v>
      </c>
      <c r="N666" s="188" t="s">
        <v>46</v>
      </c>
      <c r="O666" s="66"/>
      <c r="P666" s="189">
        <f>O666*H666</f>
        <v>0</v>
      </c>
      <c r="Q666" s="189">
        <v>0</v>
      </c>
      <c r="R666" s="189">
        <f>Q666*H666</f>
        <v>0</v>
      </c>
      <c r="S666" s="189">
        <v>0</v>
      </c>
      <c r="T666" s="190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91" t="s">
        <v>169</v>
      </c>
      <c r="AT666" s="191" t="s">
        <v>147</v>
      </c>
      <c r="AU666" s="191" t="s">
        <v>85</v>
      </c>
      <c r="AY666" s="19" t="s">
        <v>144</v>
      </c>
      <c r="BE666" s="192">
        <f>IF(N666="základní",J666,0)</f>
        <v>0</v>
      </c>
      <c r="BF666" s="192">
        <f>IF(N666="snížená",J666,0)</f>
        <v>0</v>
      </c>
      <c r="BG666" s="192">
        <f>IF(N666="zákl. přenesená",J666,0)</f>
        <v>0</v>
      </c>
      <c r="BH666" s="192">
        <f>IF(N666="sníž. přenesená",J666,0)</f>
        <v>0</v>
      </c>
      <c r="BI666" s="192">
        <f>IF(N666="nulová",J666,0)</f>
        <v>0</v>
      </c>
      <c r="BJ666" s="19" t="s">
        <v>83</v>
      </c>
      <c r="BK666" s="192">
        <f>ROUND(I666*H666,2)</f>
        <v>0</v>
      </c>
      <c r="BL666" s="19" t="s">
        <v>169</v>
      </c>
      <c r="BM666" s="191" t="s">
        <v>868</v>
      </c>
    </row>
    <row r="667" spans="1:47" s="2" customFormat="1" ht="11.25">
      <c r="A667" s="36"/>
      <c r="B667" s="37"/>
      <c r="C667" s="38"/>
      <c r="D667" s="193" t="s">
        <v>154</v>
      </c>
      <c r="E667" s="38"/>
      <c r="F667" s="194" t="s">
        <v>867</v>
      </c>
      <c r="G667" s="38"/>
      <c r="H667" s="38"/>
      <c r="I667" s="195"/>
      <c r="J667" s="38"/>
      <c r="K667" s="38"/>
      <c r="L667" s="41"/>
      <c r="M667" s="196"/>
      <c r="N667" s="197"/>
      <c r="O667" s="66"/>
      <c r="P667" s="66"/>
      <c r="Q667" s="66"/>
      <c r="R667" s="66"/>
      <c r="S667" s="66"/>
      <c r="T667" s="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154</v>
      </c>
      <c r="AU667" s="19" t="s">
        <v>85</v>
      </c>
    </row>
    <row r="668" spans="1:47" s="2" customFormat="1" ht="11.25">
      <c r="A668" s="36"/>
      <c r="B668" s="37"/>
      <c r="C668" s="38"/>
      <c r="D668" s="198" t="s">
        <v>155</v>
      </c>
      <c r="E668" s="38"/>
      <c r="F668" s="199" t="s">
        <v>869</v>
      </c>
      <c r="G668" s="38"/>
      <c r="H668" s="38"/>
      <c r="I668" s="195"/>
      <c r="J668" s="38"/>
      <c r="K668" s="38"/>
      <c r="L668" s="41"/>
      <c r="M668" s="196"/>
      <c r="N668" s="197"/>
      <c r="O668" s="66"/>
      <c r="P668" s="66"/>
      <c r="Q668" s="66"/>
      <c r="R668" s="66"/>
      <c r="S668" s="66"/>
      <c r="T668" s="67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155</v>
      </c>
      <c r="AU668" s="19" t="s">
        <v>85</v>
      </c>
    </row>
    <row r="669" spans="2:51" s="15" customFormat="1" ht="11.25">
      <c r="B669" s="227"/>
      <c r="C669" s="228"/>
      <c r="D669" s="193" t="s">
        <v>184</v>
      </c>
      <c r="E669" s="229" t="s">
        <v>19</v>
      </c>
      <c r="F669" s="230" t="s">
        <v>870</v>
      </c>
      <c r="G669" s="228"/>
      <c r="H669" s="229" t="s">
        <v>19</v>
      </c>
      <c r="I669" s="231"/>
      <c r="J669" s="228"/>
      <c r="K669" s="228"/>
      <c r="L669" s="232"/>
      <c r="M669" s="233"/>
      <c r="N669" s="234"/>
      <c r="O669" s="234"/>
      <c r="P669" s="234"/>
      <c r="Q669" s="234"/>
      <c r="R669" s="234"/>
      <c r="S669" s="234"/>
      <c r="T669" s="235"/>
      <c r="AT669" s="236" t="s">
        <v>184</v>
      </c>
      <c r="AU669" s="236" t="s">
        <v>85</v>
      </c>
      <c r="AV669" s="15" t="s">
        <v>83</v>
      </c>
      <c r="AW669" s="15" t="s">
        <v>37</v>
      </c>
      <c r="AX669" s="15" t="s">
        <v>75</v>
      </c>
      <c r="AY669" s="236" t="s">
        <v>144</v>
      </c>
    </row>
    <row r="670" spans="2:51" s="13" customFormat="1" ht="11.25">
      <c r="B670" s="201"/>
      <c r="C670" s="202"/>
      <c r="D670" s="193" t="s">
        <v>184</v>
      </c>
      <c r="E670" s="203" t="s">
        <v>19</v>
      </c>
      <c r="F670" s="204" t="s">
        <v>871</v>
      </c>
      <c r="G670" s="202"/>
      <c r="H670" s="205">
        <v>37.38</v>
      </c>
      <c r="I670" s="206"/>
      <c r="J670" s="202"/>
      <c r="K670" s="202"/>
      <c r="L670" s="207"/>
      <c r="M670" s="208"/>
      <c r="N670" s="209"/>
      <c r="O670" s="209"/>
      <c r="P670" s="209"/>
      <c r="Q670" s="209"/>
      <c r="R670" s="209"/>
      <c r="S670" s="209"/>
      <c r="T670" s="210"/>
      <c r="AT670" s="211" t="s">
        <v>184</v>
      </c>
      <c r="AU670" s="211" t="s">
        <v>85</v>
      </c>
      <c r="AV670" s="13" t="s">
        <v>85</v>
      </c>
      <c r="AW670" s="13" t="s">
        <v>37</v>
      </c>
      <c r="AX670" s="13" t="s">
        <v>75</v>
      </c>
      <c r="AY670" s="211" t="s">
        <v>144</v>
      </c>
    </row>
    <row r="671" spans="2:51" s="13" customFormat="1" ht="11.25">
      <c r="B671" s="201"/>
      <c r="C671" s="202"/>
      <c r="D671" s="193" t="s">
        <v>184</v>
      </c>
      <c r="E671" s="203" t="s">
        <v>19</v>
      </c>
      <c r="F671" s="204" t="s">
        <v>872</v>
      </c>
      <c r="G671" s="202"/>
      <c r="H671" s="205">
        <v>24.92</v>
      </c>
      <c r="I671" s="206"/>
      <c r="J671" s="202"/>
      <c r="K671" s="202"/>
      <c r="L671" s="207"/>
      <c r="M671" s="208"/>
      <c r="N671" s="209"/>
      <c r="O671" s="209"/>
      <c r="P671" s="209"/>
      <c r="Q671" s="209"/>
      <c r="R671" s="209"/>
      <c r="S671" s="209"/>
      <c r="T671" s="210"/>
      <c r="AT671" s="211" t="s">
        <v>184</v>
      </c>
      <c r="AU671" s="211" t="s">
        <v>85</v>
      </c>
      <c r="AV671" s="13" t="s">
        <v>85</v>
      </c>
      <c r="AW671" s="13" t="s">
        <v>37</v>
      </c>
      <c r="AX671" s="13" t="s">
        <v>75</v>
      </c>
      <c r="AY671" s="211" t="s">
        <v>144</v>
      </c>
    </row>
    <row r="672" spans="2:51" s="13" customFormat="1" ht="11.25">
      <c r="B672" s="201"/>
      <c r="C672" s="202"/>
      <c r="D672" s="193" t="s">
        <v>184</v>
      </c>
      <c r="E672" s="203" t="s">
        <v>19</v>
      </c>
      <c r="F672" s="204" t="s">
        <v>873</v>
      </c>
      <c r="G672" s="202"/>
      <c r="H672" s="205">
        <v>119.52</v>
      </c>
      <c r="I672" s="206"/>
      <c r="J672" s="202"/>
      <c r="K672" s="202"/>
      <c r="L672" s="207"/>
      <c r="M672" s="208"/>
      <c r="N672" s="209"/>
      <c r="O672" s="209"/>
      <c r="P672" s="209"/>
      <c r="Q672" s="209"/>
      <c r="R672" s="209"/>
      <c r="S672" s="209"/>
      <c r="T672" s="210"/>
      <c r="AT672" s="211" t="s">
        <v>184</v>
      </c>
      <c r="AU672" s="211" t="s">
        <v>85</v>
      </c>
      <c r="AV672" s="13" t="s">
        <v>85</v>
      </c>
      <c r="AW672" s="13" t="s">
        <v>37</v>
      </c>
      <c r="AX672" s="13" t="s">
        <v>75</v>
      </c>
      <c r="AY672" s="211" t="s">
        <v>144</v>
      </c>
    </row>
    <row r="673" spans="2:51" s="13" customFormat="1" ht="11.25">
      <c r="B673" s="201"/>
      <c r="C673" s="202"/>
      <c r="D673" s="193" t="s">
        <v>184</v>
      </c>
      <c r="E673" s="203" t="s">
        <v>19</v>
      </c>
      <c r="F673" s="204" t="s">
        <v>874</v>
      </c>
      <c r="G673" s="202"/>
      <c r="H673" s="205">
        <v>318.5</v>
      </c>
      <c r="I673" s="206"/>
      <c r="J673" s="202"/>
      <c r="K673" s="202"/>
      <c r="L673" s="207"/>
      <c r="M673" s="208"/>
      <c r="N673" s="209"/>
      <c r="O673" s="209"/>
      <c r="P673" s="209"/>
      <c r="Q673" s="209"/>
      <c r="R673" s="209"/>
      <c r="S673" s="209"/>
      <c r="T673" s="210"/>
      <c r="AT673" s="211" t="s">
        <v>184</v>
      </c>
      <c r="AU673" s="211" t="s">
        <v>85</v>
      </c>
      <c r="AV673" s="13" t="s">
        <v>85</v>
      </c>
      <c r="AW673" s="13" t="s">
        <v>37</v>
      </c>
      <c r="AX673" s="13" t="s">
        <v>75</v>
      </c>
      <c r="AY673" s="211" t="s">
        <v>144</v>
      </c>
    </row>
    <row r="674" spans="2:51" s="13" customFormat="1" ht="11.25">
      <c r="B674" s="201"/>
      <c r="C674" s="202"/>
      <c r="D674" s="193" t="s">
        <v>184</v>
      </c>
      <c r="E674" s="203" t="s">
        <v>19</v>
      </c>
      <c r="F674" s="204" t="s">
        <v>417</v>
      </c>
      <c r="G674" s="202"/>
      <c r="H674" s="205">
        <v>22</v>
      </c>
      <c r="I674" s="206"/>
      <c r="J674" s="202"/>
      <c r="K674" s="202"/>
      <c r="L674" s="207"/>
      <c r="M674" s="208"/>
      <c r="N674" s="209"/>
      <c r="O674" s="209"/>
      <c r="P674" s="209"/>
      <c r="Q674" s="209"/>
      <c r="R674" s="209"/>
      <c r="S674" s="209"/>
      <c r="T674" s="210"/>
      <c r="AT674" s="211" t="s">
        <v>184</v>
      </c>
      <c r="AU674" s="211" t="s">
        <v>85</v>
      </c>
      <c r="AV674" s="13" t="s">
        <v>85</v>
      </c>
      <c r="AW674" s="13" t="s">
        <v>37</v>
      </c>
      <c r="AX674" s="13" t="s">
        <v>75</v>
      </c>
      <c r="AY674" s="211" t="s">
        <v>144</v>
      </c>
    </row>
    <row r="675" spans="2:51" s="13" customFormat="1" ht="11.25">
      <c r="B675" s="201"/>
      <c r="C675" s="202"/>
      <c r="D675" s="193" t="s">
        <v>184</v>
      </c>
      <c r="E675" s="203" t="s">
        <v>19</v>
      </c>
      <c r="F675" s="204" t="s">
        <v>848</v>
      </c>
      <c r="G675" s="202"/>
      <c r="H675" s="205">
        <v>49.7</v>
      </c>
      <c r="I675" s="206"/>
      <c r="J675" s="202"/>
      <c r="K675" s="202"/>
      <c r="L675" s="207"/>
      <c r="M675" s="208"/>
      <c r="N675" s="209"/>
      <c r="O675" s="209"/>
      <c r="P675" s="209"/>
      <c r="Q675" s="209"/>
      <c r="R675" s="209"/>
      <c r="S675" s="209"/>
      <c r="T675" s="210"/>
      <c r="AT675" s="211" t="s">
        <v>184</v>
      </c>
      <c r="AU675" s="211" t="s">
        <v>85</v>
      </c>
      <c r="AV675" s="13" t="s">
        <v>85</v>
      </c>
      <c r="AW675" s="13" t="s">
        <v>37</v>
      </c>
      <c r="AX675" s="13" t="s">
        <v>75</v>
      </c>
      <c r="AY675" s="211" t="s">
        <v>144</v>
      </c>
    </row>
    <row r="676" spans="2:51" s="13" customFormat="1" ht="11.25">
      <c r="B676" s="201"/>
      <c r="C676" s="202"/>
      <c r="D676" s="193" t="s">
        <v>184</v>
      </c>
      <c r="E676" s="203" t="s">
        <v>19</v>
      </c>
      <c r="F676" s="204" t="s">
        <v>849</v>
      </c>
      <c r="G676" s="202"/>
      <c r="H676" s="205">
        <v>30.5</v>
      </c>
      <c r="I676" s="206"/>
      <c r="J676" s="202"/>
      <c r="K676" s="202"/>
      <c r="L676" s="207"/>
      <c r="M676" s="208"/>
      <c r="N676" s="209"/>
      <c r="O676" s="209"/>
      <c r="P676" s="209"/>
      <c r="Q676" s="209"/>
      <c r="R676" s="209"/>
      <c r="S676" s="209"/>
      <c r="T676" s="210"/>
      <c r="AT676" s="211" t="s">
        <v>184</v>
      </c>
      <c r="AU676" s="211" t="s">
        <v>85</v>
      </c>
      <c r="AV676" s="13" t="s">
        <v>85</v>
      </c>
      <c r="AW676" s="13" t="s">
        <v>37</v>
      </c>
      <c r="AX676" s="13" t="s">
        <v>75</v>
      </c>
      <c r="AY676" s="211" t="s">
        <v>144</v>
      </c>
    </row>
    <row r="677" spans="2:51" s="13" customFormat="1" ht="11.25">
      <c r="B677" s="201"/>
      <c r="C677" s="202"/>
      <c r="D677" s="193" t="s">
        <v>184</v>
      </c>
      <c r="E677" s="203" t="s">
        <v>19</v>
      </c>
      <c r="F677" s="204" t="s">
        <v>850</v>
      </c>
      <c r="G677" s="202"/>
      <c r="H677" s="205">
        <v>9.45</v>
      </c>
      <c r="I677" s="206"/>
      <c r="J677" s="202"/>
      <c r="K677" s="202"/>
      <c r="L677" s="207"/>
      <c r="M677" s="208"/>
      <c r="N677" s="209"/>
      <c r="O677" s="209"/>
      <c r="P677" s="209"/>
      <c r="Q677" s="209"/>
      <c r="R677" s="209"/>
      <c r="S677" s="209"/>
      <c r="T677" s="210"/>
      <c r="AT677" s="211" t="s">
        <v>184</v>
      </c>
      <c r="AU677" s="211" t="s">
        <v>85</v>
      </c>
      <c r="AV677" s="13" t="s">
        <v>85</v>
      </c>
      <c r="AW677" s="13" t="s">
        <v>37</v>
      </c>
      <c r="AX677" s="13" t="s">
        <v>75</v>
      </c>
      <c r="AY677" s="211" t="s">
        <v>144</v>
      </c>
    </row>
    <row r="678" spans="2:51" s="14" customFormat="1" ht="11.25">
      <c r="B678" s="212"/>
      <c r="C678" s="213"/>
      <c r="D678" s="193" t="s">
        <v>184</v>
      </c>
      <c r="E678" s="214" t="s">
        <v>19</v>
      </c>
      <c r="F678" s="215" t="s">
        <v>186</v>
      </c>
      <c r="G678" s="213"/>
      <c r="H678" s="216">
        <v>611.97</v>
      </c>
      <c r="I678" s="217"/>
      <c r="J678" s="213"/>
      <c r="K678" s="213"/>
      <c r="L678" s="218"/>
      <c r="M678" s="219"/>
      <c r="N678" s="220"/>
      <c r="O678" s="220"/>
      <c r="P678" s="220"/>
      <c r="Q678" s="220"/>
      <c r="R678" s="220"/>
      <c r="S678" s="220"/>
      <c r="T678" s="221"/>
      <c r="AT678" s="222" t="s">
        <v>184</v>
      </c>
      <c r="AU678" s="222" t="s">
        <v>85</v>
      </c>
      <c r="AV678" s="14" t="s">
        <v>169</v>
      </c>
      <c r="AW678" s="14" t="s">
        <v>37</v>
      </c>
      <c r="AX678" s="14" t="s">
        <v>83</v>
      </c>
      <c r="AY678" s="222" t="s">
        <v>144</v>
      </c>
    </row>
    <row r="679" spans="1:65" s="2" customFormat="1" ht="16.5" customHeight="1">
      <c r="A679" s="36"/>
      <c r="B679" s="37"/>
      <c r="C679" s="180" t="s">
        <v>875</v>
      </c>
      <c r="D679" s="180" t="s">
        <v>147</v>
      </c>
      <c r="E679" s="181" t="s">
        <v>876</v>
      </c>
      <c r="F679" s="182" t="s">
        <v>877</v>
      </c>
      <c r="G679" s="183" t="s">
        <v>199</v>
      </c>
      <c r="H679" s="184">
        <v>250.16</v>
      </c>
      <c r="I679" s="185"/>
      <c r="J679" s="186">
        <f>ROUND(I679*H679,2)</f>
        <v>0</v>
      </c>
      <c r="K679" s="182" t="s">
        <v>151</v>
      </c>
      <c r="L679" s="41"/>
      <c r="M679" s="187" t="s">
        <v>19</v>
      </c>
      <c r="N679" s="188" t="s">
        <v>46</v>
      </c>
      <c r="O679" s="66"/>
      <c r="P679" s="189">
        <f>O679*H679</f>
        <v>0</v>
      </c>
      <c r="Q679" s="189">
        <v>0</v>
      </c>
      <c r="R679" s="189">
        <f>Q679*H679</f>
        <v>0</v>
      </c>
      <c r="S679" s="189">
        <v>0</v>
      </c>
      <c r="T679" s="190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191" t="s">
        <v>169</v>
      </c>
      <c r="AT679" s="191" t="s">
        <v>147</v>
      </c>
      <c r="AU679" s="191" t="s">
        <v>85</v>
      </c>
      <c r="AY679" s="19" t="s">
        <v>144</v>
      </c>
      <c r="BE679" s="192">
        <f>IF(N679="základní",J679,0)</f>
        <v>0</v>
      </c>
      <c r="BF679" s="192">
        <f>IF(N679="snížená",J679,0)</f>
        <v>0</v>
      </c>
      <c r="BG679" s="192">
        <f>IF(N679="zákl. přenesená",J679,0)</f>
        <v>0</v>
      </c>
      <c r="BH679" s="192">
        <f>IF(N679="sníž. přenesená",J679,0)</f>
        <v>0</v>
      </c>
      <c r="BI679" s="192">
        <f>IF(N679="nulová",J679,0)</f>
        <v>0</v>
      </c>
      <c r="BJ679" s="19" t="s">
        <v>83</v>
      </c>
      <c r="BK679" s="192">
        <f>ROUND(I679*H679,2)</f>
        <v>0</v>
      </c>
      <c r="BL679" s="19" t="s">
        <v>169</v>
      </c>
      <c r="BM679" s="191" t="s">
        <v>878</v>
      </c>
    </row>
    <row r="680" spans="1:47" s="2" customFormat="1" ht="11.25">
      <c r="A680" s="36"/>
      <c r="B680" s="37"/>
      <c r="C680" s="38"/>
      <c r="D680" s="193" t="s">
        <v>154</v>
      </c>
      <c r="E680" s="38"/>
      <c r="F680" s="194" t="s">
        <v>879</v>
      </c>
      <c r="G680" s="38"/>
      <c r="H680" s="38"/>
      <c r="I680" s="195"/>
      <c r="J680" s="38"/>
      <c r="K680" s="38"/>
      <c r="L680" s="41"/>
      <c r="M680" s="196"/>
      <c r="N680" s="197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154</v>
      </c>
      <c r="AU680" s="19" t="s">
        <v>85</v>
      </c>
    </row>
    <row r="681" spans="1:47" s="2" customFormat="1" ht="11.25">
      <c r="A681" s="36"/>
      <c r="B681" s="37"/>
      <c r="C681" s="38"/>
      <c r="D681" s="198" t="s">
        <v>155</v>
      </c>
      <c r="E681" s="38"/>
      <c r="F681" s="199" t="s">
        <v>880</v>
      </c>
      <c r="G681" s="38"/>
      <c r="H681" s="38"/>
      <c r="I681" s="195"/>
      <c r="J681" s="38"/>
      <c r="K681" s="38"/>
      <c r="L681" s="41"/>
      <c r="M681" s="196"/>
      <c r="N681" s="197"/>
      <c r="O681" s="66"/>
      <c r="P681" s="66"/>
      <c r="Q681" s="66"/>
      <c r="R681" s="66"/>
      <c r="S681" s="66"/>
      <c r="T681" s="67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9" t="s">
        <v>155</v>
      </c>
      <c r="AU681" s="19" t="s">
        <v>85</v>
      </c>
    </row>
    <row r="682" spans="2:51" s="13" customFormat="1" ht="11.25">
      <c r="B682" s="201"/>
      <c r="C682" s="202"/>
      <c r="D682" s="193" t="s">
        <v>184</v>
      </c>
      <c r="E682" s="203" t="s">
        <v>19</v>
      </c>
      <c r="F682" s="204" t="s">
        <v>881</v>
      </c>
      <c r="G682" s="202"/>
      <c r="H682" s="205">
        <v>250.16</v>
      </c>
      <c r="I682" s="206"/>
      <c r="J682" s="202"/>
      <c r="K682" s="202"/>
      <c r="L682" s="207"/>
      <c r="M682" s="208"/>
      <c r="N682" s="209"/>
      <c r="O682" s="209"/>
      <c r="P682" s="209"/>
      <c r="Q682" s="209"/>
      <c r="R682" s="209"/>
      <c r="S682" s="209"/>
      <c r="T682" s="210"/>
      <c r="AT682" s="211" t="s">
        <v>184</v>
      </c>
      <c r="AU682" s="211" t="s">
        <v>85</v>
      </c>
      <c r="AV682" s="13" t="s">
        <v>85</v>
      </c>
      <c r="AW682" s="13" t="s">
        <v>37</v>
      </c>
      <c r="AX682" s="13" t="s">
        <v>75</v>
      </c>
      <c r="AY682" s="211" t="s">
        <v>144</v>
      </c>
    </row>
    <row r="683" spans="2:51" s="14" customFormat="1" ht="11.25">
      <c r="B683" s="212"/>
      <c r="C683" s="213"/>
      <c r="D683" s="193" t="s">
        <v>184</v>
      </c>
      <c r="E683" s="214" t="s">
        <v>19</v>
      </c>
      <c r="F683" s="215" t="s">
        <v>186</v>
      </c>
      <c r="G683" s="213"/>
      <c r="H683" s="216">
        <v>250.16</v>
      </c>
      <c r="I683" s="217"/>
      <c r="J683" s="213"/>
      <c r="K683" s="213"/>
      <c r="L683" s="218"/>
      <c r="M683" s="219"/>
      <c r="N683" s="220"/>
      <c r="O683" s="220"/>
      <c r="P683" s="220"/>
      <c r="Q683" s="220"/>
      <c r="R683" s="220"/>
      <c r="S683" s="220"/>
      <c r="T683" s="221"/>
      <c r="AT683" s="222" t="s">
        <v>184</v>
      </c>
      <c r="AU683" s="222" t="s">
        <v>85</v>
      </c>
      <c r="AV683" s="14" t="s">
        <v>169</v>
      </c>
      <c r="AW683" s="14" t="s">
        <v>37</v>
      </c>
      <c r="AX683" s="14" t="s">
        <v>83</v>
      </c>
      <c r="AY683" s="222" t="s">
        <v>144</v>
      </c>
    </row>
    <row r="684" spans="1:65" s="2" customFormat="1" ht="16.5" customHeight="1">
      <c r="A684" s="36"/>
      <c r="B684" s="37"/>
      <c r="C684" s="180" t="s">
        <v>882</v>
      </c>
      <c r="D684" s="180" t="s">
        <v>147</v>
      </c>
      <c r="E684" s="181" t="s">
        <v>876</v>
      </c>
      <c r="F684" s="182" t="s">
        <v>877</v>
      </c>
      <c r="G684" s="183" t="s">
        <v>199</v>
      </c>
      <c r="H684" s="184">
        <v>111.65</v>
      </c>
      <c r="I684" s="185"/>
      <c r="J684" s="186">
        <f>ROUND(I684*H684,2)</f>
        <v>0</v>
      </c>
      <c r="K684" s="182" t="s">
        <v>151</v>
      </c>
      <c r="L684" s="41"/>
      <c r="M684" s="187" t="s">
        <v>19</v>
      </c>
      <c r="N684" s="188" t="s">
        <v>46</v>
      </c>
      <c r="O684" s="66"/>
      <c r="P684" s="189">
        <f>O684*H684</f>
        <v>0</v>
      </c>
      <c r="Q684" s="189">
        <v>0</v>
      </c>
      <c r="R684" s="189">
        <f>Q684*H684</f>
        <v>0</v>
      </c>
      <c r="S684" s="189">
        <v>0</v>
      </c>
      <c r="T684" s="190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91" t="s">
        <v>169</v>
      </c>
      <c r="AT684" s="191" t="s">
        <v>147</v>
      </c>
      <c r="AU684" s="191" t="s">
        <v>85</v>
      </c>
      <c r="AY684" s="19" t="s">
        <v>144</v>
      </c>
      <c r="BE684" s="192">
        <f>IF(N684="základní",J684,0)</f>
        <v>0</v>
      </c>
      <c r="BF684" s="192">
        <f>IF(N684="snížená",J684,0)</f>
        <v>0</v>
      </c>
      <c r="BG684" s="192">
        <f>IF(N684="zákl. přenesená",J684,0)</f>
        <v>0</v>
      </c>
      <c r="BH684" s="192">
        <f>IF(N684="sníž. přenesená",J684,0)</f>
        <v>0</v>
      </c>
      <c r="BI684" s="192">
        <f>IF(N684="nulová",J684,0)</f>
        <v>0</v>
      </c>
      <c r="BJ684" s="19" t="s">
        <v>83</v>
      </c>
      <c r="BK684" s="192">
        <f>ROUND(I684*H684,2)</f>
        <v>0</v>
      </c>
      <c r="BL684" s="19" t="s">
        <v>169</v>
      </c>
      <c r="BM684" s="191" t="s">
        <v>883</v>
      </c>
    </row>
    <row r="685" spans="1:47" s="2" customFormat="1" ht="11.25">
      <c r="A685" s="36"/>
      <c r="B685" s="37"/>
      <c r="C685" s="38"/>
      <c r="D685" s="193" t="s">
        <v>154</v>
      </c>
      <c r="E685" s="38"/>
      <c r="F685" s="194" t="s">
        <v>879</v>
      </c>
      <c r="G685" s="38"/>
      <c r="H685" s="38"/>
      <c r="I685" s="195"/>
      <c r="J685" s="38"/>
      <c r="K685" s="38"/>
      <c r="L685" s="41"/>
      <c r="M685" s="196"/>
      <c r="N685" s="197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154</v>
      </c>
      <c r="AU685" s="19" t="s">
        <v>85</v>
      </c>
    </row>
    <row r="686" spans="1:47" s="2" customFormat="1" ht="11.25">
      <c r="A686" s="36"/>
      <c r="B686" s="37"/>
      <c r="C686" s="38"/>
      <c r="D686" s="198" t="s">
        <v>155</v>
      </c>
      <c r="E686" s="38"/>
      <c r="F686" s="199" t="s">
        <v>880</v>
      </c>
      <c r="G686" s="38"/>
      <c r="H686" s="38"/>
      <c r="I686" s="195"/>
      <c r="J686" s="38"/>
      <c r="K686" s="38"/>
      <c r="L686" s="41"/>
      <c r="M686" s="196"/>
      <c r="N686" s="197"/>
      <c r="O686" s="66"/>
      <c r="P686" s="66"/>
      <c r="Q686" s="66"/>
      <c r="R686" s="66"/>
      <c r="S686" s="66"/>
      <c r="T686" s="67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T686" s="19" t="s">
        <v>155</v>
      </c>
      <c r="AU686" s="19" t="s">
        <v>85</v>
      </c>
    </row>
    <row r="687" spans="1:47" s="2" customFormat="1" ht="321.75">
      <c r="A687" s="36"/>
      <c r="B687" s="37"/>
      <c r="C687" s="38"/>
      <c r="D687" s="193" t="s">
        <v>167</v>
      </c>
      <c r="E687" s="38"/>
      <c r="F687" s="200" t="s">
        <v>884</v>
      </c>
      <c r="G687" s="38"/>
      <c r="H687" s="38"/>
      <c r="I687" s="195"/>
      <c r="J687" s="38"/>
      <c r="K687" s="38"/>
      <c r="L687" s="41"/>
      <c r="M687" s="196"/>
      <c r="N687" s="197"/>
      <c r="O687" s="66"/>
      <c r="P687" s="66"/>
      <c r="Q687" s="66"/>
      <c r="R687" s="66"/>
      <c r="S687" s="66"/>
      <c r="T687" s="67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T687" s="19" t="s">
        <v>167</v>
      </c>
      <c r="AU687" s="19" t="s">
        <v>85</v>
      </c>
    </row>
    <row r="688" spans="2:51" s="15" customFormat="1" ht="11.25">
      <c r="B688" s="227"/>
      <c r="C688" s="228"/>
      <c r="D688" s="193" t="s">
        <v>184</v>
      </c>
      <c r="E688" s="229" t="s">
        <v>19</v>
      </c>
      <c r="F688" s="230" t="s">
        <v>416</v>
      </c>
      <c r="G688" s="228"/>
      <c r="H688" s="229" t="s">
        <v>19</v>
      </c>
      <c r="I688" s="231"/>
      <c r="J688" s="228"/>
      <c r="K688" s="228"/>
      <c r="L688" s="232"/>
      <c r="M688" s="233"/>
      <c r="N688" s="234"/>
      <c r="O688" s="234"/>
      <c r="P688" s="234"/>
      <c r="Q688" s="234"/>
      <c r="R688" s="234"/>
      <c r="S688" s="234"/>
      <c r="T688" s="235"/>
      <c r="AT688" s="236" t="s">
        <v>184</v>
      </c>
      <c r="AU688" s="236" t="s">
        <v>85</v>
      </c>
      <c r="AV688" s="15" t="s">
        <v>83</v>
      </c>
      <c r="AW688" s="15" t="s">
        <v>37</v>
      </c>
      <c r="AX688" s="15" t="s">
        <v>75</v>
      </c>
      <c r="AY688" s="236" t="s">
        <v>144</v>
      </c>
    </row>
    <row r="689" spans="2:51" s="13" customFormat="1" ht="11.25">
      <c r="B689" s="201"/>
      <c r="C689" s="202"/>
      <c r="D689" s="193" t="s">
        <v>184</v>
      </c>
      <c r="E689" s="203" t="s">
        <v>19</v>
      </c>
      <c r="F689" s="204" t="s">
        <v>417</v>
      </c>
      <c r="G689" s="202"/>
      <c r="H689" s="205">
        <v>22</v>
      </c>
      <c r="I689" s="206"/>
      <c r="J689" s="202"/>
      <c r="K689" s="202"/>
      <c r="L689" s="207"/>
      <c r="M689" s="208"/>
      <c r="N689" s="209"/>
      <c r="O689" s="209"/>
      <c r="P689" s="209"/>
      <c r="Q689" s="209"/>
      <c r="R689" s="209"/>
      <c r="S689" s="209"/>
      <c r="T689" s="210"/>
      <c r="AT689" s="211" t="s">
        <v>184</v>
      </c>
      <c r="AU689" s="211" t="s">
        <v>85</v>
      </c>
      <c r="AV689" s="13" t="s">
        <v>85</v>
      </c>
      <c r="AW689" s="13" t="s">
        <v>37</v>
      </c>
      <c r="AX689" s="13" t="s">
        <v>75</v>
      </c>
      <c r="AY689" s="211" t="s">
        <v>144</v>
      </c>
    </row>
    <row r="690" spans="2:51" s="13" customFormat="1" ht="11.25">
      <c r="B690" s="201"/>
      <c r="C690" s="202"/>
      <c r="D690" s="193" t="s">
        <v>184</v>
      </c>
      <c r="E690" s="203" t="s">
        <v>19</v>
      </c>
      <c r="F690" s="204" t="s">
        <v>848</v>
      </c>
      <c r="G690" s="202"/>
      <c r="H690" s="205">
        <v>49.7</v>
      </c>
      <c r="I690" s="206"/>
      <c r="J690" s="202"/>
      <c r="K690" s="202"/>
      <c r="L690" s="207"/>
      <c r="M690" s="208"/>
      <c r="N690" s="209"/>
      <c r="O690" s="209"/>
      <c r="P690" s="209"/>
      <c r="Q690" s="209"/>
      <c r="R690" s="209"/>
      <c r="S690" s="209"/>
      <c r="T690" s="210"/>
      <c r="AT690" s="211" t="s">
        <v>184</v>
      </c>
      <c r="AU690" s="211" t="s">
        <v>85</v>
      </c>
      <c r="AV690" s="13" t="s">
        <v>85</v>
      </c>
      <c r="AW690" s="13" t="s">
        <v>37</v>
      </c>
      <c r="AX690" s="13" t="s">
        <v>75</v>
      </c>
      <c r="AY690" s="211" t="s">
        <v>144</v>
      </c>
    </row>
    <row r="691" spans="2:51" s="13" customFormat="1" ht="11.25">
      <c r="B691" s="201"/>
      <c r="C691" s="202"/>
      <c r="D691" s="193" t="s">
        <v>184</v>
      </c>
      <c r="E691" s="203" t="s">
        <v>19</v>
      </c>
      <c r="F691" s="204" t="s">
        <v>849</v>
      </c>
      <c r="G691" s="202"/>
      <c r="H691" s="205">
        <v>30.5</v>
      </c>
      <c r="I691" s="206"/>
      <c r="J691" s="202"/>
      <c r="K691" s="202"/>
      <c r="L691" s="207"/>
      <c r="M691" s="208"/>
      <c r="N691" s="209"/>
      <c r="O691" s="209"/>
      <c r="P691" s="209"/>
      <c r="Q691" s="209"/>
      <c r="R691" s="209"/>
      <c r="S691" s="209"/>
      <c r="T691" s="210"/>
      <c r="AT691" s="211" t="s">
        <v>184</v>
      </c>
      <c r="AU691" s="211" t="s">
        <v>85</v>
      </c>
      <c r="AV691" s="13" t="s">
        <v>85</v>
      </c>
      <c r="AW691" s="13" t="s">
        <v>37</v>
      </c>
      <c r="AX691" s="13" t="s">
        <v>75</v>
      </c>
      <c r="AY691" s="211" t="s">
        <v>144</v>
      </c>
    </row>
    <row r="692" spans="2:51" s="13" customFormat="1" ht="11.25">
      <c r="B692" s="201"/>
      <c r="C692" s="202"/>
      <c r="D692" s="193" t="s">
        <v>184</v>
      </c>
      <c r="E692" s="203" t="s">
        <v>19</v>
      </c>
      <c r="F692" s="204" t="s">
        <v>850</v>
      </c>
      <c r="G692" s="202"/>
      <c r="H692" s="205">
        <v>9.45</v>
      </c>
      <c r="I692" s="206"/>
      <c r="J692" s="202"/>
      <c r="K692" s="202"/>
      <c r="L692" s="207"/>
      <c r="M692" s="208"/>
      <c r="N692" s="209"/>
      <c r="O692" s="209"/>
      <c r="P692" s="209"/>
      <c r="Q692" s="209"/>
      <c r="R692" s="209"/>
      <c r="S692" s="209"/>
      <c r="T692" s="210"/>
      <c r="AT692" s="211" t="s">
        <v>184</v>
      </c>
      <c r="AU692" s="211" t="s">
        <v>85</v>
      </c>
      <c r="AV692" s="13" t="s">
        <v>85</v>
      </c>
      <c r="AW692" s="13" t="s">
        <v>37</v>
      </c>
      <c r="AX692" s="13" t="s">
        <v>75</v>
      </c>
      <c r="AY692" s="211" t="s">
        <v>144</v>
      </c>
    </row>
    <row r="693" spans="2:51" s="14" customFormat="1" ht="11.25">
      <c r="B693" s="212"/>
      <c r="C693" s="213"/>
      <c r="D693" s="193" t="s">
        <v>184</v>
      </c>
      <c r="E693" s="214" t="s">
        <v>19</v>
      </c>
      <c r="F693" s="215" t="s">
        <v>186</v>
      </c>
      <c r="G693" s="213"/>
      <c r="H693" s="216">
        <v>111.65</v>
      </c>
      <c r="I693" s="217"/>
      <c r="J693" s="213"/>
      <c r="K693" s="213"/>
      <c r="L693" s="218"/>
      <c r="M693" s="219"/>
      <c r="N693" s="220"/>
      <c r="O693" s="220"/>
      <c r="P693" s="220"/>
      <c r="Q693" s="220"/>
      <c r="R693" s="220"/>
      <c r="S693" s="220"/>
      <c r="T693" s="221"/>
      <c r="AT693" s="222" t="s">
        <v>184</v>
      </c>
      <c r="AU693" s="222" t="s">
        <v>85</v>
      </c>
      <c r="AV693" s="14" t="s">
        <v>169</v>
      </c>
      <c r="AW693" s="14" t="s">
        <v>37</v>
      </c>
      <c r="AX693" s="14" t="s">
        <v>83</v>
      </c>
      <c r="AY693" s="222" t="s">
        <v>144</v>
      </c>
    </row>
    <row r="694" spans="1:65" s="2" customFormat="1" ht="16.5" customHeight="1">
      <c r="A694" s="36"/>
      <c r="B694" s="37"/>
      <c r="C694" s="180" t="s">
        <v>885</v>
      </c>
      <c r="D694" s="180" t="s">
        <v>147</v>
      </c>
      <c r="E694" s="181" t="s">
        <v>886</v>
      </c>
      <c r="F694" s="182" t="s">
        <v>887</v>
      </c>
      <c r="G694" s="183" t="s">
        <v>199</v>
      </c>
      <c r="H694" s="184">
        <v>33.06</v>
      </c>
      <c r="I694" s="185"/>
      <c r="J694" s="186">
        <f>ROUND(I694*H694,2)</f>
        <v>0</v>
      </c>
      <c r="K694" s="182" t="s">
        <v>19</v>
      </c>
      <c r="L694" s="41"/>
      <c r="M694" s="187" t="s">
        <v>19</v>
      </c>
      <c r="N694" s="188" t="s">
        <v>46</v>
      </c>
      <c r="O694" s="66"/>
      <c r="P694" s="189">
        <f>O694*H694</f>
        <v>0</v>
      </c>
      <c r="Q694" s="189">
        <v>0</v>
      </c>
      <c r="R694" s="189">
        <f>Q694*H694</f>
        <v>0</v>
      </c>
      <c r="S694" s="189">
        <v>0</v>
      </c>
      <c r="T694" s="190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191" t="s">
        <v>169</v>
      </c>
      <c r="AT694" s="191" t="s">
        <v>147</v>
      </c>
      <c r="AU694" s="191" t="s">
        <v>85</v>
      </c>
      <c r="AY694" s="19" t="s">
        <v>144</v>
      </c>
      <c r="BE694" s="192">
        <f>IF(N694="základní",J694,0)</f>
        <v>0</v>
      </c>
      <c r="BF694" s="192">
        <f>IF(N694="snížená",J694,0)</f>
        <v>0</v>
      </c>
      <c r="BG694" s="192">
        <f>IF(N694="zákl. přenesená",J694,0)</f>
        <v>0</v>
      </c>
      <c r="BH694" s="192">
        <f>IF(N694="sníž. přenesená",J694,0)</f>
        <v>0</v>
      </c>
      <c r="BI694" s="192">
        <f>IF(N694="nulová",J694,0)</f>
        <v>0</v>
      </c>
      <c r="BJ694" s="19" t="s">
        <v>83</v>
      </c>
      <c r="BK694" s="192">
        <f>ROUND(I694*H694,2)</f>
        <v>0</v>
      </c>
      <c r="BL694" s="19" t="s">
        <v>169</v>
      </c>
      <c r="BM694" s="191" t="s">
        <v>888</v>
      </c>
    </row>
    <row r="695" spans="1:47" s="2" customFormat="1" ht="11.25">
      <c r="A695" s="36"/>
      <c r="B695" s="37"/>
      <c r="C695" s="38"/>
      <c r="D695" s="193" t="s">
        <v>154</v>
      </c>
      <c r="E695" s="38"/>
      <c r="F695" s="194" t="s">
        <v>887</v>
      </c>
      <c r="G695" s="38"/>
      <c r="H695" s="38"/>
      <c r="I695" s="195"/>
      <c r="J695" s="38"/>
      <c r="K695" s="38"/>
      <c r="L695" s="41"/>
      <c r="M695" s="196"/>
      <c r="N695" s="197"/>
      <c r="O695" s="66"/>
      <c r="P695" s="66"/>
      <c r="Q695" s="66"/>
      <c r="R695" s="66"/>
      <c r="S695" s="66"/>
      <c r="T695" s="67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154</v>
      </c>
      <c r="AU695" s="19" t="s">
        <v>85</v>
      </c>
    </row>
    <row r="696" spans="1:47" s="2" customFormat="1" ht="29.25">
      <c r="A696" s="36"/>
      <c r="B696" s="37"/>
      <c r="C696" s="38"/>
      <c r="D696" s="193" t="s">
        <v>167</v>
      </c>
      <c r="E696" s="38"/>
      <c r="F696" s="200" t="s">
        <v>889</v>
      </c>
      <c r="G696" s="38"/>
      <c r="H696" s="38"/>
      <c r="I696" s="195"/>
      <c r="J696" s="38"/>
      <c r="K696" s="38"/>
      <c r="L696" s="41"/>
      <c r="M696" s="196"/>
      <c r="N696" s="197"/>
      <c r="O696" s="66"/>
      <c r="P696" s="66"/>
      <c r="Q696" s="66"/>
      <c r="R696" s="66"/>
      <c r="S696" s="66"/>
      <c r="T696" s="67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9" t="s">
        <v>167</v>
      </c>
      <c r="AU696" s="19" t="s">
        <v>85</v>
      </c>
    </row>
    <row r="697" spans="2:51" s="13" customFormat="1" ht="11.25">
      <c r="B697" s="201"/>
      <c r="C697" s="202"/>
      <c r="D697" s="193" t="s">
        <v>184</v>
      </c>
      <c r="E697" s="203" t="s">
        <v>19</v>
      </c>
      <c r="F697" s="204" t="s">
        <v>890</v>
      </c>
      <c r="G697" s="202"/>
      <c r="H697" s="205">
        <v>33.06</v>
      </c>
      <c r="I697" s="206"/>
      <c r="J697" s="202"/>
      <c r="K697" s="202"/>
      <c r="L697" s="207"/>
      <c r="M697" s="208"/>
      <c r="N697" s="209"/>
      <c r="O697" s="209"/>
      <c r="P697" s="209"/>
      <c r="Q697" s="209"/>
      <c r="R697" s="209"/>
      <c r="S697" s="209"/>
      <c r="T697" s="210"/>
      <c r="AT697" s="211" t="s">
        <v>184</v>
      </c>
      <c r="AU697" s="211" t="s">
        <v>85</v>
      </c>
      <c r="AV697" s="13" t="s">
        <v>85</v>
      </c>
      <c r="AW697" s="13" t="s">
        <v>37</v>
      </c>
      <c r="AX697" s="13" t="s">
        <v>75</v>
      </c>
      <c r="AY697" s="211" t="s">
        <v>144</v>
      </c>
    </row>
    <row r="698" spans="2:51" s="14" customFormat="1" ht="11.25">
      <c r="B698" s="212"/>
      <c r="C698" s="213"/>
      <c r="D698" s="193" t="s">
        <v>184</v>
      </c>
      <c r="E698" s="214" t="s">
        <v>19</v>
      </c>
      <c r="F698" s="215" t="s">
        <v>186</v>
      </c>
      <c r="G698" s="213"/>
      <c r="H698" s="216">
        <v>33.06</v>
      </c>
      <c r="I698" s="217"/>
      <c r="J698" s="213"/>
      <c r="K698" s="213"/>
      <c r="L698" s="218"/>
      <c r="M698" s="219"/>
      <c r="N698" s="220"/>
      <c r="O698" s="220"/>
      <c r="P698" s="220"/>
      <c r="Q698" s="220"/>
      <c r="R698" s="220"/>
      <c r="S698" s="220"/>
      <c r="T698" s="221"/>
      <c r="AT698" s="222" t="s">
        <v>184</v>
      </c>
      <c r="AU698" s="222" t="s">
        <v>85</v>
      </c>
      <c r="AV698" s="14" t="s">
        <v>169</v>
      </c>
      <c r="AW698" s="14" t="s">
        <v>37</v>
      </c>
      <c r="AX698" s="14" t="s">
        <v>83</v>
      </c>
      <c r="AY698" s="222" t="s">
        <v>144</v>
      </c>
    </row>
    <row r="699" spans="1:65" s="2" customFormat="1" ht="16.5" customHeight="1">
      <c r="A699" s="36"/>
      <c r="B699" s="37"/>
      <c r="C699" s="180" t="s">
        <v>891</v>
      </c>
      <c r="D699" s="180" t="s">
        <v>147</v>
      </c>
      <c r="E699" s="181" t="s">
        <v>892</v>
      </c>
      <c r="F699" s="182" t="s">
        <v>893</v>
      </c>
      <c r="G699" s="183" t="s">
        <v>199</v>
      </c>
      <c r="H699" s="184">
        <v>500.32</v>
      </c>
      <c r="I699" s="185"/>
      <c r="J699" s="186">
        <f>ROUND(I699*H699,2)</f>
        <v>0</v>
      </c>
      <c r="K699" s="182" t="s">
        <v>151</v>
      </c>
      <c r="L699" s="41"/>
      <c r="M699" s="187" t="s">
        <v>19</v>
      </c>
      <c r="N699" s="188" t="s">
        <v>46</v>
      </c>
      <c r="O699" s="66"/>
      <c r="P699" s="189">
        <f>O699*H699</f>
        <v>0</v>
      </c>
      <c r="Q699" s="189">
        <v>0</v>
      </c>
      <c r="R699" s="189">
        <f>Q699*H699</f>
        <v>0</v>
      </c>
      <c r="S699" s="189">
        <v>0</v>
      </c>
      <c r="T699" s="190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91" t="s">
        <v>169</v>
      </c>
      <c r="AT699" s="191" t="s">
        <v>147</v>
      </c>
      <c r="AU699" s="191" t="s">
        <v>85</v>
      </c>
      <c r="AY699" s="19" t="s">
        <v>144</v>
      </c>
      <c r="BE699" s="192">
        <f>IF(N699="základní",J699,0)</f>
        <v>0</v>
      </c>
      <c r="BF699" s="192">
        <f>IF(N699="snížená",J699,0)</f>
        <v>0</v>
      </c>
      <c r="BG699" s="192">
        <f>IF(N699="zákl. přenesená",J699,0)</f>
        <v>0</v>
      </c>
      <c r="BH699" s="192">
        <f>IF(N699="sníž. přenesená",J699,0)</f>
        <v>0</v>
      </c>
      <c r="BI699" s="192">
        <f>IF(N699="nulová",J699,0)</f>
        <v>0</v>
      </c>
      <c r="BJ699" s="19" t="s">
        <v>83</v>
      </c>
      <c r="BK699" s="192">
        <f>ROUND(I699*H699,2)</f>
        <v>0</v>
      </c>
      <c r="BL699" s="19" t="s">
        <v>169</v>
      </c>
      <c r="BM699" s="191" t="s">
        <v>894</v>
      </c>
    </row>
    <row r="700" spans="1:47" s="2" customFormat="1" ht="11.25">
      <c r="A700" s="36"/>
      <c r="B700" s="37"/>
      <c r="C700" s="38"/>
      <c r="D700" s="193" t="s">
        <v>154</v>
      </c>
      <c r="E700" s="38"/>
      <c r="F700" s="194" t="s">
        <v>895</v>
      </c>
      <c r="G700" s="38"/>
      <c r="H700" s="38"/>
      <c r="I700" s="195"/>
      <c r="J700" s="38"/>
      <c r="K700" s="38"/>
      <c r="L700" s="41"/>
      <c r="M700" s="196"/>
      <c r="N700" s="197"/>
      <c r="O700" s="66"/>
      <c r="P700" s="66"/>
      <c r="Q700" s="66"/>
      <c r="R700" s="66"/>
      <c r="S700" s="66"/>
      <c r="T700" s="67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T700" s="19" t="s">
        <v>154</v>
      </c>
      <c r="AU700" s="19" t="s">
        <v>85</v>
      </c>
    </row>
    <row r="701" spans="1:47" s="2" customFormat="1" ht="11.25">
      <c r="A701" s="36"/>
      <c r="B701" s="37"/>
      <c r="C701" s="38"/>
      <c r="D701" s="198" t="s">
        <v>155</v>
      </c>
      <c r="E701" s="38"/>
      <c r="F701" s="199" t="s">
        <v>896</v>
      </c>
      <c r="G701" s="38"/>
      <c r="H701" s="38"/>
      <c r="I701" s="195"/>
      <c r="J701" s="38"/>
      <c r="K701" s="38"/>
      <c r="L701" s="41"/>
      <c r="M701" s="196"/>
      <c r="N701" s="197"/>
      <c r="O701" s="66"/>
      <c r="P701" s="66"/>
      <c r="Q701" s="66"/>
      <c r="R701" s="66"/>
      <c r="S701" s="66"/>
      <c r="T701" s="67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T701" s="19" t="s">
        <v>155</v>
      </c>
      <c r="AU701" s="19" t="s">
        <v>85</v>
      </c>
    </row>
    <row r="702" spans="2:51" s="15" customFormat="1" ht="11.25">
      <c r="B702" s="227"/>
      <c r="C702" s="228"/>
      <c r="D702" s="193" t="s">
        <v>184</v>
      </c>
      <c r="E702" s="229" t="s">
        <v>19</v>
      </c>
      <c r="F702" s="230" t="s">
        <v>870</v>
      </c>
      <c r="G702" s="228"/>
      <c r="H702" s="229" t="s">
        <v>19</v>
      </c>
      <c r="I702" s="231"/>
      <c r="J702" s="228"/>
      <c r="K702" s="228"/>
      <c r="L702" s="232"/>
      <c r="M702" s="233"/>
      <c r="N702" s="234"/>
      <c r="O702" s="234"/>
      <c r="P702" s="234"/>
      <c r="Q702" s="234"/>
      <c r="R702" s="234"/>
      <c r="S702" s="234"/>
      <c r="T702" s="235"/>
      <c r="AT702" s="236" t="s">
        <v>184</v>
      </c>
      <c r="AU702" s="236" t="s">
        <v>85</v>
      </c>
      <c r="AV702" s="15" t="s">
        <v>83</v>
      </c>
      <c r="AW702" s="15" t="s">
        <v>37</v>
      </c>
      <c r="AX702" s="15" t="s">
        <v>75</v>
      </c>
      <c r="AY702" s="236" t="s">
        <v>144</v>
      </c>
    </row>
    <row r="703" spans="2:51" s="13" customFormat="1" ht="11.25">
      <c r="B703" s="201"/>
      <c r="C703" s="202"/>
      <c r="D703" s="193" t="s">
        <v>184</v>
      </c>
      <c r="E703" s="203" t="s">
        <v>19</v>
      </c>
      <c r="F703" s="204" t="s">
        <v>871</v>
      </c>
      <c r="G703" s="202"/>
      <c r="H703" s="205">
        <v>37.38</v>
      </c>
      <c r="I703" s="206"/>
      <c r="J703" s="202"/>
      <c r="K703" s="202"/>
      <c r="L703" s="207"/>
      <c r="M703" s="208"/>
      <c r="N703" s="209"/>
      <c r="O703" s="209"/>
      <c r="P703" s="209"/>
      <c r="Q703" s="209"/>
      <c r="R703" s="209"/>
      <c r="S703" s="209"/>
      <c r="T703" s="210"/>
      <c r="AT703" s="211" t="s">
        <v>184</v>
      </c>
      <c r="AU703" s="211" t="s">
        <v>85</v>
      </c>
      <c r="AV703" s="13" t="s">
        <v>85</v>
      </c>
      <c r="AW703" s="13" t="s">
        <v>37</v>
      </c>
      <c r="AX703" s="13" t="s">
        <v>75</v>
      </c>
      <c r="AY703" s="211" t="s">
        <v>144</v>
      </c>
    </row>
    <row r="704" spans="2:51" s="13" customFormat="1" ht="11.25">
      <c r="B704" s="201"/>
      <c r="C704" s="202"/>
      <c r="D704" s="193" t="s">
        <v>184</v>
      </c>
      <c r="E704" s="203" t="s">
        <v>19</v>
      </c>
      <c r="F704" s="204" t="s">
        <v>872</v>
      </c>
      <c r="G704" s="202"/>
      <c r="H704" s="205">
        <v>24.92</v>
      </c>
      <c r="I704" s="206"/>
      <c r="J704" s="202"/>
      <c r="K704" s="202"/>
      <c r="L704" s="207"/>
      <c r="M704" s="208"/>
      <c r="N704" s="209"/>
      <c r="O704" s="209"/>
      <c r="P704" s="209"/>
      <c r="Q704" s="209"/>
      <c r="R704" s="209"/>
      <c r="S704" s="209"/>
      <c r="T704" s="210"/>
      <c r="AT704" s="211" t="s">
        <v>184</v>
      </c>
      <c r="AU704" s="211" t="s">
        <v>85</v>
      </c>
      <c r="AV704" s="13" t="s">
        <v>85</v>
      </c>
      <c r="AW704" s="13" t="s">
        <v>37</v>
      </c>
      <c r="AX704" s="13" t="s">
        <v>75</v>
      </c>
      <c r="AY704" s="211" t="s">
        <v>144</v>
      </c>
    </row>
    <row r="705" spans="2:51" s="13" customFormat="1" ht="11.25">
      <c r="B705" s="201"/>
      <c r="C705" s="202"/>
      <c r="D705" s="193" t="s">
        <v>184</v>
      </c>
      <c r="E705" s="203" t="s">
        <v>19</v>
      </c>
      <c r="F705" s="204" t="s">
        <v>873</v>
      </c>
      <c r="G705" s="202"/>
      <c r="H705" s="205">
        <v>119.52</v>
      </c>
      <c r="I705" s="206"/>
      <c r="J705" s="202"/>
      <c r="K705" s="202"/>
      <c r="L705" s="207"/>
      <c r="M705" s="208"/>
      <c r="N705" s="209"/>
      <c r="O705" s="209"/>
      <c r="P705" s="209"/>
      <c r="Q705" s="209"/>
      <c r="R705" s="209"/>
      <c r="S705" s="209"/>
      <c r="T705" s="210"/>
      <c r="AT705" s="211" t="s">
        <v>184</v>
      </c>
      <c r="AU705" s="211" t="s">
        <v>85</v>
      </c>
      <c r="AV705" s="13" t="s">
        <v>85</v>
      </c>
      <c r="AW705" s="13" t="s">
        <v>37</v>
      </c>
      <c r="AX705" s="13" t="s">
        <v>75</v>
      </c>
      <c r="AY705" s="211" t="s">
        <v>144</v>
      </c>
    </row>
    <row r="706" spans="2:51" s="13" customFormat="1" ht="11.25">
      <c r="B706" s="201"/>
      <c r="C706" s="202"/>
      <c r="D706" s="193" t="s">
        <v>184</v>
      </c>
      <c r="E706" s="203" t="s">
        <v>19</v>
      </c>
      <c r="F706" s="204" t="s">
        <v>874</v>
      </c>
      <c r="G706" s="202"/>
      <c r="H706" s="205">
        <v>318.5</v>
      </c>
      <c r="I706" s="206"/>
      <c r="J706" s="202"/>
      <c r="K706" s="202"/>
      <c r="L706" s="207"/>
      <c r="M706" s="208"/>
      <c r="N706" s="209"/>
      <c r="O706" s="209"/>
      <c r="P706" s="209"/>
      <c r="Q706" s="209"/>
      <c r="R706" s="209"/>
      <c r="S706" s="209"/>
      <c r="T706" s="210"/>
      <c r="AT706" s="211" t="s">
        <v>184</v>
      </c>
      <c r="AU706" s="211" t="s">
        <v>85</v>
      </c>
      <c r="AV706" s="13" t="s">
        <v>85</v>
      </c>
      <c r="AW706" s="13" t="s">
        <v>37</v>
      </c>
      <c r="AX706" s="13" t="s">
        <v>75</v>
      </c>
      <c r="AY706" s="211" t="s">
        <v>144</v>
      </c>
    </row>
    <row r="707" spans="2:51" s="14" customFormat="1" ht="11.25">
      <c r="B707" s="212"/>
      <c r="C707" s="213"/>
      <c r="D707" s="193" t="s">
        <v>184</v>
      </c>
      <c r="E707" s="214" t="s">
        <v>19</v>
      </c>
      <c r="F707" s="215" t="s">
        <v>186</v>
      </c>
      <c r="G707" s="213"/>
      <c r="H707" s="216">
        <v>500.32</v>
      </c>
      <c r="I707" s="217"/>
      <c r="J707" s="213"/>
      <c r="K707" s="213"/>
      <c r="L707" s="218"/>
      <c r="M707" s="219"/>
      <c r="N707" s="220"/>
      <c r="O707" s="220"/>
      <c r="P707" s="220"/>
      <c r="Q707" s="220"/>
      <c r="R707" s="220"/>
      <c r="S707" s="220"/>
      <c r="T707" s="221"/>
      <c r="AT707" s="222" t="s">
        <v>184</v>
      </c>
      <c r="AU707" s="222" t="s">
        <v>85</v>
      </c>
      <c r="AV707" s="14" t="s">
        <v>169</v>
      </c>
      <c r="AW707" s="14" t="s">
        <v>37</v>
      </c>
      <c r="AX707" s="14" t="s">
        <v>83</v>
      </c>
      <c r="AY707" s="222" t="s">
        <v>144</v>
      </c>
    </row>
    <row r="708" spans="1:65" s="2" customFormat="1" ht="16.5" customHeight="1">
      <c r="A708" s="36"/>
      <c r="B708" s="37"/>
      <c r="C708" s="180" t="s">
        <v>897</v>
      </c>
      <c r="D708" s="180" t="s">
        <v>147</v>
      </c>
      <c r="E708" s="181" t="s">
        <v>898</v>
      </c>
      <c r="F708" s="182" t="s">
        <v>899</v>
      </c>
      <c r="G708" s="183" t="s">
        <v>199</v>
      </c>
      <c r="H708" s="184">
        <v>500.32</v>
      </c>
      <c r="I708" s="185"/>
      <c r="J708" s="186">
        <f>ROUND(I708*H708,2)</f>
        <v>0</v>
      </c>
      <c r="K708" s="182" t="s">
        <v>151</v>
      </c>
      <c r="L708" s="41"/>
      <c r="M708" s="187" t="s">
        <v>19</v>
      </c>
      <c r="N708" s="188" t="s">
        <v>46</v>
      </c>
      <c r="O708" s="66"/>
      <c r="P708" s="189">
        <f>O708*H708</f>
        <v>0</v>
      </c>
      <c r="Q708" s="189">
        <v>0</v>
      </c>
      <c r="R708" s="189">
        <f>Q708*H708</f>
        <v>0</v>
      </c>
      <c r="S708" s="189">
        <v>0</v>
      </c>
      <c r="T708" s="190">
        <f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191" t="s">
        <v>169</v>
      </c>
      <c r="AT708" s="191" t="s">
        <v>147</v>
      </c>
      <c r="AU708" s="191" t="s">
        <v>85</v>
      </c>
      <c r="AY708" s="19" t="s">
        <v>144</v>
      </c>
      <c r="BE708" s="192">
        <f>IF(N708="základní",J708,0)</f>
        <v>0</v>
      </c>
      <c r="BF708" s="192">
        <f>IF(N708="snížená",J708,0)</f>
        <v>0</v>
      </c>
      <c r="BG708" s="192">
        <f>IF(N708="zákl. přenesená",J708,0)</f>
        <v>0</v>
      </c>
      <c r="BH708" s="192">
        <f>IF(N708="sníž. přenesená",J708,0)</f>
        <v>0</v>
      </c>
      <c r="BI708" s="192">
        <f>IF(N708="nulová",J708,0)</f>
        <v>0</v>
      </c>
      <c r="BJ708" s="19" t="s">
        <v>83</v>
      </c>
      <c r="BK708" s="192">
        <f>ROUND(I708*H708,2)</f>
        <v>0</v>
      </c>
      <c r="BL708" s="19" t="s">
        <v>169</v>
      </c>
      <c r="BM708" s="191" t="s">
        <v>900</v>
      </c>
    </row>
    <row r="709" spans="1:47" s="2" customFormat="1" ht="11.25">
      <c r="A709" s="36"/>
      <c r="B709" s="37"/>
      <c r="C709" s="38"/>
      <c r="D709" s="193" t="s">
        <v>154</v>
      </c>
      <c r="E709" s="38"/>
      <c r="F709" s="194" t="s">
        <v>901</v>
      </c>
      <c r="G709" s="38"/>
      <c r="H709" s="38"/>
      <c r="I709" s="195"/>
      <c r="J709" s="38"/>
      <c r="K709" s="38"/>
      <c r="L709" s="41"/>
      <c r="M709" s="196"/>
      <c r="N709" s="197"/>
      <c r="O709" s="66"/>
      <c r="P709" s="66"/>
      <c r="Q709" s="66"/>
      <c r="R709" s="66"/>
      <c r="S709" s="66"/>
      <c r="T709" s="67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T709" s="19" t="s">
        <v>154</v>
      </c>
      <c r="AU709" s="19" t="s">
        <v>85</v>
      </c>
    </row>
    <row r="710" spans="1:47" s="2" customFormat="1" ht="11.25">
      <c r="A710" s="36"/>
      <c r="B710" s="37"/>
      <c r="C710" s="38"/>
      <c r="D710" s="198" t="s">
        <v>155</v>
      </c>
      <c r="E710" s="38"/>
      <c r="F710" s="199" t="s">
        <v>902</v>
      </c>
      <c r="G710" s="38"/>
      <c r="H710" s="38"/>
      <c r="I710" s="195"/>
      <c r="J710" s="38"/>
      <c r="K710" s="38"/>
      <c r="L710" s="41"/>
      <c r="M710" s="196"/>
      <c r="N710" s="197"/>
      <c r="O710" s="66"/>
      <c r="P710" s="66"/>
      <c r="Q710" s="66"/>
      <c r="R710" s="66"/>
      <c r="S710" s="66"/>
      <c r="T710" s="67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T710" s="19" t="s">
        <v>155</v>
      </c>
      <c r="AU710" s="19" t="s">
        <v>85</v>
      </c>
    </row>
    <row r="711" spans="2:51" s="15" customFormat="1" ht="11.25">
      <c r="B711" s="227"/>
      <c r="C711" s="228"/>
      <c r="D711" s="193" t="s">
        <v>184</v>
      </c>
      <c r="E711" s="229" t="s">
        <v>19</v>
      </c>
      <c r="F711" s="230" t="s">
        <v>870</v>
      </c>
      <c r="G711" s="228"/>
      <c r="H711" s="229" t="s">
        <v>19</v>
      </c>
      <c r="I711" s="231"/>
      <c r="J711" s="228"/>
      <c r="K711" s="228"/>
      <c r="L711" s="232"/>
      <c r="M711" s="233"/>
      <c r="N711" s="234"/>
      <c r="O711" s="234"/>
      <c r="P711" s="234"/>
      <c r="Q711" s="234"/>
      <c r="R711" s="234"/>
      <c r="S711" s="234"/>
      <c r="T711" s="235"/>
      <c r="AT711" s="236" t="s">
        <v>184</v>
      </c>
      <c r="AU711" s="236" t="s">
        <v>85</v>
      </c>
      <c r="AV711" s="15" t="s">
        <v>83</v>
      </c>
      <c r="AW711" s="15" t="s">
        <v>37</v>
      </c>
      <c r="AX711" s="15" t="s">
        <v>75</v>
      </c>
      <c r="AY711" s="236" t="s">
        <v>144</v>
      </c>
    </row>
    <row r="712" spans="2:51" s="13" customFormat="1" ht="11.25">
      <c r="B712" s="201"/>
      <c r="C712" s="202"/>
      <c r="D712" s="193" t="s">
        <v>184</v>
      </c>
      <c r="E712" s="203" t="s">
        <v>19</v>
      </c>
      <c r="F712" s="204" t="s">
        <v>871</v>
      </c>
      <c r="G712" s="202"/>
      <c r="H712" s="205">
        <v>37.38</v>
      </c>
      <c r="I712" s="206"/>
      <c r="J712" s="202"/>
      <c r="K712" s="202"/>
      <c r="L712" s="207"/>
      <c r="M712" s="208"/>
      <c r="N712" s="209"/>
      <c r="O712" s="209"/>
      <c r="P712" s="209"/>
      <c r="Q712" s="209"/>
      <c r="R712" s="209"/>
      <c r="S712" s="209"/>
      <c r="T712" s="210"/>
      <c r="AT712" s="211" t="s">
        <v>184</v>
      </c>
      <c r="AU712" s="211" t="s">
        <v>85</v>
      </c>
      <c r="AV712" s="13" t="s">
        <v>85</v>
      </c>
      <c r="AW712" s="13" t="s">
        <v>37</v>
      </c>
      <c r="AX712" s="13" t="s">
        <v>75</v>
      </c>
      <c r="AY712" s="211" t="s">
        <v>144</v>
      </c>
    </row>
    <row r="713" spans="2:51" s="13" customFormat="1" ht="11.25">
      <c r="B713" s="201"/>
      <c r="C713" s="202"/>
      <c r="D713" s="193" t="s">
        <v>184</v>
      </c>
      <c r="E713" s="203" t="s">
        <v>19</v>
      </c>
      <c r="F713" s="204" t="s">
        <v>872</v>
      </c>
      <c r="G713" s="202"/>
      <c r="H713" s="205">
        <v>24.92</v>
      </c>
      <c r="I713" s="206"/>
      <c r="J713" s="202"/>
      <c r="K713" s="202"/>
      <c r="L713" s="207"/>
      <c r="M713" s="208"/>
      <c r="N713" s="209"/>
      <c r="O713" s="209"/>
      <c r="P713" s="209"/>
      <c r="Q713" s="209"/>
      <c r="R713" s="209"/>
      <c r="S713" s="209"/>
      <c r="T713" s="210"/>
      <c r="AT713" s="211" t="s">
        <v>184</v>
      </c>
      <c r="AU713" s="211" t="s">
        <v>85</v>
      </c>
      <c r="AV713" s="13" t="s">
        <v>85</v>
      </c>
      <c r="AW713" s="13" t="s">
        <v>37</v>
      </c>
      <c r="AX713" s="13" t="s">
        <v>75</v>
      </c>
      <c r="AY713" s="211" t="s">
        <v>144</v>
      </c>
    </row>
    <row r="714" spans="2:51" s="13" customFormat="1" ht="11.25">
      <c r="B714" s="201"/>
      <c r="C714" s="202"/>
      <c r="D714" s="193" t="s">
        <v>184</v>
      </c>
      <c r="E714" s="203" t="s">
        <v>19</v>
      </c>
      <c r="F714" s="204" t="s">
        <v>873</v>
      </c>
      <c r="G714" s="202"/>
      <c r="H714" s="205">
        <v>119.52</v>
      </c>
      <c r="I714" s="206"/>
      <c r="J714" s="202"/>
      <c r="K714" s="202"/>
      <c r="L714" s="207"/>
      <c r="M714" s="208"/>
      <c r="N714" s="209"/>
      <c r="O714" s="209"/>
      <c r="P714" s="209"/>
      <c r="Q714" s="209"/>
      <c r="R714" s="209"/>
      <c r="S714" s="209"/>
      <c r="T714" s="210"/>
      <c r="AT714" s="211" t="s">
        <v>184</v>
      </c>
      <c r="AU714" s="211" t="s">
        <v>85</v>
      </c>
      <c r="AV714" s="13" t="s">
        <v>85</v>
      </c>
      <c r="AW714" s="13" t="s">
        <v>37</v>
      </c>
      <c r="AX714" s="13" t="s">
        <v>75</v>
      </c>
      <c r="AY714" s="211" t="s">
        <v>144</v>
      </c>
    </row>
    <row r="715" spans="2:51" s="13" customFormat="1" ht="11.25">
      <c r="B715" s="201"/>
      <c r="C715" s="202"/>
      <c r="D715" s="193" t="s">
        <v>184</v>
      </c>
      <c r="E715" s="203" t="s">
        <v>19</v>
      </c>
      <c r="F715" s="204" t="s">
        <v>874</v>
      </c>
      <c r="G715" s="202"/>
      <c r="H715" s="205">
        <v>318.5</v>
      </c>
      <c r="I715" s="206"/>
      <c r="J715" s="202"/>
      <c r="K715" s="202"/>
      <c r="L715" s="207"/>
      <c r="M715" s="208"/>
      <c r="N715" s="209"/>
      <c r="O715" s="209"/>
      <c r="P715" s="209"/>
      <c r="Q715" s="209"/>
      <c r="R715" s="209"/>
      <c r="S715" s="209"/>
      <c r="T715" s="210"/>
      <c r="AT715" s="211" t="s">
        <v>184</v>
      </c>
      <c r="AU715" s="211" t="s">
        <v>85</v>
      </c>
      <c r="AV715" s="13" t="s">
        <v>85</v>
      </c>
      <c r="AW715" s="13" t="s">
        <v>37</v>
      </c>
      <c r="AX715" s="13" t="s">
        <v>75</v>
      </c>
      <c r="AY715" s="211" t="s">
        <v>144</v>
      </c>
    </row>
    <row r="716" spans="2:51" s="14" customFormat="1" ht="11.25">
      <c r="B716" s="212"/>
      <c r="C716" s="213"/>
      <c r="D716" s="193" t="s">
        <v>184</v>
      </c>
      <c r="E716" s="214" t="s">
        <v>19</v>
      </c>
      <c r="F716" s="215" t="s">
        <v>186</v>
      </c>
      <c r="G716" s="213"/>
      <c r="H716" s="216">
        <v>500.32</v>
      </c>
      <c r="I716" s="217"/>
      <c r="J716" s="213"/>
      <c r="K716" s="213"/>
      <c r="L716" s="218"/>
      <c r="M716" s="219"/>
      <c r="N716" s="220"/>
      <c r="O716" s="220"/>
      <c r="P716" s="220"/>
      <c r="Q716" s="220"/>
      <c r="R716" s="220"/>
      <c r="S716" s="220"/>
      <c r="T716" s="221"/>
      <c r="AT716" s="222" t="s">
        <v>184</v>
      </c>
      <c r="AU716" s="222" t="s">
        <v>85</v>
      </c>
      <c r="AV716" s="14" t="s">
        <v>169</v>
      </c>
      <c r="AW716" s="14" t="s">
        <v>37</v>
      </c>
      <c r="AX716" s="14" t="s">
        <v>83</v>
      </c>
      <c r="AY716" s="222" t="s">
        <v>144</v>
      </c>
    </row>
    <row r="717" spans="1:65" s="2" customFormat="1" ht="16.5" customHeight="1">
      <c r="A717" s="36"/>
      <c r="B717" s="37"/>
      <c r="C717" s="180" t="s">
        <v>903</v>
      </c>
      <c r="D717" s="180" t="s">
        <v>147</v>
      </c>
      <c r="E717" s="181" t="s">
        <v>904</v>
      </c>
      <c r="F717" s="182" t="s">
        <v>905</v>
      </c>
      <c r="G717" s="183" t="s">
        <v>199</v>
      </c>
      <c r="H717" s="184">
        <v>225.168</v>
      </c>
      <c r="I717" s="185"/>
      <c r="J717" s="186">
        <f>ROUND(I717*H717,2)</f>
        <v>0</v>
      </c>
      <c r="K717" s="182" t="s">
        <v>151</v>
      </c>
      <c r="L717" s="41"/>
      <c r="M717" s="187" t="s">
        <v>19</v>
      </c>
      <c r="N717" s="188" t="s">
        <v>46</v>
      </c>
      <c r="O717" s="66"/>
      <c r="P717" s="189">
        <f>O717*H717</f>
        <v>0</v>
      </c>
      <c r="Q717" s="189">
        <v>0</v>
      </c>
      <c r="R717" s="189">
        <f>Q717*H717</f>
        <v>0</v>
      </c>
      <c r="S717" s="189">
        <v>0.0233</v>
      </c>
      <c r="T717" s="190">
        <f>S717*H717</f>
        <v>5.246414400000001</v>
      </c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R717" s="191" t="s">
        <v>169</v>
      </c>
      <c r="AT717" s="191" t="s">
        <v>147</v>
      </c>
      <c r="AU717" s="191" t="s">
        <v>85</v>
      </c>
      <c r="AY717" s="19" t="s">
        <v>144</v>
      </c>
      <c r="BE717" s="192">
        <f>IF(N717="základní",J717,0)</f>
        <v>0</v>
      </c>
      <c r="BF717" s="192">
        <f>IF(N717="snížená",J717,0)</f>
        <v>0</v>
      </c>
      <c r="BG717" s="192">
        <f>IF(N717="zákl. přenesená",J717,0)</f>
        <v>0</v>
      </c>
      <c r="BH717" s="192">
        <f>IF(N717="sníž. přenesená",J717,0)</f>
        <v>0</v>
      </c>
      <c r="BI717" s="192">
        <f>IF(N717="nulová",J717,0)</f>
        <v>0</v>
      </c>
      <c r="BJ717" s="19" t="s">
        <v>83</v>
      </c>
      <c r="BK717" s="192">
        <f>ROUND(I717*H717,2)</f>
        <v>0</v>
      </c>
      <c r="BL717" s="19" t="s">
        <v>169</v>
      </c>
      <c r="BM717" s="191" t="s">
        <v>906</v>
      </c>
    </row>
    <row r="718" spans="1:47" s="2" customFormat="1" ht="19.5">
      <c r="A718" s="36"/>
      <c r="B718" s="37"/>
      <c r="C718" s="38"/>
      <c r="D718" s="193" t="s">
        <v>154</v>
      </c>
      <c r="E718" s="38"/>
      <c r="F718" s="194" t="s">
        <v>907</v>
      </c>
      <c r="G718" s="38"/>
      <c r="H718" s="38"/>
      <c r="I718" s="195"/>
      <c r="J718" s="38"/>
      <c r="K718" s="38"/>
      <c r="L718" s="41"/>
      <c r="M718" s="196"/>
      <c r="N718" s="197"/>
      <c r="O718" s="66"/>
      <c r="P718" s="66"/>
      <c r="Q718" s="66"/>
      <c r="R718" s="66"/>
      <c r="S718" s="66"/>
      <c r="T718" s="67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T718" s="19" t="s">
        <v>154</v>
      </c>
      <c r="AU718" s="19" t="s">
        <v>85</v>
      </c>
    </row>
    <row r="719" spans="1:47" s="2" customFormat="1" ht="11.25">
      <c r="A719" s="36"/>
      <c r="B719" s="37"/>
      <c r="C719" s="38"/>
      <c r="D719" s="198" t="s">
        <v>155</v>
      </c>
      <c r="E719" s="38"/>
      <c r="F719" s="199" t="s">
        <v>908</v>
      </c>
      <c r="G719" s="38"/>
      <c r="H719" s="38"/>
      <c r="I719" s="195"/>
      <c r="J719" s="38"/>
      <c r="K719" s="38"/>
      <c r="L719" s="41"/>
      <c r="M719" s="196"/>
      <c r="N719" s="197"/>
      <c r="O719" s="66"/>
      <c r="P719" s="66"/>
      <c r="Q719" s="66"/>
      <c r="R719" s="66"/>
      <c r="S719" s="66"/>
      <c r="T719" s="67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155</v>
      </c>
      <c r="AU719" s="19" t="s">
        <v>85</v>
      </c>
    </row>
    <row r="720" spans="2:51" s="15" customFormat="1" ht="11.25">
      <c r="B720" s="227"/>
      <c r="C720" s="228"/>
      <c r="D720" s="193" t="s">
        <v>184</v>
      </c>
      <c r="E720" s="229" t="s">
        <v>19</v>
      </c>
      <c r="F720" s="230" t="s">
        <v>416</v>
      </c>
      <c r="G720" s="228"/>
      <c r="H720" s="229" t="s">
        <v>19</v>
      </c>
      <c r="I720" s="231"/>
      <c r="J720" s="228"/>
      <c r="K720" s="228"/>
      <c r="L720" s="232"/>
      <c r="M720" s="233"/>
      <c r="N720" s="234"/>
      <c r="O720" s="234"/>
      <c r="P720" s="234"/>
      <c r="Q720" s="234"/>
      <c r="R720" s="234"/>
      <c r="S720" s="234"/>
      <c r="T720" s="235"/>
      <c r="AT720" s="236" t="s">
        <v>184</v>
      </c>
      <c r="AU720" s="236" t="s">
        <v>85</v>
      </c>
      <c r="AV720" s="15" t="s">
        <v>83</v>
      </c>
      <c r="AW720" s="15" t="s">
        <v>37</v>
      </c>
      <c r="AX720" s="15" t="s">
        <v>75</v>
      </c>
      <c r="AY720" s="236" t="s">
        <v>144</v>
      </c>
    </row>
    <row r="721" spans="2:51" s="13" customFormat="1" ht="11.25">
      <c r="B721" s="201"/>
      <c r="C721" s="202"/>
      <c r="D721" s="193" t="s">
        <v>184</v>
      </c>
      <c r="E721" s="203" t="s">
        <v>19</v>
      </c>
      <c r="F721" s="204" t="s">
        <v>552</v>
      </c>
      <c r="G721" s="202"/>
      <c r="H721" s="205">
        <v>17.45</v>
      </c>
      <c r="I721" s="206"/>
      <c r="J721" s="202"/>
      <c r="K721" s="202"/>
      <c r="L721" s="207"/>
      <c r="M721" s="208"/>
      <c r="N721" s="209"/>
      <c r="O721" s="209"/>
      <c r="P721" s="209"/>
      <c r="Q721" s="209"/>
      <c r="R721" s="209"/>
      <c r="S721" s="209"/>
      <c r="T721" s="210"/>
      <c r="AT721" s="211" t="s">
        <v>184</v>
      </c>
      <c r="AU721" s="211" t="s">
        <v>85</v>
      </c>
      <c r="AV721" s="13" t="s">
        <v>85</v>
      </c>
      <c r="AW721" s="13" t="s">
        <v>37</v>
      </c>
      <c r="AX721" s="13" t="s">
        <v>75</v>
      </c>
      <c r="AY721" s="211" t="s">
        <v>144</v>
      </c>
    </row>
    <row r="722" spans="2:51" s="13" customFormat="1" ht="11.25">
      <c r="B722" s="201"/>
      <c r="C722" s="202"/>
      <c r="D722" s="193" t="s">
        <v>184</v>
      </c>
      <c r="E722" s="203" t="s">
        <v>19</v>
      </c>
      <c r="F722" s="204" t="s">
        <v>553</v>
      </c>
      <c r="G722" s="202"/>
      <c r="H722" s="205">
        <v>17.553</v>
      </c>
      <c r="I722" s="206"/>
      <c r="J722" s="202"/>
      <c r="K722" s="202"/>
      <c r="L722" s="207"/>
      <c r="M722" s="208"/>
      <c r="N722" s="209"/>
      <c r="O722" s="209"/>
      <c r="P722" s="209"/>
      <c r="Q722" s="209"/>
      <c r="R722" s="209"/>
      <c r="S722" s="209"/>
      <c r="T722" s="210"/>
      <c r="AT722" s="211" t="s">
        <v>184</v>
      </c>
      <c r="AU722" s="211" t="s">
        <v>85</v>
      </c>
      <c r="AV722" s="13" t="s">
        <v>85</v>
      </c>
      <c r="AW722" s="13" t="s">
        <v>37</v>
      </c>
      <c r="AX722" s="13" t="s">
        <v>75</v>
      </c>
      <c r="AY722" s="211" t="s">
        <v>144</v>
      </c>
    </row>
    <row r="723" spans="2:51" s="13" customFormat="1" ht="11.25">
      <c r="B723" s="201"/>
      <c r="C723" s="202"/>
      <c r="D723" s="193" t="s">
        <v>184</v>
      </c>
      <c r="E723" s="203" t="s">
        <v>19</v>
      </c>
      <c r="F723" s="204" t="s">
        <v>554</v>
      </c>
      <c r="G723" s="202"/>
      <c r="H723" s="205">
        <v>41.707</v>
      </c>
      <c r="I723" s="206"/>
      <c r="J723" s="202"/>
      <c r="K723" s="202"/>
      <c r="L723" s="207"/>
      <c r="M723" s="208"/>
      <c r="N723" s="209"/>
      <c r="O723" s="209"/>
      <c r="P723" s="209"/>
      <c r="Q723" s="209"/>
      <c r="R723" s="209"/>
      <c r="S723" s="209"/>
      <c r="T723" s="210"/>
      <c r="AT723" s="211" t="s">
        <v>184</v>
      </c>
      <c r="AU723" s="211" t="s">
        <v>85</v>
      </c>
      <c r="AV723" s="13" t="s">
        <v>85</v>
      </c>
      <c r="AW723" s="13" t="s">
        <v>37</v>
      </c>
      <c r="AX723" s="13" t="s">
        <v>75</v>
      </c>
      <c r="AY723" s="211" t="s">
        <v>144</v>
      </c>
    </row>
    <row r="724" spans="2:51" s="13" customFormat="1" ht="11.25">
      <c r="B724" s="201"/>
      <c r="C724" s="202"/>
      <c r="D724" s="193" t="s">
        <v>184</v>
      </c>
      <c r="E724" s="203" t="s">
        <v>19</v>
      </c>
      <c r="F724" s="204" t="s">
        <v>555</v>
      </c>
      <c r="G724" s="202"/>
      <c r="H724" s="205">
        <v>12.48</v>
      </c>
      <c r="I724" s="206"/>
      <c r="J724" s="202"/>
      <c r="K724" s="202"/>
      <c r="L724" s="207"/>
      <c r="M724" s="208"/>
      <c r="N724" s="209"/>
      <c r="O724" s="209"/>
      <c r="P724" s="209"/>
      <c r="Q724" s="209"/>
      <c r="R724" s="209"/>
      <c r="S724" s="209"/>
      <c r="T724" s="210"/>
      <c r="AT724" s="211" t="s">
        <v>184</v>
      </c>
      <c r="AU724" s="211" t="s">
        <v>85</v>
      </c>
      <c r="AV724" s="13" t="s">
        <v>85</v>
      </c>
      <c r="AW724" s="13" t="s">
        <v>37</v>
      </c>
      <c r="AX724" s="13" t="s">
        <v>75</v>
      </c>
      <c r="AY724" s="211" t="s">
        <v>144</v>
      </c>
    </row>
    <row r="725" spans="2:51" s="13" customFormat="1" ht="11.25">
      <c r="B725" s="201"/>
      <c r="C725" s="202"/>
      <c r="D725" s="193" t="s">
        <v>184</v>
      </c>
      <c r="E725" s="203" t="s">
        <v>19</v>
      </c>
      <c r="F725" s="204" t="s">
        <v>556</v>
      </c>
      <c r="G725" s="202"/>
      <c r="H725" s="205">
        <v>7.93</v>
      </c>
      <c r="I725" s="206"/>
      <c r="J725" s="202"/>
      <c r="K725" s="202"/>
      <c r="L725" s="207"/>
      <c r="M725" s="208"/>
      <c r="N725" s="209"/>
      <c r="O725" s="209"/>
      <c r="P725" s="209"/>
      <c r="Q725" s="209"/>
      <c r="R725" s="209"/>
      <c r="S725" s="209"/>
      <c r="T725" s="210"/>
      <c r="AT725" s="211" t="s">
        <v>184</v>
      </c>
      <c r="AU725" s="211" t="s">
        <v>85</v>
      </c>
      <c r="AV725" s="13" t="s">
        <v>85</v>
      </c>
      <c r="AW725" s="13" t="s">
        <v>37</v>
      </c>
      <c r="AX725" s="13" t="s">
        <v>75</v>
      </c>
      <c r="AY725" s="211" t="s">
        <v>144</v>
      </c>
    </row>
    <row r="726" spans="2:51" s="13" customFormat="1" ht="11.25">
      <c r="B726" s="201"/>
      <c r="C726" s="202"/>
      <c r="D726" s="193" t="s">
        <v>184</v>
      </c>
      <c r="E726" s="203" t="s">
        <v>19</v>
      </c>
      <c r="F726" s="204" t="s">
        <v>557</v>
      </c>
      <c r="G726" s="202"/>
      <c r="H726" s="205">
        <v>5.902</v>
      </c>
      <c r="I726" s="206"/>
      <c r="J726" s="202"/>
      <c r="K726" s="202"/>
      <c r="L726" s="207"/>
      <c r="M726" s="208"/>
      <c r="N726" s="209"/>
      <c r="O726" s="209"/>
      <c r="P726" s="209"/>
      <c r="Q726" s="209"/>
      <c r="R726" s="209"/>
      <c r="S726" s="209"/>
      <c r="T726" s="210"/>
      <c r="AT726" s="211" t="s">
        <v>184</v>
      </c>
      <c r="AU726" s="211" t="s">
        <v>85</v>
      </c>
      <c r="AV726" s="13" t="s">
        <v>85</v>
      </c>
      <c r="AW726" s="13" t="s">
        <v>37</v>
      </c>
      <c r="AX726" s="13" t="s">
        <v>75</v>
      </c>
      <c r="AY726" s="211" t="s">
        <v>144</v>
      </c>
    </row>
    <row r="727" spans="2:51" s="13" customFormat="1" ht="11.25">
      <c r="B727" s="201"/>
      <c r="C727" s="202"/>
      <c r="D727" s="193" t="s">
        <v>184</v>
      </c>
      <c r="E727" s="203" t="s">
        <v>19</v>
      </c>
      <c r="F727" s="204" t="s">
        <v>558</v>
      </c>
      <c r="G727" s="202"/>
      <c r="H727" s="205">
        <v>6.384</v>
      </c>
      <c r="I727" s="206"/>
      <c r="J727" s="202"/>
      <c r="K727" s="202"/>
      <c r="L727" s="207"/>
      <c r="M727" s="208"/>
      <c r="N727" s="209"/>
      <c r="O727" s="209"/>
      <c r="P727" s="209"/>
      <c r="Q727" s="209"/>
      <c r="R727" s="209"/>
      <c r="S727" s="209"/>
      <c r="T727" s="210"/>
      <c r="AT727" s="211" t="s">
        <v>184</v>
      </c>
      <c r="AU727" s="211" t="s">
        <v>85</v>
      </c>
      <c r="AV727" s="13" t="s">
        <v>85</v>
      </c>
      <c r="AW727" s="13" t="s">
        <v>37</v>
      </c>
      <c r="AX727" s="13" t="s">
        <v>75</v>
      </c>
      <c r="AY727" s="211" t="s">
        <v>144</v>
      </c>
    </row>
    <row r="728" spans="2:51" s="13" customFormat="1" ht="11.25">
      <c r="B728" s="201"/>
      <c r="C728" s="202"/>
      <c r="D728" s="193" t="s">
        <v>184</v>
      </c>
      <c r="E728" s="203" t="s">
        <v>19</v>
      </c>
      <c r="F728" s="204" t="s">
        <v>559</v>
      </c>
      <c r="G728" s="202"/>
      <c r="H728" s="205">
        <v>4.788</v>
      </c>
      <c r="I728" s="206"/>
      <c r="J728" s="202"/>
      <c r="K728" s="202"/>
      <c r="L728" s="207"/>
      <c r="M728" s="208"/>
      <c r="N728" s="209"/>
      <c r="O728" s="209"/>
      <c r="P728" s="209"/>
      <c r="Q728" s="209"/>
      <c r="R728" s="209"/>
      <c r="S728" s="209"/>
      <c r="T728" s="210"/>
      <c r="AT728" s="211" t="s">
        <v>184</v>
      </c>
      <c r="AU728" s="211" t="s">
        <v>85</v>
      </c>
      <c r="AV728" s="13" t="s">
        <v>85</v>
      </c>
      <c r="AW728" s="13" t="s">
        <v>37</v>
      </c>
      <c r="AX728" s="13" t="s">
        <v>75</v>
      </c>
      <c r="AY728" s="211" t="s">
        <v>144</v>
      </c>
    </row>
    <row r="729" spans="2:51" s="13" customFormat="1" ht="11.25">
      <c r="B729" s="201"/>
      <c r="C729" s="202"/>
      <c r="D729" s="193" t="s">
        <v>184</v>
      </c>
      <c r="E729" s="203" t="s">
        <v>19</v>
      </c>
      <c r="F729" s="204" t="s">
        <v>560</v>
      </c>
      <c r="G729" s="202"/>
      <c r="H729" s="205">
        <v>11.172</v>
      </c>
      <c r="I729" s="206"/>
      <c r="J729" s="202"/>
      <c r="K729" s="202"/>
      <c r="L729" s="207"/>
      <c r="M729" s="208"/>
      <c r="N729" s="209"/>
      <c r="O729" s="209"/>
      <c r="P729" s="209"/>
      <c r="Q729" s="209"/>
      <c r="R729" s="209"/>
      <c r="S729" s="209"/>
      <c r="T729" s="210"/>
      <c r="AT729" s="211" t="s">
        <v>184</v>
      </c>
      <c r="AU729" s="211" t="s">
        <v>85</v>
      </c>
      <c r="AV729" s="13" t="s">
        <v>85</v>
      </c>
      <c r="AW729" s="13" t="s">
        <v>37</v>
      </c>
      <c r="AX729" s="13" t="s">
        <v>75</v>
      </c>
      <c r="AY729" s="211" t="s">
        <v>144</v>
      </c>
    </row>
    <row r="730" spans="2:51" s="13" customFormat="1" ht="11.25">
      <c r="B730" s="201"/>
      <c r="C730" s="202"/>
      <c r="D730" s="193" t="s">
        <v>184</v>
      </c>
      <c r="E730" s="203" t="s">
        <v>19</v>
      </c>
      <c r="F730" s="204" t="s">
        <v>561</v>
      </c>
      <c r="G730" s="202"/>
      <c r="H730" s="205">
        <v>13.796</v>
      </c>
      <c r="I730" s="206"/>
      <c r="J730" s="202"/>
      <c r="K730" s="202"/>
      <c r="L730" s="207"/>
      <c r="M730" s="208"/>
      <c r="N730" s="209"/>
      <c r="O730" s="209"/>
      <c r="P730" s="209"/>
      <c r="Q730" s="209"/>
      <c r="R730" s="209"/>
      <c r="S730" s="209"/>
      <c r="T730" s="210"/>
      <c r="AT730" s="211" t="s">
        <v>184</v>
      </c>
      <c r="AU730" s="211" t="s">
        <v>85</v>
      </c>
      <c r="AV730" s="13" t="s">
        <v>85</v>
      </c>
      <c r="AW730" s="13" t="s">
        <v>37</v>
      </c>
      <c r="AX730" s="13" t="s">
        <v>75</v>
      </c>
      <c r="AY730" s="211" t="s">
        <v>144</v>
      </c>
    </row>
    <row r="731" spans="2:51" s="13" customFormat="1" ht="11.25">
      <c r="B731" s="201"/>
      <c r="C731" s="202"/>
      <c r="D731" s="193" t="s">
        <v>184</v>
      </c>
      <c r="E731" s="203" t="s">
        <v>19</v>
      </c>
      <c r="F731" s="204" t="s">
        <v>562</v>
      </c>
      <c r="G731" s="202"/>
      <c r="H731" s="205">
        <v>9.044</v>
      </c>
      <c r="I731" s="206"/>
      <c r="J731" s="202"/>
      <c r="K731" s="202"/>
      <c r="L731" s="207"/>
      <c r="M731" s="208"/>
      <c r="N731" s="209"/>
      <c r="O731" s="209"/>
      <c r="P731" s="209"/>
      <c r="Q731" s="209"/>
      <c r="R731" s="209"/>
      <c r="S731" s="209"/>
      <c r="T731" s="210"/>
      <c r="AT731" s="211" t="s">
        <v>184</v>
      </c>
      <c r="AU731" s="211" t="s">
        <v>85</v>
      </c>
      <c r="AV731" s="13" t="s">
        <v>85</v>
      </c>
      <c r="AW731" s="13" t="s">
        <v>37</v>
      </c>
      <c r="AX731" s="13" t="s">
        <v>75</v>
      </c>
      <c r="AY731" s="211" t="s">
        <v>144</v>
      </c>
    </row>
    <row r="732" spans="2:51" s="13" customFormat="1" ht="11.25">
      <c r="B732" s="201"/>
      <c r="C732" s="202"/>
      <c r="D732" s="193" t="s">
        <v>184</v>
      </c>
      <c r="E732" s="203" t="s">
        <v>19</v>
      </c>
      <c r="F732" s="204" t="s">
        <v>563</v>
      </c>
      <c r="G732" s="202"/>
      <c r="H732" s="205">
        <v>29.686</v>
      </c>
      <c r="I732" s="206"/>
      <c r="J732" s="202"/>
      <c r="K732" s="202"/>
      <c r="L732" s="207"/>
      <c r="M732" s="208"/>
      <c r="N732" s="209"/>
      <c r="O732" s="209"/>
      <c r="P732" s="209"/>
      <c r="Q732" s="209"/>
      <c r="R732" s="209"/>
      <c r="S732" s="209"/>
      <c r="T732" s="210"/>
      <c r="AT732" s="211" t="s">
        <v>184</v>
      </c>
      <c r="AU732" s="211" t="s">
        <v>85</v>
      </c>
      <c r="AV732" s="13" t="s">
        <v>85</v>
      </c>
      <c r="AW732" s="13" t="s">
        <v>37</v>
      </c>
      <c r="AX732" s="13" t="s">
        <v>75</v>
      </c>
      <c r="AY732" s="211" t="s">
        <v>144</v>
      </c>
    </row>
    <row r="733" spans="2:51" s="16" customFormat="1" ht="11.25">
      <c r="B733" s="237"/>
      <c r="C733" s="238"/>
      <c r="D733" s="193" t="s">
        <v>184</v>
      </c>
      <c r="E733" s="239" t="s">
        <v>19</v>
      </c>
      <c r="F733" s="240" t="s">
        <v>564</v>
      </c>
      <c r="G733" s="238"/>
      <c r="H733" s="241">
        <v>177.89200000000002</v>
      </c>
      <c r="I733" s="242"/>
      <c r="J733" s="238"/>
      <c r="K733" s="238"/>
      <c r="L733" s="243"/>
      <c r="M733" s="244"/>
      <c r="N733" s="245"/>
      <c r="O733" s="245"/>
      <c r="P733" s="245"/>
      <c r="Q733" s="245"/>
      <c r="R733" s="245"/>
      <c r="S733" s="245"/>
      <c r="T733" s="246"/>
      <c r="AT733" s="247" t="s">
        <v>184</v>
      </c>
      <c r="AU733" s="247" t="s">
        <v>85</v>
      </c>
      <c r="AV733" s="16" t="s">
        <v>161</v>
      </c>
      <c r="AW733" s="16" t="s">
        <v>37</v>
      </c>
      <c r="AX733" s="16" t="s">
        <v>75</v>
      </c>
      <c r="AY733" s="247" t="s">
        <v>144</v>
      </c>
    </row>
    <row r="734" spans="2:51" s="15" customFormat="1" ht="11.25">
      <c r="B734" s="227"/>
      <c r="C734" s="228"/>
      <c r="D734" s="193" t="s">
        <v>184</v>
      </c>
      <c r="E734" s="229" t="s">
        <v>19</v>
      </c>
      <c r="F734" s="230" t="s">
        <v>509</v>
      </c>
      <c r="G734" s="228"/>
      <c r="H734" s="229" t="s">
        <v>19</v>
      </c>
      <c r="I734" s="231"/>
      <c r="J734" s="228"/>
      <c r="K734" s="228"/>
      <c r="L734" s="232"/>
      <c r="M734" s="233"/>
      <c r="N734" s="234"/>
      <c r="O734" s="234"/>
      <c r="P734" s="234"/>
      <c r="Q734" s="234"/>
      <c r="R734" s="234"/>
      <c r="S734" s="234"/>
      <c r="T734" s="235"/>
      <c r="AT734" s="236" t="s">
        <v>184</v>
      </c>
      <c r="AU734" s="236" t="s">
        <v>85</v>
      </c>
      <c r="AV734" s="15" t="s">
        <v>83</v>
      </c>
      <c r="AW734" s="15" t="s">
        <v>37</v>
      </c>
      <c r="AX734" s="15" t="s">
        <v>75</v>
      </c>
      <c r="AY734" s="236" t="s">
        <v>144</v>
      </c>
    </row>
    <row r="735" spans="2:51" s="13" customFormat="1" ht="11.25">
      <c r="B735" s="201"/>
      <c r="C735" s="202"/>
      <c r="D735" s="193" t="s">
        <v>184</v>
      </c>
      <c r="E735" s="203" t="s">
        <v>19</v>
      </c>
      <c r="F735" s="204" t="s">
        <v>565</v>
      </c>
      <c r="G735" s="202"/>
      <c r="H735" s="205">
        <v>6.902</v>
      </c>
      <c r="I735" s="206"/>
      <c r="J735" s="202"/>
      <c r="K735" s="202"/>
      <c r="L735" s="207"/>
      <c r="M735" s="208"/>
      <c r="N735" s="209"/>
      <c r="O735" s="209"/>
      <c r="P735" s="209"/>
      <c r="Q735" s="209"/>
      <c r="R735" s="209"/>
      <c r="S735" s="209"/>
      <c r="T735" s="210"/>
      <c r="AT735" s="211" t="s">
        <v>184</v>
      </c>
      <c r="AU735" s="211" t="s">
        <v>85</v>
      </c>
      <c r="AV735" s="13" t="s">
        <v>85</v>
      </c>
      <c r="AW735" s="13" t="s">
        <v>37</v>
      </c>
      <c r="AX735" s="13" t="s">
        <v>75</v>
      </c>
      <c r="AY735" s="211" t="s">
        <v>144</v>
      </c>
    </row>
    <row r="736" spans="2:51" s="13" customFormat="1" ht="11.25">
      <c r="B736" s="201"/>
      <c r="C736" s="202"/>
      <c r="D736" s="193" t="s">
        <v>184</v>
      </c>
      <c r="E736" s="203" t="s">
        <v>19</v>
      </c>
      <c r="F736" s="204" t="s">
        <v>566</v>
      </c>
      <c r="G736" s="202"/>
      <c r="H736" s="205">
        <v>2.233</v>
      </c>
      <c r="I736" s="206"/>
      <c r="J736" s="202"/>
      <c r="K736" s="202"/>
      <c r="L736" s="207"/>
      <c r="M736" s="208"/>
      <c r="N736" s="209"/>
      <c r="O736" s="209"/>
      <c r="P736" s="209"/>
      <c r="Q736" s="209"/>
      <c r="R736" s="209"/>
      <c r="S736" s="209"/>
      <c r="T736" s="210"/>
      <c r="AT736" s="211" t="s">
        <v>184</v>
      </c>
      <c r="AU736" s="211" t="s">
        <v>85</v>
      </c>
      <c r="AV736" s="13" t="s">
        <v>85</v>
      </c>
      <c r="AW736" s="13" t="s">
        <v>37</v>
      </c>
      <c r="AX736" s="13" t="s">
        <v>75</v>
      </c>
      <c r="AY736" s="211" t="s">
        <v>144</v>
      </c>
    </row>
    <row r="737" spans="2:51" s="13" customFormat="1" ht="11.25">
      <c r="B737" s="201"/>
      <c r="C737" s="202"/>
      <c r="D737" s="193" t="s">
        <v>184</v>
      </c>
      <c r="E737" s="203" t="s">
        <v>19</v>
      </c>
      <c r="F737" s="204" t="s">
        <v>567</v>
      </c>
      <c r="G737" s="202"/>
      <c r="H737" s="205">
        <v>10.353</v>
      </c>
      <c r="I737" s="206"/>
      <c r="J737" s="202"/>
      <c r="K737" s="202"/>
      <c r="L737" s="207"/>
      <c r="M737" s="208"/>
      <c r="N737" s="209"/>
      <c r="O737" s="209"/>
      <c r="P737" s="209"/>
      <c r="Q737" s="209"/>
      <c r="R737" s="209"/>
      <c r="S737" s="209"/>
      <c r="T737" s="210"/>
      <c r="AT737" s="211" t="s">
        <v>184</v>
      </c>
      <c r="AU737" s="211" t="s">
        <v>85</v>
      </c>
      <c r="AV737" s="13" t="s">
        <v>85</v>
      </c>
      <c r="AW737" s="13" t="s">
        <v>37</v>
      </c>
      <c r="AX737" s="13" t="s">
        <v>75</v>
      </c>
      <c r="AY737" s="211" t="s">
        <v>144</v>
      </c>
    </row>
    <row r="738" spans="2:51" s="13" customFormat="1" ht="11.25">
      <c r="B738" s="201"/>
      <c r="C738" s="202"/>
      <c r="D738" s="193" t="s">
        <v>184</v>
      </c>
      <c r="E738" s="203" t="s">
        <v>19</v>
      </c>
      <c r="F738" s="204" t="s">
        <v>568</v>
      </c>
      <c r="G738" s="202"/>
      <c r="H738" s="205">
        <v>8.876</v>
      </c>
      <c r="I738" s="206"/>
      <c r="J738" s="202"/>
      <c r="K738" s="202"/>
      <c r="L738" s="207"/>
      <c r="M738" s="208"/>
      <c r="N738" s="209"/>
      <c r="O738" s="209"/>
      <c r="P738" s="209"/>
      <c r="Q738" s="209"/>
      <c r="R738" s="209"/>
      <c r="S738" s="209"/>
      <c r="T738" s="210"/>
      <c r="AT738" s="211" t="s">
        <v>184</v>
      </c>
      <c r="AU738" s="211" t="s">
        <v>85</v>
      </c>
      <c r="AV738" s="13" t="s">
        <v>85</v>
      </c>
      <c r="AW738" s="13" t="s">
        <v>37</v>
      </c>
      <c r="AX738" s="13" t="s">
        <v>75</v>
      </c>
      <c r="AY738" s="211" t="s">
        <v>144</v>
      </c>
    </row>
    <row r="739" spans="2:51" s="13" customFormat="1" ht="11.25">
      <c r="B739" s="201"/>
      <c r="C739" s="202"/>
      <c r="D739" s="193" t="s">
        <v>184</v>
      </c>
      <c r="E739" s="203" t="s">
        <v>19</v>
      </c>
      <c r="F739" s="204" t="s">
        <v>569</v>
      </c>
      <c r="G739" s="202"/>
      <c r="H739" s="205">
        <v>6.895</v>
      </c>
      <c r="I739" s="206"/>
      <c r="J739" s="202"/>
      <c r="K739" s="202"/>
      <c r="L739" s="207"/>
      <c r="M739" s="208"/>
      <c r="N739" s="209"/>
      <c r="O739" s="209"/>
      <c r="P739" s="209"/>
      <c r="Q739" s="209"/>
      <c r="R739" s="209"/>
      <c r="S739" s="209"/>
      <c r="T739" s="210"/>
      <c r="AT739" s="211" t="s">
        <v>184</v>
      </c>
      <c r="AU739" s="211" t="s">
        <v>85</v>
      </c>
      <c r="AV739" s="13" t="s">
        <v>85</v>
      </c>
      <c r="AW739" s="13" t="s">
        <v>37</v>
      </c>
      <c r="AX739" s="13" t="s">
        <v>75</v>
      </c>
      <c r="AY739" s="211" t="s">
        <v>144</v>
      </c>
    </row>
    <row r="740" spans="2:51" s="13" customFormat="1" ht="11.25">
      <c r="B740" s="201"/>
      <c r="C740" s="202"/>
      <c r="D740" s="193" t="s">
        <v>184</v>
      </c>
      <c r="E740" s="203" t="s">
        <v>19</v>
      </c>
      <c r="F740" s="204" t="s">
        <v>570</v>
      </c>
      <c r="G740" s="202"/>
      <c r="H740" s="205">
        <v>2.758</v>
      </c>
      <c r="I740" s="206"/>
      <c r="J740" s="202"/>
      <c r="K740" s="202"/>
      <c r="L740" s="207"/>
      <c r="M740" s="208"/>
      <c r="N740" s="209"/>
      <c r="O740" s="209"/>
      <c r="P740" s="209"/>
      <c r="Q740" s="209"/>
      <c r="R740" s="209"/>
      <c r="S740" s="209"/>
      <c r="T740" s="210"/>
      <c r="AT740" s="211" t="s">
        <v>184</v>
      </c>
      <c r="AU740" s="211" t="s">
        <v>85</v>
      </c>
      <c r="AV740" s="13" t="s">
        <v>85</v>
      </c>
      <c r="AW740" s="13" t="s">
        <v>37</v>
      </c>
      <c r="AX740" s="13" t="s">
        <v>75</v>
      </c>
      <c r="AY740" s="211" t="s">
        <v>144</v>
      </c>
    </row>
    <row r="741" spans="2:51" s="13" customFormat="1" ht="11.25">
      <c r="B741" s="201"/>
      <c r="C741" s="202"/>
      <c r="D741" s="193" t="s">
        <v>184</v>
      </c>
      <c r="E741" s="203" t="s">
        <v>19</v>
      </c>
      <c r="F741" s="204" t="s">
        <v>571</v>
      </c>
      <c r="G741" s="202"/>
      <c r="H741" s="205">
        <v>6.304</v>
      </c>
      <c r="I741" s="206"/>
      <c r="J741" s="202"/>
      <c r="K741" s="202"/>
      <c r="L741" s="207"/>
      <c r="M741" s="208"/>
      <c r="N741" s="209"/>
      <c r="O741" s="209"/>
      <c r="P741" s="209"/>
      <c r="Q741" s="209"/>
      <c r="R741" s="209"/>
      <c r="S741" s="209"/>
      <c r="T741" s="210"/>
      <c r="AT741" s="211" t="s">
        <v>184</v>
      </c>
      <c r="AU741" s="211" t="s">
        <v>85</v>
      </c>
      <c r="AV741" s="13" t="s">
        <v>85</v>
      </c>
      <c r="AW741" s="13" t="s">
        <v>37</v>
      </c>
      <c r="AX741" s="13" t="s">
        <v>75</v>
      </c>
      <c r="AY741" s="211" t="s">
        <v>144</v>
      </c>
    </row>
    <row r="742" spans="2:51" s="13" customFormat="1" ht="11.25">
      <c r="B742" s="201"/>
      <c r="C742" s="202"/>
      <c r="D742" s="193" t="s">
        <v>184</v>
      </c>
      <c r="E742" s="203" t="s">
        <v>19</v>
      </c>
      <c r="F742" s="204" t="s">
        <v>572</v>
      </c>
      <c r="G742" s="202"/>
      <c r="H742" s="205">
        <v>2.955</v>
      </c>
      <c r="I742" s="206"/>
      <c r="J742" s="202"/>
      <c r="K742" s="202"/>
      <c r="L742" s="207"/>
      <c r="M742" s="208"/>
      <c r="N742" s="209"/>
      <c r="O742" s="209"/>
      <c r="P742" s="209"/>
      <c r="Q742" s="209"/>
      <c r="R742" s="209"/>
      <c r="S742" s="209"/>
      <c r="T742" s="210"/>
      <c r="AT742" s="211" t="s">
        <v>184</v>
      </c>
      <c r="AU742" s="211" t="s">
        <v>85</v>
      </c>
      <c r="AV742" s="13" t="s">
        <v>85</v>
      </c>
      <c r="AW742" s="13" t="s">
        <v>37</v>
      </c>
      <c r="AX742" s="13" t="s">
        <v>75</v>
      </c>
      <c r="AY742" s="211" t="s">
        <v>144</v>
      </c>
    </row>
    <row r="743" spans="2:51" s="16" customFormat="1" ht="11.25">
      <c r="B743" s="237"/>
      <c r="C743" s="238"/>
      <c r="D743" s="193" t="s">
        <v>184</v>
      </c>
      <c r="E743" s="239" t="s">
        <v>19</v>
      </c>
      <c r="F743" s="240" t="s">
        <v>564</v>
      </c>
      <c r="G743" s="238"/>
      <c r="H743" s="241">
        <v>47.276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AT743" s="247" t="s">
        <v>184</v>
      </c>
      <c r="AU743" s="247" t="s">
        <v>85</v>
      </c>
      <c r="AV743" s="16" t="s">
        <v>161</v>
      </c>
      <c r="AW743" s="16" t="s">
        <v>37</v>
      </c>
      <c r="AX743" s="16" t="s">
        <v>75</v>
      </c>
      <c r="AY743" s="247" t="s">
        <v>144</v>
      </c>
    </row>
    <row r="744" spans="2:51" s="14" customFormat="1" ht="11.25">
      <c r="B744" s="212"/>
      <c r="C744" s="213"/>
      <c r="D744" s="193" t="s">
        <v>184</v>
      </c>
      <c r="E744" s="214" t="s">
        <v>19</v>
      </c>
      <c r="F744" s="215" t="s">
        <v>186</v>
      </c>
      <c r="G744" s="213"/>
      <c r="H744" s="216">
        <v>225.16800000000006</v>
      </c>
      <c r="I744" s="217"/>
      <c r="J744" s="213"/>
      <c r="K744" s="213"/>
      <c r="L744" s="218"/>
      <c r="M744" s="219"/>
      <c r="N744" s="220"/>
      <c r="O744" s="220"/>
      <c r="P744" s="220"/>
      <c r="Q744" s="220"/>
      <c r="R744" s="220"/>
      <c r="S744" s="220"/>
      <c r="T744" s="221"/>
      <c r="AT744" s="222" t="s">
        <v>184</v>
      </c>
      <c r="AU744" s="222" t="s">
        <v>85</v>
      </c>
      <c r="AV744" s="14" t="s">
        <v>169</v>
      </c>
      <c r="AW744" s="14" t="s">
        <v>37</v>
      </c>
      <c r="AX744" s="14" t="s">
        <v>83</v>
      </c>
      <c r="AY744" s="222" t="s">
        <v>144</v>
      </c>
    </row>
    <row r="745" spans="2:63" s="12" customFormat="1" ht="22.9" customHeight="1">
      <c r="B745" s="164"/>
      <c r="C745" s="165"/>
      <c r="D745" s="166" t="s">
        <v>74</v>
      </c>
      <c r="E745" s="178" t="s">
        <v>909</v>
      </c>
      <c r="F745" s="178" t="s">
        <v>910</v>
      </c>
      <c r="G745" s="165"/>
      <c r="H745" s="165"/>
      <c r="I745" s="168"/>
      <c r="J745" s="179">
        <f>BK745</f>
        <v>0</v>
      </c>
      <c r="K745" s="165"/>
      <c r="L745" s="170"/>
      <c r="M745" s="171"/>
      <c r="N745" s="172"/>
      <c r="O745" s="172"/>
      <c r="P745" s="173">
        <f>SUM(P746:P799)</f>
        <v>0</v>
      </c>
      <c r="Q745" s="172"/>
      <c r="R745" s="173">
        <f>SUM(R746:R799)</f>
        <v>0</v>
      </c>
      <c r="S745" s="172"/>
      <c r="T745" s="174">
        <f>SUM(T746:T799)</f>
        <v>3.8549999999999995</v>
      </c>
      <c r="AR745" s="175" t="s">
        <v>83</v>
      </c>
      <c r="AT745" s="176" t="s">
        <v>74</v>
      </c>
      <c r="AU745" s="176" t="s">
        <v>83</v>
      </c>
      <c r="AY745" s="175" t="s">
        <v>144</v>
      </c>
      <c r="BK745" s="177">
        <f>SUM(BK746:BK799)</f>
        <v>0</v>
      </c>
    </row>
    <row r="746" spans="1:65" s="2" customFormat="1" ht="16.5" customHeight="1">
      <c r="A746" s="36"/>
      <c r="B746" s="37"/>
      <c r="C746" s="180" t="s">
        <v>911</v>
      </c>
      <c r="D746" s="180" t="s">
        <v>147</v>
      </c>
      <c r="E746" s="181" t="s">
        <v>912</v>
      </c>
      <c r="F746" s="182" t="s">
        <v>913</v>
      </c>
      <c r="G746" s="183" t="s">
        <v>394</v>
      </c>
      <c r="H746" s="184">
        <v>2.57</v>
      </c>
      <c r="I746" s="185"/>
      <c r="J746" s="186">
        <f>ROUND(I746*H746,2)</f>
        <v>0</v>
      </c>
      <c r="K746" s="182" t="s">
        <v>151</v>
      </c>
      <c r="L746" s="41"/>
      <c r="M746" s="187" t="s">
        <v>19</v>
      </c>
      <c r="N746" s="188" t="s">
        <v>46</v>
      </c>
      <c r="O746" s="66"/>
      <c r="P746" s="189">
        <f>O746*H746</f>
        <v>0</v>
      </c>
      <c r="Q746" s="189">
        <v>0</v>
      </c>
      <c r="R746" s="189">
        <f>Q746*H746</f>
        <v>0</v>
      </c>
      <c r="S746" s="189">
        <v>1.5</v>
      </c>
      <c r="T746" s="190">
        <f>S746*H746</f>
        <v>3.8549999999999995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191" t="s">
        <v>169</v>
      </c>
      <c r="AT746" s="191" t="s">
        <v>147</v>
      </c>
      <c r="AU746" s="191" t="s">
        <v>85</v>
      </c>
      <c r="AY746" s="19" t="s">
        <v>144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19" t="s">
        <v>83</v>
      </c>
      <c r="BK746" s="192">
        <f>ROUND(I746*H746,2)</f>
        <v>0</v>
      </c>
      <c r="BL746" s="19" t="s">
        <v>169</v>
      </c>
      <c r="BM746" s="191" t="s">
        <v>914</v>
      </c>
    </row>
    <row r="747" spans="1:47" s="2" customFormat="1" ht="19.5">
      <c r="A747" s="36"/>
      <c r="B747" s="37"/>
      <c r="C747" s="38"/>
      <c r="D747" s="193" t="s">
        <v>154</v>
      </c>
      <c r="E747" s="38"/>
      <c r="F747" s="194" t="s">
        <v>915</v>
      </c>
      <c r="G747" s="38"/>
      <c r="H747" s="38"/>
      <c r="I747" s="195"/>
      <c r="J747" s="38"/>
      <c r="K747" s="38"/>
      <c r="L747" s="41"/>
      <c r="M747" s="196"/>
      <c r="N747" s="197"/>
      <c r="O747" s="66"/>
      <c r="P747" s="66"/>
      <c r="Q747" s="66"/>
      <c r="R747" s="66"/>
      <c r="S747" s="66"/>
      <c r="T747" s="67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T747" s="19" t="s">
        <v>154</v>
      </c>
      <c r="AU747" s="19" t="s">
        <v>85</v>
      </c>
    </row>
    <row r="748" spans="1:47" s="2" customFormat="1" ht="11.25">
      <c r="A748" s="36"/>
      <c r="B748" s="37"/>
      <c r="C748" s="38"/>
      <c r="D748" s="198" t="s">
        <v>155</v>
      </c>
      <c r="E748" s="38"/>
      <c r="F748" s="199" t="s">
        <v>916</v>
      </c>
      <c r="G748" s="38"/>
      <c r="H748" s="38"/>
      <c r="I748" s="195"/>
      <c r="J748" s="38"/>
      <c r="K748" s="38"/>
      <c r="L748" s="41"/>
      <c r="M748" s="196"/>
      <c r="N748" s="197"/>
      <c r="O748" s="66"/>
      <c r="P748" s="66"/>
      <c r="Q748" s="66"/>
      <c r="R748" s="66"/>
      <c r="S748" s="66"/>
      <c r="T748" s="67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T748" s="19" t="s">
        <v>155</v>
      </c>
      <c r="AU748" s="19" t="s">
        <v>85</v>
      </c>
    </row>
    <row r="749" spans="2:51" s="13" customFormat="1" ht="11.25">
      <c r="B749" s="201"/>
      <c r="C749" s="202"/>
      <c r="D749" s="193" t="s">
        <v>184</v>
      </c>
      <c r="E749" s="203" t="s">
        <v>19</v>
      </c>
      <c r="F749" s="204" t="s">
        <v>917</v>
      </c>
      <c r="G749" s="202"/>
      <c r="H749" s="205">
        <v>1.35</v>
      </c>
      <c r="I749" s="206"/>
      <c r="J749" s="202"/>
      <c r="K749" s="202"/>
      <c r="L749" s="207"/>
      <c r="M749" s="208"/>
      <c r="N749" s="209"/>
      <c r="O749" s="209"/>
      <c r="P749" s="209"/>
      <c r="Q749" s="209"/>
      <c r="R749" s="209"/>
      <c r="S749" s="209"/>
      <c r="T749" s="210"/>
      <c r="AT749" s="211" t="s">
        <v>184</v>
      </c>
      <c r="AU749" s="211" t="s">
        <v>85</v>
      </c>
      <c r="AV749" s="13" t="s">
        <v>85</v>
      </c>
      <c r="AW749" s="13" t="s">
        <v>37</v>
      </c>
      <c r="AX749" s="13" t="s">
        <v>75</v>
      </c>
      <c r="AY749" s="211" t="s">
        <v>144</v>
      </c>
    </row>
    <row r="750" spans="2:51" s="13" customFormat="1" ht="11.25">
      <c r="B750" s="201"/>
      <c r="C750" s="202"/>
      <c r="D750" s="193" t="s">
        <v>184</v>
      </c>
      <c r="E750" s="203" t="s">
        <v>19</v>
      </c>
      <c r="F750" s="204" t="s">
        <v>918</v>
      </c>
      <c r="G750" s="202"/>
      <c r="H750" s="205">
        <v>1.22</v>
      </c>
      <c r="I750" s="206"/>
      <c r="J750" s="202"/>
      <c r="K750" s="202"/>
      <c r="L750" s="207"/>
      <c r="M750" s="208"/>
      <c r="N750" s="209"/>
      <c r="O750" s="209"/>
      <c r="P750" s="209"/>
      <c r="Q750" s="209"/>
      <c r="R750" s="209"/>
      <c r="S750" s="209"/>
      <c r="T750" s="210"/>
      <c r="AT750" s="211" t="s">
        <v>184</v>
      </c>
      <c r="AU750" s="211" t="s">
        <v>85</v>
      </c>
      <c r="AV750" s="13" t="s">
        <v>85</v>
      </c>
      <c r="AW750" s="13" t="s">
        <v>37</v>
      </c>
      <c r="AX750" s="13" t="s">
        <v>75</v>
      </c>
      <c r="AY750" s="211" t="s">
        <v>144</v>
      </c>
    </row>
    <row r="751" spans="2:51" s="14" customFormat="1" ht="11.25">
      <c r="B751" s="212"/>
      <c r="C751" s="213"/>
      <c r="D751" s="193" t="s">
        <v>184</v>
      </c>
      <c r="E751" s="214" t="s">
        <v>19</v>
      </c>
      <c r="F751" s="215" t="s">
        <v>186</v>
      </c>
      <c r="G751" s="213"/>
      <c r="H751" s="216">
        <v>2.5700000000000003</v>
      </c>
      <c r="I751" s="217"/>
      <c r="J751" s="213"/>
      <c r="K751" s="213"/>
      <c r="L751" s="218"/>
      <c r="M751" s="219"/>
      <c r="N751" s="220"/>
      <c r="O751" s="220"/>
      <c r="P751" s="220"/>
      <c r="Q751" s="220"/>
      <c r="R751" s="220"/>
      <c r="S751" s="220"/>
      <c r="T751" s="221"/>
      <c r="AT751" s="222" t="s">
        <v>184</v>
      </c>
      <c r="AU751" s="222" t="s">
        <v>85</v>
      </c>
      <c r="AV751" s="14" t="s">
        <v>169</v>
      </c>
      <c r="AW751" s="14" t="s">
        <v>37</v>
      </c>
      <c r="AX751" s="14" t="s">
        <v>83</v>
      </c>
      <c r="AY751" s="222" t="s">
        <v>144</v>
      </c>
    </row>
    <row r="752" spans="1:65" s="2" customFormat="1" ht="16.5" customHeight="1">
      <c r="A752" s="36"/>
      <c r="B752" s="37"/>
      <c r="C752" s="180" t="s">
        <v>919</v>
      </c>
      <c r="D752" s="180" t="s">
        <v>147</v>
      </c>
      <c r="E752" s="181" t="s">
        <v>920</v>
      </c>
      <c r="F752" s="182" t="s">
        <v>921</v>
      </c>
      <c r="G752" s="183" t="s">
        <v>455</v>
      </c>
      <c r="H752" s="184">
        <v>215.416</v>
      </c>
      <c r="I752" s="185"/>
      <c r="J752" s="186">
        <f>ROUND(I752*H752,2)</f>
        <v>0</v>
      </c>
      <c r="K752" s="182" t="s">
        <v>151</v>
      </c>
      <c r="L752" s="41"/>
      <c r="M752" s="187" t="s">
        <v>19</v>
      </c>
      <c r="N752" s="188" t="s">
        <v>46</v>
      </c>
      <c r="O752" s="66"/>
      <c r="P752" s="189">
        <f>O752*H752</f>
        <v>0</v>
      </c>
      <c r="Q752" s="189">
        <v>0</v>
      </c>
      <c r="R752" s="189">
        <f>Q752*H752</f>
        <v>0</v>
      </c>
      <c r="S752" s="189">
        <v>0</v>
      </c>
      <c r="T752" s="190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91" t="s">
        <v>169</v>
      </c>
      <c r="AT752" s="191" t="s">
        <v>147</v>
      </c>
      <c r="AU752" s="191" t="s">
        <v>85</v>
      </c>
      <c r="AY752" s="19" t="s">
        <v>144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19" t="s">
        <v>83</v>
      </c>
      <c r="BK752" s="192">
        <f>ROUND(I752*H752,2)</f>
        <v>0</v>
      </c>
      <c r="BL752" s="19" t="s">
        <v>169</v>
      </c>
      <c r="BM752" s="191" t="s">
        <v>922</v>
      </c>
    </row>
    <row r="753" spans="1:47" s="2" customFormat="1" ht="11.25">
      <c r="A753" s="36"/>
      <c r="B753" s="37"/>
      <c r="C753" s="38"/>
      <c r="D753" s="193" t="s">
        <v>154</v>
      </c>
      <c r="E753" s="38"/>
      <c r="F753" s="194" t="s">
        <v>923</v>
      </c>
      <c r="G753" s="38"/>
      <c r="H753" s="38"/>
      <c r="I753" s="195"/>
      <c r="J753" s="38"/>
      <c r="K753" s="38"/>
      <c r="L753" s="41"/>
      <c r="M753" s="196"/>
      <c r="N753" s="197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154</v>
      </c>
      <c r="AU753" s="19" t="s">
        <v>85</v>
      </c>
    </row>
    <row r="754" spans="1:47" s="2" customFormat="1" ht="11.25">
      <c r="A754" s="36"/>
      <c r="B754" s="37"/>
      <c r="C754" s="38"/>
      <c r="D754" s="198" t="s">
        <v>155</v>
      </c>
      <c r="E754" s="38"/>
      <c r="F754" s="199" t="s">
        <v>924</v>
      </c>
      <c r="G754" s="38"/>
      <c r="H754" s="38"/>
      <c r="I754" s="195"/>
      <c r="J754" s="38"/>
      <c r="K754" s="38"/>
      <c r="L754" s="41"/>
      <c r="M754" s="196"/>
      <c r="N754" s="197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155</v>
      </c>
      <c r="AU754" s="19" t="s">
        <v>85</v>
      </c>
    </row>
    <row r="755" spans="1:65" s="2" customFormat="1" ht="21.75" customHeight="1">
      <c r="A755" s="36"/>
      <c r="B755" s="37"/>
      <c r="C755" s="180" t="s">
        <v>925</v>
      </c>
      <c r="D755" s="180" t="s">
        <v>147</v>
      </c>
      <c r="E755" s="181" t="s">
        <v>926</v>
      </c>
      <c r="F755" s="182" t="s">
        <v>927</v>
      </c>
      <c r="G755" s="183" t="s">
        <v>455</v>
      </c>
      <c r="H755" s="184">
        <v>215.416</v>
      </c>
      <c r="I755" s="185"/>
      <c r="J755" s="186">
        <f>ROUND(I755*H755,2)</f>
        <v>0</v>
      </c>
      <c r="K755" s="182" t="s">
        <v>151</v>
      </c>
      <c r="L755" s="41"/>
      <c r="M755" s="187" t="s">
        <v>19</v>
      </c>
      <c r="N755" s="188" t="s">
        <v>46</v>
      </c>
      <c r="O755" s="66"/>
      <c r="P755" s="189">
        <f>O755*H755</f>
        <v>0</v>
      </c>
      <c r="Q755" s="189">
        <v>0</v>
      </c>
      <c r="R755" s="189">
        <f>Q755*H755</f>
        <v>0</v>
      </c>
      <c r="S755" s="189">
        <v>0</v>
      </c>
      <c r="T755" s="190">
        <f>S755*H755</f>
        <v>0</v>
      </c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R755" s="191" t="s">
        <v>169</v>
      </c>
      <c r="AT755" s="191" t="s">
        <v>147</v>
      </c>
      <c r="AU755" s="191" t="s">
        <v>85</v>
      </c>
      <c r="AY755" s="19" t="s">
        <v>144</v>
      </c>
      <c r="BE755" s="192">
        <f>IF(N755="základní",J755,0)</f>
        <v>0</v>
      </c>
      <c r="BF755" s="192">
        <f>IF(N755="snížená",J755,0)</f>
        <v>0</v>
      </c>
      <c r="BG755" s="192">
        <f>IF(N755="zákl. přenesená",J755,0)</f>
        <v>0</v>
      </c>
      <c r="BH755" s="192">
        <f>IF(N755="sníž. přenesená",J755,0)</f>
        <v>0</v>
      </c>
      <c r="BI755" s="192">
        <f>IF(N755="nulová",J755,0)</f>
        <v>0</v>
      </c>
      <c r="BJ755" s="19" t="s">
        <v>83</v>
      </c>
      <c r="BK755" s="192">
        <f>ROUND(I755*H755,2)</f>
        <v>0</v>
      </c>
      <c r="BL755" s="19" t="s">
        <v>169</v>
      </c>
      <c r="BM755" s="191" t="s">
        <v>928</v>
      </c>
    </row>
    <row r="756" spans="1:47" s="2" customFormat="1" ht="19.5">
      <c r="A756" s="36"/>
      <c r="B756" s="37"/>
      <c r="C756" s="38"/>
      <c r="D756" s="193" t="s">
        <v>154</v>
      </c>
      <c r="E756" s="38"/>
      <c r="F756" s="194" t="s">
        <v>929</v>
      </c>
      <c r="G756" s="38"/>
      <c r="H756" s="38"/>
      <c r="I756" s="195"/>
      <c r="J756" s="38"/>
      <c r="K756" s="38"/>
      <c r="L756" s="41"/>
      <c r="M756" s="196"/>
      <c r="N756" s="197"/>
      <c r="O756" s="66"/>
      <c r="P756" s="66"/>
      <c r="Q756" s="66"/>
      <c r="R756" s="66"/>
      <c r="S756" s="66"/>
      <c r="T756" s="67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T756" s="19" t="s">
        <v>154</v>
      </c>
      <c r="AU756" s="19" t="s">
        <v>85</v>
      </c>
    </row>
    <row r="757" spans="1:47" s="2" customFormat="1" ht="11.25">
      <c r="A757" s="36"/>
      <c r="B757" s="37"/>
      <c r="C757" s="38"/>
      <c r="D757" s="198" t="s">
        <v>155</v>
      </c>
      <c r="E757" s="38"/>
      <c r="F757" s="199" t="s">
        <v>930</v>
      </c>
      <c r="G757" s="38"/>
      <c r="H757" s="38"/>
      <c r="I757" s="195"/>
      <c r="J757" s="38"/>
      <c r="K757" s="38"/>
      <c r="L757" s="41"/>
      <c r="M757" s="196"/>
      <c r="N757" s="197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155</v>
      </c>
      <c r="AU757" s="19" t="s">
        <v>85</v>
      </c>
    </row>
    <row r="758" spans="1:65" s="2" customFormat="1" ht="21.75" customHeight="1">
      <c r="A758" s="36"/>
      <c r="B758" s="37"/>
      <c r="C758" s="180" t="s">
        <v>931</v>
      </c>
      <c r="D758" s="180" t="s">
        <v>147</v>
      </c>
      <c r="E758" s="181" t="s">
        <v>932</v>
      </c>
      <c r="F758" s="182" t="s">
        <v>933</v>
      </c>
      <c r="G758" s="183" t="s">
        <v>455</v>
      </c>
      <c r="H758" s="184">
        <v>215.416</v>
      </c>
      <c r="I758" s="185"/>
      <c r="J758" s="186">
        <f>ROUND(I758*H758,2)</f>
        <v>0</v>
      </c>
      <c r="K758" s="182" t="s">
        <v>151</v>
      </c>
      <c r="L758" s="41"/>
      <c r="M758" s="187" t="s">
        <v>19</v>
      </c>
      <c r="N758" s="188" t="s">
        <v>46</v>
      </c>
      <c r="O758" s="66"/>
      <c r="P758" s="189">
        <f>O758*H758</f>
        <v>0</v>
      </c>
      <c r="Q758" s="189">
        <v>0</v>
      </c>
      <c r="R758" s="189">
        <f>Q758*H758</f>
        <v>0</v>
      </c>
      <c r="S758" s="189">
        <v>0</v>
      </c>
      <c r="T758" s="190">
        <f>S758*H758</f>
        <v>0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191" t="s">
        <v>169</v>
      </c>
      <c r="AT758" s="191" t="s">
        <v>147</v>
      </c>
      <c r="AU758" s="191" t="s">
        <v>85</v>
      </c>
      <c r="AY758" s="19" t="s">
        <v>144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19" t="s">
        <v>83</v>
      </c>
      <c r="BK758" s="192">
        <f>ROUND(I758*H758,2)</f>
        <v>0</v>
      </c>
      <c r="BL758" s="19" t="s">
        <v>169</v>
      </c>
      <c r="BM758" s="191" t="s">
        <v>934</v>
      </c>
    </row>
    <row r="759" spans="1:47" s="2" customFormat="1" ht="19.5">
      <c r="A759" s="36"/>
      <c r="B759" s="37"/>
      <c r="C759" s="38"/>
      <c r="D759" s="193" t="s">
        <v>154</v>
      </c>
      <c r="E759" s="38"/>
      <c r="F759" s="194" t="s">
        <v>935</v>
      </c>
      <c r="G759" s="38"/>
      <c r="H759" s="38"/>
      <c r="I759" s="195"/>
      <c r="J759" s="38"/>
      <c r="K759" s="38"/>
      <c r="L759" s="41"/>
      <c r="M759" s="196"/>
      <c r="N759" s="197"/>
      <c r="O759" s="66"/>
      <c r="P759" s="66"/>
      <c r="Q759" s="66"/>
      <c r="R759" s="66"/>
      <c r="S759" s="66"/>
      <c r="T759" s="67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T759" s="19" t="s">
        <v>154</v>
      </c>
      <c r="AU759" s="19" t="s">
        <v>85</v>
      </c>
    </row>
    <row r="760" spans="1:47" s="2" customFormat="1" ht="11.25">
      <c r="A760" s="36"/>
      <c r="B760" s="37"/>
      <c r="C760" s="38"/>
      <c r="D760" s="198" t="s">
        <v>155</v>
      </c>
      <c r="E760" s="38"/>
      <c r="F760" s="199" t="s">
        <v>936</v>
      </c>
      <c r="G760" s="38"/>
      <c r="H760" s="38"/>
      <c r="I760" s="195"/>
      <c r="J760" s="38"/>
      <c r="K760" s="38"/>
      <c r="L760" s="41"/>
      <c r="M760" s="196"/>
      <c r="N760" s="197"/>
      <c r="O760" s="66"/>
      <c r="P760" s="66"/>
      <c r="Q760" s="66"/>
      <c r="R760" s="66"/>
      <c r="S760" s="66"/>
      <c r="T760" s="67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T760" s="19" t="s">
        <v>155</v>
      </c>
      <c r="AU760" s="19" t="s">
        <v>85</v>
      </c>
    </row>
    <row r="761" spans="1:65" s="2" customFormat="1" ht="16.5" customHeight="1">
      <c r="A761" s="36"/>
      <c r="B761" s="37"/>
      <c r="C761" s="180" t="s">
        <v>937</v>
      </c>
      <c r="D761" s="180" t="s">
        <v>147</v>
      </c>
      <c r="E761" s="181" t="s">
        <v>938</v>
      </c>
      <c r="F761" s="182" t="s">
        <v>939</v>
      </c>
      <c r="G761" s="183" t="s">
        <v>455</v>
      </c>
      <c r="H761" s="184">
        <v>215.416</v>
      </c>
      <c r="I761" s="185"/>
      <c r="J761" s="186">
        <f>ROUND(I761*H761,2)</f>
        <v>0</v>
      </c>
      <c r="K761" s="182" t="s">
        <v>151</v>
      </c>
      <c r="L761" s="41"/>
      <c r="M761" s="187" t="s">
        <v>19</v>
      </c>
      <c r="N761" s="188" t="s">
        <v>46</v>
      </c>
      <c r="O761" s="66"/>
      <c r="P761" s="189">
        <f>O761*H761</f>
        <v>0</v>
      </c>
      <c r="Q761" s="189">
        <v>0</v>
      </c>
      <c r="R761" s="189">
        <f>Q761*H761</f>
        <v>0</v>
      </c>
      <c r="S761" s="189">
        <v>0</v>
      </c>
      <c r="T761" s="190">
        <f>S761*H761</f>
        <v>0</v>
      </c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R761" s="191" t="s">
        <v>169</v>
      </c>
      <c r="AT761" s="191" t="s">
        <v>147</v>
      </c>
      <c r="AU761" s="191" t="s">
        <v>85</v>
      </c>
      <c r="AY761" s="19" t="s">
        <v>144</v>
      </c>
      <c r="BE761" s="192">
        <f>IF(N761="základní",J761,0)</f>
        <v>0</v>
      </c>
      <c r="BF761" s="192">
        <f>IF(N761="snížená",J761,0)</f>
        <v>0</v>
      </c>
      <c r="BG761" s="192">
        <f>IF(N761="zákl. přenesená",J761,0)</f>
        <v>0</v>
      </c>
      <c r="BH761" s="192">
        <f>IF(N761="sníž. přenesená",J761,0)</f>
        <v>0</v>
      </c>
      <c r="BI761" s="192">
        <f>IF(N761="nulová",J761,0)</f>
        <v>0</v>
      </c>
      <c r="BJ761" s="19" t="s">
        <v>83</v>
      </c>
      <c r="BK761" s="192">
        <f>ROUND(I761*H761,2)</f>
        <v>0</v>
      </c>
      <c r="BL761" s="19" t="s">
        <v>169</v>
      </c>
      <c r="BM761" s="191" t="s">
        <v>940</v>
      </c>
    </row>
    <row r="762" spans="1:47" s="2" customFormat="1" ht="11.25">
      <c r="A762" s="36"/>
      <c r="B762" s="37"/>
      <c r="C762" s="38"/>
      <c r="D762" s="193" t="s">
        <v>154</v>
      </c>
      <c r="E762" s="38"/>
      <c r="F762" s="194" t="s">
        <v>941</v>
      </c>
      <c r="G762" s="38"/>
      <c r="H762" s="38"/>
      <c r="I762" s="195"/>
      <c r="J762" s="38"/>
      <c r="K762" s="38"/>
      <c r="L762" s="41"/>
      <c r="M762" s="196"/>
      <c r="N762" s="197"/>
      <c r="O762" s="66"/>
      <c r="P762" s="66"/>
      <c r="Q762" s="66"/>
      <c r="R762" s="66"/>
      <c r="S762" s="66"/>
      <c r="T762" s="67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9" t="s">
        <v>154</v>
      </c>
      <c r="AU762" s="19" t="s">
        <v>85</v>
      </c>
    </row>
    <row r="763" spans="1:47" s="2" customFormat="1" ht="11.25">
      <c r="A763" s="36"/>
      <c r="B763" s="37"/>
      <c r="C763" s="38"/>
      <c r="D763" s="198" t="s">
        <v>155</v>
      </c>
      <c r="E763" s="38"/>
      <c r="F763" s="199" t="s">
        <v>942</v>
      </c>
      <c r="G763" s="38"/>
      <c r="H763" s="38"/>
      <c r="I763" s="195"/>
      <c r="J763" s="38"/>
      <c r="K763" s="38"/>
      <c r="L763" s="41"/>
      <c r="M763" s="196"/>
      <c r="N763" s="197"/>
      <c r="O763" s="66"/>
      <c r="P763" s="66"/>
      <c r="Q763" s="66"/>
      <c r="R763" s="66"/>
      <c r="S763" s="66"/>
      <c r="T763" s="67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T763" s="19" t="s">
        <v>155</v>
      </c>
      <c r="AU763" s="19" t="s">
        <v>85</v>
      </c>
    </row>
    <row r="764" spans="1:65" s="2" customFormat="1" ht="21.75" customHeight="1">
      <c r="A764" s="36"/>
      <c r="B764" s="37"/>
      <c r="C764" s="180" t="s">
        <v>943</v>
      </c>
      <c r="D764" s="180" t="s">
        <v>147</v>
      </c>
      <c r="E764" s="181" t="s">
        <v>944</v>
      </c>
      <c r="F764" s="182" t="s">
        <v>945</v>
      </c>
      <c r="G764" s="183" t="s">
        <v>455</v>
      </c>
      <c r="H764" s="184">
        <v>215.416</v>
      </c>
      <c r="I764" s="185"/>
      <c r="J764" s="186">
        <f>ROUND(I764*H764,2)</f>
        <v>0</v>
      </c>
      <c r="K764" s="182" t="s">
        <v>151</v>
      </c>
      <c r="L764" s="41"/>
      <c r="M764" s="187" t="s">
        <v>19</v>
      </c>
      <c r="N764" s="188" t="s">
        <v>46</v>
      </c>
      <c r="O764" s="66"/>
      <c r="P764" s="189">
        <f>O764*H764</f>
        <v>0</v>
      </c>
      <c r="Q764" s="189">
        <v>0</v>
      </c>
      <c r="R764" s="189">
        <f>Q764*H764</f>
        <v>0</v>
      </c>
      <c r="S764" s="189">
        <v>0</v>
      </c>
      <c r="T764" s="190">
        <f>S764*H764</f>
        <v>0</v>
      </c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R764" s="191" t="s">
        <v>169</v>
      </c>
      <c r="AT764" s="191" t="s">
        <v>147</v>
      </c>
      <c r="AU764" s="191" t="s">
        <v>85</v>
      </c>
      <c r="AY764" s="19" t="s">
        <v>144</v>
      </c>
      <c r="BE764" s="192">
        <f>IF(N764="základní",J764,0)</f>
        <v>0</v>
      </c>
      <c r="BF764" s="192">
        <f>IF(N764="snížená",J764,0)</f>
        <v>0</v>
      </c>
      <c r="BG764" s="192">
        <f>IF(N764="zákl. přenesená",J764,0)</f>
        <v>0</v>
      </c>
      <c r="BH764" s="192">
        <f>IF(N764="sníž. přenesená",J764,0)</f>
        <v>0</v>
      </c>
      <c r="BI764" s="192">
        <f>IF(N764="nulová",J764,0)</f>
        <v>0</v>
      </c>
      <c r="BJ764" s="19" t="s">
        <v>83</v>
      </c>
      <c r="BK764" s="192">
        <f>ROUND(I764*H764,2)</f>
        <v>0</v>
      </c>
      <c r="BL764" s="19" t="s">
        <v>169</v>
      </c>
      <c r="BM764" s="191" t="s">
        <v>946</v>
      </c>
    </row>
    <row r="765" spans="1:47" s="2" customFormat="1" ht="19.5">
      <c r="A765" s="36"/>
      <c r="B765" s="37"/>
      <c r="C765" s="38"/>
      <c r="D765" s="193" t="s">
        <v>154</v>
      </c>
      <c r="E765" s="38"/>
      <c r="F765" s="194" t="s">
        <v>947</v>
      </c>
      <c r="G765" s="38"/>
      <c r="H765" s="38"/>
      <c r="I765" s="195"/>
      <c r="J765" s="38"/>
      <c r="K765" s="38"/>
      <c r="L765" s="41"/>
      <c r="M765" s="196"/>
      <c r="N765" s="197"/>
      <c r="O765" s="66"/>
      <c r="P765" s="66"/>
      <c r="Q765" s="66"/>
      <c r="R765" s="66"/>
      <c r="S765" s="66"/>
      <c r="T765" s="67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T765" s="19" t="s">
        <v>154</v>
      </c>
      <c r="AU765" s="19" t="s">
        <v>85</v>
      </c>
    </row>
    <row r="766" spans="1:47" s="2" customFormat="1" ht="11.25">
      <c r="A766" s="36"/>
      <c r="B766" s="37"/>
      <c r="C766" s="38"/>
      <c r="D766" s="198" t="s">
        <v>155</v>
      </c>
      <c r="E766" s="38"/>
      <c r="F766" s="199" t="s">
        <v>948</v>
      </c>
      <c r="G766" s="38"/>
      <c r="H766" s="38"/>
      <c r="I766" s="195"/>
      <c r="J766" s="38"/>
      <c r="K766" s="38"/>
      <c r="L766" s="41"/>
      <c r="M766" s="196"/>
      <c r="N766" s="197"/>
      <c r="O766" s="66"/>
      <c r="P766" s="66"/>
      <c r="Q766" s="66"/>
      <c r="R766" s="66"/>
      <c r="S766" s="66"/>
      <c r="T766" s="67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T766" s="19" t="s">
        <v>155</v>
      </c>
      <c r="AU766" s="19" t="s">
        <v>85</v>
      </c>
    </row>
    <row r="767" spans="1:65" s="2" customFormat="1" ht="16.5" customHeight="1">
      <c r="A767" s="36"/>
      <c r="B767" s="37"/>
      <c r="C767" s="180" t="s">
        <v>949</v>
      </c>
      <c r="D767" s="180" t="s">
        <v>147</v>
      </c>
      <c r="E767" s="181" t="s">
        <v>950</v>
      </c>
      <c r="F767" s="182" t="s">
        <v>951</v>
      </c>
      <c r="G767" s="183" t="s">
        <v>455</v>
      </c>
      <c r="H767" s="184">
        <v>215.416</v>
      </c>
      <c r="I767" s="185"/>
      <c r="J767" s="186">
        <f>ROUND(I767*H767,2)</f>
        <v>0</v>
      </c>
      <c r="K767" s="182" t="s">
        <v>151</v>
      </c>
      <c r="L767" s="41"/>
      <c r="M767" s="187" t="s">
        <v>19</v>
      </c>
      <c r="N767" s="188" t="s">
        <v>46</v>
      </c>
      <c r="O767" s="66"/>
      <c r="P767" s="189">
        <f>O767*H767</f>
        <v>0</v>
      </c>
      <c r="Q767" s="189">
        <v>0</v>
      </c>
      <c r="R767" s="189">
        <f>Q767*H767</f>
        <v>0</v>
      </c>
      <c r="S767" s="189">
        <v>0</v>
      </c>
      <c r="T767" s="190">
        <f>S767*H767</f>
        <v>0</v>
      </c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R767" s="191" t="s">
        <v>169</v>
      </c>
      <c r="AT767" s="191" t="s">
        <v>147</v>
      </c>
      <c r="AU767" s="191" t="s">
        <v>85</v>
      </c>
      <c r="AY767" s="19" t="s">
        <v>144</v>
      </c>
      <c r="BE767" s="192">
        <f>IF(N767="základní",J767,0)</f>
        <v>0</v>
      </c>
      <c r="BF767" s="192">
        <f>IF(N767="snížená",J767,0)</f>
        <v>0</v>
      </c>
      <c r="BG767" s="192">
        <f>IF(N767="zákl. přenesená",J767,0)</f>
        <v>0</v>
      </c>
      <c r="BH767" s="192">
        <f>IF(N767="sníž. přenesená",J767,0)</f>
        <v>0</v>
      </c>
      <c r="BI767" s="192">
        <f>IF(N767="nulová",J767,0)</f>
        <v>0</v>
      </c>
      <c r="BJ767" s="19" t="s">
        <v>83</v>
      </c>
      <c r="BK767" s="192">
        <f>ROUND(I767*H767,2)</f>
        <v>0</v>
      </c>
      <c r="BL767" s="19" t="s">
        <v>169</v>
      </c>
      <c r="BM767" s="191" t="s">
        <v>952</v>
      </c>
    </row>
    <row r="768" spans="1:47" s="2" customFormat="1" ht="11.25">
      <c r="A768" s="36"/>
      <c r="B768" s="37"/>
      <c r="C768" s="38"/>
      <c r="D768" s="193" t="s">
        <v>154</v>
      </c>
      <c r="E768" s="38"/>
      <c r="F768" s="194" t="s">
        <v>953</v>
      </c>
      <c r="G768" s="38"/>
      <c r="H768" s="38"/>
      <c r="I768" s="195"/>
      <c r="J768" s="38"/>
      <c r="K768" s="38"/>
      <c r="L768" s="41"/>
      <c r="M768" s="196"/>
      <c r="N768" s="197"/>
      <c r="O768" s="66"/>
      <c r="P768" s="66"/>
      <c r="Q768" s="66"/>
      <c r="R768" s="66"/>
      <c r="S768" s="66"/>
      <c r="T768" s="67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T768" s="19" t="s">
        <v>154</v>
      </c>
      <c r="AU768" s="19" t="s">
        <v>85</v>
      </c>
    </row>
    <row r="769" spans="1:47" s="2" customFormat="1" ht="11.25">
      <c r="A769" s="36"/>
      <c r="B769" s="37"/>
      <c r="C769" s="38"/>
      <c r="D769" s="198" t="s">
        <v>155</v>
      </c>
      <c r="E769" s="38"/>
      <c r="F769" s="199" t="s">
        <v>954</v>
      </c>
      <c r="G769" s="38"/>
      <c r="H769" s="38"/>
      <c r="I769" s="195"/>
      <c r="J769" s="38"/>
      <c r="K769" s="38"/>
      <c r="L769" s="41"/>
      <c r="M769" s="196"/>
      <c r="N769" s="197"/>
      <c r="O769" s="66"/>
      <c r="P769" s="66"/>
      <c r="Q769" s="66"/>
      <c r="R769" s="66"/>
      <c r="S769" s="66"/>
      <c r="T769" s="67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T769" s="19" t="s">
        <v>155</v>
      </c>
      <c r="AU769" s="19" t="s">
        <v>85</v>
      </c>
    </row>
    <row r="770" spans="1:65" s="2" customFormat="1" ht="16.5" customHeight="1">
      <c r="A770" s="36"/>
      <c r="B770" s="37"/>
      <c r="C770" s="180" t="s">
        <v>955</v>
      </c>
      <c r="D770" s="180" t="s">
        <v>147</v>
      </c>
      <c r="E770" s="181" t="s">
        <v>956</v>
      </c>
      <c r="F770" s="182" t="s">
        <v>957</v>
      </c>
      <c r="G770" s="183" t="s">
        <v>455</v>
      </c>
      <c r="H770" s="184">
        <v>215.416</v>
      </c>
      <c r="I770" s="185"/>
      <c r="J770" s="186">
        <f>ROUND(I770*H770,2)</f>
        <v>0</v>
      </c>
      <c r="K770" s="182" t="s">
        <v>151</v>
      </c>
      <c r="L770" s="41"/>
      <c r="M770" s="187" t="s">
        <v>19</v>
      </c>
      <c r="N770" s="188" t="s">
        <v>46</v>
      </c>
      <c r="O770" s="66"/>
      <c r="P770" s="189">
        <f>O770*H770</f>
        <v>0</v>
      </c>
      <c r="Q770" s="189">
        <v>0</v>
      </c>
      <c r="R770" s="189">
        <f>Q770*H770</f>
        <v>0</v>
      </c>
      <c r="S770" s="189">
        <v>0</v>
      </c>
      <c r="T770" s="190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91" t="s">
        <v>169</v>
      </c>
      <c r="AT770" s="191" t="s">
        <v>147</v>
      </c>
      <c r="AU770" s="191" t="s">
        <v>85</v>
      </c>
      <c r="AY770" s="19" t="s">
        <v>144</v>
      </c>
      <c r="BE770" s="192">
        <f>IF(N770="základní",J770,0)</f>
        <v>0</v>
      </c>
      <c r="BF770" s="192">
        <f>IF(N770="snížená",J770,0)</f>
        <v>0</v>
      </c>
      <c r="BG770" s="192">
        <f>IF(N770="zákl. přenesená",J770,0)</f>
        <v>0</v>
      </c>
      <c r="BH770" s="192">
        <f>IF(N770="sníž. přenesená",J770,0)</f>
        <v>0</v>
      </c>
      <c r="BI770" s="192">
        <f>IF(N770="nulová",J770,0)</f>
        <v>0</v>
      </c>
      <c r="BJ770" s="19" t="s">
        <v>83</v>
      </c>
      <c r="BK770" s="192">
        <f>ROUND(I770*H770,2)</f>
        <v>0</v>
      </c>
      <c r="BL770" s="19" t="s">
        <v>169</v>
      </c>
      <c r="BM770" s="191" t="s">
        <v>958</v>
      </c>
    </row>
    <row r="771" spans="1:47" s="2" customFormat="1" ht="19.5">
      <c r="A771" s="36"/>
      <c r="B771" s="37"/>
      <c r="C771" s="38"/>
      <c r="D771" s="193" t="s">
        <v>154</v>
      </c>
      <c r="E771" s="38"/>
      <c r="F771" s="194" t="s">
        <v>959</v>
      </c>
      <c r="G771" s="38"/>
      <c r="H771" s="38"/>
      <c r="I771" s="195"/>
      <c r="J771" s="38"/>
      <c r="K771" s="38"/>
      <c r="L771" s="41"/>
      <c r="M771" s="196"/>
      <c r="N771" s="197"/>
      <c r="O771" s="66"/>
      <c r="P771" s="66"/>
      <c r="Q771" s="66"/>
      <c r="R771" s="66"/>
      <c r="S771" s="66"/>
      <c r="T771" s="67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154</v>
      </c>
      <c r="AU771" s="19" t="s">
        <v>85</v>
      </c>
    </row>
    <row r="772" spans="1:47" s="2" customFormat="1" ht="11.25">
      <c r="A772" s="36"/>
      <c r="B772" s="37"/>
      <c r="C772" s="38"/>
      <c r="D772" s="198" t="s">
        <v>155</v>
      </c>
      <c r="E772" s="38"/>
      <c r="F772" s="199" t="s">
        <v>960</v>
      </c>
      <c r="G772" s="38"/>
      <c r="H772" s="38"/>
      <c r="I772" s="195"/>
      <c r="J772" s="38"/>
      <c r="K772" s="38"/>
      <c r="L772" s="41"/>
      <c r="M772" s="196"/>
      <c r="N772" s="197"/>
      <c r="O772" s="66"/>
      <c r="P772" s="66"/>
      <c r="Q772" s="66"/>
      <c r="R772" s="66"/>
      <c r="S772" s="66"/>
      <c r="T772" s="67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T772" s="19" t="s">
        <v>155</v>
      </c>
      <c r="AU772" s="19" t="s">
        <v>85</v>
      </c>
    </row>
    <row r="773" spans="1:65" s="2" customFormat="1" ht="21.75" customHeight="1">
      <c r="A773" s="36"/>
      <c r="B773" s="37"/>
      <c r="C773" s="180" t="s">
        <v>961</v>
      </c>
      <c r="D773" s="180" t="s">
        <v>147</v>
      </c>
      <c r="E773" s="181" t="s">
        <v>962</v>
      </c>
      <c r="F773" s="182" t="s">
        <v>963</v>
      </c>
      <c r="G773" s="183" t="s">
        <v>455</v>
      </c>
      <c r="H773" s="184">
        <v>3.719</v>
      </c>
      <c r="I773" s="185"/>
      <c r="J773" s="186">
        <f>ROUND(I773*H773,2)</f>
        <v>0</v>
      </c>
      <c r="K773" s="182" t="s">
        <v>151</v>
      </c>
      <c r="L773" s="41"/>
      <c r="M773" s="187" t="s">
        <v>19</v>
      </c>
      <c r="N773" s="188" t="s">
        <v>46</v>
      </c>
      <c r="O773" s="66"/>
      <c r="P773" s="189">
        <f>O773*H773</f>
        <v>0</v>
      </c>
      <c r="Q773" s="189">
        <v>0</v>
      </c>
      <c r="R773" s="189">
        <f>Q773*H773</f>
        <v>0</v>
      </c>
      <c r="S773" s="189">
        <v>0</v>
      </c>
      <c r="T773" s="190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91" t="s">
        <v>169</v>
      </c>
      <c r="AT773" s="191" t="s">
        <v>147</v>
      </c>
      <c r="AU773" s="191" t="s">
        <v>85</v>
      </c>
      <c r="AY773" s="19" t="s">
        <v>144</v>
      </c>
      <c r="BE773" s="192">
        <f>IF(N773="základní",J773,0)</f>
        <v>0</v>
      </c>
      <c r="BF773" s="192">
        <f>IF(N773="snížená",J773,0)</f>
        <v>0</v>
      </c>
      <c r="BG773" s="192">
        <f>IF(N773="zákl. přenesená",J773,0)</f>
        <v>0</v>
      </c>
      <c r="BH773" s="192">
        <f>IF(N773="sníž. přenesená",J773,0)</f>
        <v>0</v>
      </c>
      <c r="BI773" s="192">
        <f>IF(N773="nulová",J773,0)</f>
        <v>0</v>
      </c>
      <c r="BJ773" s="19" t="s">
        <v>83</v>
      </c>
      <c r="BK773" s="192">
        <f>ROUND(I773*H773,2)</f>
        <v>0</v>
      </c>
      <c r="BL773" s="19" t="s">
        <v>169</v>
      </c>
      <c r="BM773" s="191" t="s">
        <v>964</v>
      </c>
    </row>
    <row r="774" spans="1:47" s="2" customFormat="1" ht="19.5">
      <c r="A774" s="36"/>
      <c r="B774" s="37"/>
      <c r="C774" s="38"/>
      <c r="D774" s="193" t="s">
        <v>154</v>
      </c>
      <c r="E774" s="38"/>
      <c r="F774" s="194" t="s">
        <v>965</v>
      </c>
      <c r="G774" s="38"/>
      <c r="H774" s="38"/>
      <c r="I774" s="195"/>
      <c r="J774" s="38"/>
      <c r="K774" s="38"/>
      <c r="L774" s="41"/>
      <c r="M774" s="196"/>
      <c r="N774" s="197"/>
      <c r="O774" s="66"/>
      <c r="P774" s="66"/>
      <c r="Q774" s="66"/>
      <c r="R774" s="66"/>
      <c r="S774" s="66"/>
      <c r="T774" s="67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T774" s="19" t="s">
        <v>154</v>
      </c>
      <c r="AU774" s="19" t="s">
        <v>85</v>
      </c>
    </row>
    <row r="775" spans="1:47" s="2" customFormat="1" ht="11.25">
      <c r="A775" s="36"/>
      <c r="B775" s="37"/>
      <c r="C775" s="38"/>
      <c r="D775" s="198" t="s">
        <v>155</v>
      </c>
      <c r="E775" s="38"/>
      <c r="F775" s="199" t="s">
        <v>966</v>
      </c>
      <c r="G775" s="38"/>
      <c r="H775" s="38"/>
      <c r="I775" s="195"/>
      <c r="J775" s="38"/>
      <c r="K775" s="38"/>
      <c r="L775" s="41"/>
      <c r="M775" s="196"/>
      <c r="N775" s="197"/>
      <c r="O775" s="66"/>
      <c r="P775" s="66"/>
      <c r="Q775" s="66"/>
      <c r="R775" s="66"/>
      <c r="S775" s="66"/>
      <c r="T775" s="67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9" t="s">
        <v>155</v>
      </c>
      <c r="AU775" s="19" t="s">
        <v>85</v>
      </c>
    </row>
    <row r="776" spans="1:65" s="2" customFormat="1" ht="24.2" customHeight="1">
      <c r="A776" s="36"/>
      <c r="B776" s="37"/>
      <c r="C776" s="180" t="s">
        <v>967</v>
      </c>
      <c r="D776" s="180" t="s">
        <v>147</v>
      </c>
      <c r="E776" s="181" t="s">
        <v>968</v>
      </c>
      <c r="F776" s="182" t="s">
        <v>969</v>
      </c>
      <c r="G776" s="183" t="s">
        <v>455</v>
      </c>
      <c r="H776" s="184">
        <v>3.719</v>
      </c>
      <c r="I776" s="185"/>
      <c r="J776" s="186">
        <f>ROUND(I776*H776,2)</f>
        <v>0</v>
      </c>
      <c r="K776" s="182" t="s">
        <v>151</v>
      </c>
      <c r="L776" s="41"/>
      <c r="M776" s="187" t="s">
        <v>19</v>
      </c>
      <c r="N776" s="188" t="s">
        <v>46</v>
      </c>
      <c r="O776" s="66"/>
      <c r="P776" s="189">
        <f>O776*H776</f>
        <v>0</v>
      </c>
      <c r="Q776" s="189">
        <v>0</v>
      </c>
      <c r="R776" s="189">
        <f>Q776*H776</f>
        <v>0</v>
      </c>
      <c r="S776" s="189">
        <v>0</v>
      </c>
      <c r="T776" s="190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91" t="s">
        <v>169</v>
      </c>
      <c r="AT776" s="191" t="s">
        <v>147</v>
      </c>
      <c r="AU776" s="191" t="s">
        <v>85</v>
      </c>
      <c r="AY776" s="19" t="s">
        <v>144</v>
      </c>
      <c r="BE776" s="192">
        <f>IF(N776="základní",J776,0)</f>
        <v>0</v>
      </c>
      <c r="BF776" s="192">
        <f>IF(N776="snížená",J776,0)</f>
        <v>0</v>
      </c>
      <c r="BG776" s="192">
        <f>IF(N776="zákl. přenesená",J776,0)</f>
        <v>0</v>
      </c>
      <c r="BH776" s="192">
        <f>IF(N776="sníž. přenesená",J776,0)</f>
        <v>0</v>
      </c>
      <c r="BI776" s="192">
        <f>IF(N776="nulová",J776,0)</f>
        <v>0</v>
      </c>
      <c r="BJ776" s="19" t="s">
        <v>83</v>
      </c>
      <c r="BK776" s="192">
        <f>ROUND(I776*H776,2)</f>
        <v>0</v>
      </c>
      <c r="BL776" s="19" t="s">
        <v>169</v>
      </c>
      <c r="BM776" s="191" t="s">
        <v>970</v>
      </c>
    </row>
    <row r="777" spans="1:47" s="2" customFormat="1" ht="19.5">
      <c r="A777" s="36"/>
      <c r="B777" s="37"/>
      <c r="C777" s="38"/>
      <c r="D777" s="193" t="s">
        <v>154</v>
      </c>
      <c r="E777" s="38"/>
      <c r="F777" s="194" t="s">
        <v>971</v>
      </c>
      <c r="G777" s="38"/>
      <c r="H777" s="38"/>
      <c r="I777" s="195"/>
      <c r="J777" s="38"/>
      <c r="K777" s="38"/>
      <c r="L777" s="41"/>
      <c r="M777" s="196"/>
      <c r="N777" s="197"/>
      <c r="O777" s="66"/>
      <c r="P777" s="66"/>
      <c r="Q777" s="66"/>
      <c r="R777" s="66"/>
      <c r="S777" s="66"/>
      <c r="T777" s="67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9" t="s">
        <v>154</v>
      </c>
      <c r="AU777" s="19" t="s">
        <v>85</v>
      </c>
    </row>
    <row r="778" spans="1:47" s="2" customFormat="1" ht="11.25">
      <c r="A778" s="36"/>
      <c r="B778" s="37"/>
      <c r="C778" s="38"/>
      <c r="D778" s="198" t="s">
        <v>155</v>
      </c>
      <c r="E778" s="38"/>
      <c r="F778" s="199" t="s">
        <v>972</v>
      </c>
      <c r="G778" s="38"/>
      <c r="H778" s="38"/>
      <c r="I778" s="195"/>
      <c r="J778" s="38"/>
      <c r="K778" s="38"/>
      <c r="L778" s="41"/>
      <c r="M778" s="196"/>
      <c r="N778" s="197"/>
      <c r="O778" s="66"/>
      <c r="P778" s="66"/>
      <c r="Q778" s="66"/>
      <c r="R778" s="66"/>
      <c r="S778" s="66"/>
      <c r="T778" s="67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T778" s="19" t="s">
        <v>155</v>
      </c>
      <c r="AU778" s="19" t="s">
        <v>85</v>
      </c>
    </row>
    <row r="779" spans="1:65" s="2" customFormat="1" ht="24.2" customHeight="1">
      <c r="A779" s="36"/>
      <c r="B779" s="37"/>
      <c r="C779" s="180" t="s">
        <v>973</v>
      </c>
      <c r="D779" s="180" t="s">
        <v>147</v>
      </c>
      <c r="E779" s="181" t="s">
        <v>974</v>
      </c>
      <c r="F779" s="182" t="s">
        <v>457</v>
      </c>
      <c r="G779" s="183" t="s">
        <v>455</v>
      </c>
      <c r="H779" s="184">
        <v>3.719</v>
      </c>
      <c r="I779" s="185"/>
      <c r="J779" s="186">
        <f>ROUND(I779*H779,2)</f>
        <v>0</v>
      </c>
      <c r="K779" s="182" t="s">
        <v>151</v>
      </c>
      <c r="L779" s="41"/>
      <c r="M779" s="187" t="s">
        <v>19</v>
      </c>
      <c r="N779" s="188" t="s">
        <v>46</v>
      </c>
      <c r="O779" s="66"/>
      <c r="P779" s="189">
        <f>O779*H779</f>
        <v>0</v>
      </c>
      <c r="Q779" s="189">
        <v>0</v>
      </c>
      <c r="R779" s="189">
        <f>Q779*H779</f>
        <v>0</v>
      </c>
      <c r="S779" s="189">
        <v>0</v>
      </c>
      <c r="T779" s="190">
        <f>S779*H779</f>
        <v>0</v>
      </c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R779" s="191" t="s">
        <v>169</v>
      </c>
      <c r="AT779" s="191" t="s">
        <v>147</v>
      </c>
      <c r="AU779" s="191" t="s">
        <v>85</v>
      </c>
      <c r="AY779" s="19" t="s">
        <v>144</v>
      </c>
      <c r="BE779" s="192">
        <f>IF(N779="základní",J779,0)</f>
        <v>0</v>
      </c>
      <c r="BF779" s="192">
        <f>IF(N779="snížená",J779,0)</f>
        <v>0</v>
      </c>
      <c r="BG779" s="192">
        <f>IF(N779="zákl. přenesená",J779,0)</f>
        <v>0</v>
      </c>
      <c r="BH779" s="192">
        <f>IF(N779="sníž. přenesená",J779,0)</f>
        <v>0</v>
      </c>
      <c r="BI779" s="192">
        <f>IF(N779="nulová",J779,0)</f>
        <v>0</v>
      </c>
      <c r="BJ779" s="19" t="s">
        <v>83</v>
      </c>
      <c r="BK779" s="192">
        <f>ROUND(I779*H779,2)</f>
        <v>0</v>
      </c>
      <c r="BL779" s="19" t="s">
        <v>169</v>
      </c>
      <c r="BM779" s="191" t="s">
        <v>975</v>
      </c>
    </row>
    <row r="780" spans="1:47" s="2" customFormat="1" ht="19.5">
      <c r="A780" s="36"/>
      <c r="B780" s="37"/>
      <c r="C780" s="38"/>
      <c r="D780" s="193" t="s">
        <v>154</v>
      </c>
      <c r="E780" s="38"/>
      <c r="F780" s="194" t="s">
        <v>457</v>
      </c>
      <c r="G780" s="38"/>
      <c r="H780" s="38"/>
      <c r="I780" s="195"/>
      <c r="J780" s="38"/>
      <c r="K780" s="38"/>
      <c r="L780" s="41"/>
      <c r="M780" s="196"/>
      <c r="N780" s="197"/>
      <c r="O780" s="66"/>
      <c r="P780" s="66"/>
      <c r="Q780" s="66"/>
      <c r="R780" s="66"/>
      <c r="S780" s="66"/>
      <c r="T780" s="67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T780" s="19" t="s">
        <v>154</v>
      </c>
      <c r="AU780" s="19" t="s">
        <v>85</v>
      </c>
    </row>
    <row r="781" spans="1:47" s="2" customFormat="1" ht="11.25">
      <c r="A781" s="36"/>
      <c r="B781" s="37"/>
      <c r="C781" s="38"/>
      <c r="D781" s="198" t="s">
        <v>155</v>
      </c>
      <c r="E781" s="38"/>
      <c r="F781" s="199" t="s">
        <v>976</v>
      </c>
      <c r="G781" s="38"/>
      <c r="H781" s="38"/>
      <c r="I781" s="195"/>
      <c r="J781" s="38"/>
      <c r="K781" s="38"/>
      <c r="L781" s="41"/>
      <c r="M781" s="196"/>
      <c r="N781" s="197"/>
      <c r="O781" s="66"/>
      <c r="P781" s="66"/>
      <c r="Q781" s="66"/>
      <c r="R781" s="66"/>
      <c r="S781" s="66"/>
      <c r="T781" s="67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T781" s="19" t="s">
        <v>155</v>
      </c>
      <c r="AU781" s="19" t="s">
        <v>85</v>
      </c>
    </row>
    <row r="782" spans="1:65" s="2" customFormat="1" ht="16.5" customHeight="1">
      <c r="A782" s="36"/>
      <c r="B782" s="37"/>
      <c r="C782" s="180" t="s">
        <v>977</v>
      </c>
      <c r="D782" s="180" t="s">
        <v>147</v>
      </c>
      <c r="E782" s="181" t="s">
        <v>978</v>
      </c>
      <c r="F782" s="182" t="s">
        <v>979</v>
      </c>
      <c r="G782" s="183" t="s">
        <v>455</v>
      </c>
      <c r="H782" s="184">
        <v>215.416</v>
      </c>
      <c r="I782" s="185"/>
      <c r="J782" s="186">
        <f>ROUND(I782*H782,2)</f>
        <v>0</v>
      </c>
      <c r="K782" s="182" t="s">
        <v>151</v>
      </c>
      <c r="L782" s="41"/>
      <c r="M782" s="187" t="s">
        <v>19</v>
      </c>
      <c r="N782" s="188" t="s">
        <v>46</v>
      </c>
      <c r="O782" s="66"/>
      <c r="P782" s="189">
        <f>O782*H782</f>
        <v>0</v>
      </c>
      <c r="Q782" s="189">
        <v>0</v>
      </c>
      <c r="R782" s="189">
        <f>Q782*H782</f>
        <v>0</v>
      </c>
      <c r="S782" s="189">
        <v>0</v>
      </c>
      <c r="T782" s="190">
        <f>S782*H782</f>
        <v>0</v>
      </c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R782" s="191" t="s">
        <v>169</v>
      </c>
      <c r="AT782" s="191" t="s">
        <v>147</v>
      </c>
      <c r="AU782" s="191" t="s">
        <v>85</v>
      </c>
      <c r="AY782" s="19" t="s">
        <v>144</v>
      </c>
      <c r="BE782" s="192">
        <f>IF(N782="základní",J782,0)</f>
        <v>0</v>
      </c>
      <c r="BF782" s="192">
        <f>IF(N782="snížená",J782,0)</f>
        <v>0</v>
      </c>
      <c r="BG782" s="192">
        <f>IF(N782="zákl. přenesená",J782,0)</f>
        <v>0</v>
      </c>
      <c r="BH782" s="192">
        <f>IF(N782="sníž. přenesená",J782,0)</f>
        <v>0</v>
      </c>
      <c r="BI782" s="192">
        <f>IF(N782="nulová",J782,0)</f>
        <v>0</v>
      </c>
      <c r="BJ782" s="19" t="s">
        <v>83</v>
      </c>
      <c r="BK782" s="192">
        <f>ROUND(I782*H782,2)</f>
        <v>0</v>
      </c>
      <c r="BL782" s="19" t="s">
        <v>169</v>
      </c>
      <c r="BM782" s="191" t="s">
        <v>980</v>
      </c>
    </row>
    <row r="783" spans="1:47" s="2" customFormat="1" ht="11.25">
      <c r="A783" s="36"/>
      <c r="B783" s="37"/>
      <c r="C783" s="38"/>
      <c r="D783" s="193" t="s">
        <v>154</v>
      </c>
      <c r="E783" s="38"/>
      <c r="F783" s="194" t="s">
        <v>981</v>
      </c>
      <c r="G783" s="38"/>
      <c r="H783" s="38"/>
      <c r="I783" s="195"/>
      <c r="J783" s="38"/>
      <c r="K783" s="38"/>
      <c r="L783" s="41"/>
      <c r="M783" s="196"/>
      <c r="N783" s="197"/>
      <c r="O783" s="66"/>
      <c r="P783" s="66"/>
      <c r="Q783" s="66"/>
      <c r="R783" s="66"/>
      <c r="S783" s="66"/>
      <c r="T783" s="67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T783" s="19" t="s">
        <v>154</v>
      </c>
      <c r="AU783" s="19" t="s">
        <v>85</v>
      </c>
    </row>
    <row r="784" spans="1:47" s="2" customFormat="1" ht="11.25">
      <c r="A784" s="36"/>
      <c r="B784" s="37"/>
      <c r="C784" s="38"/>
      <c r="D784" s="198" t="s">
        <v>155</v>
      </c>
      <c r="E784" s="38"/>
      <c r="F784" s="199" t="s">
        <v>982</v>
      </c>
      <c r="G784" s="38"/>
      <c r="H784" s="38"/>
      <c r="I784" s="195"/>
      <c r="J784" s="38"/>
      <c r="K784" s="38"/>
      <c r="L784" s="41"/>
      <c r="M784" s="196"/>
      <c r="N784" s="197"/>
      <c r="O784" s="66"/>
      <c r="P784" s="66"/>
      <c r="Q784" s="66"/>
      <c r="R784" s="66"/>
      <c r="S784" s="66"/>
      <c r="T784" s="67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T784" s="19" t="s">
        <v>155</v>
      </c>
      <c r="AU784" s="19" t="s">
        <v>85</v>
      </c>
    </row>
    <row r="785" spans="1:65" s="2" customFormat="1" ht="21.75" customHeight="1">
      <c r="A785" s="36"/>
      <c r="B785" s="37"/>
      <c r="C785" s="180" t="s">
        <v>983</v>
      </c>
      <c r="D785" s="180" t="s">
        <v>147</v>
      </c>
      <c r="E785" s="181" t="s">
        <v>984</v>
      </c>
      <c r="F785" s="182" t="s">
        <v>985</v>
      </c>
      <c r="G785" s="183" t="s">
        <v>455</v>
      </c>
      <c r="H785" s="184">
        <v>215.416</v>
      </c>
      <c r="I785" s="185"/>
      <c r="J785" s="186">
        <f>ROUND(I785*H785,2)</f>
        <v>0</v>
      </c>
      <c r="K785" s="182" t="s">
        <v>151</v>
      </c>
      <c r="L785" s="41"/>
      <c r="M785" s="187" t="s">
        <v>19</v>
      </c>
      <c r="N785" s="188" t="s">
        <v>46</v>
      </c>
      <c r="O785" s="66"/>
      <c r="P785" s="189">
        <f>O785*H785</f>
        <v>0</v>
      </c>
      <c r="Q785" s="189">
        <v>0</v>
      </c>
      <c r="R785" s="189">
        <f>Q785*H785</f>
        <v>0</v>
      </c>
      <c r="S785" s="189">
        <v>0</v>
      </c>
      <c r="T785" s="190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91" t="s">
        <v>169</v>
      </c>
      <c r="AT785" s="191" t="s">
        <v>147</v>
      </c>
      <c r="AU785" s="191" t="s">
        <v>85</v>
      </c>
      <c r="AY785" s="19" t="s">
        <v>144</v>
      </c>
      <c r="BE785" s="192">
        <f>IF(N785="základní",J785,0)</f>
        <v>0</v>
      </c>
      <c r="BF785" s="192">
        <f>IF(N785="snížená",J785,0)</f>
        <v>0</v>
      </c>
      <c r="BG785" s="192">
        <f>IF(N785="zákl. přenesená",J785,0)</f>
        <v>0</v>
      </c>
      <c r="BH785" s="192">
        <f>IF(N785="sníž. přenesená",J785,0)</f>
        <v>0</v>
      </c>
      <c r="BI785" s="192">
        <f>IF(N785="nulová",J785,0)</f>
        <v>0</v>
      </c>
      <c r="BJ785" s="19" t="s">
        <v>83</v>
      </c>
      <c r="BK785" s="192">
        <f>ROUND(I785*H785,2)</f>
        <v>0</v>
      </c>
      <c r="BL785" s="19" t="s">
        <v>169</v>
      </c>
      <c r="BM785" s="191" t="s">
        <v>986</v>
      </c>
    </row>
    <row r="786" spans="1:47" s="2" customFormat="1" ht="19.5">
      <c r="A786" s="36"/>
      <c r="B786" s="37"/>
      <c r="C786" s="38"/>
      <c r="D786" s="193" t="s">
        <v>154</v>
      </c>
      <c r="E786" s="38"/>
      <c r="F786" s="194" t="s">
        <v>987</v>
      </c>
      <c r="G786" s="38"/>
      <c r="H786" s="38"/>
      <c r="I786" s="195"/>
      <c r="J786" s="38"/>
      <c r="K786" s="38"/>
      <c r="L786" s="41"/>
      <c r="M786" s="196"/>
      <c r="N786" s="197"/>
      <c r="O786" s="66"/>
      <c r="P786" s="66"/>
      <c r="Q786" s="66"/>
      <c r="R786" s="66"/>
      <c r="S786" s="66"/>
      <c r="T786" s="67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T786" s="19" t="s">
        <v>154</v>
      </c>
      <c r="AU786" s="19" t="s">
        <v>85</v>
      </c>
    </row>
    <row r="787" spans="1:47" s="2" customFormat="1" ht="11.25">
      <c r="A787" s="36"/>
      <c r="B787" s="37"/>
      <c r="C787" s="38"/>
      <c r="D787" s="198" t="s">
        <v>155</v>
      </c>
      <c r="E787" s="38"/>
      <c r="F787" s="199" t="s">
        <v>988</v>
      </c>
      <c r="G787" s="38"/>
      <c r="H787" s="38"/>
      <c r="I787" s="195"/>
      <c r="J787" s="38"/>
      <c r="K787" s="38"/>
      <c r="L787" s="41"/>
      <c r="M787" s="196"/>
      <c r="N787" s="197"/>
      <c r="O787" s="66"/>
      <c r="P787" s="66"/>
      <c r="Q787" s="66"/>
      <c r="R787" s="66"/>
      <c r="S787" s="66"/>
      <c r="T787" s="67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155</v>
      </c>
      <c r="AU787" s="19" t="s">
        <v>85</v>
      </c>
    </row>
    <row r="788" spans="1:65" s="2" customFormat="1" ht="16.5" customHeight="1">
      <c r="A788" s="36"/>
      <c r="B788" s="37"/>
      <c r="C788" s="180" t="s">
        <v>989</v>
      </c>
      <c r="D788" s="180" t="s">
        <v>147</v>
      </c>
      <c r="E788" s="181" t="s">
        <v>990</v>
      </c>
      <c r="F788" s="182" t="s">
        <v>991</v>
      </c>
      <c r="G788" s="183" t="s">
        <v>455</v>
      </c>
      <c r="H788" s="184">
        <v>215.416</v>
      </c>
      <c r="I788" s="185"/>
      <c r="J788" s="186">
        <f>ROUND(I788*H788,2)</f>
        <v>0</v>
      </c>
      <c r="K788" s="182" t="s">
        <v>151</v>
      </c>
      <c r="L788" s="41"/>
      <c r="M788" s="187" t="s">
        <v>19</v>
      </c>
      <c r="N788" s="188" t="s">
        <v>46</v>
      </c>
      <c r="O788" s="66"/>
      <c r="P788" s="189">
        <f>O788*H788</f>
        <v>0</v>
      </c>
      <c r="Q788" s="189">
        <v>0</v>
      </c>
      <c r="R788" s="189">
        <f>Q788*H788</f>
        <v>0</v>
      </c>
      <c r="S788" s="189">
        <v>0</v>
      </c>
      <c r="T788" s="190">
        <f>S788*H788</f>
        <v>0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191" t="s">
        <v>169</v>
      </c>
      <c r="AT788" s="191" t="s">
        <v>147</v>
      </c>
      <c r="AU788" s="191" t="s">
        <v>85</v>
      </c>
      <c r="AY788" s="19" t="s">
        <v>144</v>
      </c>
      <c r="BE788" s="192">
        <f>IF(N788="základní",J788,0)</f>
        <v>0</v>
      </c>
      <c r="BF788" s="192">
        <f>IF(N788="snížená",J788,0)</f>
        <v>0</v>
      </c>
      <c r="BG788" s="192">
        <f>IF(N788="zákl. přenesená",J788,0)</f>
        <v>0</v>
      </c>
      <c r="BH788" s="192">
        <f>IF(N788="sníž. přenesená",J788,0)</f>
        <v>0</v>
      </c>
      <c r="BI788" s="192">
        <f>IF(N788="nulová",J788,0)</f>
        <v>0</v>
      </c>
      <c r="BJ788" s="19" t="s">
        <v>83</v>
      </c>
      <c r="BK788" s="192">
        <f>ROUND(I788*H788,2)</f>
        <v>0</v>
      </c>
      <c r="BL788" s="19" t="s">
        <v>169</v>
      </c>
      <c r="BM788" s="191" t="s">
        <v>992</v>
      </c>
    </row>
    <row r="789" spans="1:47" s="2" customFormat="1" ht="11.25">
      <c r="A789" s="36"/>
      <c r="B789" s="37"/>
      <c r="C789" s="38"/>
      <c r="D789" s="193" t="s">
        <v>154</v>
      </c>
      <c r="E789" s="38"/>
      <c r="F789" s="194" t="s">
        <v>993</v>
      </c>
      <c r="G789" s="38"/>
      <c r="H789" s="38"/>
      <c r="I789" s="195"/>
      <c r="J789" s="38"/>
      <c r="K789" s="38"/>
      <c r="L789" s="41"/>
      <c r="M789" s="196"/>
      <c r="N789" s="197"/>
      <c r="O789" s="66"/>
      <c r="P789" s="66"/>
      <c r="Q789" s="66"/>
      <c r="R789" s="66"/>
      <c r="S789" s="66"/>
      <c r="T789" s="67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T789" s="19" t="s">
        <v>154</v>
      </c>
      <c r="AU789" s="19" t="s">
        <v>85</v>
      </c>
    </row>
    <row r="790" spans="1:47" s="2" customFormat="1" ht="11.25">
      <c r="A790" s="36"/>
      <c r="B790" s="37"/>
      <c r="C790" s="38"/>
      <c r="D790" s="198" t="s">
        <v>155</v>
      </c>
      <c r="E790" s="38"/>
      <c r="F790" s="199" t="s">
        <v>994</v>
      </c>
      <c r="G790" s="38"/>
      <c r="H790" s="38"/>
      <c r="I790" s="195"/>
      <c r="J790" s="38"/>
      <c r="K790" s="38"/>
      <c r="L790" s="41"/>
      <c r="M790" s="196"/>
      <c r="N790" s="197"/>
      <c r="O790" s="66"/>
      <c r="P790" s="66"/>
      <c r="Q790" s="66"/>
      <c r="R790" s="66"/>
      <c r="S790" s="66"/>
      <c r="T790" s="67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T790" s="19" t="s">
        <v>155</v>
      </c>
      <c r="AU790" s="19" t="s">
        <v>85</v>
      </c>
    </row>
    <row r="791" spans="1:65" s="2" customFormat="1" ht="21.75" customHeight="1">
      <c r="A791" s="36"/>
      <c r="B791" s="37"/>
      <c r="C791" s="180" t="s">
        <v>995</v>
      </c>
      <c r="D791" s="180" t="s">
        <v>147</v>
      </c>
      <c r="E791" s="181" t="s">
        <v>996</v>
      </c>
      <c r="F791" s="182" t="s">
        <v>997</v>
      </c>
      <c r="G791" s="183" t="s">
        <v>455</v>
      </c>
      <c r="H791" s="184">
        <v>5.021</v>
      </c>
      <c r="I791" s="185"/>
      <c r="J791" s="186">
        <f>ROUND(I791*H791,2)</f>
        <v>0</v>
      </c>
      <c r="K791" s="182" t="s">
        <v>151</v>
      </c>
      <c r="L791" s="41"/>
      <c r="M791" s="187" t="s">
        <v>19</v>
      </c>
      <c r="N791" s="188" t="s">
        <v>46</v>
      </c>
      <c r="O791" s="66"/>
      <c r="P791" s="189">
        <f>O791*H791</f>
        <v>0</v>
      </c>
      <c r="Q791" s="189">
        <v>0</v>
      </c>
      <c r="R791" s="189">
        <f>Q791*H791</f>
        <v>0</v>
      </c>
      <c r="S791" s="189">
        <v>0</v>
      </c>
      <c r="T791" s="190">
        <f>S791*H791</f>
        <v>0</v>
      </c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R791" s="191" t="s">
        <v>169</v>
      </c>
      <c r="AT791" s="191" t="s">
        <v>147</v>
      </c>
      <c r="AU791" s="191" t="s">
        <v>85</v>
      </c>
      <c r="AY791" s="19" t="s">
        <v>144</v>
      </c>
      <c r="BE791" s="192">
        <f>IF(N791="základní",J791,0)</f>
        <v>0</v>
      </c>
      <c r="BF791" s="192">
        <f>IF(N791="snížená",J791,0)</f>
        <v>0</v>
      </c>
      <c r="BG791" s="192">
        <f>IF(N791="zákl. přenesená",J791,0)</f>
        <v>0</v>
      </c>
      <c r="BH791" s="192">
        <f>IF(N791="sníž. přenesená",J791,0)</f>
        <v>0</v>
      </c>
      <c r="BI791" s="192">
        <f>IF(N791="nulová",J791,0)</f>
        <v>0</v>
      </c>
      <c r="BJ791" s="19" t="s">
        <v>83</v>
      </c>
      <c r="BK791" s="192">
        <f>ROUND(I791*H791,2)</f>
        <v>0</v>
      </c>
      <c r="BL791" s="19" t="s">
        <v>169</v>
      </c>
      <c r="BM791" s="191" t="s">
        <v>998</v>
      </c>
    </row>
    <row r="792" spans="1:47" s="2" customFormat="1" ht="11.25">
      <c r="A792" s="36"/>
      <c r="B792" s="37"/>
      <c r="C792" s="38"/>
      <c r="D792" s="193" t="s">
        <v>154</v>
      </c>
      <c r="E792" s="38"/>
      <c r="F792" s="194" t="s">
        <v>999</v>
      </c>
      <c r="G792" s="38"/>
      <c r="H792" s="38"/>
      <c r="I792" s="195"/>
      <c r="J792" s="38"/>
      <c r="K792" s="38"/>
      <c r="L792" s="41"/>
      <c r="M792" s="196"/>
      <c r="N792" s="197"/>
      <c r="O792" s="66"/>
      <c r="P792" s="66"/>
      <c r="Q792" s="66"/>
      <c r="R792" s="66"/>
      <c r="S792" s="66"/>
      <c r="T792" s="67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T792" s="19" t="s">
        <v>154</v>
      </c>
      <c r="AU792" s="19" t="s">
        <v>85</v>
      </c>
    </row>
    <row r="793" spans="1:47" s="2" customFormat="1" ht="11.25">
      <c r="A793" s="36"/>
      <c r="B793" s="37"/>
      <c r="C793" s="38"/>
      <c r="D793" s="198" t="s">
        <v>155</v>
      </c>
      <c r="E793" s="38"/>
      <c r="F793" s="199" t="s">
        <v>1000</v>
      </c>
      <c r="G793" s="38"/>
      <c r="H793" s="38"/>
      <c r="I793" s="195"/>
      <c r="J793" s="38"/>
      <c r="K793" s="38"/>
      <c r="L793" s="41"/>
      <c r="M793" s="196"/>
      <c r="N793" s="197"/>
      <c r="O793" s="66"/>
      <c r="P793" s="66"/>
      <c r="Q793" s="66"/>
      <c r="R793" s="66"/>
      <c r="S793" s="66"/>
      <c r="T793" s="67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9" t="s">
        <v>155</v>
      </c>
      <c r="AU793" s="19" t="s">
        <v>85</v>
      </c>
    </row>
    <row r="794" spans="1:65" s="2" customFormat="1" ht="16.5" customHeight="1">
      <c r="A794" s="36"/>
      <c r="B794" s="37"/>
      <c r="C794" s="180" t="s">
        <v>1001</v>
      </c>
      <c r="D794" s="180" t="s">
        <v>147</v>
      </c>
      <c r="E794" s="181" t="s">
        <v>1002</v>
      </c>
      <c r="F794" s="182" t="s">
        <v>1003</v>
      </c>
      <c r="G794" s="183" t="s">
        <v>455</v>
      </c>
      <c r="H794" s="184">
        <v>5.021</v>
      </c>
      <c r="I794" s="185"/>
      <c r="J794" s="186">
        <f>ROUND(I794*H794,2)</f>
        <v>0</v>
      </c>
      <c r="K794" s="182" t="s">
        <v>151</v>
      </c>
      <c r="L794" s="41"/>
      <c r="M794" s="187" t="s">
        <v>19</v>
      </c>
      <c r="N794" s="188" t="s">
        <v>46</v>
      </c>
      <c r="O794" s="66"/>
      <c r="P794" s="189">
        <f>O794*H794</f>
        <v>0</v>
      </c>
      <c r="Q794" s="189">
        <v>0</v>
      </c>
      <c r="R794" s="189">
        <f>Q794*H794</f>
        <v>0</v>
      </c>
      <c r="S794" s="189">
        <v>0</v>
      </c>
      <c r="T794" s="190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91" t="s">
        <v>169</v>
      </c>
      <c r="AT794" s="191" t="s">
        <v>147</v>
      </c>
      <c r="AU794" s="191" t="s">
        <v>85</v>
      </c>
      <c r="AY794" s="19" t="s">
        <v>144</v>
      </c>
      <c r="BE794" s="192">
        <f>IF(N794="základní",J794,0)</f>
        <v>0</v>
      </c>
      <c r="BF794" s="192">
        <f>IF(N794="snížená",J794,0)</f>
        <v>0</v>
      </c>
      <c r="BG794" s="192">
        <f>IF(N794="zákl. přenesená",J794,0)</f>
        <v>0</v>
      </c>
      <c r="BH794" s="192">
        <f>IF(N794="sníž. přenesená",J794,0)</f>
        <v>0</v>
      </c>
      <c r="BI794" s="192">
        <f>IF(N794="nulová",J794,0)</f>
        <v>0</v>
      </c>
      <c r="BJ794" s="19" t="s">
        <v>83</v>
      </c>
      <c r="BK794" s="192">
        <f>ROUND(I794*H794,2)</f>
        <v>0</v>
      </c>
      <c r="BL794" s="19" t="s">
        <v>169</v>
      </c>
      <c r="BM794" s="191" t="s">
        <v>1004</v>
      </c>
    </row>
    <row r="795" spans="1:47" s="2" customFormat="1" ht="11.25">
      <c r="A795" s="36"/>
      <c r="B795" s="37"/>
      <c r="C795" s="38"/>
      <c r="D795" s="193" t="s">
        <v>154</v>
      </c>
      <c r="E795" s="38"/>
      <c r="F795" s="194" t="s">
        <v>1005</v>
      </c>
      <c r="G795" s="38"/>
      <c r="H795" s="38"/>
      <c r="I795" s="195"/>
      <c r="J795" s="38"/>
      <c r="K795" s="38"/>
      <c r="L795" s="41"/>
      <c r="M795" s="196"/>
      <c r="N795" s="197"/>
      <c r="O795" s="66"/>
      <c r="P795" s="66"/>
      <c r="Q795" s="66"/>
      <c r="R795" s="66"/>
      <c r="S795" s="66"/>
      <c r="T795" s="67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154</v>
      </c>
      <c r="AU795" s="19" t="s">
        <v>85</v>
      </c>
    </row>
    <row r="796" spans="1:47" s="2" customFormat="1" ht="11.25">
      <c r="A796" s="36"/>
      <c r="B796" s="37"/>
      <c r="C796" s="38"/>
      <c r="D796" s="198" t="s">
        <v>155</v>
      </c>
      <c r="E796" s="38"/>
      <c r="F796" s="199" t="s">
        <v>1006</v>
      </c>
      <c r="G796" s="38"/>
      <c r="H796" s="38"/>
      <c r="I796" s="195"/>
      <c r="J796" s="38"/>
      <c r="K796" s="38"/>
      <c r="L796" s="41"/>
      <c r="M796" s="196"/>
      <c r="N796" s="197"/>
      <c r="O796" s="66"/>
      <c r="P796" s="66"/>
      <c r="Q796" s="66"/>
      <c r="R796" s="66"/>
      <c r="S796" s="66"/>
      <c r="T796" s="67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T796" s="19" t="s">
        <v>155</v>
      </c>
      <c r="AU796" s="19" t="s">
        <v>85</v>
      </c>
    </row>
    <row r="797" spans="1:65" s="2" customFormat="1" ht="24.2" customHeight="1">
      <c r="A797" s="36"/>
      <c r="B797" s="37"/>
      <c r="C797" s="180" t="s">
        <v>1007</v>
      </c>
      <c r="D797" s="180" t="s">
        <v>147</v>
      </c>
      <c r="E797" s="181" t="s">
        <v>1008</v>
      </c>
      <c r="F797" s="182" t="s">
        <v>1009</v>
      </c>
      <c r="G797" s="183" t="s">
        <v>455</v>
      </c>
      <c r="H797" s="184">
        <v>5.021</v>
      </c>
      <c r="I797" s="185"/>
      <c r="J797" s="186">
        <f>ROUND(I797*H797,2)</f>
        <v>0</v>
      </c>
      <c r="K797" s="182" t="s">
        <v>151</v>
      </c>
      <c r="L797" s="41"/>
      <c r="M797" s="187" t="s">
        <v>19</v>
      </c>
      <c r="N797" s="188" t="s">
        <v>46</v>
      </c>
      <c r="O797" s="66"/>
      <c r="P797" s="189">
        <f>O797*H797</f>
        <v>0</v>
      </c>
      <c r="Q797" s="189">
        <v>0</v>
      </c>
      <c r="R797" s="189">
        <f>Q797*H797</f>
        <v>0</v>
      </c>
      <c r="S797" s="189">
        <v>0</v>
      </c>
      <c r="T797" s="190">
        <f>S797*H797</f>
        <v>0</v>
      </c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R797" s="191" t="s">
        <v>169</v>
      </c>
      <c r="AT797" s="191" t="s">
        <v>147</v>
      </c>
      <c r="AU797" s="191" t="s">
        <v>85</v>
      </c>
      <c r="AY797" s="19" t="s">
        <v>144</v>
      </c>
      <c r="BE797" s="192">
        <f>IF(N797="základní",J797,0)</f>
        <v>0</v>
      </c>
      <c r="BF797" s="192">
        <f>IF(N797="snížená",J797,0)</f>
        <v>0</v>
      </c>
      <c r="BG797" s="192">
        <f>IF(N797="zákl. přenesená",J797,0)</f>
        <v>0</v>
      </c>
      <c r="BH797" s="192">
        <f>IF(N797="sníž. přenesená",J797,0)</f>
        <v>0</v>
      </c>
      <c r="BI797" s="192">
        <f>IF(N797="nulová",J797,0)</f>
        <v>0</v>
      </c>
      <c r="BJ797" s="19" t="s">
        <v>83</v>
      </c>
      <c r="BK797" s="192">
        <f>ROUND(I797*H797,2)</f>
        <v>0</v>
      </c>
      <c r="BL797" s="19" t="s">
        <v>169</v>
      </c>
      <c r="BM797" s="191" t="s">
        <v>1010</v>
      </c>
    </row>
    <row r="798" spans="1:47" s="2" customFormat="1" ht="19.5">
      <c r="A798" s="36"/>
      <c r="B798" s="37"/>
      <c r="C798" s="38"/>
      <c r="D798" s="193" t="s">
        <v>154</v>
      </c>
      <c r="E798" s="38"/>
      <c r="F798" s="194" t="s">
        <v>1011</v>
      </c>
      <c r="G798" s="38"/>
      <c r="H798" s="38"/>
      <c r="I798" s="195"/>
      <c r="J798" s="38"/>
      <c r="K798" s="38"/>
      <c r="L798" s="41"/>
      <c r="M798" s="196"/>
      <c r="N798" s="197"/>
      <c r="O798" s="66"/>
      <c r="P798" s="66"/>
      <c r="Q798" s="66"/>
      <c r="R798" s="66"/>
      <c r="S798" s="66"/>
      <c r="T798" s="67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T798" s="19" t="s">
        <v>154</v>
      </c>
      <c r="AU798" s="19" t="s">
        <v>85</v>
      </c>
    </row>
    <row r="799" spans="1:47" s="2" customFormat="1" ht="11.25">
      <c r="A799" s="36"/>
      <c r="B799" s="37"/>
      <c r="C799" s="38"/>
      <c r="D799" s="198" t="s">
        <v>155</v>
      </c>
      <c r="E799" s="38"/>
      <c r="F799" s="199" t="s">
        <v>1012</v>
      </c>
      <c r="G799" s="38"/>
      <c r="H799" s="38"/>
      <c r="I799" s="195"/>
      <c r="J799" s="38"/>
      <c r="K799" s="38"/>
      <c r="L799" s="41"/>
      <c r="M799" s="196"/>
      <c r="N799" s="197"/>
      <c r="O799" s="66"/>
      <c r="P799" s="66"/>
      <c r="Q799" s="66"/>
      <c r="R799" s="66"/>
      <c r="S799" s="66"/>
      <c r="T799" s="67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T799" s="19" t="s">
        <v>155</v>
      </c>
      <c r="AU799" s="19" t="s">
        <v>85</v>
      </c>
    </row>
    <row r="800" spans="2:63" s="12" customFormat="1" ht="22.9" customHeight="1">
      <c r="B800" s="164"/>
      <c r="C800" s="165"/>
      <c r="D800" s="166" t="s">
        <v>74</v>
      </c>
      <c r="E800" s="178" t="s">
        <v>1013</v>
      </c>
      <c r="F800" s="178" t="s">
        <v>1014</v>
      </c>
      <c r="G800" s="165"/>
      <c r="H800" s="165"/>
      <c r="I800" s="168"/>
      <c r="J800" s="179">
        <f>BK800</f>
        <v>0</v>
      </c>
      <c r="K800" s="165"/>
      <c r="L800" s="170"/>
      <c r="M800" s="171"/>
      <c r="N800" s="172"/>
      <c r="O800" s="172"/>
      <c r="P800" s="173">
        <f>SUM(P801:P803)</f>
        <v>0</v>
      </c>
      <c r="Q800" s="172"/>
      <c r="R800" s="173">
        <f>SUM(R801:R803)</f>
        <v>0</v>
      </c>
      <c r="S800" s="172"/>
      <c r="T800" s="174">
        <f>SUM(T801:T803)</f>
        <v>0</v>
      </c>
      <c r="AR800" s="175" t="s">
        <v>83</v>
      </c>
      <c r="AT800" s="176" t="s">
        <v>74</v>
      </c>
      <c r="AU800" s="176" t="s">
        <v>83</v>
      </c>
      <c r="AY800" s="175" t="s">
        <v>144</v>
      </c>
      <c r="BK800" s="177">
        <f>SUM(BK801:BK803)</f>
        <v>0</v>
      </c>
    </row>
    <row r="801" spans="1:65" s="2" customFormat="1" ht="16.5" customHeight="1">
      <c r="A801" s="36"/>
      <c r="B801" s="37"/>
      <c r="C801" s="180" t="s">
        <v>1015</v>
      </c>
      <c r="D801" s="180" t="s">
        <v>147</v>
      </c>
      <c r="E801" s="181" t="s">
        <v>1016</v>
      </c>
      <c r="F801" s="182" t="s">
        <v>1017</v>
      </c>
      <c r="G801" s="183" t="s">
        <v>455</v>
      </c>
      <c r="H801" s="184">
        <v>62.266</v>
      </c>
      <c r="I801" s="185"/>
      <c r="J801" s="186">
        <f>ROUND(I801*H801,2)</f>
        <v>0</v>
      </c>
      <c r="K801" s="182" t="s">
        <v>151</v>
      </c>
      <c r="L801" s="41"/>
      <c r="M801" s="187" t="s">
        <v>19</v>
      </c>
      <c r="N801" s="188" t="s">
        <v>46</v>
      </c>
      <c r="O801" s="66"/>
      <c r="P801" s="189">
        <f>O801*H801</f>
        <v>0</v>
      </c>
      <c r="Q801" s="189">
        <v>0</v>
      </c>
      <c r="R801" s="189">
        <f>Q801*H801</f>
        <v>0</v>
      </c>
      <c r="S801" s="189">
        <v>0</v>
      </c>
      <c r="T801" s="190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91" t="s">
        <v>169</v>
      </c>
      <c r="AT801" s="191" t="s">
        <v>147</v>
      </c>
      <c r="AU801" s="191" t="s">
        <v>85</v>
      </c>
      <c r="AY801" s="19" t="s">
        <v>144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19" t="s">
        <v>83</v>
      </c>
      <c r="BK801" s="192">
        <f>ROUND(I801*H801,2)</f>
        <v>0</v>
      </c>
      <c r="BL801" s="19" t="s">
        <v>169</v>
      </c>
      <c r="BM801" s="191" t="s">
        <v>1018</v>
      </c>
    </row>
    <row r="802" spans="1:47" s="2" customFormat="1" ht="19.5">
      <c r="A802" s="36"/>
      <c r="B802" s="37"/>
      <c r="C802" s="38"/>
      <c r="D802" s="193" t="s">
        <v>154</v>
      </c>
      <c r="E802" s="38"/>
      <c r="F802" s="194" t="s">
        <v>1019</v>
      </c>
      <c r="G802" s="38"/>
      <c r="H802" s="38"/>
      <c r="I802" s="195"/>
      <c r="J802" s="38"/>
      <c r="K802" s="38"/>
      <c r="L802" s="41"/>
      <c r="M802" s="196"/>
      <c r="N802" s="197"/>
      <c r="O802" s="66"/>
      <c r="P802" s="66"/>
      <c r="Q802" s="66"/>
      <c r="R802" s="66"/>
      <c r="S802" s="66"/>
      <c r="T802" s="67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T802" s="19" t="s">
        <v>154</v>
      </c>
      <c r="AU802" s="19" t="s">
        <v>85</v>
      </c>
    </row>
    <row r="803" spans="1:47" s="2" customFormat="1" ht="11.25">
      <c r="A803" s="36"/>
      <c r="B803" s="37"/>
      <c r="C803" s="38"/>
      <c r="D803" s="198" t="s">
        <v>155</v>
      </c>
      <c r="E803" s="38"/>
      <c r="F803" s="199" t="s">
        <v>1020</v>
      </c>
      <c r="G803" s="38"/>
      <c r="H803" s="38"/>
      <c r="I803" s="195"/>
      <c r="J803" s="38"/>
      <c r="K803" s="38"/>
      <c r="L803" s="41"/>
      <c r="M803" s="196"/>
      <c r="N803" s="197"/>
      <c r="O803" s="66"/>
      <c r="P803" s="66"/>
      <c r="Q803" s="66"/>
      <c r="R803" s="66"/>
      <c r="S803" s="66"/>
      <c r="T803" s="67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155</v>
      </c>
      <c r="AU803" s="19" t="s">
        <v>85</v>
      </c>
    </row>
    <row r="804" spans="2:63" s="12" customFormat="1" ht="25.9" customHeight="1">
      <c r="B804" s="164"/>
      <c r="C804" s="165"/>
      <c r="D804" s="166" t="s">
        <v>74</v>
      </c>
      <c r="E804" s="167" t="s">
        <v>1021</v>
      </c>
      <c r="F804" s="167" t="s">
        <v>1022</v>
      </c>
      <c r="G804" s="165"/>
      <c r="H804" s="165"/>
      <c r="I804" s="168"/>
      <c r="J804" s="169">
        <f>BK804</f>
        <v>0</v>
      </c>
      <c r="K804" s="165"/>
      <c r="L804" s="170"/>
      <c r="M804" s="171"/>
      <c r="N804" s="172"/>
      <c r="O804" s="172"/>
      <c r="P804" s="173">
        <f>P805+P901+P931+P935+P967+P983+P1018+P1032+P1054+P1088+P1148+P1241+P1283+P1302</f>
        <v>0</v>
      </c>
      <c r="Q804" s="172"/>
      <c r="R804" s="173">
        <f>R805+R901+R931+R935+R967+R983+R1018+R1032+R1054+R1088+R1148+R1241+R1283+R1302</f>
        <v>945.21003319</v>
      </c>
      <c r="S804" s="172"/>
      <c r="T804" s="174">
        <f>T805+T901+T931+T935+T967+T983+T1018+T1032+T1054+T1088+T1148+T1241+T1283+T1302</f>
        <v>5.76275612</v>
      </c>
      <c r="AR804" s="175" t="s">
        <v>85</v>
      </c>
      <c r="AT804" s="176" t="s">
        <v>74</v>
      </c>
      <c r="AU804" s="176" t="s">
        <v>75</v>
      </c>
      <c r="AY804" s="175" t="s">
        <v>144</v>
      </c>
      <c r="BK804" s="177">
        <f>BK805+BK901+BK931+BK935+BK967+BK983+BK1018+BK1032+BK1054+BK1088+BK1148+BK1241+BK1283+BK1302</f>
        <v>0</v>
      </c>
    </row>
    <row r="805" spans="2:63" s="12" customFormat="1" ht="22.9" customHeight="1">
      <c r="B805" s="164"/>
      <c r="C805" s="165"/>
      <c r="D805" s="166" t="s">
        <v>74</v>
      </c>
      <c r="E805" s="178" t="s">
        <v>1023</v>
      </c>
      <c r="F805" s="178" t="s">
        <v>1024</v>
      </c>
      <c r="G805" s="165"/>
      <c r="H805" s="165"/>
      <c r="I805" s="168"/>
      <c r="J805" s="179">
        <f>BK805</f>
        <v>0</v>
      </c>
      <c r="K805" s="165"/>
      <c r="L805" s="170"/>
      <c r="M805" s="171"/>
      <c r="N805" s="172"/>
      <c r="O805" s="172"/>
      <c r="P805" s="173">
        <f>SUM(P806:P900)</f>
        <v>0</v>
      </c>
      <c r="Q805" s="172"/>
      <c r="R805" s="173">
        <f>SUM(R806:R900)</f>
        <v>926.8605689999999</v>
      </c>
      <c r="S805" s="172"/>
      <c r="T805" s="174">
        <f>SUM(T806:T900)</f>
        <v>0</v>
      </c>
      <c r="AR805" s="175" t="s">
        <v>85</v>
      </c>
      <c r="AT805" s="176" t="s">
        <v>74</v>
      </c>
      <c r="AU805" s="176" t="s">
        <v>83</v>
      </c>
      <c r="AY805" s="175" t="s">
        <v>144</v>
      </c>
      <c r="BK805" s="177">
        <f>SUM(BK806:BK900)</f>
        <v>0</v>
      </c>
    </row>
    <row r="806" spans="1:65" s="2" customFormat="1" ht="16.5" customHeight="1">
      <c r="A806" s="36"/>
      <c r="B806" s="37"/>
      <c r="C806" s="180" t="s">
        <v>1025</v>
      </c>
      <c r="D806" s="180" t="s">
        <v>147</v>
      </c>
      <c r="E806" s="181" t="s">
        <v>1026</v>
      </c>
      <c r="F806" s="182" t="s">
        <v>1027</v>
      </c>
      <c r="G806" s="183" t="s">
        <v>199</v>
      </c>
      <c r="H806" s="184">
        <v>118.902</v>
      </c>
      <c r="I806" s="185"/>
      <c r="J806" s="186">
        <f>ROUND(I806*H806,2)</f>
        <v>0</v>
      </c>
      <c r="K806" s="182" t="s">
        <v>19</v>
      </c>
      <c r="L806" s="41"/>
      <c r="M806" s="187" t="s">
        <v>19</v>
      </c>
      <c r="N806" s="188" t="s">
        <v>46</v>
      </c>
      <c r="O806" s="66"/>
      <c r="P806" s="189">
        <f>O806*H806</f>
        <v>0</v>
      </c>
      <c r="Q806" s="189">
        <v>0</v>
      </c>
      <c r="R806" s="189">
        <f>Q806*H806</f>
        <v>0</v>
      </c>
      <c r="S806" s="189">
        <v>0</v>
      </c>
      <c r="T806" s="190">
        <f>S806*H806</f>
        <v>0</v>
      </c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R806" s="191" t="s">
        <v>249</v>
      </c>
      <c r="AT806" s="191" t="s">
        <v>147</v>
      </c>
      <c r="AU806" s="191" t="s">
        <v>85</v>
      </c>
      <c r="AY806" s="19" t="s">
        <v>144</v>
      </c>
      <c r="BE806" s="192">
        <f>IF(N806="základní",J806,0)</f>
        <v>0</v>
      </c>
      <c r="BF806" s="192">
        <f>IF(N806="snížená",J806,0)</f>
        <v>0</v>
      </c>
      <c r="BG806" s="192">
        <f>IF(N806="zákl. přenesená",J806,0)</f>
        <v>0</v>
      </c>
      <c r="BH806" s="192">
        <f>IF(N806="sníž. přenesená",J806,0)</f>
        <v>0</v>
      </c>
      <c r="BI806" s="192">
        <f>IF(N806="nulová",J806,0)</f>
        <v>0</v>
      </c>
      <c r="BJ806" s="19" t="s">
        <v>83</v>
      </c>
      <c r="BK806" s="192">
        <f>ROUND(I806*H806,2)</f>
        <v>0</v>
      </c>
      <c r="BL806" s="19" t="s">
        <v>249</v>
      </c>
      <c r="BM806" s="191" t="s">
        <v>1028</v>
      </c>
    </row>
    <row r="807" spans="1:47" s="2" customFormat="1" ht="11.25">
      <c r="A807" s="36"/>
      <c r="B807" s="37"/>
      <c r="C807" s="38"/>
      <c r="D807" s="193" t="s">
        <v>154</v>
      </c>
      <c r="E807" s="38"/>
      <c r="F807" s="194" t="s">
        <v>1029</v>
      </c>
      <c r="G807" s="38"/>
      <c r="H807" s="38"/>
      <c r="I807" s="195"/>
      <c r="J807" s="38"/>
      <c r="K807" s="38"/>
      <c r="L807" s="41"/>
      <c r="M807" s="196"/>
      <c r="N807" s="197"/>
      <c r="O807" s="66"/>
      <c r="P807" s="66"/>
      <c r="Q807" s="66"/>
      <c r="R807" s="66"/>
      <c r="S807" s="66"/>
      <c r="T807" s="67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T807" s="19" t="s">
        <v>154</v>
      </c>
      <c r="AU807" s="19" t="s">
        <v>85</v>
      </c>
    </row>
    <row r="808" spans="1:47" s="2" customFormat="1" ht="19.5">
      <c r="A808" s="36"/>
      <c r="B808" s="37"/>
      <c r="C808" s="38"/>
      <c r="D808" s="193" t="s">
        <v>167</v>
      </c>
      <c r="E808" s="38"/>
      <c r="F808" s="200" t="s">
        <v>1030</v>
      </c>
      <c r="G808" s="38"/>
      <c r="H808" s="38"/>
      <c r="I808" s="195"/>
      <c r="J808" s="38"/>
      <c r="K808" s="38"/>
      <c r="L808" s="41"/>
      <c r="M808" s="196"/>
      <c r="N808" s="197"/>
      <c r="O808" s="66"/>
      <c r="P808" s="66"/>
      <c r="Q808" s="66"/>
      <c r="R808" s="66"/>
      <c r="S808" s="66"/>
      <c r="T808" s="67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T808" s="19" t="s">
        <v>167</v>
      </c>
      <c r="AU808" s="19" t="s">
        <v>85</v>
      </c>
    </row>
    <row r="809" spans="2:51" s="15" customFormat="1" ht="11.25">
      <c r="B809" s="227"/>
      <c r="C809" s="228"/>
      <c r="D809" s="193" t="s">
        <v>184</v>
      </c>
      <c r="E809" s="229" t="s">
        <v>19</v>
      </c>
      <c r="F809" s="230" t="s">
        <v>509</v>
      </c>
      <c r="G809" s="228"/>
      <c r="H809" s="229" t="s">
        <v>19</v>
      </c>
      <c r="I809" s="231"/>
      <c r="J809" s="228"/>
      <c r="K809" s="228"/>
      <c r="L809" s="232"/>
      <c r="M809" s="233"/>
      <c r="N809" s="234"/>
      <c r="O809" s="234"/>
      <c r="P809" s="234"/>
      <c r="Q809" s="234"/>
      <c r="R809" s="234"/>
      <c r="S809" s="234"/>
      <c r="T809" s="235"/>
      <c r="AT809" s="236" t="s">
        <v>184</v>
      </c>
      <c r="AU809" s="236" t="s">
        <v>85</v>
      </c>
      <c r="AV809" s="15" t="s">
        <v>83</v>
      </c>
      <c r="AW809" s="15" t="s">
        <v>37</v>
      </c>
      <c r="AX809" s="15" t="s">
        <v>75</v>
      </c>
      <c r="AY809" s="236" t="s">
        <v>144</v>
      </c>
    </row>
    <row r="810" spans="2:51" s="15" customFormat="1" ht="11.25">
      <c r="B810" s="227"/>
      <c r="C810" s="228"/>
      <c r="D810" s="193" t="s">
        <v>184</v>
      </c>
      <c r="E810" s="229" t="s">
        <v>19</v>
      </c>
      <c r="F810" s="230" t="s">
        <v>1031</v>
      </c>
      <c r="G810" s="228"/>
      <c r="H810" s="229" t="s">
        <v>19</v>
      </c>
      <c r="I810" s="231"/>
      <c r="J810" s="228"/>
      <c r="K810" s="228"/>
      <c r="L810" s="232"/>
      <c r="M810" s="233"/>
      <c r="N810" s="234"/>
      <c r="O810" s="234"/>
      <c r="P810" s="234"/>
      <c r="Q810" s="234"/>
      <c r="R810" s="234"/>
      <c r="S810" s="234"/>
      <c r="T810" s="235"/>
      <c r="AT810" s="236" t="s">
        <v>184</v>
      </c>
      <c r="AU810" s="236" t="s">
        <v>85</v>
      </c>
      <c r="AV810" s="15" t="s">
        <v>83</v>
      </c>
      <c r="AW810" s="15" t="s">
        <v>37</v>
      </c>
      <c r="AX810" s="15" t="s">
        <v>75</v>
      </c>
      <c r="AY810" s="236" t="s">
        <v>144</v>
      </c>
    </row>
    <row r="811" spans="2:51" s="13" customFormat="1" ht="11.25">
      <c r="B811" s="201"/>
      <c r="C811" s="202"/>
      <c r="D811" s="193" t="s">
        <v>184</v>
      </c>
      <c r="E811" s="203" t="s">
        <v>19</v>
      </c>
      <c r="F811" s="204" t="s">
        <v>1032</v>
      </c>
      <c r="G811" s="202"/>
      <c r="H811" s="205">
        <v>47.52</v>
      </c>
      <c r="I811" s="206"/>
      <c r="J811" s="202"/>
      <c r="K811" s="202"/>
      <c r="L811" s="207"/>
      <c r="M811" s="208"/>
      <c r="N811" s="209"/>
      <c r="O811" s="209"/>
      <c r="P811" s="209"/>
      <c r="Q811" s="209"/>
      <c r="R811" s="209"/>
      <c r="S811" s="209"/>
      <c r="T811" s="210"/>
      <c r="AT811" s="211" t="s">
        <v>184</v>
      </c>
      <c r="AU811" s="211" t="s">
        <v>85</v>
      </c>
      <c r="AV811" s="13" t="s">
        <v>85</v>
      </c>
      <c r="AW811" s="13" t="s">
        <v>37</v>
      </c>
      <c r="AX811" s="13" t="s">
        <v>75</v>
      </c>
      <c r="AY811" s="211" t="s">
        <v>144</v>
      </c>
    </row>
    <row r="812" spans="2:51" s="15" customFormat="1" ht="11.25">
      <c r="B812" s="227"/>
      <c r="C812" s="228"/>
      <c r="D812" s="193" t="s">
        <v>184</v>
      </c>
      <c r="E812" s="229" t="s">
        <v>19</v>
      </c>
      <c r="F812" s="230" t="s">
        <v>1033</v>
      </c>
      <c r="G812" s="228"/>
      <c r="H812" s="229" t="s">
        <v>19</v>
      </c>
      <c r="I812" s="231"/>
      <c r="J812" s="228"/>
      <c r="K812" s="228"/>
      <c r="L812" s="232"/>
      <c r="M812" s="233"/>
      <c r="N812" s="234"/>
      <c r="O812" s="234"/>
      <c r="P812" s="234"/>
      <c r="Q812" s="234"/>
      <c r="R812" s="234"/>
      <c r="S812" s="234"/>
      <c r="T812" s="235"/>
      <c r="AT812" s="236" t="s">
        <v>184</v>
      </c>
      <c r="AU812" s="236" t="s">
        <v>85</v>
      </c>
      <c r="AV812" s="15" t="s">
        <v>83</v>
      </c>
      <c r="AW812" s="15" t="s">
        <v>37</v>
      </c>
      <c r="AX812" s="15" t="s">
        <v>75</v>
      </c>
      <c r="AY812" s="236" t="s">
        <v>144</v>
      </c>
    </row>
    <row r="813" spans="2:51" s="13" customFormat="1" ht="11.25">
      <c r="B813" s="201"/>
      <c r="C813" s="202"/>
      <c r="D813" s="193" t="s">
        <v>184</v>
      </c>
      <c r="E813" s="203" t="s">
        <v>19</v>
      </c>
      <c r="F813" s="204" t="s">
        <v>1034</v>
      </c>
      <c r="G813" s="202"/>
      <c r="H813" s="205">
        <v>24.64</v>
      </c>
      <c r="I813" s="206"/>
      <c r="J813" s="202"/>
      <c r="K813" s="202"/>
      <c r="L813" s="207"/>
      <c r="M813" s="208"/>
      <c r="N813" s="209"/>
      <c r="O813" s="209"/>
      <c r="P813" s="209"/>
      <c r="Q813" s="209"/>
      <c r="R813" s="209"/>
      <c r="S813" s="209"/>
      <c r="T813" s="210"/>
      <c r="AT813" s="211" t="s">
        <v>184</v>
      </c>
      <c r="AU813" s="211" t="s">
        <v>85</v>
      </c>
      <c r="AV813" s="13" t="s">
        <v>85</v>
      </c>
      <c r="AW813" s="13" t="s">
        <v>37</v>
      </c>
      <c r="AX813" s="13" t="s">
        <v>75</v>
      </c>
      <c r="AY813" s="211" t="s">
        <v>144</v>
      </c>
    </row>
    <row r="814" spans="2:51" s="16" customFormat="1" ht="11.25">
      <c r="B814" s="237"/>
      <c r="C814" s="238"/>
      <c r="D814" s="193" t="s">
        <v>184</v>
      </c>
      <c r="E814" s="239" t="s">
        <v>19</v>
      </c>
      <c r="F814" s="240" t="s">
        <v>564</v>
      </c>
      <c r="G814" s="238"/>
      <c r="H814" s="241">
        <v>72.16</v>
      </c>
      <c r="I814" s="242"/>
      <c r="J814" s="238"/>
      <c r="K814" s="238"/>
      <c r="L814" s="243"/>
      <c r="M814" s="244"/>
      <c r="N814" s="245"/>
      <c r="O814" s="245"/>
      <c r="P814" s="245"/>
      <c r="Q814" s="245"/>
      <c r="R814" s="245"/>
      <c r="S814" s="245"/>
      <c r="T814" s="246"/>
      <c r="AT814" s="247" t="s">
        <v>184</v>
      </c>
      <c r="AU814" s="247" t="s">
        <v>85</v>
      </c>
      <c r="AV814" s="16" t="s">
        <v>161</v>
      </c>
      <c r="AW814" s="16" t="s">
        <v>37</v>
      </c>
      <c r="AX814" s="16" t="s">
        <v>75</v>
      </c>
      <c r="AY814" s="247" t="s">
        <v>144</v>
      </c>
    </row>
    <row r="815" spans="2:51" s="15" customFormat="1" ht="11.25">
      <c r="B815" s="227"/>
      <c r="C815" s="228"/>
      <c r="D815" s="193" t="s">
        <v>184</v>
      </c>
      <c r="E815" s="229" t="s">
        <v>19</v>
      </c>
      <c r="F815" s="230" t="s">
        <v>416</v>
      </c>
      <c r="G815" s="228"/>
      <c r="H815" s="229" t="s">
        <v>19</v>
      </c>
      <c r="I815" s="231"/>
      <c r="J815" s="228"/>
      <c r="K815" s="228"/>
      <c r="L815" s="232"/>
      <c r="M815" s="233"/>
      <c r="N815" s="234"/>
      <c r="O815" s="234"/>
      <c r="P815" s="234"/>
      <c r="Q815" s="234"/>
      <c r="R815" s="234"/>
      <c r="S815" s="234"/>
      <c r="T815" s="235"/>
      <c r="AT815" s="236" t="s">
        <v>184</v>
      </c>
      <c r="AU815" s="236" t="s">
        <v>85</v>
      </c>
      <c r="AV815" s="15" t="s">
        <v>83</v>
      </c>
      <c r="AW815" s="15" t="s">
        <v>37</v>
      </c>
      <c r="AX815" s="15" t="s">
        <v>75</v>
      </c>
      <c r="AY815" s="236" t="s">
        <v>144</v>
      </c>
    </row>
    <row r="816" spans="2:51" s="15" customFormat="1" ht="11.25">
      <c r="B816" s="227"/>
      <c r="C816" s="228"/>
      <c r="D816" s="193" t="s">
        <v>184</v>
      </c>
      <c r="E816" s="229" t="s">
        <v>19</v>
      </c>
      <c r="F816" s="230" t="s">
        <v>1031</v>
      </c>
      <c r="G816" s="228"/>
      <c r="H816" s="229" t="s">
        <v>19</v>
      </c>
      <c r="I816" s="231"/>
      <c r="J816" s="228"/>
      <c r="K816" s="228"/>
      <c r="L816" s="232"/>
      <c r="M816" s="233"/>
      <c r="N816" s="234"/>
      <c r="O816" s="234"/>
      <c r="P816" s="234"/>
      <c r="Q816" s="234"/>
      <c r="R816" s="234"/>
      <c r="S816" s="234"/>
      <c r="T816" s="235"/>
      <c r="AT816" s="236" t="s">
        <v>184</v>
      </c>
      <c r="AU816" s="236" t="s">
        <v>85</v>
      </c>
      <c r="AV816" s="15" t="s">
        <v>83</v>
      </c>
      <c r="AW816" s="15" t="s">
        <v>37</v>
      </c>
      <c r="AX816" s="15" t="s">
        <v>75</v>
      </c>
      <c r="AY816" s="236" t="s">
        <v>144</v>
      </c>
    </row>
    <row r="817" spans="2:51" s="13" customFormat="1" ht="11.25">
      <c r="B817" s="201"/>
      <c r="C817" s="202"/>
      <c r="D817" s="193" t="s">
        <v>184</v>
      </c>
      <c r="E817" s="203" t="s">
        <v>19</v>
      </c>
      <c r="F817" s="204" t="s">
        <v>1035</v>
      </c>
      <c r="G817" s="202"/>
      <c r="H817" s="205">
        <v>7.86</v>
      </c>
      <c r="I817" s="206"/>
      <c r="J817" s="202"/>
      <c r="K817" s="202"/>
      <c r="L817" s="207"/>
      <c r="M817" s="208"/>
      <c r="N817" s="209"/>
      <c r="O817" s="209"/>
      <c r="P817" s="209"/>
      <c r="Q817" s="209"/>
      <c r="R817" s="209"/>
      <c r="S817" s="209"/>
      <c r="T817" s="210"/>
      <c r="AT817" s="211" t="s">
        <v>184</v>
      </c>
      <c r="AU817" s="211" t="s">
        <v>85</v>
      </c>
      <c r="AV817" s="13" t="s">
        <v>85</v>
      </c>
      <c r="AW817" s="13" t="s">
        <v>37</v>
      </c>
      <c r="AX817" s="13" t="s">
        <v>75</v>
      </c>
      <c r="AY817" s="211" t="s">
        <v>144</v>
      </c>
    </row>
    <row r="818" spans="2:51" s="15" customFormat="1" ht="11.25">
      <c r="B818" s="227"/>
      <c r="C818" s="228"/>
      <c r="D818" s="193" t="s">
        <v>184</v>
      </c>
      <c r="E818" s="229" t="s">
        <v>19</v>
      </c>
      <c r="F818" s="230" t="s">
        <v>624</v>
      </c>
      <c r="G818" s="228"/>
      <c r="H818" s="229" t="s">
        <v>19</v>
      </c>
      <c r="I818" s="231"/>
      <c r="J818" s="228"/>
      <c r="K818" s="228"/>
      <c r="L818" s="232"/>
      <c r="M818" s="233"/>
      <c r="N818" s="234"/>
      <c r="O818" s="234"/>
      <c r="P818" s="234"/>
      <c r="Q818" s="234"/>
      <c r="R818" s="234"/>
      <c r="S818" s="234"/>
      <c r="T818" s="235"/>
      <c r="AT818" s="236" t="s">
        <v>184</v>
      </c>
      <c r="AU818" s="236" t="s">
        <v>85</v>
      </c>
      <c r="AV818" s="15" t="s">
        <v>83</v>
      </c>
      <c r="AW818" s="15" t="s">
        <v>37</v>
      </c>
      <c r="AX818" s="15" t="s">
        <v>75</v>
      </c>
      <c r="AY818" s="236" t="s">
        <v>144</v>
      </c>
    </row>
    <row r="819" spans="2:51" s="13" customFormat="1" ht="11.25">
      <c r="B819" s="201"/>
      <c r="C819" s="202"/>
      <c r="D819" s="193" t="s">
        <v>184</v>
      </c>
      <c r="E819" s="203" t="s">
        <v>19</v>
      </c>
      <c r="F819" s="204" t="s">
        <v>1036</v>
      </c>
      <c r="G819" s="202"/>
      <c r="H819" s="205">
        <v>30.161</v>
      </c>
      <c r="I819" s="206"/>
      <c r="J819" s="202"/>
      <c r="K819" s="202"/>
      <c r="L819" s="207"/>
      <c r="M819" s="208"/>
      <c r="N819" s="209"/>
      <c r="O819" s="209"/>
      <c r="P819" s="209"/>
      <c r="Q819" s="209"/>
      <c r="R819" s="209"/>
      <c r="S819" s="209"/>
      <c r="T819" s="210"/>
      <c r="AT819" s="211" t="s">
        <v>184</v>
      </c>
      <c r="AU819" s="211" t="s">
        <v>85</v>
      </c>
      <c r="AV819" s="13" t="s">
        <v>85</v>
      </c>
      <c r="AW819" s="13" t="s">
        <v>37</v>
      </c>
      <c r="AX819" s="13" t="s">
        <v>75</v>
      </c>
      <c r="AY819" s="211" t="s">
        <v>144</v>
      </c>
    </row>
    <row r="820" spans="2:51" s="15" customFormat="1" ht="11.25">
      <c r="B820" s="227"/>
      <c r="C820" s="228"/>
      <c r="D820" s="193" t="s">
        <v>184</v>
      </c>
      <c r="E820" s="229" t="s">
        <v>19</v>
      </c>
      <c r="F820" s="230" t="s">
        <v>626</v>
      </c>
      <c r="G820" s="228"/>
      <c r="H820" s="229" t="s">
        <v>19</v>
      </c>
      <c r="I820" s="231"/>
      <c r="J820" s="228"/>
      <c r="K820" s="228"/>
      <c r="L820" s="232"/>
      <c r="M820" s="233"/>
      <c r="N820" s="234"/>
      <c r="O820" s="234"/>
      <c r="P820" s="234"/>
      <c r="Q820" s="234"/>
      <c r="R820" s="234"/>
      <c r="S820" s="234"/>
      <c r="T820" s="235"/>
      <c r="AT820" s="236" t="s">
        <v>184</v>
      </c>
      <c r="AU820" s="236" t="s">
        <v>85</v>
      </c>
      <c r="AV820" s="15" t="s">
        <v>83</v>
      </c>
      <c r="AW820" s="15" t="s">
        <v>37</v>
      </c>
      <c r="AX820" s="15" t="s">
        <v>75</v>
      </c>
      <c r="AY820" s="236" t="s">
        <v>144</v>
      </c>
    </row>
    <row r="821" spans="2:51" s="13" customFormat="1" ht="11.25">
      <c r="B821" s="201"/>
      <c r="C821" s="202"/>
      <c r="D821" s="193" t="s">
        <v>184</v>
      </c>
      <c r="E821" s="203" t="s">
        <v>19</v>
      </c>
      <c r="F821" s="204" t="s">
        <v>627</v>
      </c>
      <c r="G821" s="202"/>
      <c r="H821" s="205">
        <v>8.721</v>
      </c>
      <c r="I821" s="206"/>
      <c r="J821" s="202"/>
      <c r="K821" s="202"/>
      <c r="L821" s="207"/>
      <c r="M821" s="208"/>
      <c r="N821" s="209"/>
      <c r="O821" s="209"/>
      <c r="P821" s="209"/>
      <c r="Q821" s="209"/>
      <c r="R821" s="209"/>
      <c r="S821" s="209"/>
      <c r="T821" s="210"/>
      <c r="AT821" s="211" t="s">
        <v>184</v>
      </c>
      <c r="AU821" s="211" t="s">
        <v>85</v>
      </c>
      <c r="AV821" s="13" t="s">
        <v>85</v>
      </c>
      <c r="AW821" s="13" t="s">
        <v>37</v>
      </c>
      <c r="AX821" s="13" t="s">
        <v>75</v>
      </c>
      <c r="AY821" s="211" t="s">
        <v>144</v>
      </c>
    </row>
    <row r="822" spans="2:51" s="14" customFormat="1" ht="11.25">
      <c r="B822" s="212"/>
      <c r="C822" s="213"/>
      <c r="D822" s="193" t="s">
        <v>184</v>
      </c>
      <c r="E822" s="214" t="s">
        <v>19</v>
      </c>
      <c r="F822" s="215" t="s">
        <v>186</v>
      </c>
      <c r="G822" s="213"/>
      <c r="H822" s="216">
        <v>118.902</v>
      </c>
      <c r="I822" s="217"/>
      <c r="J822" s="213"/>
      <c r="K822" s="213"/>
      <c r="L822" s="218"/>
      <c r="M822" s="219"/>
      <c r="N822" s="220"/>
      <c r="O822" s="220"/>
      <c r="P822" s="220"/>
      <c r="Q822" s="220"/>
      <c r="R822" s="220"/>
      <c r="S822" s="220"/>
      <c r="T822" s="221"/>
      <c r="AT822" s="222" t="s">
        <v>184</v>
      </c>
      <c r="AU822" s="222" t="s">
        <v>85</v>
      </c>
      <c r="AV822" s="14" t="s">
        <v>169</v>
      </c>
      <c r="AW822" s="14" t="s">
        <v>37</v>
      </c>
      <c r="AX822" s="14" t="s">
        <v>83</v>
      </c>
      <c r="AY822" s="222" t="s">
        <v>144</v>
      </c>
    </row>
    <row r="823" spans="1:65" s="2" customFormat="1" ht="16.5" customHeight="1">
      <c r="A823" s="36"/>
      <c r="B823" s="37"/>
      <c r="C823" s="248" t="s">
        <v>1037</v>
      </c>
      <c r="D823" s="248" t="s">
        <v>654</v>
      </c>
      <c r="E823" s="249" t="s">
        <v>1038</v>
      </c>
      <c r="F823" s="250" t="s">
        <v>1039</v>
      </c>
      <c r="G823" s="251" t="s">
        <v>1040</v>
      </c>
      <c r="H823" s="252">
        <v>237.804</v>
      </c>
      <c r="I823" s="253"/>
      <c r="J823" s="254">
        <f>ROUND(I823*H823,2)</f>
        <v>0</v>
      </c>
      <c r="K823" s="250" t="s">
        <v>151</v>
      </c>
      <c r="L823" s="255"/>
      <c r="M823" s="256" t="s">
        <v>19</v>
      </c>
      <c r="N823" s="257" t="s">
        <v>46</v>
      </c>
      <c r="O823" s="66"/>
      <c r="P823" s="189">
        <f>O823*H823</f>
        <v>0</v>
      </c>
      <c r="Q823" s="189">
        <v>2.001</v>
      </c>
      <c r="R823" s="189">
        <f>Q823*H823</f>
        <v>475.845804</v>
      </c>
      <c r="S823" s="189">
        <v>0</v>
      </c>
      <c r="T823" s="190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191" t="s">
        <v>573</v>
      </c>
      <c r="AT823" s="191" t="s">
        <v>654</v>
      </c>
      <c r="AU823" s="191" t="s">
        <v>85</v>
      </c>
      <c r="AY823" s="19" t="s">
        <v>144</v>
      </c>
      <c r="BE823" s="192">
        <f>IF(N823="základní",J823,0)</f>
        <v>0</v>
      </c>
      <c r="BF823" s="192">
        <f>IF(N823="snížená",J823,0)</f>
        <v>0</v>
      </c>
      <c r="BG823" s="192">
        <f>IF(N823="zákl. přenesená",J823,0)</f>
        <v>0</v>
      </c>
      <c r="BH823" s="192">
        <f>IF(N823="sníž. přenesená",J823,0)</f>
        <v>0</v>
      </c>
      <c r="BI823" s="192">
        <f>IF(N823="nulová",J823,0)</f>
        <v>0</v>
      </c>
      <c r="BJ823" s="19" t="s">
        <v>83</v>
      </c>
      <c r="BK823" s="192">
        <f>ROUND(I823*H823,2)</f>
        <v>0</v>
      </c>
      <c r="BL823" s="19" t="s">
        <v>249</v>
      </c>
      <c r="BM823" s="191" t="s">
        <v>1041</v>
      </c>
    </row>
    <row r="824" spans="1:47" s="2" customFormat="1" ht="11.25">
      <c r="A824" s="36"/>
      <c r="B824" s="37"/>
      <c r="C824" s="38"/>
      <c r="D824" s="193" t="s">
        <v>154</v>
      </c>
      <c r="E824" s="38"/>
      <c r="F824" s="194" t="s">
        <v>1039</v>
      </c>
      <c r="G824" s="38"/>
      <c r="H824" s="38"/>
      <c r="I824" s="195"/>
      <c r="J824" s="38"/>
      <c r="K824" s="38"/>
      <c r="L824" s="41"/>
      <c r="M824" s="196"/>
      <c r="N824" s="197"/>
      <c r="O824" s="66"/>
      <c r="P824" s="66"/>
      <c r="Q824" s="66"/>
      <c r="R824" s="66"/>
      <c r="S824" s="66"/>
      <c r="T824" s="67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9" t="s">
        <v>154</v>
      </c>
      <c r="AU824" s="19" t="s">
        <v>85</v>
      </c>
    </row>
    <row r="825" spans="2:51" s="13" customFormat="1" ht="11.25">
      <c r="B825" s="201"/>
      <c r="C825" s="202"/>
      <c r="D825" s="193" t="s">
        <v>184</v>
      </c>
      <c r="E825" s="203" t="s">
        <v>19</v>
      </c>
      <c r="F825" s="204" t="s">
        <v>1042</v>
      </c>
      <c r="G825" s="202"/>
      <c r="H825" s="205">
        <v>237.804</v>
      </c>
      <c r="I825" s="206"/>
      <c r="J825" s="202"/>
      <c r="K825" s="202"/>
      <c r="L825" s="207"/>
      <c r="M825" s="208"/>
      <c r="N825" s="209"/>
      <c r="O825" s="209"/>
      <c r="P825" s="209"/>
      <c r="Q825" s="209"/>
      <c r="R825" s="209"/>
      <c r="S825" s="209"/>
      <c r="T825" s="210"/>
      <c r="AT825" s="211" t="s">
        <v>184</v>
      </c>
      <c r="AU825" s="211" t="s">
        <v>85</v>
      </c>
      <c r="AV825" s="13" t="s">
        <v>85</v>
      </c>
      <c r="AW825" s="13" t="s">
        <v>37</v>
      </c>
      <c r="AX825" s="13" t="s">
        <v>83</v>
      </c>
      <c r="AY825" s="211" t="s">
        <v>144</v>
      </c>
    </row>
    <row r="826" spans="1:65" s="2" customFormat="1" ht="24.2" customHeight="1">
      <c r="A826" s="36"/>
      <c r="B826" s="37"/>
      <c r="C826" s="180" t="s">
        <v>1043</v>
      </c>
      <c r="D826" s="180" t="s">
        <v>147</v>
      </c>
      <c r="E826" s="181" t="s">
        <v>1044</v>
      </c>
      <c r="F826" s="182" t="s">
        <v>1045</v>
      </c>
      <c r="G826" s="183" t="s">
        <v>199</v>
      </c>
      <c r="H826" s="184">
        <v>225.168</v>
      </c>
      <c r="I826" s="185"/>
      <c r="J826" s="186">
        <f>ROUND(I826*H826,2)</f>
        <v>0</v>
      </c>
      <c r="K826" s="182" t="s">
        <v>19</v>
      </c>
      <c r="L826" s="41"/>
      <c r="M826" s="187" t="s">
        <v>19</v>
      </c>
      <c r="N826" s="188" t="s">
        <v>46</v>
      </c>
      <c r="O826" s="66"/>
      <c r="P826" s="189">
        <f>O826*H826</f>
        <v>0</v>
      </c>
      <c r="Q826" s="189">
        <v>0</v>
      </c>
      <c r="R826" s="189">
        <f>Q826*H826</f>
        <v>0</v>
      </c>
      <c r="S826" s="189">
        <v>0</v>
      </c>
      <c r="T826" s="190">
        <f>S826*H826</f>
        <v>0</v>
      </c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R826" s="191" t="s">
        <v>249</v>
      </c>
      <c r="AT826" s="191" t="s">
        <v>147</v>
      </c>
      <c r="AU826" s="191" t="s">
        <v>85</v>
      </c>
      <c r="AY826" s="19" t="s">
        <v>144</v>
      </c>
      <c r="BE826" s="192">
        <f>IF(N826="základní",J826,0)</f>
        <v>0</v>
      </c>
      <c r="BF826" s="192">
        <f>IF(N826="snížená",J826,0)</f>
        <v>0</v>
      </c>
      <c r="BG826" s="192">
        <f>IF(N826="zákl. přenesená",J826,0)</f>
        <v>0</v>
      </c>
      <c r="BH826" s="192">
        <f>IF(N826="sníž. přenesená",J826,0)</f>
        <v>0</v>
      </c>
      <c r="BI826" s="192">
        <f>IF(N826="nulová",J826,0)</f>
        <v>0</v>
      </c>
      <c r="BJ826" s="19" t="s">
        <v>83</v>
      </c>
      <c r="BK826" s="192">
        <f>ROUND(I826*H826,2)</f>
        <v>0</v>
      </c>
      <c r="BL826" s="19" t="s">
        <v>249</v>
      </c>
      <c r="BM826" s="191" t="s">
        <v>1046</v>
      </c>
    </row>
    <row r="827" spans="1:47" s="2" customFormat="1" ht="11.25">
      <c r="A827" s="36"/>
      <c r="B827" s="37"/>
      <c r="C827" s="38"/>
      <c r="D827" s="193" t="s">
        <v>154</v>
      </c>
      <c r="E827" s="38"/>
      <c r="F827" s="194" t="s">
        <v>1045</v>
      </c>
      <c r="G827" s="38"/>
      <c r="H827" s="38"/>
      <c r="I827" s="195"/>
      <c r="J827" s="38"/>
      <c r="K827" s="38"/>
      <c r="L827" s="41"/>
      <c r="M827" s="196"/>
      <c r="N827" s="197"/>
      <c r="O827" s="66"/>
      <c r="P827" s="66"/>
      <c r="Q827" s="66"/>
      <c r="R827" s="66"/>
      <c r="S827" s="66"/>
      <c r="T827" s="67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T827" s="19" t="s">
        <v>154</v>
      </c>
      <c r="AU827" s="19" t="s">
        <v>85</v>
      </c>
    </row>
    <row r="828" spans="1:47" s="2" customFormat="1" ht="29.25">
      <c r="A828" s="36"/>
      <c r="B828" s="37"/>
      <c r="C828" s="38"/>
      <c r="D828" s="193" t="s">
        <v>167</v>
      </c>
      <c r="E828" s="38"/>
      <c r="F828" s="200" t="s">
        <v>1047</v>
      </c>
      <c r="G828" s="38"/>
      <c r="H828" s="38"/>
      <c r="I828" s="195"/>
      <c r="J828" s="38"/>
      <c r="K828" s="38"/>
      <c r="L828" s="41"/>
      <c r="M828" s="196"/>
      <c r="N828" s="197"/>
      <c r="O828" s="66"/>
      <c r="P828" s="66"/>
      <c r="Q828" s="66"/>
      <c r="R828" s="66"/>
      <c r="S828" s="66"/>
      <c r="T828" s="67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167</v>
      </c>
      <c r="AU828" s="19" t="s">
        <v>85</v>
      </c>
    </row>
    <row r="829" spans="2:51" s="15" customFormat="1" ht="11.25">
      <c r="B829" s="227"/>
      <c r="C829" s="228"/>
      <c r="D829" s="193" t="s">
        <v>184</v>
      </c>
      <c r="E829" s="229" t="s">
        <v>19</v>
      </c>
      <c r="F829" s="230" t="s">
        <v>416</v>
      </c>
      <c r="G829" s="228"/>
      <c r="H829" s="229" t="s">
        <v>19</v>
      </c>
      <c r="I829" s="231"/>
      <c r="J829" s="228"/>
      <c r="K829" s="228"/>
      <c r="L829" s="232"/>
      <c r="M829" s="233"/>
      <c r="N829" s="234"/>
      <c r="O829" s="234"/>
      <c r="P829" s="234"/>
      <c r="Q829" s="234"/>
      <c r="R829" s="234"/>
      <c r="S829" s="234"/>
      <c r="T829" s="235"/>
      <c r="AT829" s="236" t="s">
        <v>184</v>
      </c>
      <c r="AU829" s="236" t="s">
        <v>85</v>
      </c>
      <c r="AV829" s="15" t="s">
        <v>83</v>
      </c>
      <c r="AW829" s="15" t="s">
        <v>37</v>
      </c>
      <c r="AX829" s="15" t="s">
        <v>75</v>
      </c>
      <c r="AY829" s="236" t="s">
        <v>144</v>
      </c>
    </row>
    <row r="830" spans="2:51" s="13" customFormat="1" ht="11.25">
      <c r="B830" s="201"/>
      <c r="C830" s="202"/>
      <c r="D830" s="193" t="s">
        <v>184</v>
      </c>
      <c r="E830" s="203" t="s">
        <v>19</v>
      </c>
      <c r="F830" s="204" t="s">
        <v>552</v>
      </c>
      <c r="G830" s="202"/>
      <c r="H830" s="205">
        <v>17.45</v>
      </c>
      <c r="I830" s="206"/>
      <c r="J830" s="202"/>
      <c r="K830" s="202"/>
      <c r="L830" s="207"/>
      <c r="M830" s="208"/>
      <c r="N830" s="209"/>
      <c r="O830" s="209"/>
      <c r="P830" s="209"/>
      <c r="Q830" s="209"/>
      <c r="R830" s="209"/>
      <c r="S830" s="209"/>
      <c r="T830" s="210"/>
      <c r="AT830" s="211" t="s">
        <v>184</v>
      </c>
      <c r="AU830" s="211" t="s">
        <v>85</v>
      </c>
      <c r="AV830" s="13" t="s">
        <v>85</v>
      </c>
      <c r="AW830" s="13" t="s">
        <v>37</v>
      </c>
      <c r="AX830" s="13" t="s">
        <v>75</v>
      </c>
      <c r="AY830" s="211" t="s">
        <v>144</v>
      </c>
    </row>
    <row r="831" spans="2:51" s="13" customFormat="1" ht="11.25">
      <c r="B831" s="201"/>
      <c r="C831" s="202"/>
      <c r="D831" s="193" t="s">
        <v>184</v>
      </c>
      <c r="E831" s="203" t="s">
        <v>19</v>
      </c>
      <c r="F831" s="204" t="s">
        <v>553</v>
      </c>
      <c r="G831" s="202"/>
      <c r="H831" s="205">
        <v>17.553</v>
      </c>
      <c r="I831" s="206"/>
      <c r="J831" s="202"/>
      <c r="K831" s="202"/>
      <c r="L831" s="207"/>
      <c r="M831" s="208"/>
      <c r="N831" s="209"/>
      <c r="O831" s="209"/>
      <c r="P831" s="209"/>
      <c r="Q831" s="209"/>
      <c r="R831" s="209"/>
      <c r="S831" s="209"/>
      <c r="T831" s="210"/>
      <c r="AT831" s="211" t="s">
        <v>184</v>
      </c>
      <c r="AU831" s="211" t="s">
        <v>85</v>
      </c>
      <c r="AV831" s="13" t="s">
        <v>85</v>
      </c>
      <c r="AW831" s="13" t="s">
        <v>37</v>
      </c>
      <c r="AX831" s="13" t="s">
        <v>75</v>
      </c>
      <c r="AY831" s="211" t="s">
        <v>144</v>
      </c>
    </row>
    <row r="832" spans="2:51" s="13" customFormat="1" ht="11.25">
      <c r="B832" s="201"/>
      <c r="C832" s="202"/>
      <c r="D832" s="193" t="s">
        <v>184</v>
      </c>
      <c r="E832" s="203" t="s">
        <v>19</v>
      </c>
      <c r="F832" s="204" t="s">
        <v>554</v>
      </c>
      <c r="G832" s="202"/>
      <c r="H832" s="205">
        <v>41.707</v>
      </c>
      <c r="I832" s="206"/>
      <c r="J832" s="202"/>
      <c r="K832" s="202"/>
      <c r="L832" s="207"/>
      <c r="M832" s="208"/>
      <c r="N832" s="209"/>
      <c r="O832" s="209"/>
      <c r="P832" s="209"/>
      <c r="Q832" s="209"/>
      <c r="R832" s="209"/>
      <c r="S832" s="209"/>
      <c r="T832" s="210"/>
      <c r="AT832" s="211" t="s">
        <v>184</v>
      </c>
      <c r="AU832" s="211" t="s">
        <v>85</v>
      </c>
      <c r="AV832" s="13" t="s">
        <v>85</v>
      </c>
      <c r="AW832" s="13" t="s">
        <v>37</v>
      </c>
      <c r="AX832" s="13" t="s">
        <v>75</v>
      </c>
      <c r="AY832" s="211" t="s">
        <v>144</v>
      </c>
    </row>
    <row r="833" spans="2:51" s="13" customFormat="1" ht="11.25">
      <c r="B833" s="201"/>
      <c r="C833" s="202"/>
      <c r="D833" s="193" t="s">
        <v>184</v>
      </c>
      <c r="E833" s="203" t="s">
        <v>19</v>
      </c>
      <c r="F833" s="204" t="s">
        <v>555</v>
      </c>
      <c r="G833" s="202"/>
      <c r="H833" s="205">
        <v>12.48</v>
      </c>
      <c r="I833" s="206"/>
      <c r="J833" s="202"/>
      <c r="K833" s="202"/>
      <c r="L833" s="207"/>
      <c r="M833" s="208"/>
      <c r="N833" s="209"/>
      <c r="O833" s="209"/>
      <c r="P833" s="209"/>
      <c r="Q833" s="209"/>
      <c r="R833" s="209"/>
      <c r="S833" s="209"/>
      <c r="T833" s="210"/>
      <c r="AT833" s="211" t="s">
        <v>184</v>
      </c>
      <c r="AU833" s="211" t="s">
        <v>85</v>
      </c>
      <c r="AV833" s="13" t="s">
        <v>85</v>
      </c>
      <c r="AW833" s="13" t="s">
        <v>37</v>
      </c>
      <c r="AX833" s="13" t="s">
        <v>75</v>
      </c>
      <c r="AY833" s="211" t="s">
        <v>144</v>
      </c>
    </row>
    <row r="834" spans="2:51" s="13" customFormat="1" ht="11.25">
      <c r="B834" s="201"/>
      <c r="C834" s="202"/>
      <c r="D834" s="193" t="s">
        <v>184</v>
      </c>
      <c r="E834" s="203" t="s">
        <v>19</v>
      </c>
      <c r="F834" s="204" t="s">
        <v>556</v>
      </c>
      <c r="G834" s="202"/>
      <c r="H834" s="205">
        <v>7.93</v>
      </c>
      <c r="I834" s="206"/>
      <c r="J834" s="202"/>
      <c r="K834" s="202"/>
      <c r="L834" s="207"/>
      <c r="M834" s="208"/>
      <c r="N834" s="209"/>
      <c r="O834" s="209"/>
      <c r="P834" s="209"/>
      <c r="Q834" s="209"/>
      <c r="R834" s="209"/>
      <c r="S834" s="209"/>
      <c r="T834" s="210"/>
      <c r="AT834" s="211" t="s">
        <v>184</v>
      </c>
      <c r="AU834" s="211" t="s">
        <v>85</v>
      </c>
      <c r="AV834" s="13" t="s">
        <v>85</v>
      </c>
      <c r="AW834" s="13" t="s">
        <v>37</v>
      </c>
      <c r="AX834" s="13" t="s">
        <v>75</v>
      </c>
      <c r="AY834" s="211" t="s">
        <v>144</v>
      </c>
    </row>
    <row r="835" spans="2:51" s="13" customFormat="1" ht="11.25">
      <c r="B835" s="201"/>
      <c r="C835" s="202"/>
      <c r="D835" s="193" t="s">
        <v>184</v>
      </c>
      <c r="E835" s="203" t="s">
        <v>19</v>
      </c>
      <c r="F835" s="204" t="s">
        <v>557</v>
      </c>
      <c r="G835" s="202"/>
      <c r="H835" s="205">
        <v>5.902</v>
      </c>
      <c r="I835" s="206"/>
      <c r="J835" s="202"/>
      <c r="K835" s="202"/>
      <c r="L835" s="207"/>
      <c r="M835" s="208"/>
      <c r="N835" s="209"/>
      <c r="O835" s="209"/>
      <c r="P835" s="209"/>
      <c r="Q835" s="209"/>
      <c r="R835" s="209"/>
      <c r="S835" s="209"/>
      <c r="T835" s="210"/>
      <c r="AT835" s="211" t="s">
        <v>184</v>
      </c>
      <c r="AU835" s="211" t="s">
        <v>85</v>
      </c>
      <c r="AV835" s="13" t="s">
        <v>85</v>
      </c>
      <c r="AW835" s="13" t="s">
        <v>37</v>
      </c>
      <c r="AX835" s="13" t="s">
        <v>75</v>
      </c>
      <c r="AY835" s="211" t="s">
        <v>144</v>
      </c>
    </row>
    <row r="836" spans="2:51" s="13" customFormat="1" ht="11.25">
      <c r="B836" s="201"/>
      <c r="C836" s="202"/>
      <c r="D836" s="193" t="s">
        <v>184</v>
      </c>
      <c r="E836" s="203" t="s">
        <v>19</v>
      </c>
      <c r="F836" s="204" t="s">
        <v>558</v>
      </c>
      <c r="G836" s="202"/>
      <c r="H836" s="205">
        <v>6.384</v>
      </c>
      <c r="I836" s="206"/>
      <c r="J836" s="202"/>
      <c r="K836" s="202"/>
      <c r="L836" s="207"/>
      <c r="M836" s="208"/>
      <c r="N836" s="209"/>
      <c r="O836" s="209"/>
      <c r="P836" s="209"/>
      <c r="Q836" s="209"/>
      <c r="R836" s="209"/>
      <c r="S836" s="209"/>
      <c r="T836" s="210"/>
      <c r="AT836" s="211" t="s">
        <v>184</v>
      </c>
      <c r="AU836" s="211" t="s">
        <v>85</v>
      </c>
      <c r="AV836" s="13" t="s">
        <v>85</v>
      </c>
      <c r="AW836" s="13" t="s">
        <v>37</v>
      </c>
      <c r="AX836" s="13" t="s">
        <v>75</v>
      </c>
      <c r="AY836" s="211" t="s">
        <v>144</v>
      </c>
    </row>
    <row r="837" spans="2:51" s="13" customFormat="1" ht="11.25">
      <c r="B837" s="201"/>
      <c r="C837" s="202"/>
      <c r="D837" s="193" t="s">
        <v>184</v>
      </c>
      <c r="E837" s="203" t="s">
        <v>19</v>
      </c>
      <c r="F837" s="204" t="s">
        <v>559</v>
      </c>
      <c r="G837" s="202"/>
      <c r="H837" s="205">
        <v>4.788</v>
      </c>
      <c r="I837" s="206"/>
      <c r="J837" s="202"/>
      <c r="K837" s="202"/>
      <c r="L837" s="207"/>
      <c r="M837" s="208"/>
      <c r="N837" s="209"/>
      <c r="O837" s="209"/>
      <c r="P837" s="209"/>
      <c r="Q837" s="209"/>
      <c r="R837" s="209"/>
      <c r="S837" s="209"/>
      <c r="T837" s="210"/>
      <c r="AT837" s="211" t="s">
        <v>184</v>
      </c>
      <c r="AU837" s="211" t="s">
        <v>85</v>
      </c>
      <c r="AV837" s="13" t="s">
        <v>85</v>
      </c>
      <c r="AW837" s="13" t="s">
        <v>37</v>
      </c>
      <c r="AX837" s="13" t="s">
        <v>75</v>
      </c>
      <c r="AY837" s="211" t="s">
        <v>144</v>
      </c>
    </row>
    <row r="838" spans="2:51" s="13" customFormat="1" ht="11.25">
      <c r="B838" s="201"/>
      <c r="C838" s="202"/>
      <c r="D838" s="193" t="s">
        <v>184</v>
      </c>
      <c r="E838" s="203" t="s">
        <v>19</v>
      </c>
      <c r="F838" s="204" t="s">
        <v>560</v>
      </c>
      <c r="G838" s="202"/>
      <c r="H838" s="205">
        <v>11.172</v>
      </c>
      <c r="I838" s="206"/>
      <c r="J838" s="202"/>
      <c r="K838" s="202"/>
      <c r="L838" s="207"/>
      <c r="M838" s="208"/>
      <c r="N838" s="209"/>
      <c r="O838" s="209"/>
      <c r="P838" s="209"/>
      <c r="Q838" s="209"/>
      <c r="R838" s="209"/>
      <c r="S838" s="209"/>
      <c r="T838" s="210"/>
      <c r="AT838" s="211" t="s">
        <v>184</v>
      </c>
      <c r="AU838" s="211" t="s">
        <v>85</v>
      </c>
      <c r="AV838" s="13" t="s">
        <v>85</v>
      </c>
      <c r="AW838" s="13" t="s">
        <v>37</v>
      </c>
      <c r="AX838" s="13" t="s">
        <v>75</v>
      </c>
      <c r="AY838" s="211" t="s">
        <v>144</v>
      </c>
    </row>
    <row r="839" spans="2:51" s="13" customFormat="1" ht="11.25">
      <c r="B839" s="201"/>
      <c r="C839" s="202"/>
      <c r="D839" s="193" t="s">
        <v>184</v>
      </c>
      <c r="E839" s="203" t="s">
        <v>19</v>
      </c>
      <c r="F839" s="204" t="s">
        <v>561</v>
      </c>
      <c r="G839" s="202"/>
      <c r="H839" s="205">
        <v>13.796</v>
      </c>
      <c r="I839" s="206"/>
      <c r="J839" s="202"/>
      <c r="K839" s="202"/>
      <c r="L839" s="207"/>
      <c r="M839" s="208"/>
      <c r="N839" s="209"/>
      <c r="O839" s="209"/>
      <c r="P839" s="209"/>
      <c r="Q839" s="209"/>
      <c r="R839" s="209"/>
      <c r="S839" s="209"/>
      <c r="T839" s="210"/>
      <c r="AT839" s="211" t="s">
        <v>184</v>
      </c>
      <c r="AU839" s="211" t="s">
        <v>85</v>
      </c>
      <c r="AV839" s="13" t="s">
        <v>85</v>
      </c>
      <c r="AW839" s="13" t="s">
        <v>37</v>
      </c>
      <c r="AX839" s="13" t="s">
        <v>75</v>
      </c>
      <c r="AY839" s="211" t="s">
        <v>144</v>
      </c>
    </row>
    <row r="840" spans="2:51" s="13" customFormat="1" ht="11.25">
      <c r="B840" s="201"/>
      <c r="C840" s="202"/>
      <c r="D840" s="193" t="s">
        <v>184</v>
      </c>
      <c r="E840" s="203" t="s">
        <v>19</v>
      </c>
      <c r="F840" s="204" t="s">
        <v>562</v>
      </c>
      <c r="G840" s="202"/>
      <c r="H840" s="205">
        <v>9.044</v>
      </c>
      <c r="I840" s="206"/>
      <c r="J840" s="202"/>
      <c r="K840" s="202"/>
      <c r="L840" s="207"/>
      <c r="M840" s="208"/>
      <c r="N840" s="209"/>
      <c r="O840" s="209"/>
      <c r="P840" s="209"/>
      <c r="Q840" s="209"/>
      <c r="R840" s="209"/>
      <c r="S840" s="209"/>
      <c r="T840" s="210"/>
      <c r="AT840" s="211" t="s">
        <v>184</v>
      </c>
      <c r="AU840" s="211" t="s">
        <v>85</v>
      </c>
      <c r="AV840" s="13" t="s">
        <v>85</v>
      </c>
      <c r="AW840" s="13" t="s">
        <v>37</v>
      </c>
      <c r="AX840" s="13" t="s">
        <v>75</v>
      </c>
      <c r="AY840" s="211" t="s">
        <v>144</v>
      </c>
    </row>
    <row r="841" spans="2:51" s="13" customFormat="1" ht="11.25">
      <c r="B841" s="201"/>
      <c r="C841" s="202"/>
      <c r="D841" s="193" t="s">
        <v>184</v>
      </c>
      <c r="E841" s="203" t="s">
        <v>19</v>
      </c>
      <c r="F841" s="204" t="s">
        <v>563</v>
      </c>
      <c r="G841" s="202"/>
      <c r="H841" s="205">
        <v>29.686</v>
      </c>
      <c r="I841" s="206"/>
      <c r="J841" s="202"/>
      <c r="K841" s="202"/>
      <c r="L841" s="207"/>
      <c r="M841" s="208"/>
      <c r="N841" s="209"/>
      <c r="O841" s="209"/>
      <c r="P841" s="209"/>
      <c r="Q841" s="209"/>
      <c r="R841" s="209"/>
      <c r="S841" s="209"/>
      <c r="T841" s="210"/>
      <c r="AT841" s="211" t="s">
        <v>184</v>
      </c>
      <c r="AU841" s="211" t="s">
        <v>85</v>
      </c>
      <c r="AV841" s="13" t="s">
        <v>85</v>
      </c>
      <c r="AW841" s="13" t="s">
        <v>37</v>
      </c>
      <c r="AX841" s="13" t="s">
        <v>75</v>
      </c>
      <c r="AY841" s="211" t="s">
        <v>144</v>
      </c>
    </row>
    <row r="842" spans="2:51" s="16" customFormat="1" ht="11.25">
      <c r="B842" s="237"/>
      <c r="C842" s="238"/>
      <c r="D842" s="193" t="s">
        <v>184</v>
      </c>
      <c r="E842" s="239" t="s">
        <v>19</v>
      </c>
      <c r="F842" s="240" t="s">
        <v>564</v>
      </c>
      <c r="G842" s="238"/>
      <c r="H842" s="241">
        <v>177.89200000000002</v>
      </c>
      <c r="I842" s="242"/>
      <c r="J842" s="238"/>
      <c r="K842" s="238"/>
      <c r="L842" s="243"/>
      <c r="M842" s="244"/>
      <c r="N842" s="245"/>
      <c r="O842" s="245"/>
      <c r="P842" s="245"/>
      <c r="Q842" s="245"/>
      <c r="R842" s="245"/>
      <c r="S842" s="245"/>
      <c r="T842" s="246"/>
      <c r="AT842" s="247" t="s">
        <v>184</v>
      </c>
      <c r="AU842" s="247" t="s">
        <v>85</v>
      </c>
      <c r="AV842" s="16" t="s">
        <v>161</v>
      </c>
      <c r="AW842" s="16" t="s">
        <v>37</v>
      </c>
      <c r="AX842" s="16" t="s">
        <v>75</v>
      </c>
      <c r="AY842" s="247" t="s">
        <v>144</v>
      </c>
    </row>
    <row r="843" spans="2:51" s="15" customFormat="1" ht="11.25">
      <c r="B843" s="227"/>
      <c r="C843" s="228"/>
      <c r="D843" s="193" t="s">
        <v>184</v>
      </c>
      <c r="E843" s="229" t="s">
        <v>19</v>
      </c>
      <c r="F843" s="230" t="s">
        <v>509</v>
      </c>
      <c r="G843" s="228"/>
      <c r="H843" s="229" t="s">
        <v>19</v>
      </c>
      <c r="I843" s="231"/>
      <c r="J843" s="228"/>
      <c r="K843" s="228"/>
      <c r="L843" s="232"/>
      <c r="M843" s="233"/>
      <c r="N843" s="234"/>
      <c r="O843" s="234"/>
      <c r="P843" s="234"/>
      <c r="Q843" s="234"/>
      <c r="R843" s="234"/>
      <c r="S843" s="234"/>
      <c r="T843" s="235"/>
      <c r="AT843" s="236" t="s">
        <v>184</v>
      </c>
      <c r="AU843" s="236" t="s">
        <v>85</v>
      </c>
      <c r="AV843" s="15" t="s">
        <v>83</v>
      </c>
      <c r="AW843" s="15" t="s">
        <v>37</v>
      </c>
      <c r="AX843" s="15" t="s">
        <v>75</v>
      </c>
      <c r="AY843" s="236" t="s">
        <v>144</v>
      </c>
    </row>
    <row r="844" spans="2:51" s="13" customFormat="1" ht="11.25">
      <c r="B844" s="201"/>
      <c r="C844" s="202"/>
      <c r="D844" s="193" t="s">
        <v>184</v>
      </c>
      <c r="E844" s="203" t="s">
        <v>19</v>
      </c>
      <c r="F844" s="204" t="s">
        <v>565</v>
      </c>
      <c r="G844" s="202"/>
      <c r="H844" s="205">
        <v>6.902</v>
      </c>
      <c r="I844" s="206"/>
      <c r="J844" s="202"/>
      <c r="K844" s="202"/>
      <c r="L844" s="207"/>
      <c r="M844" s="208"/>
      <c r="N844" s="209"/>
      <c r="O844" s="209"/>
      <c r="P844" s="209"/>
      <c r="Q844" s="209"/>
      <c r="R844" s="209"/>
      <c r="S844" s="209"/>
      <c r="T844" s="210"/>
      <c r="AT844" s="211" t="s">
        <v>184</v>
      </c>
      <c r="AU844" s="211" t="s">
        <v>85</v>
      </c>
      <c r="AV844" s="13" t="s">
        <v>85</v>
      </c>
      <c r="AW844" s="13" t="s">
        <v>37</v>
      </c>
      <c r="AX844" s="13" t="s">
        <v>75</v>
      </c>
      <c r="AY844" s="211" t="s">
        <v>144</v>
      </c>
    </row>
    <row r="845" spans="2:51" s="13" customFormat="1" ht="11.25">
      <c r="B845" s="201"/>
      <c r="C845" s="202"/>
      <c r="D845" s="193" t="s">
        <v>184</v>
      </c>
      <c r="E845" s="203" t="s">
        <v>19</v>
      </c>
      <c r="F845" s="204" t="s">
        <v>566</v>
      </c>
      <c r="G845" s="202"/>
      <c r="H845" s="205">
        <v>2.233</v>
      </c>
      <c r="I845" s="206"/>
      <c r="J845" s="202"/>
      <c r="K845" s="202"/>
      <c r="L845" s="207"/>
      <c r="M845" s="208"/>
      <c r="N845" s="209"/>
      <c r="O845" s="209"/>
      <c r="P845" s="209"/>
      <c r="Q845" s="209"/>
      <c r="R845" s="209"/>
      <c r="S845" s="209"/>
      <c r="T845" s="210"/>
      <c r="AT845" s="211" t="s">
        <v>184</v>
      </c>
      <c r="AU845" s="211" t="s">
        <v>85</v>
      </c>
      <c r="AV845" s="13" t="s">
        <v>85</v>
      </c>
      <c r="AW845" s="13" t="s">
        <v>37</v>
      </c>
      <c r="AX845" s="13" t="s">
        <v>75</v>
      </c>
      <c r="AY845" s="211" t="s">
        <v>144</v>
      </c>
    </row>
    <row r="846" spans="2:51" s="13" customFormat="1" ht="11.25">
      <c r="B846" s="201"/>
      <c r="C846" s="202"/>
      <c r="D846" s="193" t="s">
        <v>184</v>
      </c>
      <c r="E846" s="203" t="s">
        <v>19</v>
      </c>
      <c r="F846" s="204" t="s">
        <v>567</v>
      </c>
      <c r="G846" s="202"/>
      <c r="H846" s="205">
        <v>10.353</v>
      </c>
      <c r="I846" s="206"/>
      <c r="J846" s="202"/>
      <c r="K846" s="202"/>
      <c r="L846" s="207"/>
      <c r="M846" s="208"/>
      <c r="N846" s="209"/>
      <c r="O846" s="209"/>
      <c r="P846" s="209"/>
      <c r="Q846" s="209"/>
      <c r="R846" s="209"/>
      <c r="S846" s="209"/>
      <c r="T846" s="210"/>
      <c r="AT846" s="211" t="s">
        <v>184</v>
      </c>
      <c r="AU846" s="211" t="s">
        <v>85</v>
      </c>
      <c r="AV846" s="13" t="s">
        <v>85</v>
      </c>
      <c r="AW846" s="13" t="s">
        <v>37</v>
      </c>
      <c r="AX846" s="13" t="s">
        <v>75</v>
      </c>
      <c r="AY846" s="211" t="s">
        <v>144</v>
      </c>
    </row>
    <row r="847" spans="2:51" s="13" customFormat="1" ht="11.25">
      <c r="B847" s="201"/>
      <c r="C847" s="202"/>
      <c r="D847" s="193" t="s">
        <v>184</v>
      </c>
      <c r="E847" s="203" t="s">
        <v>19</v>
      </c>
      <c r="F847" s="204" t="s">
        <v>568</v>
      </c>
      <c r="G847" s="202"/>
      <c r="H847" s="205">
        <v>8.876</v>
      </c>
      <c r="I847" s="206"/>
      <c r="J847" s="202"/>
      <c r="K847" s="202"/>
      <c r="L847" s="207"/>
      <c r="M847" s="208"/>
      <c r="N847" s="209"/>
      <c r="O847" s="209"/>
      <c r="P847" s="209"/>
      <c r="Q847" s="209"/>
      <c r="R847" s="209"/>
      <c r="S847" s="209"/>
      <c r="T847" s="210"/>
      <c r="AT847" s="211" t="s">
        <v>184</v>
      </c>
      <c r="AU847" s="211" t="s">
        <v>85</v>
      </c>
      <c r="AV847" s="13" t="s">
        <v>85</v>
      </c>
      <c r="AW847" s="13" t="s">
        <v>37</v>
      </c>
      <c r="AX847" s="13" t="s">
        <v>75</v>
      </c>
      <c r="AY847" s="211" t="s">
        <v>144</v>
      </c>
    </row>
    <row r="848" spans="2:51" s="13" customFormat="1" ht="11.25">
      <c r="B848" s="201"/>
      <c r="C848" s="202"/>
      <c r="D848" s="193" t="s">
        <v>184</v>
      </c>
      <c r="E848" s="203" t="s">
        <v>19</v>
      </c>
      <c r="F848" s="204" t="s">
        <v>569</v>
      </c>
      <c r="G848" s="202"/>
      <c r="H848" s="205">
        <v>6.895</v>
      </c>
      <c r="I848" s="206"/>
      <c r="J848" s="202"/>
      <c r="K848" s="202"/>
      <c r="L848" s="207"/>
      <c r="M848" s="208"/>
      <c r="N848" s="209"/>
      <c r="O848" s="209"/>
      <c r="P848" s="209"/>
      <c r="Q848" s="209"/>
      <c r="R848" s="209"/>
      <c r="S848" s="209"/>
      <c r="T848" s="210"/>
      <c r="AT848" s="211" t="s">
        <v>184</v>
      </c>
      <c r="AU848" s="211" t="s">
        <v>85</v>
      </c>
      <c r="AV848" s="13" t="s">
        <v>85</v>
      </c>
      <c r="AW848" s="13" t="s">
        <v>37</v>
      </c>
      <c r="AX848" s="13" t="s">
        <v>75</v>
      </c>
      <c r="AY848" s="211" t="s">
        <v>144</v>
      </c>
    </row>
    <row r="849" spans="2:51" s="13" customFormat="1" ht="11.25">
      <c r="B849" s="201"/>
      <c r="C849" s="202"/>
      <c r="D849" s="193" t="s">
        <v>184</v>
      </c>
      <c r="E849" s="203" t="s">
        <v>19</v>
      </c>
      <c r="F849" s="204" t="s">
        <v>570</v>
      </c>
      <c r="G849" s="202"/>
      <c r="H849" s="205">
        <v>2.758</v>
      </c>
      <c r="I849" s="206"/>
      <c r="J849" s="202"/>
      <c r="K849" s="202"/>
      <c r="L849" s="207"/>
      <c r="M849" s="208"/>
      <c r="N849" s="209"/>
      <c r="O849" s="209"/>
      <c r="P849" s="209"/>
      <c r="Q849" s="209"/>
      <c r="R849" s="209"/>
      <c r="S849" s="209"/>
      <c r="T849" s="210"/>
      <c r="AT849" s="211" t="s">
        <v>184</v>
      </c>
      <c r="AU849" s="211" t="s">
        <v>85</v>
      </c>
      <c r="AV849" s="13" t="s">
        <v>85</v>
      </c>
      <c r="AW849" s="13" t="s">
        <v>37</v>
      </c>
      <c r="AX849" s="13" t="s">
        <v>75</v>
      </c>
      <c r="AY849" s="211" t="s">
        <v>144</v>
      </c>
    </row>
    <row r="850" spans="2:51" s="13" customFormat="1" ht="11.25">
      <c r="B850" s="201"/>
      <c r="C850" s="202"/>
      <c r="D850" s="193" t="s">
        <v>184</v>
      </c>
      <c r="E850" s="203" t="s">
        <v>19</v>
      </c>
      <c r="F850" s="204" t="s">
        <v>571</v>
      </c>
      <c r="G850" s="202"/>
      <c r="H850" s="205">
        <v>6.304</v>
      </c>
      <c r="I850" s="206"/>
      <c r="J850" s="202"/>
      <c r="K850" s="202"/>
      <c r="L850" s="207"/>
      <c r="M850" s="208"/>
      <c r="N850" s="209"/>
      <c r="O850" s="209"/>
      <c r="P850" s="209"/>
      <c r="Q850" s="209"/>
      <c r="R850" s="209"/>
      <c r="S850" s="209"/>
      <c r="T850" s="210"/>
      <c r="AT850" s="211" t="s">
        <v>184</v>
      </c>
      <c r="AU850" s="211" t="s">
        <v>85</v>
      </c>
      <c r="AV850" s="13" t="s">
        <v>85</v>
      </c>
      <c r="AW850" s="13" t="s">
        <v>37</v>
      </c>
      <c r="AX850" s="13" t="s">
        <v>75</v>
      </c>
      <c r="AY850" s="211" t="s">
        <v>144</v>
      </c>
    </row>
    <row r="851" spans="2:51" s="13" customFormat="1" ht="11.25">
      <c r="B851" s="201"/>
      <c r="C851" s="202"/>
      <c r="D851" s="193" t="s">
        <v>184</v>
      </c>
      <c r="E851" s="203" t="s">
        <v>19</v>
      </c>
      <c r="F851" s="204" t="s">
        <v>572</v>
      </c>
      <c r="G851" s="202"/>
      <c r="H851" s="205">
        <v>2.955</v>
      </c>
      <c r="I851" s="206"/>
      <c r="J851" s="202"/>
      <c r="K851" s="202"/>
      <c r="L851" s="207"/>
      <c r="M851" s="208"/>
      <c r="N851" s="209"/>
      <c r="O851" s="209"/>
      <c r="P851" s="209"/>
      <c r="Q851" s="209"/>
      <c r="R851" s="209"/>
      <c r="S851" s="209"/>
      <c r="T851" s="210"/>
      <c r="AT851" s="211" t="s">
        <v>184</v>
      </c>
      <c r="AU851" s="211" t="s">
        <v>85</v>
      </c>
      <c r="AV851" s="13" t="s">
        <v>85</v>
      </c>
      <c r="AW851" s="13" t="s">
        <v>37</v>
      </c>
      <c r="AX851" s="13" t="s">
        <v>75</v>
      </c>
      <c r="AY851" s="211" t="s">
        <v>144</v>
      </c>
    </row>
    <row r="852" spans="2:51" s="16" customFormat="1" ht="11.25">
      <c r="B852" s="237"/>
      <c r="C852" s="238"/>
      <c r="D852" s="193" t="s">
        <v>184</v>
      </c>
      <c r="E852" s="239" t="s">
        <v>19</v>
      </c>
      <c r="F852" s="240" t="s">
        <v>564</v>
      </c>
      <c r="G852" s="238"/>
      <c r="H852" s="241">
        <v>47.276</v>
      </c>
      <c r="I852" s="242"/>
      <c r="J852" s="238"/>
      <c r="K852" s="238"/>
      <c r="L852" s="243"/>
      <c r="M852" s="244"/>
      <c r="N852" s="245"/>
      <c r="O852" s="245"/>
      <c r="P852" s="245"/>
      <c r="Q852" s="245"/>
      <c r="R852" s="245"/>
      <c r="S852" s="245"/>
      <c r="T852" s="246"/>
      <c r="AT852" s="247" t="s">
        <v>184</v>
      </c>
      <c r="AU852" s="247" t="s">
        <v>85</v>
      </c>
      <c r="AV852" s="16" t="s">
        <v>161</v>
      </c>
      <c r="AW852" s="16" t="s">
        <v>37</v>
      </c>
      <c r="AX852" s="16" t="s">
        <v>75</v>
      </c>
      <c r="AY852" s="247" t="s">
        <v>144</v>
      </c>
    </row>
    <row r="853" spans="2:51" s="14" customFormat="1" ht="11.25">
      <c r="B853" s="212"/>
      <c r="C853" s="213"/>
      <c r="D853" s="193" t="s">
        <v>184</v>
      </c>
      <c r="E853" s="214" t="s">
        <v>19</v>
      </c>
      <c r="F853" s="215" t="s">
        <v>186</v>
      </c>
      <c r="G853" s="213"/>
      <c r="H853" s="216">
        <v>225.16800000000006</v>
      </c>
      <c r="I853" s="217"/>
      <c r="J853" s="213"/>
      <c r="K853" s="213"/>
      <c r="L853" s="218"/>
      <c r="M853" s="219"/>
      <c r="N853" s="220"/>
      <c r="O853" s="220"/>
      <c r="P853" s="220"/>
      <c r="Q853" s="220"/>
      <c r="R853" s="220"/>
      <c r="S853" s="220"/>
      <c r="T853" s="221"/>
      <c r="AT853" s="222" t="s">
        <v>184</v>
      </c>
      <c r="AU853" s="222" t="s">
        <v>85</v>
      </c>
      <c r="AV853" s="14" t="s">
        <v>169</v>
      </c>
      <c r="AW853" s="14" t="s">
        <v>37</v>
      </c>
      <c r="AX853" s="14" t="s">
        <v>83</v>
      </c>
      <c r="AY853" s="222" t="s">
        <v>144</v>
      </c>
    </row>
    <row r="854" spans="1:65" s="2" customFormat="1" ht="16.5" customHeight="1">
      <c r="A854" s="36"/>
      <c r="B854" s="37"/>
      <c r="C854" s="248" t="s">
        <v>1048</v>
      </c>
      <c r="D854" s="248" t="s">
        <v>654</v>
      </c>
      <c r="E854" s="249" t="s">
        <v>1038</v>
      </c>
      <c r="F854" s="250" t="s">
        <v>1039</v>
      </c>
      <c r="G854" s="251" t="s">
        <v>1040</v>
      </c>
      <c r="H854" s="252">
        <v>225.168</v>
      </c>
      <c r="I854" s="253"/>
      <c r="J854" s="254">
        <f>ROUND(I854*H854,2)</f>
        <v>0</v>
      </c>
      <c r="K854" s="250" t="s">
        <v>151</v>
      </c>
      <c r="L854" s="255"/>
      <c r="M854" s="256" t="s">
        <v>19</v>
      </c>
      <c r="N854" s="257" t="s">
        <v>46</v>
      </c>
      <c r="O854" s="66"/>
      <c r="P854" s="189">
        <f>O854*H854</f>
        <v>0</v>
      </c>
      <c r="Q854" s="189">
        <v>2.001</v>
      </c>
      <c r="R854" s="189">
        <f>Q854*H854</f>
        <v>450.561168</v>
      </c>
      <c r="S854" s="189">
        <v>0</v>
      </c>
      <c r="T854" s="190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91" t="s">
        <v>573</v>
      </c>
      <c r="AT854" s="191" t="s">
        <v>654</v>
      </c>
      <c r="AU854" s="191" t="s">
        <v>85</v>
      </c>
      <c r="AY854" s="19" t="s">
        <v>144</v>
      </c>
      <c r="BE854" s="192">
        <f>IF(N854="základní",J854,0)</f>
        <v>0</v>
      </c>
      <c r="BF854" s="192">
        <f>IF(N854="snížená",J854,0)</f>
        <v>0</v>
      </c>
      <c r="BG854" s="192">
        <f>IF(N854="zákl. přenesená",J854,0)</f>
        <v>0</v>
      </c>
      <c r="BH854" s="192">
        <f>IF(N854="sníž. přenesená",J854,0)</f>
        <v>0</v>
      </c>
      <c r="BI854" s="192">
        <f>IF(N854="nulová",J854,0)</f>
        <v>0</v>
      </c>
      <c r="BJ854" s="19" t="s">
        <v>83</v>
      </c>
      <c r="BK854" s="192">
        <f>ROUND(I854*H854,2)</f>
        <v>0</v>
      </c>
      <c r="BL854" s="19" t="s">
        <v>249</v>
      </c>
      <c r="BM854" s="191" t="s">
        <v>1049</v>
      </c>
    </row>
    <row r="855" spans="1:47" s="2" customFormat="1" ht="11.25">
      <c r="A855" s="36"/>
      <c r="B855" s="37"/>
      <c r="C855" s="38"/>
      <c r="D855" s="193" t="s">
        <v>154</v>
      </c>
      <c r="E855" s="38"/>
      <c r="F855" s="194" t="s">
        <v>1039</v>
      </c>
      <c r="G855" s="38"/>
      <c r="H855" s="38"/>
      <c r="I855" s="195"/>
      <c r="J855" s="38"/>
      <c r="K855" s="38"/>
      <c r="L855" s="41"/>
      <c r="M855" s="196"/>
      <c r="N855" s="197"/>
      <c r="O855" s="66"/>
      <c r="P855" s="66"/>
      <c r="Q855" s="66"/>
      <c r="R855" s="66"/>
      <c r="S855" s="66"/>
      <c r="T855" s="67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T855" s="19" t="s">
        <v>154</v>
      </c>
      <c r="AU855" s="19" t="s">
        <v>85</v>
      </c>
    </row>
    <row r="856" spans="1:65" s="2" customFormat="1" ht="16.5" customHeight="1">
      <c r="A856" s="36"/>
      <c r="B856" s="37"/>
      <c r="C856" s="248" t="s">
        <v>1050</v>
      </c>
      <c r="D856" s="248" t="s">
        <v>654</v>
      </c>
      <c r="E856" s="249" t="s">
        <v>1051</v>
      </c>
      <c r="F856" s="250" t="s">
        <v>1052</v>
      </c>
      <c r="G856" s="251" t="s">
        <v>1040</v>
      </c>
      <c r="H856" s="252">
        <v>2</v>
      </c>
      <c r="I856" s="253"/>
      <c r="J856" s="254">
        <f>ROUND(I856*H856,2)</f>
        <v>0</v>
      </c>
      <c r="K856" s="250" t="s">
        <v>151</v>
      </c>
      <c r="L856" s="255"/>
      <c r="M856" s="256" t="s">
        <v>19</v>
      </c>
      <c r="N856" s="257" t="s">
        <v>46</v>
      </c>
      <c r="O856" s="66"/>
      <c r="P856" s="189">
        <f>O856*H856</f>
        <v>0</v>
      </c>
      <c r="Q856" s="189">
        <v>0.001</v>
      </c>
      <c r="R856" s="189">
        <f>Q856*H856</f>
        <v>0.002</v>
      </c>
      <c r="S856" s="189">
        <v>0</v>
      </c>
      <c r="T856" s="190">
        <f>S856*H856</f>
        <v>0</v>
      </c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R856" s="191" t="s">
        <v>573</v>
      </c>
      <c r="AT856" s="191" t="s">
        <v>654</v>
      </c>
      <c r="AU856" s="191" t="s">
        <v>85</v>
      </c>
      <c r="AY856" s="19" t="s">
        <v>144</v>
      </c>
      <c r="BE856" s="192">
        <f>IF(N856="základní",J856,0)</f>
        <v>0</v>
      </c>
      <c r="BF856" s="192">
        <f>IF(N856="snížená",J856,0)</f>
        <v>0</v>
      </c>
      <c r="BG856" s="192">
        <f>IF(N856="zákl. přenesená",J856,0)</f>
        <v>0</v>
      </c>
      <c r="BH856" s="192">
        <f>IF(N856="sníž. přenesená",J856,0)</f>
        <v>0</v>
      </c>
      <c r="BI856" s="192">
        <f>IF(N856="nulová",J856,0)</f>
        <v>0</v>
      </c>
      <c r="BJ856" s="19" t="s">
        <v>83</v>
      </c>
      <c r="BK856" s="192">
        <f>ROUND(I856*H856,2)</f>
        <v>0</v>
      </c>
      <c r="BL856" s="19" t="s">
        <v>249</v>
      </c>
      <c r="BM856" s="191" t="s">
        <v>1053</v>
      </c>
    </row>
    <row r="857" spans="1:47" s="2" customFormat="1" ht="11.25">
      <c r="A857" s="36"/>
      <c r="B857" s="37"/>
      <c r="C857" s="38"/>
      <c r="D857" s="193" t="s">
        <v>154</v>
      </c>
      <c r="E857" s="38"/>
      <c r="F857" s="194" t="s">
        <v>1052</v>
      </c>
      <c r="G857" s="38"/>
      <c r="H857" s="38"/>
      <c r="I857" s="195"/>
      <c r="J857" s="38"/>
      <c r="K857" s="38"/>
      <c r="L857" s="41"/>
      <c r="M857" s="196"/>
      <c r="N857" s="197"/>
      <c r="O857" s="66"/>
      <c r="P857" s="66"/>
      <c r="Q857" s="66"/>
      <c r="R857" s="66"/>
      <c r="S857" s="66"/>
      <c r="T857" s="67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T857" s="19" t="s">
        <v>154</v>
      </c>
      <c r="AU857" s="19" t="s">
        <v>85</v>
      </c>
    </row>
    <row r="858" spans="2:51" s="13" customFormat="1" ht="11.25">
      <c r="B858" s="201"/>
      <c r="C858" s="202"/>
      <c r="D858" s="193" t="s">
        <v>184</v>
      </c>
      <c r="E858" s="203" t="s">
        <v>19</v>
      </c>
      <c r="F858" s="204" t="s">
        <v>1054</v>
      </c>
      <c r="G858" s="202"/>
      <c r="H858" s="205">
        <v>2</v>
      </c>
      <c r="I858" s="206"/>
      <c r="J858" s="202"/>
      <c r="K858" s="202"/>
      <c r="L858" s="207"/>
      <c r="M858" s="208"/>
      <c r="N858" s="209"/>
      <c r="O858" s="209"/>
      <c r="P858" s="209"/>
      <c r="Q858" s="209"/>
      <c r="R858" s="209"/>
      <c r="S858" s="209"/>
      <c r="T858" s="210"/>
      <c r="AT858" s="211" t="s">
        <v>184</v>
      </c>
      <c r="AU858" s="211" t="s">
        <v>85</v>
      </c>
      <c r="AV858" s="13" t="s">
        <v>85</v>
      </c>
      <c r="AW858" s="13" t="s">
        <v>37</v>
      </c>
      <c r="AX858" s="13" t="s">
        <v>83</v>
      </c>
      <c r="AY858" s="211" t="s">
        <v>144</v>
      </c>
    </row>
    <row r="859" spans="1:65" s="2" customFormat="1" ht="16.5" customHeight="1">
      <c r="A859" s="36"/>
      <c r="B859" s="37"/>
      <c r="C859" s="248" t="s">
        <v>1055</v>
      </c>
      <c r="D859" s="248" t="s">
        <v>654</v>
      </c>
      <c r="E859" s="249" t="s">
        <v>1056</v>
      </c>
      <c r="F859" s="250" t="s">
        <v>1057</v>
      </c>
      <c r="G859" s="251" t="s">
        <v>1040</v>
      </c>
      <c r="H859" s="252">
        <v>1</v>
      </c>
      <c r="I859" s="253"/>
      <c r="J859" s="254">
        <f>ROUND(I859*H859,2)</f>
        <v>0</v>
      </c>
      <c r="K859" s="250" t="s">
        <v>151</v>
      </c>
      <c r="L859" s="255"/>
      <c r="M859" s="256" t="s">
        <v>19</v>
      </c>
      <c r="N859" s="257" t="s">
        <v>46</v>
      </c>
      <c r="O859" s="66"/>
      <c r="P859" s="189">
        <f>O859*H859</f>
        <v>0</v>
      </c>
      <c r="Q859" s="189">
        <v>0.001</v>
      </c>
      <c r="R859" s="189">
        <f>Q859*H859</f>
        <v>0.001</v>
      </c>
      <c r="S859" s="189">
        <v>0</v>
      </c>
      <c r="T859" s="190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91" t="s">
        <v>573</v>
      </c>
      <c r="AT859" s="191" t="s">
        <v>654</v>
      </c>
      <c r="AU859" s="191" t="s">
        <v>85</v>
      </c>
      <c r="AY859" s="19" t="s">
        <v>144</v>
      </c>
      <c r="BE859" s="192">
        <f>IF(N859="základní",J859,0)</f>
        <v>0</v>
      </c>
      <c r="BF859" s="192">
        <f>IF(N859="snížená",J859,0)</f>
        <v>0</v>
      </c>
      <c r="BG859" s="192">
        <f>IF(N859="zákl. přenesená",J859,0)</f>
        <v>0</v>
      </c>
      <c r="BH859" s="192">
        <f>IF(N859="sníž. přenesená",J859,0)</f>
        <v>0</v>
      </c>
      <c r="BI859" s="192">
        <f>IF(N859="nulová",J859,0)</f>
        <v>0</v>
      </c>
      <c r="BJ859" s="19" t="s">
        <v>83</v>
      </c>
      <c r="BK859" s="192">
        <f>ROUND(I859*H859,2)</f>
        <v>0</v>
      </c>
      <c r="BL859" s="19" t="s">
        <v>249</v>
      </c>
      <c r="BM859" s="191" t="s">
        <v>1058</v>
      </c>
    </row>
    <row r="860" spans="1:47" s="2" customFormat="1" ht="11.25">
      <c r="A860" s="36"/>
      <c r="B860" s="37"/>
      <c r="C860" s="38"/>
      <c r="D860" s="193" t="s">
        <v>154</v>
      </c>
      <c r="E860" s="38"/>
      <c r="F860" s="194" t="s">
        <v>1057</v>
      </c>
      <c r="G860" s="38"/>
      <c r="H860" s="38"/>
      <c r="I860" s="195"/>
      <c r="J860" s="38"/>
      <c r="K860" s="38"/>
      <c r="L860" s="41"/>
      <c r="M860" s="196"/>
      <c r="N860" s="197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154</v>
      </c>
      <c r="AU860" s="19" t="s">
        <v>85</v>
      </c>
    </row>
    <row r="861" spans="1:65" s="2" customFormat="1" ht="16.5" customHeight="1">
      <c r="A861" s="36"/>
      <c r="B861" s="37"/>
      <c r="C861" s="248" t="s">
        <v>1059</v>
      </c>
      <c r="D861" s="248" t="s">
        <v>654</v>
      </c>
      <c r="E861" s="249" t="s">
        <v>1060</v>
      </c>
      <c r="F861" s="250" t="s">
        <v>1061</v>
      </c>
      <c r="G861" s="251" t="s">
        <v>1062</v>
      </c>
      <c r="H861" s="252">
        <v>1</v>
      </c>
      <c r="I861" s="253"/>
      <c r="J861" s="254">
        <f>ROUND(I861*H861,2)</f>
        <v>0</v>
      </c>
      <c r="K861" s="250" t="s">
        <v>151</v>
      </c>
      <c r="L861" s="255"/>
      <c r="M861" s="256" t="s">
        <v>19</v>
      </c>
      <c r="N861" s="257" t="s">
        <v>46</v>
      </c>
      <c r="O861" s="66"/>
      <c r="P861" s="189">
        <f>O861*H861</f>
        <v>0</v>
      </c>
      <c r="Q861" s="189">
        <v>0.001</v>
      </c>
      <c r="R861" s="189">
        <f>Q861*H861</f>
        <v>0.001</v>
      </c>
      <c r="S861" s="189">
        <v>0</v>
      </c>
      <c r="T861" s="190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91" t="s">
        <v>573</v>
      </c>
      <c r="AT861" s="191" t="s">
        <v>654</v>
      </c>
      <c r="AU861" s="191" t="s">
        <v>85</v>
      </c>
      <c r="AY861" s="19" t="s">
        <v>144</v>
      </c>
      <c r="BE861" s="192">
        <f>IF(N861="základní",J861,0)</f>
        <v>0</v>
      </c>
      <c r="BF861" s="192">
        <f>IF(N861="snížená",J861,0)</f>
        <v>0</v>
      </c>
      <c r="BG861" s="192">
        <f>IF(N861="zákl. přenesená",J861,0)</f>
        <v>0</v>
      </c>
      <c r="BH861" s="192">
        <f>IF(N861="sníž. přenesená",J861,0)</f>
        <v>0</v>
      </c>
      <c r="BI861" s="192">
        <f>IF(N861="nulová",J861,0)</f>
        <v>0</v>
      </c>
      <c r="BJ861" s="19" t="s">
        <v>83</v>
      </c>
      <c r="BK861" s="192">
        <f>ROUND(I861*H861,2)</f>
        <v>0</v>
      </c>
      <c r="BL861" s="19" t="s">
        <v>249</v>
      </c>
      <c r="BM861" s="191" t="s">
        <v>1063</v>
      </c>
    </row>
    <row r="862" spans="1:47" s="2" customFormat="1" ht="11.25">
      <c r="A862" s="36"/>
      <c r="B862" s="37"/>
      <c r="C862" s="38"/>
      <c r="D862" s="193" t="s">
        <v>154</v>
      </c>
      <c r="E862" s="38"/>
      <c r="F862" s="194" t="s">
        <v>1061</v>
      </c>
      <c r="G862" s="38"/>
      <c r="H862" s="38"/>
      <c r="I862" s="195"/>
      <c r="J862" s="38"/>
      <c r="K862" s="38"/>
      <c r="L862" s="41"/>
      <c r="M862" s="196"/>
      <c r="N862" s="197"/>
      <c r="O862" s="66"/>
      <c r="P862" s="66"/>
      <c r="Q862" s="66"/>
      <c r="R862" s="66"/>
      <c r="S862" s="66"/>
      <c r="T862" s="67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T862" s="19" t="s">
        <v>154</v>
      </c>
      <c r="AU862" s="19" t="s">
        <v>85</v>
      </c>
    </row>
    <row r="863" spans="1:65" s="2" customFormat="1" ht="16.5" customHeight="1">
      <c r="A863" s="36"/>
      <c r="B863" s="37"/>
      <c r="C863" s="248" t="s">
        <v>1064</v>
      </c>
      <c r="D863" s="248" t="s">
        <v>654</v>
      </c>
      <c r="E863" s="249" t="s">
        <v>1065</v>
      </c>
      <c r="F863" s="250" t="s">
        <v>1066</v>
      </c>
      <c r="G863" s="251" t="s">
        <v>1062</v>
      </c>
      <c r="H863" s="252">
        <v>1</v>
      </c>
      <c r="I863" s="253"/>
      <c r="J863" s="254">
        <f>ROUND(I863*H863,2)</f>
        <v>0</v>
      </c>
      <c r="K863" s="250" t="s">
        <v>151</v>
      </c>
      <c r="L863" s="255"/>
      <c r="M863" s="256" t="s">
        <v>19</v>
      </c>
      <c r="N863" s="257" t="s">
        <v>46</v>
      </c>
      <c r="O863" s="66"/>
      <c r="P863" s="189">
        <f>O863*H863</f>
        <v>0</v>
      </c>
      <c r="Q863" s="189">
        <v>0.00095</v>
      </c>
      <c r="R863" s="189">
        <f>Q863*H863</f>
        <v>0.00095</v>
      </c>
      <c r="S863" s="189">
        <v>0</v>
      </c>
      <c r="T863" s="190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191" t="s">
        <v>573</v>
      </c>
      <c r="AT863" s="191" t="s">
        <v>654</v>
      </c>
      <c r="AU863" s="191" t="s">
        <v>85</v>
      </c>
      <c r="AY863" s="19" t="s">
        <v>144</v>
      </c>
      <c r="BE863" s="192">
        <f>IF(N863="základní",J863,0)</f>
        <v>0</v>
      </c>
      <c r="BF863" s="192">
        <f>IF(N863="snížená",J863,0)</f>
        <v>0</v>
      </c>
      <c r="BG863" s="192">
        <f>IF(N863="zákl. přenesená",J863,0)</f>
        <v>0</v>
      </c>
      <c r="BH863" s="192">
        <f>IF(N863="sníž. přenesená",J863,0)</f>
        <v>0</v>
      </c>
      <c r="BI863" s="192">
        <f>IF(N863="nulová",J863,0)</f>
        <v>0</v>
      </c>
      <c r="BJ863" s="19" t="s">
        <v>83</v>
      </c>
      <c r="BK863" s="192">
        <f>ROUND(I863*H863,2)</f>
        <v>0</v>
      </c>
      <c r="BL863" s="19" t="s">
        <v>249</v>
      </c>
      <c r="BM863" s="191" t="s">
        <v>1067</v>
      </c>
    </row>
    <row r="864" spans="1:47" s="2" customFormat="1" ht="11.25">
      <c r="A864" s="36"/>
      <c r="B864" s="37"/>
      <c r="C864" s="38"/>
      <c r="D864" s="193" t="s">
        <v>154</v>
      </c>
      <c r="E864" s="38"/>
      <c r="F864" s="194" t="s">
        <v>1066</v>
      </c>
      <c r="G864" s="38"/>
      <c r="H864" s="38"/>
      <c r="I864" s="195"/>
      <c r="J864" s="38"/>
      <c r="K864" s="38"/>
      <c r="L864" s="41"/>
      <c r="M864" s="196"/>
      <c r="N864" s="197"/>
      <c r="O864" s="66"/>
      <c r="P864" s="66"/>
      <c r="Q864" s="66"/>
      <c r="R864" s="66"/>
      <c r="S864" s="66"/>
      <c r="T864" s="67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9" t="s">
        <v>154</v>
      </c>
      <c r="AU864" s="19" t="s">
        <v>85</v>
      </c>
    </row>
    <row r="865" spans="1:65" s="2" customFormat="1" ht="16.5" customHeight="1">
      <c r="A865" s="36"/>
      <c r="B865" s="37"/>
      <c r="C865" s="180" t="s">
        <v>1068</v>
      </c>
      <c r="D865" s="180" t="s">
        <v>147</v>
      </c>
      <c r="E865" s="181" t="s">
        <v>1069</v>
      </c>
      <c r="F865" s="182" t="s">
        <v>1070</v>
      </c>
      <c r="G865" s="183" t="s">
        <v>199</v>
      </c>
      <c r="H865" s="184">
        <v>225.168</v>
      </c>
      <c r="I865" s="185"/>
      <c r="J865" s="186">
        <f>ROUND(I865*H865,2)</f>
        <v>0</v>
      </c>
      <c r="K865" s="182" t="s">
        <v>151</v>
      </c>
      <c r="L865" s="41"/>
      <c r="M865" s="187" t="s">
        <v>19</v>
      </c>
      <c r="N865" s="188" t="s">
        <v>46</v>
      </c>
      <c r="O865" s="66"/>
      <c r="P865" s="189">
        <f>O865*H865</f>
        <v>0</v>
      </c>
      <c r="Q865" s="189">
        <v>0</v>
      </c>
      <c r="R865" s="189">
        <f>Q865*H865</f>
        <v>0</v>
      </c>
      <c r="S865" s="189">
        <v>0</v>
      </c>
      <c r="T865" s="190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191" t="s">
        <v>249</v>
      </c>
      <c r="AT865" s="191" t="s">
        <v>147</v>
      </c>
      <c r="AU865" s="191" t="s">
        <v>85</v>
      </c>
      <c r="AY865" s="19" t="s">
        <v>144</v>
      </c>
      <c r="BE865" s="192">
        <f>IF(N865="základní",J865,0)</f>
        <v>0</v>
      </c>
      <c r="BF865" s="192">
        <f>IF(N865="snížená",J865,0)</f>
        <v>0</v>
      </c>
      <c r="BG865" s="192">
        <f>IF(N865="zákl. přenesená",J865,0)</f>
        <v>0</v>
      </c>
      <c r="BH865" s="192">
        <f>IF(N865="sníž. přenesená",J865,0)</f>
        <v>0</v>
      </c>
      <c r="BI865" s="192">
        <f>IF(N865="nulová",J865,0)</f>
        <v>0</v>
      </c>
      <c r="BJ865" s="19" t="s">
        <v>83</v>
      </c>
      <c r="BK865" s="192">
        <f>ROUND(I865*H865,2)</f>
        <v>0</v>
      </c>
      <c r="BL865" s="19" t="s">
        <v>249</v>
      </c>
      <c r="BM865" s="191" t="s">
        <v>1071</v>
      </c>
    </row>
    <row r="866" spans="1:47" s="2" customFormat="1" ht="11.25">
      <c r="A866" s="36"/>
      <c r="B866" s="37"/>
      <c r="C866" s="38"/>
      <c r="D866" s="193" t="s">
        <v>154</v>
      </c>
      <c r="E866" s="38"/>
      <c r="F866" s="194" t="s">
        <v>1072</v>
      </c>
      <c r="G866" s="38"/>
      <c r="H866" s="38"/>
      <c r="I866" s="195"/>
      <c r="J866" s="38"/>
      <c r="K866" s="38"/>
      <c r="L866" s="41"/>
      <c r="M866" s="196"/>
      <c r="N866" s="197"/>
      <c r="O866" s="66"/>
      <c r="P866" s="66"/>
      <c r="Q866" s="66"/>
      <c r="R866" s="66"/>
      <c r="S866" s="66"/>
      <c r="T866" s="67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154</v>
      </c>
      <c r="AU866" s="19" t="s">
        <v>85</v>
      </c>
    </row>
    <row r="867" spans="1:47" s="2" customFormat="1" ht="11.25">
      <c r="A867" s="36"/>
      <c r="B867" s="37"/>
      <c r="C867" s="38"/>
      <c r="D867" s="198" t="s">
        <v>155</v>
      </c>
      <c r="E867" s="38"/>
      <c r="F867" s="199" t="s">
        <v>1073</v>
      </c>
      <c r="G867" s="38"/>
      <c r="H867" s="38"/>
      <c r="I867" s="195"/>
      <c r="J867" s="38"/>
      <c r="K867" s="38"/>
      <c r="L867" s="41"/>
      <c r="M867" s="196"/>
      <c r="N867" s="197"/>
      <c r="O867" s="66"/>
      <c r="P867" s="66"/>
      <c r="Q867" s="66"/>
      <c r="R867" s="66"/>
      <c r="S867" s="66"/>
      <c r="T867" s="67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T867" s="19" t="s">
        <v>155</v>
      </c>
      <c r="AU867" s="19" t="s">
        <v>85</v>
      </c>
    </row>
    <row r="868" spans="1:47" s="2" customFormat="1" ht="19.5">
      <c r="A868" s="36"/>
      <c r="B868" s="37"/>
      <c r="C868" s="38"/>
      <c r="D868" s="193" t="s">
        <v>167</v>
      </c>
      <c r="E868" s="38"/>
      <c r="F868" s="200" t="s">
        <v>1074</v>
      </c>
      <c r="G868" s="38"/>
      <c r="H868" s="38"/>
      <c r="I868" s="195"/>
      <c r="J868" s="38"/>
      <c r="K868" s="38"/>
      <c r="L868" s="41"/>
      <c r="M868" s="196"/>
      <c r="N868" s="197"/>
      <c r="O868" s="66"/>
      <c r="P868" s="66"/>
      <c r="Q868" s="66"/>
      <c r="R868" s="66"/>
      <c r="S868" s="66"/>
      <c r="T868" s="67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T868" s="19" t="s">
        <v>167</v>
      </c>
      <c r="AU868" s="19" t="s">
        <v>85</v>
      </c>
    </row>
    <row r="869" spans="2:51" s="15" customFormat="1" ht="11.25">
      <c r="B869" s="227"/>
      <c r="C869" s="228"/>
      <c r="D869" s="193" t="s">
        <v>184</v>
      </c>
      <c r="E869" s="229" t="s">
        <v>19</v>
      </c>
      <c r="F869" s="230" t="s">
        <v>416</v>
      </c>
      <c r="G869" s="228"/>
      <c r="H869" s="229" t="s">
        <v>19</v>
      </c>
      <c r="I869" s="231"/>
      <c r="J869" s="228"/>
      <c r="K869" s="228"/>
      <c r="L869" s="232"/>
      <c r="M869" s="233"/>
      <c r="N869" s="234"/>
      <c r="O869" s="234"/>
      <c r="P869" s="234"/>
      <c r="Q869" s="234"/>
      <c r="R869" s="234"/>
      <c r="S869" s="234"/>
      <c r="T869" s="235"/>
      <c r="AT869" s="236" t="s">
        <v>184</v>
      </c>
      <c r="AU869" s="236" t="s">
        <v>85</v>
      </c>
      <c r="AV869" s="15" t="s">
        <v>83</v>
      </c>
      <c r="AW869" s="15" t="s">
        <v>37</v>
      </c>
      <c r="AX869" s="15" t="s">
        <v>75</v>
      </c>
      <c r="AY869" s="236" t="s">
        <v>144</v>
      </c>
    </row>
    <row r="870" spans="2:51" s="13" customFormat="1" ht="11.25">
      <c r="B870" s="201"/>
      <c r="C870" s="202"/>
      <c r="D870" s="193" t="s">
        <v>184</v>
      </c>
      <c r="E870" s="203" t="s">
        <v>19</v>
      </c>
      <c r="F870" s="204" t="s">
        <v>552</v>
      </c>
      <c r="G870" s="202"/>
      <c r="H870" s="205">
        <v>17.45</v>
      </c>
      <c r="I870" s="206"/>
      <c r="J870" s="202"/>
      <c r="K870" s="202"/>
      <c r="L870" s="207"/>
      <c r="M870" s="208"/>
      <c r="N870" s="209"/>
      <c r="O870" s="209"/>
      <c r="P870" s="209"/>
      <c r="Q870" s="209"/>
      <c r="R870" s="209"/>
      <c r="S870" s="209"/>
      <c r="T870" s="210"/>
      <c r="AT870" s="211" t="s">
        <v>184</v>
      </c>
      <c r="AU870" s="211" t="s">
        <v>85</v>
      </c>
      <c r="AV870" s="13" t="s">
        <v>85</v>
      </c>
      <c r="AW870" s="13" t="s">
        <v>37</v>
      </c>
      <c r="AX870" s="13" t="s">
        <v>75</v>
      </c>
      <c r="AY870" s="211" t="s">
        <v>144</v>
      </c>
    </row>
    <row r="871" spans="2:51" s="13" customFormat="1" ht="11.25">
      <c r="B871" s="201"/>
      <c r="C871" s="202"/>
      <c r="D871" s="193" t="s">
        <v>184</v>
      </c>
      <c r="E871" s="203" t="s">
        <v>19</v>
      </c>
      <c r="F871" s="204" t="s">
        <v>553</v>
      </c>
      <c r="G871" s="202"/>
      <c r="H871" s="205">
        <v>17.553</v>
      </c>
      <c r="I871" s="206"/>
      <c r="J871" s="202"/>
      <c r="K871" s="202"/>
      <c r="L871" s="207"/>
      <c r="M871" s="208"/>
      <c r="N871" s="209"/>
      <c r="O871" s="209"/>
      <c r="P871" s="209"/>
      <c r="Q871" s="209"/>
      <c r="R871" s="209"/>
      <c r="S871" s="209"/>
      <c r="T871" s="210"/>
      <c r="AT871" s="211" t="s">
        <v>184</v>
      </c>
      <c r="AU871" s="211" t="s">
        <v>85</v>
      </c>
      <c r="AV871" s="13" t="s">
        <v>85</v>
      </c>
      <c r="AW871" s="13" t="s">
        <v>37</v>
      </c>
      <c r="AX871" s="13" t="s">
        <v>75</v>
      </c>
      <c r="AY871" s="211" t="s">
        <v>144</v>
      </c>
    </row>
    <row r="872" spans="2:51" s="13" customFormat="1" ht="11.25">
      <c r="B872" s="201"/>
      <c r="C872" s="202"/>
      <c r="D872" s="193" t="s">
        <v>184</v>
      </c>
      <c r="E872" s="203" t="s">
        <v>19</v>
      </c>
      <c r="F872" s="204" t="s">
        <v>554</v>
      </c>
      <c r="G872" s="202"/>
      <c r="H872" s="205">
        <v>41.707</v>
      </c>
      <c r="I872" s="206"/>
      <c r="J872" s="202"/>
      <c r="K872" s="202"/>
      <c r="L872" s="207"/>
      <c r="M872" s="208"/>
      <c r="N872" s="209"/>
      <c r="O872" s="209"/>
      <c r="P872" s="209"/>
      <c r="Q872" s="209"/>
      <c r="R872" s="209"/>
      <c r="S872" s="209"/>
      <c r="T872" s="210"/>
      <c r="AT872" s="211" t="s">
        <v>184</v>
      </c>
      <c r="AU872" s="211" t="s">
        <v>85</v>
      </c>
      <c r="AV872" s="13" t="s">
        <v>85</v>
      </c>
      <c r="AW872" s="13" t="s">
        <v>37</v>
      </c>
      <c r="AX872" s="13" t="s">
        <v>75</v>
      </c>
      <c r="AY872" s="211" t="s">
        <v>144</v>
      </c>
    </row>
    <row r="873" spans="2:51" s="13" customFormat="1" ht="11.25">
      <c r="B873" s="201"/>
      <c r="C873" s="202"/>
      <c r="D873" s="193" t="s">
        <v>184</v>
      </c>
      <c r="E873" s="203" t="s">
        <v>19</v>
      </c>
      <c r="F873" s="204" t="s">
        <v>555</v>
      </c>
      <c r="G873" s="202"/>
      <c r="H873" s="205">
        <v>12.48</v>
      </c>
      <c r="I873" s="206"/>
      <c r="J873" s="202"/>
      <c r="K873" s="202"/>
      <c r="L873" s="207"/>
      <c r="M873" s="208"/>
      <c r="N873" s="209"/>
      <c r="O873" s="209"/>
      <c r="P873" s="209"/>
      <c r="Q873" s="209"/>
      <c r="R873" s="209"/>
      <c r="S873" s="209"/>
      <c r="T873" s="210"/>
      <c r="AT873" s="211" t="s">
        <v>184</v>
      </c>
      <c r="AU873" s="211" t="s">
        <v>85</v>
      </c>
      <c r="AV873" s="13" t="s">
        <v>85</v>
      </c>
      <c r="AW873" s="13" t="s">
        <v>37</v>
      </c>
      <c r="AX873" s="13" t="s">
        <v>75</v>
      </c>
      <c r="AY873" s="211" t="s">
        <v>144</v>
      </c>
    </row>
    <row r="874" spans="2:51" s="13" customFormat="1" ht="11.25">
      <c r="B874" s="201"/>
      <c r="C874" s="202"/>
      <c r="D874" s="193" t="s">
        <v>184</v>
      </c>
      <c r="E874" s="203" t="s">
        <v>19</v>
      </c>
      <c r="F874" s="204" t="s">
        <v>556</v>
      </c>
      <c r="G874" s="202"/>
      <c r="H874" s="205">
        <v>7.93</v>
      </c>
      <c r="I874" s="206"/>
      <c r="J874" s="202"/>
      <c r="K874" s="202"/>
      <c r="L874" s="207"/>
      <c r="M874" s="208"/>
      <c r="N874" s="209"/>
      <c r="O874" s="209"/>
      <c r="P874" s="209"/>
      <c r="Q874" s="209"/>
      <c r="R874" s="209"/>
      <c r="S874" s="209"/>
      <c r="T874" s="210"/>
      <c r="AT874" s="211" t="s">
        <v>184</v>
      </c>
      <c r="AU874" s="211" t="s">
        <v>85</v>
      </c>
      <c r="AV874" s="13" t="s">
        <v>85</v>
      </c>
      <c r="AW874" s="13" t="s">
        <v>37</v>
      </c>
      <c r="AX874" s="13" t="s">
        <v>75</v>
      </c>
      <c r="AY874" s="211" t="s">
        <v>144</v>
      </c>
    </row>
    <row r="875" spans="2:51" s="13" customFormat="1" ht="11.25">
      <c r="B875" s="201"/>
      <c r="C875" s="202"/>
      <c r="D875" s="193" t="s">
        <v>184</v>
      </c>
      <c r="E875" s="203" t="s">
        <v>19</v>
      </c>
      <c r="F875" s="204" t="s">
        <v>557</v>
      </c>
      <c r="G875" s="202"/>
      <c r="H875" s="205">
        <v>5.902</v>
      </c>
      <c r="I875" s="206"/>
      <c r="J875" s="202"/>
      <c r="K875" s="202"/>
      <c r="L875" s="207"/>
      <c r="M875" s="208"/>
      <c r="N875" s="209"/>
      <c r="O875" s="209"/>
      <c r="P875" s="209"/>
      <c r="Q875" s="209"/>
      <c r="R875" s="209"/>
      <c r="S875" s="209"/>
      <c r="T875" s="210"/>
      <c r="AT875" s="211" t="s">
        <v>184</v>
      </c>
      <c r="AU875" s="211" t="s">
        <v>85</v>
      </c>
      <c r="AV875" s="13" t="s">
        <v>85</v>
      </c>
      <c r="AW875" s="13" t="s">
        <v>37</v>
      </c>
      <c r="AX875" s="13" t="s">
        <v>75</v>
      </c>
      <c r="AY875" s="211" t="s">
        <v>144</v>
      </c>
    </row>
    <row r="876" spans="2:51" s="13" customFormat="1" ht="11.25">
      <c r="B876" s="201"/>
      <c r="C876" s="202"/>
      <c r="D876" s="193" t="s">
        <v>184</v>
      </c>
      <c r="E876" s="203" t="s">
        <v>19</v>
      </c>
      <c r="F876" s="204" t="s">
        <v>558</v>
      </c>
      <c r="G876" s="202"/>
      <c r="H876" s="205">
        <v>6.384</v>
      </c>
      <c r="I876" s="206"/>
      <c r="J876" s="202"/>
      <c r="K876" s="202"/>
      <c r="L876" s="207"/>
      <c r="M876" s="208"/>
      <c r="N876" s="209"/>
      <c r="O876" s="209"/>
      <c r="P876" s="209"/>
      <c r="Q876" s="209"/>
      <c r="R876" s="209"/>
      <c r="S876" s="209"/>
      <c r="T876" s="210"/>
      <c r="AT876" s="211" t="s">
        <v>184</v>
      </c>
      <c r="AU876" s="211" t="s">
        <v>85</v>
      </c>
      <c r="AV876" s="13" t="s">
        <v>85</v>
      </c>
      <c r="AW876" s="13" t="s">
        <v>37</v>
      </c>
      <c r="AX876" s="13" t="s">
        <v>75</v>
      </c>
      <c r="AY876" s="211" t="s">
        <v>144</v>
      </c>
    </row>
    <row r="877" spans="2:51" s="13" customFormat="1" ht="11.25">
      <c r="B877" s="201"/>
      <c r="C877" s="202"/>
      <c r="D877" s="193" t="s">
        <v>184</v>
      </c>
      <c r="E877" s="203" t="s">
        <v>19</v>
      </c>
      <c r="F877" s="204" t="s">
        <v>559</v>
      </c>
      <c r="G877" s="202"/>
      <c r="H877" s="205">
        <v>4.788</v>
      </c>
      <c r="I877" s="206"/>
      <c r="J877" s="202"/>
      <c r="K877" s="202"/>
      <c r="L877" s="207"/>
      <c r="M877" s="208"/>
      <c r="N877" s="209"/>
      <c r="O877" s="209"/>
      <c r="P877" s="209"/>
      <c r="Q877" s="209"/>
      <c r="R877" s="209"/>
      <c r="S877" s="209"/>
      <c r="T877" s="210"/>
      <c r="AT877" s="211" t="s">
        <v>184</v>
      </c>
      <c r="AU877" s="211" t="s">
        <v>85</v>
      </c>
      <c r="AV877" s="13" t="s">
        <v>85</v>
      </c>
      <c r="AW877" s="13" t="s">
        <v>37</v>
      </c>
      <c r="AX877" s="13" t="s">
        <v>75</v>
      </c>
      <c r="AY877" s="211" t="s">
        <v>144</v>
      </c>
    </row>
    <row r="878" spans="2:51" s="13" customFormat="1" ht="11.25">
      <c r="B878" s="201"/>
      <c r="C878" s="202"/>
      <c r="D878" s="193" t="s">
        <v>184</v>
      </c>
      <c r="E878" s="203" t="s">
        <v>19</v>
      </c>
      <c r="F878" s="204" t="s">
        <v>560</v>
      </c>
      <c r="G878" s="202"/>
      <c r="H878" s="205">
        <v>11.172</v>
      </c>
      <c r="I878" s="206"/>
      <c r="J878" s="202"/>
      <c r="K878" s="202"/>
      <c r="L878" s="207"/>
      <c r="M878" s="208"/>
      <c r="N878" s="209"/>
      <c r="O878" s="209"/>
      <c r="P878" s="209"/>
      <c r="Q878" s="209"/>
      <c r="R878" s="209"/>
      <c r="S878" s="209"/>
      <c r="T878" s="210"/>
      <c r="AT878" s="211" t="s">
        <v>184</v>
      </c>
      <c r="AU878" s="211" t="s">
        <v>85</v>
      </c>
      <c r="AV878" s="13" t="s">
        <v>85</v>
      </c>
      <c r="AW878" s="13" t="s">
        <v>37</v>
      </c>
      <c r="AX878" s="13" t="s">
        <v>75</v>
      </c>
      <c r="AY878" s="211" t="s">
        <v>144</v>
      </c>
    </row>
    <row r="879" spans="2:51" s="13" customFormat="1" ht="11.25">
      <c r="B879" s="201"/>
      <c r="C879" s="202"/>
      <c r="D879" s="193" t="s">
        <v>184</v>
      </c>
      <c r="E879" s="203" t="s">
        <v>19</v>
      </c>
      <c r="F879" s="204" t="s">
        <v>561</v>
      </c>
      <c r="G879" s="202"/>
      <c r="H879" s="205">
        <v>13.796</v>
      </c>
      <c r="I879" s="206"/>
      <c r="J879" s="202"/>
      <c r="K879" s="202"/>
      <c r="L879" s="207"/>
      <c r="M879" s="208"/>
      <c r="N879" s="209"/>
      <c r="O879" s="209"/>
      <c r="P879" s="209"/>
      <c r="Q879" s="209"/>
      <c r="R879" s="209"/>
      <c r="S879" s="209"/>
      <c r="T879" s="210"/>
      <c r="AT879" s="211" t="s">
        <v>184</v>
      </c>
      <c r="AU879" s="211" t="s">
        <v>85</v>
      </c>
      <c r="AV879" s="13" t="s">
        <v>85</v>
      </c>
      <c r="AW879" s="13" t="s">
        <v>37</v>
      </c>
      <c r="AX879" s="13" t="s">
        <v>75</v>
      </c>
      <c r="AY879" s="211" t="s">
        <v>144</v>
      </c>
    </row>
    <row r="880" spans="2:51" s="13" customFormat="1" ht="11.25">
      <c r="B880" s="201"/>
      <c r="C880" s="202"/>
      <c r="D880" s="193" t="s">
        <v>184</v>
      </c>
      <c r="E880" s="203" t="s">
        <v>19</v>
      </c>
      <c r="F880" s="204" t="s">
        <v>562</v>
      </c>
      <c r="G880" s="202"/>
      <c r="H880" s="205">
        <v>9.044</v>
      </c>
      <c r="I880" s="206"/>
      <c r="J880" s="202"/>
      <c r="K880" s="202"/>
      <c r="L880" s="207"/>
      <c r="M880" s="208"/>
      <c r="N880" s="209"/>
      <c r="O880" s="209"/>
      <c r="P880" s="209"/>
      <c r="Q880" s="209"/>
      <c r="R880" s="209"/>
      <c r="S880" s="209"/>
      <c r="T880" s="210"/>
      <c r="AT880" s="211" t="s">
        <v>184</v>
      </c>
      <c r="AU880" s="211" t="s">
        <v>85</v>
      </c>
      <c r="AV880" s="13" t="s">
        <v>85</v>
      </c>
      <c r="AW880" s="13" t="s">
        <v>37</v>
      </c>
      <c r="AX880" s="13" t="s">
        <v>75</v>
      </c>
      <c r="AY880" s="211" t="s">
        <v>144</v>
      </c>
    </row>
    <row r="881" spans="2:51" s="13" customFormat="1" ht="11.25">
      <c r="B881" s="201"/>
      <c r="C881" s="202"/>
      <c r="D881" s="193" t="s">
        <v>184</v>
      </c>
      <c r="E881" s="203" t="s">
        <v>19</v>
      </c>
      <c r="F881" s="204" t="s">
        <v>563</v>
      </c>
      <c r="G881" s="202"/>
      <c r="H881" s="205">
        <v>29.686</v>
      </c>
      <c r="I881" s="206"/>
      <c r="J881" s="202"/>
      <c r="K881" s="202"/>
      <c r="L881" s="207"/>
      <c r="M881" s="208"/>
      <c r="N881" s="209"/>
      <c r="O881" s="209"/>
      <c r="P881" s="209"/>
      <c r="Q881" s="209"/>
      <c r="R881" s="209"/>
      <c r="S881" s="209"/>
      <c r="T881" s="210"/>
      <c r="AT881" s="211" t="s">
        <v>184</v>
      </c>
      <c r="AU881" s="211" t="s">
        <v>85</v>
      </c>
      <c r="AV881" s="13" t="s">
        <v>85</v>
      </c>
      <c r="AW881" s="13" t="s">
        <v>37</v>
      </c>
      <c r="AX881" s="13" t="s">
        <v>75</v>
      </c>
      <c r="AY881" s="211" t="s">
        <v>144</v>
      </c>
    </row>
    <row r="882" spans="2:51" s="16" customFormat="1" ht="11.25">
      <c r="B882" s="237"/>
      <c r="C882" s="238"/>
      <c r="D882" s="193" t="s">
        <v>184</v>
      </c>
      <c r="E882" s="239" t="s">
        <v>19</v>
      </c>
      <c r="F882" s="240" t="s">
        <v>564</v>
      </c>
      <c r="G882" s="238"/>
      <c r="H882" s="241">
        <v>177.89200000000002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AT882" s="247" t="s">
        <v>184</v>
      </c>
      <c r="AU882" s="247" t="s">
        <v>85</v>
      </c>
      <c r="AV882" s="16" t="s">
        <v>161</v>
      </c>
      <c r="AW882" s="16" t="s">
        <v>37</v>
      </c>
      <c r="AX882" s="16" t="s">
        <v>75</v>
      </c>
      <c r="AY882" s="247" t="s">
        <v>144</v>
      </c>
    </row>
    <row r="883" spans="2:51" s="15" customFormat="1" ht="11.25">
      <c r="B883" s="227"/>
      <c r="C883" s="228"/>
      <c r="D883" s="193" t="s">
        <v>184</v>
      </c>
      <c r="E883" s="229" t="s">
        <v>19</v>
      </c>
      <c r="F883" s="230" t="s">
        <v>509</v>
      </c>
      <c r="G883" s="228"/>
      <c r="H883" s="229" t="s">
        <v>19</v>
      </c>
      <c r="I883" s="231"/>
      <c r="J883" s="228"/>
      <c r="K883" s="228"/>
      <c r="L883" s="232"/>
      <c r="M883" s="233"/>
      <c r="N883" s="234"/>
      <c r="O883" s="234"/>
      <c r="P883" s="234"/>
      <c r="Q883" s="234"/>
      <c r="R883" s="234"/>
      <c r="S883" s="234"/>
      <c r="T883" s="235"/>
      <c r="AT883" s="236" t="s">
        <v>184</v>
      </c>
      <c r="AU883" s="236" t="s">
        <v>85</v>
      </c>
      <c r="AV883" s="15" t="s">
        <v>83</v>
      </c>
      <c r="AW883" s="15" t="s">
        <v>37</v>
      </c>
      <c r="AX883" s="15" t="s">
        <v>75</v>
      </c>
      <c r="AY883" s="236" t="s">
        <v>144</v>
      </c>
    </row>
    <row r="884" spans="2:51" s="13" customFormat="1" ht="11.25">
      <c r="B884" s="201"/>
      <c r="C884" s="202"/>
      <c r="D884" s="193" t="s">
        <v>184</v>
      </c>
      <c r="E884" s="203" t="s">
        <v>19</v>
      </c>
      <c r="F884" s="204" t="s">
        <v>565</v>
      </c>
      <c r="G884" s="202"/>
      <c r="H884" s="205">
        <v>6.902</v>
      </c>
      <c r="I884" s="206"/>
      <c r="J884" s="202"/>
      <c r="K884" s="202"/>
      <c r="L884" s="207"/>
      <c r="M884" s="208"/>
      <c r="N884" s="209"/>
      <c r="O884" s="209"/>
      <c r="P884" s="209"/>
      <c r="Q884" s="209"/>
      <c r="R884" s="209"/>
      <c r="S884" s="209"/>
      <c r="T884" s="210"/>
      <c r="AT884" s="211" t="s">
        <v>184</v>
      </c>
      <c r="AU884" s="211" t="s">
        <v>85</v>
      </c>
      <c r="AV884" s="13" t="s">
        <v>85</v>
      </c>
      <c r="AW884" s="13" t="s">
        <v>37</v>
      </c>
      <c r="AX884" s="13" t="s">
        <v>75</v>
      </c>
      <c r="AY884" s="211" t="s">
        <v>144</v>
      </c>
    </row>
    <row r="885" spans="2:51" s="13" customFormat="1" ht="11.25">
      <c r="B885" s="201"/>
      <c r="C885" s="202"/>
      <c r="D885" s="193" t="s">
        <v>184</v>
      </c>
      <c r="E885" s="203" t="s">
        <v>19</v>
      </c>
      <c r="F885" s="204" t="s">
        <v>566</v>
      </c>
      <c r="G885" s="202"/>
      <c r="H885" s="205">
        <v>2.233</v>
      </c>
      <c r="I885" s="206"/>
      <c r="J885" s="202"/>
      <c r="K885" s="202"/>
      <c r="L885" s="207"/>
      <c r="M885" s="208"/>
      <c r="N885" s="209"/>
      <c r="O885" s="209"/>
      <c r="P885" s="209"/>
      <c r="Q885" s="209"/>
      <c r="R885" s="209"/>
      <c r="S885" s="209"/>
      <c r="T885" s="210"/>
      <c r="AT885" s="211" t="s">
        <v>184</v>
      </c>
      <c r="AU885" s="211" t="s">
        <v>85</v>
      </c>
      <c r="AV885" s="13" t="s">
        <v>85</v>
      </c>
      <c r="AW885" s="13" t="s">
        <v>37</v>
      </c>
      <c r="AX885" s="13" t="s">
        <v>75</v>
      </c>
      <c r="AY885" s="211" t="s">
        <v>144</v>
      </c>
    </row>
    <row r="886" spans="2:51" s="13" customFormat="1" ht="11.25">
      <c r="B886" s="201"/>
      <c r="C886" s="202"/>
      <c r="D886" s="193" t="s">
        <v>184</v>
      </c>
      <c r="E886" s="203" t="s">
        <v>19</v>
      </c>
      <c r="F886" s="204" t="s">
        <v>567</v>
      </c>
      <c r="G886" s="202"/>
      <c r="H886" s="205">
        <v>10.353</v>
      </c>
      <c r="I886" s="206"/>
      <c r="J886" s="202"/>
      <c r="K886" s="202"/>
      <c r="L886" s="207"/>
      <c r="M886" s="208"/>
      <c r="N886" s="209"/>
      <c r="O886" s="209"/>
      <c r="P886" s="209"/>
      <c r="Q886" s="209"/>
      <c r="R886" s="209"/>
      <c r="S886" s="209"/>
      <c r="T886" s="210"/>
      <c r="AT886" s="211" t="s">
        <v>184</v>
      </c>
      <c r="AU886" s="211" t="s">
        <v>85</v>
      </c>
      <c r="AV886" s="13" t="s">
        <v>85</v>
      </c>
      <c r="AW886" s="13" t="s">
        <v>37</v>
      </c>
      <c r="AX886" s="13" t="s">
        <v>75</v>
      </c>
      <c r="AY886" s="211" t="s">
        <v>144</v>
      </c>
    </row>
    <row r="887" spans="2:51" s="13" customFormat="1" ht="11.25">
      <c r="B887" s="201"/>
      <c r="C887" s="202"/>
      <c r="D887" s="193" t="s">
        <v>184</v>
      </c>
      <c r="E887" s="203" t="s">
        <v>19</v>
      </c>
      <c r="F887" s="204" t="s">
        <v>568</v>
      </c>
      <c r="G887" s="202"/>
      <c r="H887" s="205">
        <v>8.876</v>
      </c>
      <c r="I887" s="206"/>
      <c r="J887" s="202"/>
      <c r="K887" s="202"/>
      <c r="L887" s="207"/>
      <c r="M887" s="208"/>
      <c r="N887" s="209"/>
      <c r="O887" s="209"/>
      <c r="P887" s="209"/>
      <c r="Q887" s="209"/>
      <c r="R887" s="209"/>
      <c r="S887" s="209"/>
      <c r="T887" s="210"/>
      <c r="AT887" s="211" t="s">
        <v>184</v>
      </c>
      <c r="AU887" s="211" t="s">
        <v>85</v>
      </c>
      <c r="AV887" s="13" t="s">
        <v>85</v>
      </c>
      <c r="AW887" s="13" t="s">
        <v>37</v>
      </c>
      <c r="AX887" s="13" t="s">
        <v>75</v>
      </c>
      <c r="AY887" s="211" t="s">
        <v>144</v>
      </c>
    </row>
    <row r="888" spans="2:51" s="13" customFormat="1" ht="11.25">
      <c r="B888" s="201"/>
      <c r="C888" s="202"/>
      <c r="D888" s="193" t="s">
        <v>184</v>
      </c>
      <c r="E888" s="203" t="s">
        <v>19</v>
      </c>
      <c r="F888" s="204" t="s">
        <v>569</v>
      </c>
      <c r="G888" s="202"/>
      <c r="H888" s="205">
        <v>6.895</v>
      </c>
      <c r="I888" s="206"/>
      <c r="J888" s="202"/>
      <c r="K888" s="202"/>
      <c r="L888" s="207"/>
      <c r="M888" s="208"/>
      <c r="N888" s="209"/>
      <c r="O888" s="209"/>
      <c r="P888" s="209"/>
      <c r="Q888" s="209"/>
      <c r="R888" s="209"/>
      <c r="S888" s="209"/>
      <c r="T888" s="210"/>
      <c r="AT888" s="211" t="s">
        <v>184</v>
      </c>
      <c r="AU888" s="211" t="s">
        <v>85</v>
      </c>
      <c r="AV888" s="13" t="s">
        <v>85</v>
      </c>
      <c r="AW888" s="13" t="s">
        <v>37</v>
      </c>
      <c r="AX888" s="13" t="s">
        <v>75</v>
      </c>
      <c r="AY888" s="211" t="s">
        <v>144</v>
      </c>
    </row>
    <row r="889" spans="2:51" s="13" customFormat="1" ht="11.25">
      <c r="B889" s="201"/>
      <c r="C889" s="202"/>
      <c r="D889" s="193" t="s">
        <v>184</v>
      </c>
      <c r="E889" s="203" t="s">
        <v>19</v>
      </c>
      <c r="F889" s="204" t="s">
        <v>570</v>
      </c>
      <c r="G889" s="202"/>
      <c r="H889" s="205">
        <v>2.758</v>
      </c>
      <c r="I889" s="206"/>
      <c r="J889" s="202"/>
      <c r="K889" s="202"/>
      <c r="L889" s="207"/>
      <c r="M889" s="208"/>
      <c r="N889" s="209"/>
      <c r="O889" s="209"/>
      <c r="P889" s="209"/>
      <c r="Q889" s="209"/>
      <c r="R889" s="209"/>
      <c r="S889" s="209"/>
      <c r="T889" s="210"/>
      <c r="AT889" s="211" t="s">
        <v>184</v>
      </c>
      <c r="AU889" s="211" t="s">
        <v>85</v>
      </c>
      <c r="AV889" s="13" t="s">
        <v>85</v>
      </c>
      <c r="AW889" s="13" t="s">
        <v>37</v>
      </c>
      <c r="AX889" s="13" t="s">
        <v>75</v>
      </c>
      <c r="AY889" s="211" t="s">
        <v>144</v>
      </c>
    </row>
    <row r="890" spans="2:51" s="13" customFormat="1" ht="11.25">
      <c r="B890" s="201"/>
      <c r="C890" s="202"/>
      <c r="D890" s="193" t="s">
        <v>184</v>
      </c>
      <c r="E890" s="203" t="s">
        <v>19</v>
      </c>
      <c r="F890" s="204" t="s">
        <v>571</v>
      </c>
      <c r="G890" s="202"/>
      <c r="H890" s="205">
        <v>6.304</v>
      </c>
      <c r="I890" s="206"/>
      <c r="J890" s="202"/>
      <c r="K890" s="202"/>
      <c r="L890" s="207"/>
      <c r="M890" s="208"/>
      <c r="N890" s="209"/>
      <c r="O890" s="209"/>
      <c r="P890" s="209"/>
      <c r="Q890" s="209"/>
      <c r="R890" s="209"/>
      <c r="S890" s="209"/>
      <c r="T890" s="210"/>
      <c r="AT890" s="211" t="s">
        <v>184</v>
      </c>
      <c r="AU890" s="211" t="s">
        <v>85</v>
      </c>
      <c r="AV890" s="13" t="s">
        <v>85</v>
      </c>
      <c r="AW890" s="13" t="s">
        <v>37</v>
      </c>
      <c r="AX890" s="13" t="s">
        <v>75</v>
      </c>
      <c r="AY890" s="211" t="s">
        <v>144</v>
      </c>
    </row>
    <row r="891" spans="2:51" s="13" customFormat="1" ht="11.25">
      <c r="B891" s="201"/>
      <c r="C891" s="202"/>
      <c r="D891" s="193" t="s">
        <v>184</v>
      </c>
      <c r="E891" s="203" t="s">
        <v>19</v>
      </c>
      <c r="F891" s="204" t="s">
        <v>572</v>
      </c>
      <c r="G891" s="202"/>
      <c r="H891" s="205">
        <v>2.955</v>
      </c>
      <c r="I891" s="206"/>
      <c r="J891" s="202"/>
      <c r="K891" s="202"/>
      <c r="L891" s="207"/>
      <c r="M891" s="208"/>
      <c r="N891" s="209"/>
      <c r="O891" s="209"/>
      <c r="P891" s="209"/>
      <c r="Q891" s="209"/>
      <c r="R891" s="209"/>
      <c r="S891" s="209"/>
      <c r="T891" s="210"/>
      <c r="AT891" s="211" t="s">
        <v>184</v>
      </c>
      <c r="AU891" s="211" t="s">
        <v>85</v>
      </c>
      <c r="AV891" s="13" t="s">
        <v>85</v>
      </c>
      <c r="AW891" s="13" t="s">
        <v>37</v>
      </c>
      <c r="AX891" s="13" t="s">
        <v>75</v>
      </c>
      <c r="AY891" s="211" t="s">
        <v>144</v>
      </c>
    </row>
    <row r="892" spans="2:51" s="16" customFormat="1" ht="11.25">
      <c r="B892" s="237"/>
      <c r="C892" s="238"/>
      <c r="D892" s="193" t="s">
        <v>184</v>
      </c>
      <c r="E892" s="239" t="s">
        <v>19</v>
      </c>
      <c r="F892" s="240" t="s">
        <v>564</v>
      </c>
      <c r="G892" s="238"/>
      <c r="H892" s="241">
        <v>47.276</v>
      </c>
      <c r="I892" s="242"/>
      <c r="J892" s="238"/>
      <c r="K892" s="238"/>
      <c r="L892" s="243"/>
      <c r="M892" s="244"/>
      <c r="N892" s="245"/>
      <c r="O892" s="245"/>
      <c r="P892" s="245"/>
      <c r="Q892" s="245"/>
      <c r="R892" s="245"/>
      <c r="S892" s="245"/>
      <c r="T892" s="246"/>
      <c r="AT892" s="247" t="s">
        <v>184</v>
      </c>
      <c r="AU892" s="247" t="s">
        <v>85</v>
      </c>
      <c r="AV892" s="16" t="s">
        <v>161</v>
      </c>
      <c r="AW892" s="16" t="s">
        <v>37</v>
      </c>
      <c r="AX892" s="16" t="s">
        <v>75</v>
      </c>
      <c r="AY892" s="247" t="s">
        <v>144</v>
      </c>
    </row>
    <row r="893" spans="2:51" s="14" customFormat="1" ht="11.25">
      <c r="B893" s="212"/>
      <c r="C893" s="213"/>
      <c r="D893" s="193" t="s">
        <v>184</v>
      </c>
      <c r="E893" s="214" t="s">
        <v>19</v>
      </c>
      <c r="F893" s="215" t="s">
        <v>186</v>
      </c>
      <c r="G893" s="213"/>
      <c r="H893" s="216">
        <v>225.16800000000006</v>
      </c>
      <c r="I893" s="217"/>
      <c r="J893" s="213"/>
      <c r="K893" s="213"/>
      <c r="L893" s="218"/>
      <c r="M893" s="219"/>
      <c r="N893" s="220"/>
      <c r="O893" s="220"/>
      <c r="P893" s="220"/>
      <c r="Q893" s="220"/>
      <c r="R893" s="220"/>
      <c r="S893" s="220"/>
      <c r="T893" s="221"/>
      <c r="AT893" s="222" t="s">
        <v>184</v>
      </c>
      <c r="AU893" s="222" t="s">
        <v>85</v>
      </c>
      <c r="AV893" s="14" t="s">
        <v>169</v>
      </c>
      <c r="AW893" s="14" t="s">
        <v>37</v>
      </c>
      <c r="AX893" s="14" t="s">
        <v>83</v>
      </c>
      <c r="AY893" s="222" t="s">
        <v>144</v>
      </c>
    </row>
    <row r="894" spans="1:65" s="2" customFormat="1" ht="16.5" customHeight="1">
      <c r="A894" s="36"/>
      <c r="B894" s="37"/>
      <c r="C894" s="248" t="s">
        <v>1075</v>
      </c>
      <c r="D894" s="248" t="s">
        <v>654</v>
      </c>
      <c r="E894" s="249" t="s">
        <v>1076</v>
      </c>
      <c r="F894" s="250" t="s">
        <v>1077</v>
      </c>
      <c r="G894" s="251" t="s">
        <v>1040</v>
      </c>
      <c r="H894" s="252">
        <v>448.647</v>
      </c>
      <c r="I894" s="253"/>
      <c r="J894" s="254">
        <f>ROUND(I894*H894,2)</f>
        <v>0</v>
      </c>
      <c r="K894" s="250" t="s">
        <v>151</v>
      </c>
      <c r="L894" s="255"/>
      <c r="M894" s="256" t="s">
        <v>19</v>
      </c>
      <c r="N894" s="257" t="s">
        <v>46</v>
      </c>
      <c r="O894" s="66"/>
      <c r="P894" s="189">
        <f>O894*H894</f>
        <v>0</v>
      </c>
      <c r="Q894" s="189">
        <v>0.001</v>
      </c>
      <c r="R894" s="189">
        <f>Q894*H894</f>
        <v>0.448647</v>
      </c>
      <c r="S894" s="189">
        <v>0</v>
      </c>
      <c r="T894" s="190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91" t="s">
        <v>573</v>
      </c>
      <c r="AT894" s="191" t="s">
        <v>654</v>
      </c>
      <c r="AU894" s="191" t="s">
        <v>85</v>
      </c>
      <c r="AY894" s="19" t="s">
        <v>144</v>
      </c>
      <c r="BE894" s="192">
        <f>IF(N894="základní",J894,0)</f>
        <v>0</v>
      </c>
      <c r="BF894" s="192">
        <f>IF(N894="snížená",J894,0)</f>
        <v>0</v>
      </c>
      <c r="BG894" s="192">
        <f>IF(N894="zákl. přenesená",J894,0)</f>
        <v>0</v>
      </c>
      <c r="BH894" s="192">
        <f>IF(N894="sníž. přenesená",J894,0)</f>
        <v>0</v>
      </c>
      <c r="BI894" s="192">
        <f>IF(N894="nulová",J894,0)</f>
        <v>0</v>
      </c>
      <c r="BJ894" s="19" t="s">
        <v>83</v>
      </c>
      <c r="BK894" s="192">
        <f>ROUND(I894*H894,2)</f>
        <v>0</v>
      </c>
      <c r="BL894" s="19" t="s">
        <v>249</v>
      </c>
      <c r="BM894" s="191" t="s">
        <v>1078</v>
      </c>
    </row>
    <row r="895" spans="1:47" s="2" customFormat="1" ht="11.25">
      <c r="A895" s="36"/>
      <c r="B895" s="37"/>
      <c r="C895" s="38"/>
      <c r="D895" s="193" t="s">
        <v>154</v>
      </c>
      <c r="E895" s="38"/>
      <c r="F895" s="194" t="s">
        <v>1077</v>
      </c>
      <c r="G895" s="38"/>
      <c r="H895" s="38"/>
      <c r="I895" s="195"/>
      <c r="J895" s="38"/>
      <c r="K895" s="38"/>
      <c r="L895" s="41"/>
      <c r="M895" s="196"/>
      <c r="N895" s="197"/>
      <c r="O895" s="66"/>
      <c r="P895" s="66"/>
      <c r="Q895" s="66"/>
      <c r="R895" s="66"/>
      <c r="S895" s="66"/>
      <c r="T895" s="67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T895" s="19" t="s">
        <v>154</v>
      </c>
      <c r="AU895" s="19" t="s">
        <v>85</v>
      </c>
    </row>
    <row r="896" spans="1:47" s="2" customFormat="1" ht="19.5">
      <c r="A896" s="36"/>
      <c r="B896" s="37"/>
      <c r="C896" s="38"/>
      <c r="D896" s="193" t="s">
        <v>167</v>
      </c>
      <c r="E896" s="38"/>
      <c r="F896" s="200" t="s">
        <v>1079</v>
      </c>
      <c r="G896" s="38"/>
      <c r="H896" s="38"/>
      <c r="I896" s="195"/>
      <c r="J896" s="38"/>
      <c r="K896" s="38"/>
      <c r="L896" s="41"/>
      <c r="M896" s="196"/>
      <c r="N896" s="197"/>
      <c r="O896" s="66"/>
      <c r="P896" s="66"/>
      <c r="Q896" s="66"/>
      <c r="R896" s="66"/>
      <c r="S896" s="66"/>
      <c r="T896" s="67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T896" s="19" t="s">
        <v>167</v>
      </c>
      <c r="AU896" s="19" t="s">
        <v>85</v>
      </c>
    </row>
    <row r="897" spans="2:51" s="13" customFormat="1" ht="11.25">
      <c r="B897" s="201"/>
      <c r="C897" s="202"/>
      <c r="D897" s="193" t="s">
        <v>184</v>
      </c>
      <c r="E897" s="203" t="s">
        <v>19</v>
      </c>
      <c r="F897" s="204" t="s">
        <v>1080</v>
      </c>
      <c r="G897" s="202"/>
      <c r="H897" s="205">
        <v>448.647</v>
      </c>
      <c r="I897" s="206"/>
      <c r="J897" s="202"/>
      <c r="K897" s="202"/>
      <c r="L897" s="207"/>
      <c r="M897" s="208"/>
      <c r="N897" s="209"/>
      <c r="O897" s="209"/>
      <c r="P897" s="209"/>
      <c r="Q897" s="209"/>
      <c r="R897" s="209"/>
      <c r="S897" s="209"/>
      <c r="T897" s="210"/>
      <c r="AT897" s="211" t="s">
        <v>184</v>
      </c>
      <c r="AU897" s="211" t="s">
        <v>85</v>
      </c>
      <c r="AV897" s="13" t="s">
        <v>85</v>
      </c>
      <c r="AW897" s="13" t="s">
        <v>37</v>
      </c>
      <c r="AX897" s="13" t="s">
        <v>83</v>
      </c>
      <c r="AY897" s="211" t="s">
        <v>144</v>
      </c>
    </row>
    <row r="898" spans="1:65" s="2" customFormat="1" ht="16.5" customHeight="1">
      <c r="A898" s="36"/>
      <c r="B898" s="37"/>
      <c r="C898" s="180" t="s">
        <v>1081</v>
      </c>
      <c r="D898" s="180" t="s">
        <v>147</v>
      </c>
      <c r="E898" s="181" t="s">
        <v>1082</v>
      </c>
      <c r="F898" s="182" t="s">
        <v>1083</v>
      </c>
      <c r="G898" s="183" t="s">
        <v>455</v>
      </c>
      <c r="H898" s="184">
        <v>0.927</v>
      </c>
      <c r="I898" s="185"/>
      <c r="J898" s="186">
        <f>ROUND(I898*H898,2)</f>
        <v>0</v>
      </c>
      <c r="K898" s="182" t="s">
        <v>151</v>
      </c>
      <c r="L898" s="41"/>
      <c r="M898" s="187" t="s">
        <v>19</v>
      </c>
      <c r="N898" s="188" t="s">
        <v>46</v>
      </c>
      <c r="O898" s="66"/>
      <c r="P898" s="189">
        <f>O898*H898</f>
        <v>0</v>
      </c>
      <c r="Q898" s="189">
        <v>0</v>
      </c>
      <c r="R898" s="189">
        <f>Q898*H898</f>
        <v>0</v>
      </c>
      <c r="S898" s="189">
        <v>0</v>
      </c>
      <c r="T898" s="190">
        <f>S898*H898</f>
        <v>0</v>
      </c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R898" s="191" t="s">
        <v>249</v>
      </c>
      <c r="AT898" s="191" t="s">
        <v>147</v>
      </c>
      <c r="AU898" s="191" t="s">
        <v>85</v>
      </c>
      <c r="AY898" s="19" t="s">
        <v>144</v>
      </c>
      <c r="BE898" s="192">
        <f>IF(N898="základní",J898,0)</f>
        <v>0</v>
      </c>
      <c r="BF898" s="192">
        <f>IF(N898="snížená",J898,0)</f>
        <v>0</v>
      </c>
      <c r="BG898" s="192">
        <f>IF(N898="zákl. přenesená",J898,0)</f>
        <v>0</v>
      </c>
      <c r="BH898" s="192">
        <f>IF(N898="sníž. přenesená",J898,0)</f>
        <v>0</v>
      </c>
      <c r="BI898" s="192">
        <f>IF(N898="nulová",J898,0)</f>
        <v>0</v>
      </c>
      <c r="BJ898" s="19" t="s">
        <v>83</v>
      </c>
      <c r="BK898" s="192">
        <f>ROUND(I898*H898,2)</f>
        <v>0</v>
      </c>
      <c r="BL898" s="19" t="s">
        <v>249</v>
      </c>
      <c r="BM898" s="191" t="s">
        <v>1084</v>
      </c>
    </row>
    <row r="899" spans="1:47" s="2" customFormat="1" ht="19.5">
      <c r="A899" s="36"/>
      <c r="B899" s="37"/>
      <c r="C899" s="38"/>
      <c r="D899" s="193" t="s">
        <v>154</v>
      </c>
      <c r="E899" s="38"/>
      <c r="F899" s="194" t="s">
        <v>1085</v>
      </c>
      <c r="G899" s="38"/>
      <c r="H899" s="38"/>
      <c r="I899" s="195"/>
      <c r="J899" s="38"/>
      <c r="K899" s="38"/>
      <c r="L899" s="41"/>
      <c r="M899" s="196"/>
      <c r="N899" s="197"/>
      <c r="O899" s="66"/>
      <c r="P899" s="66"/>
      <c r="Q899" s="66"/>
      <c r="R899" s="66"/>
      <c r="S899" s="66"/>
      <c r="T899" s="67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T899" s="19" t="s">
        <v>154</v>
      </c>
      <c r="AU899" s="19" t="s">
        <v>85</v>
      </c>
    </row>
    <row r="900" spans="1:47" s="2" customFormat="1" ht="11.25">
      <c r="A900" s="36"/>
      <c r="B900" s="37"/>
      <c r="C900" s="38"/>
      <c r="D900" s="198" t="s">
        <v>155</v>
      </c>
      <c r="E900" s="38"/>
      <c r="F900" s="199" t="s">
        <v>1086</v>
      </c>
      <c r="G900" s="38"/>
      <c r="H900" s="38"/>
      <c r="I900" s="195"/>
      <c r="J900" s="38"/>
      <c r="K900" s="38"/>
      <c r="L900" s="41"/>
      <c r="M900" s="196"/>
      <c r="N900" s="197"/>
      <c r="O900" s="66"/>
      <c r="P900" s="66"/>
      <c r="Q900" s="66"/>
      <c r="R900" s="66"/>
      <c r="S900" s="66"/>
      <c r="T900" s="67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T900" s="19" t="s">
        <v>155</v>
      </c>
      <c r="AU900" s="19" t="s">
        <v>85</v>
      </c>
    </row>
    <row r="901" spans="2:63" s="12" customFormat="1" ht="22.9" customHeight="1">
      <c r="B901" s="164"/>
      <c r="C901" s="165"/>
      <c r="D901" s="166" t="s">
        <v>74</v>
      </c>
      <c r="E901" s="178" t="s">
        <v>1087</v>
      </c>
      <c r="F901" s="178" t="s">
        <v>1088</v>
      </c>
      <c r="G901" s="165"/>
      <c r="H901" s="165"/>
      <c r="I901" s="168"/>
      <c r="J901" s="179">
        <f>BK901</f>
        <v>0</v>
      </c>
      <c r="K901" s="165"/>
      <c r="L901" s="170"/>
      <c r="M901" s="171"/>
      <c r="N901" s="172"/>
      <c r="O901" s="172"/>
      <c r="P901" s="173">
        <f>SUM(P902:P930)</f>
        <v>0</v>
      </c>
      <c r="Q901" s="172"/>
      <c r="R901" s="173">
        <f>SUM(R902:R930)</f>
        <v>0.019236000000000003</v>
      </c>
      <c r="S901" s="172"/>
      <c r="T901" s="174">
        <f>SUM(T902:T930)</f>
        <v>0.34534</v>
      </c>
      <c r="AR901" s="175" t="s">
        <v>85</v>
      </c>
      <c r="AT901" s="176" t="s">
        <v>74</v>
      </c>
      <c r="AU901" s="176" t="s">
        <v>83</v>
      </c>
      <c r="AY901" s="175" t="s">
        <v>144</v>
      </c>
      <c r="BK901" s="177">
        <f>SUM(BK902:BK930)</f>
        <v>0</v>
      </c>
    </row>
    <row r="902" spans="1:65" s="2" customFormat="1" ht="21.75" customHeight="1">
      <c r="A902" s="36"/>
      <c r="B902" s="37"/>
      <c r="C902" s="180" t="s">
        <v>1089</v>
      </c>
      <c r="D902" s="180" t="s">
        <v>147</v>
      </c>
      <c r="E902" s="181" t="s">
        <v>1090</v>
      </c>
      <c r="F902" s="182" t="s">
        <v>1091</v>
      </c>
      <c r="G902" s="183" t="s">
        <v>348</v>
      </c>
      <c r="H902" s="184">
        <v>34</v>
      </c>
      <c r="I902" s="185"/>
      <c r="J902" s="186">
        <f>ROUND(I902*H902,2)</f>
        <v>0</v>
      </c>
      <c r="K902" s="182" t="s">
        <v>151</v>
      </c>
      <c r="L902" s="41"/>
      <c r="M902" s="187" t="s">
        <v>19</v>
      </c>
      <c r="N902" s="188" t="s">
        <v>46</v>
      </c>
      <c r="O902" s="66"/>
      <c r="P902" s="189">
        <f>O902*H902</f>
        <v>0</v>
      </c>
      <c r="Q902" s="189">
        <v>0</v>
      </c>
      <c r="R902" s="189">
        <f>Q902*H902</f>
        <v>0</v>
      </c>
      <c r="S902" s="189">
        <v>0.00859</v>
      </c>
      <c r="T902" s="190">
        <f>S902*H902</f>
        <v>0.29206</v>
      </c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R902" s="191" t="s">
        <v>249</v>
      </c>
      <c r="AT902" s="191" t="s">
        <v>147</v>
      </c>
      <c r="AU902" s="191" t="s">
        <v>85</v>
      </c>
      <c r="AY902" s="19" t="s">
        <v>144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19" t="s">
        <v>83</v>
      </c>
      <c r="BK902" s="192">
        <f>ROUND(I902*H902,2)</f>
        <v>0</v>
      </c>
      <c r="BL902" s="19" t="s">
        <v>249</v>
      </c>
      <c r="BM902" s="191" t="s">
        <v>1092</v>
      </c>
    </row>
    <row r="903" spans="1:47" s="2" customFormat="1" ht="19.5">
      <c r="A903" s="36"/>
      <c r="B903" s="37"/>
      <c r="C903" s="38"/>
      <c r="D903" s="193" t="s">
        <v>154</v>
      </c>
      <c r="E903" s="38"/>
      <c r="F903" s="194" t="s">
        <v>1093</v>
      </c>
      <c r="G903" s="38"/>
      <c r="H903" s="38"/>
      <c r="I903" s="195"/>
      <c r="J903" s="38"/>
      <c r="K903" s="38"/>
      <c r="L903" s="41"/>
      <c r="M903" s="196"/>
      <c r="N903" s="197"/>
      <c r="O903" s="66"/>
      <c r="P903" s="66"/>
      <c r="Q903" s="66"/>
      <c r="R903" s="66"/>
      <c r="S903" s="66"/>
      <c r="T903" s="67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T903" s="19" t="s">
        <v>154</v>
      </c>
      <c r="AU903" s="19" t="s">
        <v>85</v>
      </c>
    </row>
    <row r="904" spans="1:47" s="2" customFormat="1" ht="11.25">
      <c r="A904" s="36"/>
      <c r="B904" s="37"/>
      <c r="C904" s="38"/>
      <c r="D904" s="198" t="s">
        <v>155</v>
      </c>
      <c r="E904" s="38"/>
      <c r="F904" s="199" t="s">
        <v>1094</v>
      </c>
      <c r="G904" s="38"/>
      <c r="H904" s="38"/>
      <c r="I904" s="195"/>
      <c r="J904" s="38"/>
      <c r="K904" s="38"/>
      <c r="L904" s="41"/>
      <c r="M904" s="196"/>
      <c r="N904" s="197"/>
      <c r="O904" s="66"/>
      <c r="P904" s="66"/>
      <c r="Q904" s="66"/>
      <c r="R904" s="66"/>
      <c r="S904" s="66"/>
      <c r="T904" s="67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155</v>
      </c>
      <c r="AU904" s="19" t="s">
        <v>85</v>
      </c>
    </row>
    <row r="905" spans="2:51" s="13" customFormat="1" ht="11.25">
      <c r="B905" s="201"/>
      <c r="C905" s="202"/>
      <c r="D905" s="193" t="s">
        <v>184</v>
      </c>
      <c r="E905" s="203" t="s">
        <v>19</v>
      </c>
      <c r="F905" s="204" t="s">
        <v>1095</v>
      </c>
      <c r="G905" s="202"/>
      <c r="H905" s="205">
        <v>34</v>
      </c>
      <c r="I905" s="206"/>
      <c r="J905" s="202"/>
      <c r="K905" s="202"/>
      <c r="L905" s="207"/>
      <c r="M905" s="208"/>
      <c r="N905" s="209"/>
      <c r="O905" s="209"/>
      <c r="P905" s="209"/>
      <c r="Q905" s="209"/>
      <c r="R905" s="209"/>
      <c r="S905" s="209"/>
      <c r="T905" s="210"/>
      <c r="AT905" s="211" t="s">
        <v>184</v>
      </c>
      <c r="AU905" s="211" t="s">
        <v>85</v>
      </c>
      <c r="AV905" s="13" t="s">
        <v>85</v>
      </c>
      <c r="AW905" s="13" t="s">
        <v>37</v>
      </c>
      <c r="AX905" s="13" t="s">
        <v>83</v>
      </c>
      <c r="AY905" s="211" t="s">
        <v>144</v>
      </c>
    </row>
    <row r="906" spans="1:65" s="2" customFormat="1" ht="16.5" customHeight="1">
      <c r="A906" s="36"/>
      <c r="B906" s="37"/>
      <c r="C906" s="180" t="s">
        <v>1096</v>
      </c>
      <c r="D906" s="180" t="s">
        <v>147</v>
      </c>
      <c r="E906" s="181" t="s">
        <v>1097</v>
      </c>
      <c r="F906" s="182" t="s">
        <v>1098</v>
      </c>
      <c r="G906" s="183" t="s">
        <v>348</v>
      </c>
      <c r="H906" s="184">
        <v>6</v>
      </c>
      <c r="I906" s="185"/>
      <c r="J906" s="186">
        <f>ROUND(I906*H906,2)</f>
        <v>0</v>
      </c>
      <c r="K906" s="182" t="s">
        <v>151</v>
      </c>
      <c r="L906" s="41"/>
      <c r="M906" s="187" t="s">
        <v>19</v>
      </c>
      <c r="N906" s="188" t="s">
        <v>46</v>
      </c>
      <c r="O906" s="66"/>
      <c r="P906" s="189">
        <f>O906*H906</f>
        <v>0</v>
      </c>
      <c r="Q906" s="189">
        <v>0</v>
      </c>
      <c r="R906" s="189">
        <f>Q906*H906</f>
        <v>0</v>
      </c>
      <c r="S906" s="189">
        <v>0.00888</v>
      </c>
      <c r="T906" s="190">
        <f>S906*H906</f>
        <v>0.05328000000000001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191" t="s">
        <v>249</v>
      </c>
      <c r="AT906" s="191" t="s">
        <v>147</v>
      </c>
      <c r="AU906" s="191" t="s">
        <v>85</v>
      </c>
      <c r="AY906" s="19" t="s">
        <v>144</v>
      </c>
      <c r="BE906" s="192">
        <f>IF(N906="základní",J906,0)</f>
        <v>0</v>
      </c>
      <c r="BF906" s="192">
        <f>IF(N906="snížená",J906,0)</f>
        <v>0</v>
      </c>
      <c r="BG906" s="192">
        <f>IF(N906="zákl. přenesená",J906,0)</f>
        <v>0</v>
      </c>
      <c r="BH906" s="192">
        <f>IF(N906="sníž. přenesená",J906,0)</f>
        <v>0</v>
      </c>
      <c r="BI906" s="192">
        <f>IF(N906="nulová",J906,0)</f>
        <v>0</v>
      </c>
      <c r="BJ906" s="19" t="s">
        <v>83</v>
      </c>
      <c r="BK906" s="192">
        <f>ROUND(I906*H906,2)</f>
        <v>0</v>
      </c>
      <c r="BL906" s="19" t="s">
        <v>249</v>
      </c>
      <c r="BM906" s="191" t="s">
        <v>1099</v>
      </c>
    </row>
    <row r="907" spans="1:47" s="2" customFormat="1" ht="19.5">
      <c r="A907" s="36"/>
      <c r="B907" s="37"/>
      <c r="C907" s="38"/>
      <c r="D907" s="193" t="s">
        <v>154</v>
      </c>
      <c r="E907" s="38"/>
      <c r="F907" s="194" t="s">
        <v>1100</v>
      </c>
      <c r="G907" s="38"/>
      <c r="H907" s="38"/>
      <c r="I907" s="195"/>
      <c r="J907" s="38"/>
      <c r="K907" s="38"/>
      <c r="L907" s="41"/>
      <c r="M907" s="196"/>
      <c r="N907" s="197"/>
      <c r="O907" s="66"/>
      <c r="P907" s="66"/>
      <c r="Q907" s="66"/>
      <c r="R907" s="66"/>
      <c r="S907" s="66"/>
      <c r="T907" s="67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T907" s="19" t="s">
        <v>154</v>
      </c>
      <c r="AU907" s="19" t="s">
        <v>85</v>
      </c>
    </row>
    <row r="908" spans="1:47" s="2" customFormat="1" ht="11.25">
      <c r="A908" s="36"/>
      <c r="B908" s="37"/>
      <c r="C908" s="38"/>
      <c r="D908" s="198" t="s">
        <v>155</v>
      </c>
      <c r="E908" s="38"/>
      <c r="F908" s="199" t="s">
        <v>1101</v>
      </c>
      <c r="G908" s="38"/>
      <c r="H908" s="38"/>
      <c r="I908" s="195"/>
      <c r="J908" s="38"/>
      <c r="K908" s="38"/>
      <c r="L908" s="41"/>
      <c r="M908" s="196"/>
      <c r="N908" s="197"/>
      <c r="O908" s="66"/>
      <c r="P908" s="66"/>
      <c r="Q908" s="66"/>
      <c r="R908" s="66"/>
      <c r="S908" s="66"/>
      <c r="T908" s="67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T908" s="19" t="s">
        <v>155</v>
      </c>
      <c r="AU908" s="19" t="s">
        <v>85</v>
      </c>
    </row>
    <row r="909" spans="2:51" s="13" customFormat="1" ht="11.25">
      <c r="B909" s="201"/>
      <c r="C909" s="202"/>
      <c r="D909" s="193" t="s">
        <v>184</v>
      </c>
      <c r="E909" s="203" t="s">
        <v>19</v>
      </c>
      <c r="F909" s="204" t="s">
        <v>1102</v>
      </c>
      <c r="G909" s="202"/>
      <c r="H909" s="205">
        <v>6</v>
      </c>
      <c r="I909" s="206"/>
      <c r="J909" s="202"/>
      <c r="K909" s="202"/>
      <c r="L909" s="207"/>
      <c r="M909" s="208"/>
      <c r="N909" s="209"/>
      <c r="O909" s="209"/>
      <c r="P909" s="209"/>
      <c r="Q909" s="209"/>
      <c r="R909" s="209"/>
      <c r="S909" s="209"/>
      <c r="T909" s="210"/>
      <c r="AT909" s="211" t="s">
        <v>184</v>
      </c>
      <c r="AU909" s="211" t="s">
        <v>85</v>
      </c>
      <c r="AV909" s="13" t="s">
        <v>85</v>
      </c>
      <c r="AW909" s="13" t="s">
        <v>37</v>
      </c>
      <c r="AX909" s="13" t="s">
        <v>75</v>
      </c>
      <c r="AY909" s="211" t="s">
        <v>144</v>
      </c>
    </row>
    <row r="910" spans="2:51" s="14" customFormat="1" ht="11.25">
      <c r="B910" s="212"/>
      <c r="C910" s="213"/>
      <c r="D910" s="193" t="s">
        <v>184</v>
      </c>
      <c r="E910" s="214" t="s">
        <v>19</v>
      </c>
      <c r="F910" s="215" t="s">
        <v>186</v>
      </c>
      <c r="G910" s="213"/>
      <c r="H910" s="216">
        <v>6</v>
      </c>
      <c r="I910" s="217"/>
      <c r="J910" s="213"/>
      <c r="K910" s="213"/>
      <c r="L910" s="218"/>
      <c r="M910" s="219"/>
      <c r="N910" s="220"/>
      <c r="O910" s="220"/>
      <c r="P910" s="220"/>
      <c r="Q910" s="220"/>
      <c r="R910" s="220"/>
      <c r="S910" s="220"/>
      <c r="T910" s="221"/>
      <c r="AT910" s="222" t="s">
        <v>184</v>
      </c>
      <c r="AU910" s="222" t="s">
        <v>85</v>
      </c>
      <c r="AV910" s="14" t="s">
        <v>169</v>
      </c>
      <c r="AW910" s="14" t="s">
        <v>37</v>
      </c>
      <c r="AX910" s="14" t="s">
        <v>83</v>
      </c>
      <c r="AY910" s="222" t="s">
        <v>144</v>
      </c>
    </row>
    <row r="911" spans="1:65" s="2" customFormat="1" ht="21.75" customHeight="1">
      <c r="A911" s="36"/>
      <c r="B911" s="37"/>
      <c r="C911" s="180" t="s">
        <v>1103</v>
      </c>
      <c r="D911" s="180" t="s">
        <v>147</v>
      </c>
      <c r="E911" s="181" t="s">
        <v>1104</v>
      </c>
      <c r="F911" s="182" t="s">
        <v>1105</v>
      </c>
      <c r="G911" s="183" t="s">
        <v>348</v>
      </c>
      <c r="H911" s="184">
        <v>34</v>
      </c>
      <c r="I911" s="185"/>
      <c r="J911" s="186">
        <f>ROUND(I911*H911,2)</f>
        <v>0</v>
      </c>
      <c r="K911" s="182" t="s">
        <v>151</v>
      </c>
      <c r="L911" s="41"/>
      <c r="M911" s="187" t="s">
        <v>19</v>
      </c>
      <c r="N911" s="188" t="s">
        <v>46</v>
      </c>
      <c r="O911" s="66"/>
      <c r="P911" s="189">
        <f>O911*H911</f>
        <v>0</v>
      </c>
      <c r="Q911" s="189">
        <v>0</v>
      </c>
      <c r="R911" s="189">
        <f>Q911*H911</f>
        <v>0</v>
      </c>
      <c r="S911" s="189">
        <v>0</v>
      </c>
      <c r="T911" s="190">
        <f>S911*H911</f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191" t="s">
        <v>249</v>
      </c>
      <c r="AT911" s="191" t="s">
        <v>147</v>
      </c>
      <c r="AU911" s="191" t="s">
        <v>85</v>
      </c>
      <c r="AY911" s="19" t="s">
        <v>144</v>
      </c>
      <c r="BE911" s="192">
        <f>IF(N911="základní",J911,0)</f>
        <v>0</v>
      </c>
      <c r="BF911" s="192">
        <f>IF(N911="snížená",J911,0)</f>
        <v>0</v>
      </c>
      <c r="BG911" s="192">
        <f>IF(N911="zákl. přenesená",J911,0)</f>
        <v>0</v>
      </c>
      <c r="BH911" s="192">
        <f>IF(N911="sníž. přenesená",J911,0)</f>
        <v>0</v>
      </c>
      <c r="BI911" s="192">
        <f>IF(N911="nulová",J911,0)</f>
        <v>0</v>
      </c>
      <c r="BJ911" s="19" t="s">
        <v>83</v>
      </c>
      <c r="BK911" s="192">
        <f>ROUND(I911*H911,2)</f>
        <v>0</v>
      </c>
      <c r="BL911" s="19" t="s">
        <v>249</v>
      </c>
      <c r="BM911" s="191" t="s">
        <v>1106</v>
      </c>
    </row>
    <row r="912" spans="1:47" s="2" customFormat="1" ht="19.5">
      <c r="A912" s="36"/>
      <c r="B912" s="37"/>
      <c r="C912" s="38"/>
      <c r="D912" s="193" t="s">
        <v>154</v>
      </c>
      <c r="E912" s="38"/>
      <c r="F912" s="194" t="s">
        <v>1107</v>
      </c>
      <c r="G912" s="38"/>
      <c r="H912" s="38"/>
      <c r="I912" s="195"/>
      <c r="J912" s="38"/>
      <c r="K912" s="38"/>
      <c r="L912" s="41"/>
      <c r="M912" s="196"/>
      <c r="N912" s="197"/>
      <c r="O912" s="66"/>
      <c r="P912" s="66"/>
      <c r="Q912" s="66"/>
      <c r="R912" s="66"/>
      <c r="S912" s="66"/>
      <c r="T912" s="67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T912" s="19" t="s">
        <v>154</v>
      </c>
      <c r="AU912" s="19" t="s">
        <v>85</v>
      </c>
    </row>
    <row r="913" spans="1:47" s="2" customFormat="1" ht="11.25">
      <c r="A913" s="36"/>
      <c r="B913" s="37"/>
      <c r="C913" s="38"/>
      <c r="D913" s="198" t="s">
        <v>155</v>
      </c>
      <c r="E913" s="38"/>
      <c r="F913" s="199" t="s">
        <v>1108</v>
      </c>
      <c r="G913" s="38"/>
      <c r="H913" s="38"/>
      <c r="I913" s="195"/>
      <c r="J913" s="38"/>
      <c r="K913" s="38"/>
      <c r="L913" s="41"/>
      <c r="M913" s="196"/>
      <c r="N913" s="197"/>
      <c r="O913" s="66"/>
      <c r="P913" s="66"/>
      <c r="Q913" s="66"/>
      <c r="R913" s="66"/>
      <c r="S913" s="66"/>
      <c r="T913" s="67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T913" s="19" t="s">
        <v>155</v>
      </c>
      <c r="AU913" s="19" t="s">
        <v>85</v>
      </c>
    </row>
    <row r="914" spans="1:47" s="2" customFormat="1" ht="19.5">
      <c r="A914" s="36"/>
      <c r="B914" s="37"/>
      <c r="C914" s="38"/>
      <c r="D914" s="193" t="s">
        <v>167</v>
      </c>
      <c r="E914" s="38"/>
      <c r="F914" s="200" t="s">
        <v>1109</v>
      </c>
      <c r="G914" s="38"/>
      <c r="H914" s="38"/>
      <c r="I914" s="195"/>
      <c r="J914" s="38"/>
      <c r="K914" s="38"/>
      <c r="L914" s="41"/>
      <c r="M914" s="196"/>
      <c r="N914" s="197"/>
      <c r="O914" s="66"/>
      <c r="P914" s="66"/>
      <c r="Q914" s="66"/>
      <c r="R914" s="66"/>
      <c r="S914" s="66"/>
      <c r="T914" s="67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T914" s="19" t="s">
        <v>167</v>
      </c>
      <c r="AU914" s="19" t="s">
        <v>85</v>
      </c>
    </row>
    <row r="915" spans="2:51" s="13" customFormat="1" ht="11.25">
      <c r="B915" s="201"/>
      <c r="C915" s="202"/>
      <c r="D915" s="193" t="s">
        <v>184</v>
      </c>
      <c r="E915" s="203" t="s">
        <v>19</v>
      </c>
      <c r="F915" s="204" t="s">
        <v>1095</v>
      </c>
      <c r="G915" s="202"/>
      <c r="H915" s="205">
        <v>34</v>
      </c>
      <c r="I915" s="206"/>
      <c r="J915" s="202"/>
      <c r="K915" s="202"/>
      <c r="L915" s="207"/>
      <c r="M915" s="208"/>
      <c r="N915" s="209"/>
      <c r="O915" s="209"/>
      <c r="P915" s="209"/>
      <c r="Q915" s="209"/>
      <c r="R915" s="209"/>
      <c r="S915" s="209"/>
      <c r="T915" s="210"/>
      <c r="AT915" s="211" t="s">
        <v>184</v>
      </c>
      <c r="AU915" s="211" t="s">
        <v>85</v>
      </c>
      <c r="AV915" s="13" t="s">
        <v>85</v>
      </c>
      <c r="AW915" s="13" t="s">
        <v>37</v>
      </c>
      <c r="AX915" s="13" t="s">
        <v>75</v>
      </c>
      <c r="AY915" s="211" t="s">
        <v>144</v>
      </c>
    </row>
    <row r="916" spans="2:51" s="14" customFormat="1" ht="11.25">
      <c r="B916" s="212"/>
      <c r="C916" s="213"/>
      <c r="D916" s="193" t="s">
        <v>184</v>
      </c>
      <c r="E916" s="214" t="s">
        <v>19</v>
      </c>
      <c r="F916" s="215" t="s">
        <v>186</v>
      </c>
      <c r="G916" s="213"/>
      <c r="H916" s="216">
        <v>34</v>
      </c>
      <c r="I916" s="217"/>
      <c r="J916" s="213"/>
      <c r="K916" s="213"/>
      <c r="L916" s="218"/>
      <c r="M916" s="219"/>
      <c r="N916" s="220"/>
      <c r="O916" s="220"/>
      <c r="P916" s="220"/>
      <c r="Q916" s="220"/>
      <c r="R916" s="220"/>
      <c r="S916" s="220"/>
      <c r="T916" s="221"/>
      <c r="AT916" s="222" t="s">
        <v>184</v>
      </c>
      <c r="AU916" s="222" t="s">
        <v>85</v>
      </c>
      <c r="AV916" s="14" t="s">
        <v>169</v>
      </c>
      <c r="AW916" s="14" t="s">
        <v>37</v>
      </c>
      <c r="AX916" s="14" t="s">
        <v>83</v>
      </c>
      <c r="AY916" s="222" t="s">
        <v>144</v>
      </c>
    </row>
    <row r="917" spans="1:65" s="2" customFormat="1" ht="16.5" customHeight="1">
      <c r="A917" s="36"/>
      <c r="B917" s="37"/>
      <c r="C917" s="248" t="s">
        <v>1110</v>
      </c>
      <c r="D917" s="248" t="s">
        <v>654</v>
      </c>
      <c r="E917" s="249" t="s">
        <v>1111</v>
      </c>
      <c r="F917" s="250" t="s">
        <v>1112</v>
      </c>
      <c r="G917" s="251" t="s">
        <v>348</v>
      </c>
      <c r="H917" s="252">
        <v>34.68</v>
      </c>
      <c r="I917" s="253"/>
      <c r="J917" s="254">
        <f>ROUND(I917*H917,2)</f>
        <v>0</v>
      </c>
      <c r="K917" s="250" t="s">
        <v>151</v>
      </c>
      <c r="L917" s="255"/>
      <c r="M917" s="256" t="s">
        <v>19</v>
      </c>
      <c r="N917" s="257" t="s">
        <v>46</v>
      </c>
      <c r="O917" s="66"/>
      <c r="P917" s="189">
        <f>O917*H917</f>
        <v>0</v>
      </c>
      <c r="Q917" s="189">
        <v>0.00047</v>
      </c>
      <c r="R917" s="189">
        <f>Q917*H917</f>
        <v>0.0162996</v>
      </c>
      <c r="S917" s="189">
        <v>0</v>
      </c>
      <c r="T917" s="190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91" t="s">
        <v>573</v>
      </c>
      <c r="AT917" s="191" t="s">
        <v>654</v>
      </c>
      <c r="AU917" s="191" t="s">
        <v>85</v>
      </c>
      <c r="AY917" s="19" t="s">
        <v>144</v>
      </c>
      <c r="BE917" s="192">
        <f>IF(N917="základní",J917,0)</f>
        <v>0</v>
      </c>
      <c r="BF917" s="192">
        <f>IF(N917="snížená",J917,0)</f>
        <v>0</v>
      </c>
      <c r="BG917" s="192">
        <f>IF(N917="zákl. přenesená",J917,0)</f>
        <v>0</v>
      </c>
      <c r="BH917" s="192">
        <f>IF(N917="sníž. přenesená",J917,0)</f>
        <v>0</v>
      </c>
      <c r="BI917" s="192">
        <f>IF(N917="nulová",J917,0)</f>
        <v>0</v>
      </c>
      <c r="BJ917" s="19" t="s">
        <v>83</v>
      </c>
      <c r="BK917" s="192">
        <f>ROUND(I917*H917,2)</f>
        <v>0</v>
      </c>
      <c r="BL917" s="19" t="s">
        <v>249</v>
      </c>
      <c r="BM917" s="191" t="s">
        <v>1113</v>
      </c>
    </row>
    <row r="918" spans="1:47" s="2" customFormat="1" ht="11.25">
      <c r="A918" s="36"/>
      <c r="B918" s="37"/>
      <c r="C918" s="38"/>
      <c r="D918" s="193" t="s">
        <v>154</v>
      </c>
      <c r="E918" s="38"/>
      <c r="F918" s="194" t="s">
        <v>1112</v>
      </c>
      <c r="G918" s="38"/>
      <c r="H918" s="38"/>
      <c r="I918" s="195"/>
      <c r="J918" s="38"/>
      <c r="K918" s="38"/>
      <c r="L918" s="41"/>
      <c r="M918" s="196"/>
      <c r="N918" s="197"/>
      <c r="O918" s="66"/>
      <c r="P918" s="66"/>
      <c r="Q918" s="66"/>
      <c r="R918" s="66"/>
      <c r="S918" s="66"/>
      <c r="T918" s="67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154</v>
      </c>
      <c r="AU918" s="19" t="s">
        <v>85</v>
      </c>
    </row>
    <row r="919" spans="2:51" s="13" customFormat="1" ht="11.25">
      <c r="B919" s="201"/>
      <c r="C919" s="202"/>
      <c r="D919" s="193" t="s">
        <v>184</v>
      </c>
      <c r="E919" s="203" t="s">
        <v>19</v>
      </c>
      <c r="F919" s="204" t="s">
        <v>1114</v>
      </c>
      <c r="G919" s="202"/>
      <c r="H919" s="205">
        <v>34.68</v>
      </c>
      <c r="I919" s="206"/>
      <c r="J919" s="202"/>
      <c r="K919" s="202"/>
      <c r="L919" s="207"/>
      <c r="M919" s="208"/>
      <c r="N919" s="209"/>
      <c r="O919" s="209"/>
      <c r="P919" s="209"/>
      <c r="Q919" s="209"/>
      <c r="R919" s="209"/>
      <c r="S919" s="209"/>
      <c r="T919" s="210"/>
      <c r="AT919" s="211" t="s">
        <v>184</v>
      </c>
      <c r="AU919" s="211" t="s">
        <v>85</v>
      </c>
      <c r="AV919" s="13" t="s">
        <v>85</v>
      </c>
      <c r="AW919" s="13" t="s">
        <v>37</v>
      </c>
      <c r="AX919" s="13" t="s">
        <v>83</v>
      </c>
      <c r="AY919" s="211" t="s">
        <v>144</v>
      </c>
    </row>
    <row r="920" spans="1:65" s="2" customFormat="1" ht="21.75" customHeight="1">
      <c r="A920" s="36"/>
      <c r="B920" s="37"/>
      <c r="C920" s="180" t="s">
        <v>1115</v>
      </c>
      <c r="D920" s="180" t="s">
        <v>147</v>
      </c>
      <c r="E920" s="181" t="s">
        <v>1116</v>
      </c>
      <c r="F920" s="182" t="s">
        <v>1117</v>
      </c>
      <c r="G920" s="183" t="s">
        <v>348</v>
      </c>
      <c r="H920" s="184">
        <v>6</v>
      </c>
      <c r="I920" s="185"/>
      <c r="J920" s="186">
        <f>ROUND(I920*H920,2)</f>
        <v>0</v>
      </c>
      <c r="K920" s="182" t="s">
        <v>151</v>
      </c>
      <c r="L920" s="41"/>
      <c r="M920" s="187" t="s">
        <v>19</v>
      </c>
      <c r="N920" s="188" t="s">
        <v>46</v>
      </c>
      <c r="O920" s="66"/>
      <c r="P920" s="189">
        <f>O920*H920</f>
        <v>0</v>
      </c>
      <c r="Q920" s="189">
        <v>1E-05</v>
      </c>
      <c r="R920" s="189">
        <f>Q920*H920</f>
        <v>6.000000000000001E-05</v>
      </c>
      <c r="S920" s="189">
        <v>0</v>
      </c>
      <c r="T920" s="190">
        <f>S920*H920</f>
        <v>0</v>
      </c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R920" s="191" t="s">
        <v>249</v>
      </c>
      <c r="AT920" s="191" t="s">
        <v>147</v>
      </c>
      <c r="AU920" s="191" t="s">
        <v>85</v>
      </c>
      <c r="AY920" s="19" t="s">
        <v>144</v>
      </c>
      <c r="BE920" s="192">
        <f>IF(N920="základní",J920,0)</f>
        <v>0</v>
      </c>
      <c r="BF920" s="192">
        <f>IF(N920="snížená",J920,0)</f>
        <v>0</v>
      </c>
      <c r="BG920" s="192">
        <f>IF(N920="zákl. přenesená",J920,0)</f>
        <v>0</v>
      </c>
      <c r="BH920" s="192">
        <f>IF(N920="sníž. přenesená",J920,0)</f>
        <v>0</v>
      </c>
      <c r="BI920" s="192">
        <f>IF(N920="nulová",J920,0)</f>
        <v>0</v>
      </c>
      <c r="BJ920" s="19" t="s">
        <v>83</v>
      </c>
      <c r="BK920" s="192">
        <f>ROUND(I920*H920,2)</f>
        <v>0</v>
      </c>
      <c r="BL920" s="19" t="s">
        <v>249</v>
      </c>
      <c r="BM920" s="191" t="s">
        <v>1118</v>
      </c>
    </row>
    <row r="921" spans="1:47" s="2" customFormat="1" ht="19.5">
      <c r="A921" s="36"/>
      <c r="B921" s="37"/>
      <c r="C921" s="38"/>
      <c r="D921" s="193" t="s">
        <v>154</v>
      </c>
      <c r="E921" s="38"/>
      <c r="F921" s="194" t="s">
        <v>1119</v>
      </c>
      <c r="G921" s="38"/>
      <c r="H921" s="38"/>
      <c r="I921" s="195"/>
      <c r="J921" s="38"/>
      <c r="K921" s="38"/>
      <c r="L921" s="41"/>
      <c r="M921" s="196"/>
      <c r="N921" s="197"/>
      <c r="O921" s="66"/>
      <c r="P921" s="66"/>
      <c r="Q921" s="66"/>
      <c r="R921" s="66"/>
      <c r="S921" s="66"/>
      <c r="T921" s="67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T921" s="19" t="s">
        <v>154</v>
      </c>
      <c r="AU921" s="19" t="s">
        <v>85</v>
      </c>
    </row>
    <row r="922" spans="1:47" s="2" customFormat="1" ht="11.25">
      <c r="A922" s="36"/>
      <c r="B922" s="37"/>
      <c r="C922" s="38"/>
      <c r="D922" s="198" t="s">
        <v>155</v>
      </c>
      <c r="E922" s="38"/>
      <c r="F922" s="199" t="s">
        <v>1120</v>
      </c>
      <c r="G922" s="38"/>
      <c r="H922" s="38"/>
      <c r="I922" s="195"/>
      <c r="J922" s="38"/>
      <c r="K922" s="38"/>
      <c r="L922" s="41"/>
      <c r="M922" s="196"/>
      <c r="N922" s="197"/>
      <c r="O922" s="66"/>
      <c r="P922" s="66"/>
      <c r="Q922" s="66"/>
      <c r="R922" s="66"/>
      <c r="S922" s="66"/>
      <c r="T922" s="67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T922" s="19" t="s">
        <v>155</v>
      </c>
      <c r="AU922" s="19" t="s">
        <v>85</v>
      </c>
    </row>
    <row r="923" spans="1:47" s="2" customFormat="1" ht="19.5">
      <c r="A923" s="36"/>
      <c r="B923" s="37"/>
      <c r="C923" s="38"/>
      <c r="D923" s="193" t="s">
        <v>167</v>
      </c>
      <c r="E923" s="38"/>
      <c r="F923" s="200" t="s">
        <v>1109</v>
      </c>
      <c r="G923" s="38"/>
      <c r="H923" s="38"/>
      <c r="I923" s="195"/>
      <c r="J923" s="38"/>
      <c r="K923" s="38"/>
      <c r="L923" s="41"/>
      <c r="M923" s="196"/>
      <c r="N923" s="197"/>
      <c r="O923" s="66"/>
      <c r="P923" s="66"/>
      <c r="Q923" s="66"/>
      <c r="R923" s="66"/>
      <c r="S923" s="66"/>
      <c r="T923" s="67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T923" s="19" t="s">
        <v>167</v>
      </c>
      <c r="AU923" s="19" t="s">
        <v>85</v>
      </c>
    </row>
    <row r="924" spans="2:51" s="13" customFormat="1" ht="11.25">
      <c r="B924" s="201"/>
      <c r="C924" s="202"/>
      <c r="D924" s="193" t="s">
        <v>184</v>
      </c>
      <c r="E924" s="203" t="s">
        <v>19</v>
      </c>
      <c r="F924" s="204" t="s">
        <v>189</v>
      </c>
      <c r="G924" s="202"/>
      <c r="H924" s="205">
        <v>6</v>
      </c>
      <c r="I924" s="206"/>
      <c r="J924" s="202"/>
      <c r="K924" s="202"/>
      <c r="L924" s="207"/>
      <c r="M924" s="208"/>
      <c r="N924" s="209"/>
      <c r="O924" s="209"/>
      <c r="P924" s="209"/>
      <c r="Q924" s="209"/>
      <c r="R924" s="209"/>
      <c r="S924" s="209"/>
      <c r="T924" s="210"/>
      <c r="AT924" s="211" t="s">
        <v>184</v>
      </c>
      <c r="AU924" s="211" t="s">
        <v>85</v>
      </c>
      <c r="AV924" s="13" t="s">
        <v>85</v>
      </c>
      <c r="AW924" s="13" t="s">
        <v>37</v>
      </c>
      <c r="AX924" s="13" t="s">
        <v>83</v>
      </c>
      <c r="AY924" s="211" t="s">
        <v>144</v>
      </c>
    </row>
    <row r="925" spans="1:65" s="2" customFormat="1" ht="16.5" customHeight="1">
      <c r="A925" s="36"/>
      <c r="B925" s="37"/>
      <c r="C925" s="248" t="s">
        <v>1121</v>
      </c>
      <c r="D925" s="248" t="s">
        <v>654</v>
      </c>
      <c r="E925" s="249" t="s">
        <v>1111</v>
      </c>
      <c r="F925" s="250" t="s">
        <v>1112</v>
      </c>
      <c r="G925" s="251" t="s">
        <v>348</v>
      </c>
      <c r="H925" s="252">
        <v>6.12</v>
      </c>
      <c r="I925" s="253"/>
      <c r="J925" s="254">
        <f>ROUND(I925*H925,2)</f>
        <v>0</v>
      </c>
      <c r="K925" s="250" t="s">
        <v>151</v>
      </c>
      <c r="L925" s="255"/>
      <c r="M925" s="256" t="s">
        <v>19</v>
      </c>
      <c r="N925" s="257" t="s">
        <v>46</v>
      </c>
      <c r="O925" s="66"/>
      <c r="P925" s="189">
        <f>O925*H925</f>
        <v>0</v>
      </c>
      <c r="Q925" s="189">
        <v>0.00047</v>
      </c>
      <c r="R925" s="189">
        <f>Q925*H925</f>
        <v>0.0028764</v>
      </c>
      <c r="S925" s="189">
        <v>0</v>
      </c>
      <c r="T925" s="190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91" t="s">
        <v>573</v>
      </c>
      <c r="AT925" s="191" t="s">
        <v>654</v>
      </c>
      <c r="AU925" s="191" t="s">
        <v>85</v>
      </c>
      <c r="AY925" s="19" t="s">
        <v>144</v>
      </c>
      <c r="BE925" s="192">
        <f>IF(N925="základní",J925,0)</f>
        <v>0</v>
      </c>
      <c r="BF925" s="192">
        <f>IF(N925="snížená",J925,0)</f>
        <v>0</v>
      </c>
      <c r="BG925" s="192">
        <f>IF(N925="zákl. přenesená",J925,0)</f>
        <v>0</v>
      </c>
      <c r="BH925" s="192">
        <f>IF(N925="sníž. přenesená",J925,0)</f>
        <v>0</v>
      </c>
      <c r="BI925" s="192">
        <f>IF(N925="nulová",J925,0)</f>
        <v>0</v>
      </c>
      <c r="BJ925" s="19" t="s">
        <v>83</v>
      </c>
      <c r="BK925" s="192">
        <f>ROUND(I925*H925,2)</f>
        <v>0</v>
      </c>
      <c r="BL925" s="19" t="s">
        <v>249</v>
      </c>
      <c r="BM925" s="191" t="s">
        <v>1122</v>
      </c>
    </row>
    <row r="926" spans="1:47" s="2" customFormat="1" ht="11.25">
      <c r="A926" s="36"/>
      <c r="B926" s="37"/>
      <c r="C926" s="38"/>
      <c r="D926" s="193" t="s">
        <v>154</v>
      </c>
      <c r="E926" s="38"/>
      <c r="F926" s="194" t="s">
        <v>1112</v>
      </c>
      <c r="G926" s="38"/>
      <c r="H926" s="38"/>
      <c r="I926" s="195"/>
      <c r="J926" s="38"/>
      <c r="K926" s="38"/>
      <c r="L926" s="41"/>
      <c r="M926" s="196"/>
      <c r="N926" s="197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154</v>
      </c>
      <c r="AU926" s="19" t="s">
        <v>85</v>
      </c>
    </row>
    <row r="927" spans="2:51" s="13" customFormat="1" ht="11.25">
      <c r="B927" s="201"/>
      <c r="C927" s="202"/>
      <c r="D927" s="193" t="s">
        <v>184</v>
      </c>
      <c r="E927" s="203" t="s">
        <v>19</v>
      </c>
      <c r="F927" s="204" t="s">
        <v>1123</v>
      </c>
      <c r="G927" s="202"/>
      <c r="H927" s="205">
        <v>6.12</v>
      </c>
      <c r="I927" s="206"/>
      <c r="J927" s="202"/>
      <c r="K927" s="202"/>
      <c r="L927" s="207"/>
      <c r="M927" s="208"/>
      <c r="N927" s="209"/>
      <c r="O927" s="209"/>
      <c r="P927" s="209"/>
      <c r="Q927" s="209"/>
      <c r="R927" s="209"/>
      <c r="S927" s="209"/>
      <c r="T927" s="210"/>
      <c r="AT927" s="211" t="s">
        <v>184</v>
      </c>
      <c r="AU927" s="211" t="s">
        <v>85</v>
      </c>
      <c r="AV927" s="13" t="s">
        <v>85</v>
      </c>
      <c r="AW927" s="13" t="s">
        <v>37</v>
      </c>
      <c r="AX927" s="13" t="s">
        <v>83</v>
      </c>
      <c r="AY927" s="211" t="s">
        <v>144</v>
      </c>
    </row>
    <row r="928" spans="1:65" s="2" customFormat="1" ht="16.5" customHeight="1">
      <c r="A928" s="36"/>
      <c r="B928" s="37"/>
      <c r="C928" s="180" t="s">
        <v>1124</v>
      </c>
      <c r="D928" s="180" t="s">
        <v>147</v>
      </c>
      <c r="E928" s="181" t="s">
        <v>1125</v>
      </c>
      <c r="F928" s="182" t="s">
        <v>1126</v>
      </c>
      <c r="G928" s="183" t="s">
        <v>455</v>
      </c>
      <c r="H928" s="184">
        <v>0.019</v>
      </c>
      <c r="I928" s="185"/>
      <c r="J928" s="186">
        <f>ROUND(I928*H928,2)</f>
        <v>0</v>
      </c>
      <c r="K928" s="182" t="s">
        <v>151</v>
      </c>
      <c r="L928" s="41"/>
      <c r="M928" s="187" t="s">
        <v>19</v>
      </c>
      <c r="N928" s="188" t="s">
        <v>46</v>
      </c>
      <c r="O928" s="66"/>
      <c r="P928" s="189">
        <f>O928*H928</f>
        <v>0</v>
      </c>
      <c r="Q928" s="189">
        <v>0</v>
      </c>
      <c r="R928" s="189">
        <f>Q928*H928</f>
        <v>0</v>
      </c>
      <c r="S928" s="189">
        <v>0</v>
      </c>
      <c r="T928" s="190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91" t="s">
        <v>249</v>
      </c>
      <c r="AT928" s="191" t="s">
        <v>147</v>
      </c>
      <c r="AU928" s="191" t="s">
        <v>85</v>
      </c>
      <c r="AY928" s="19" t="s">
        <v>144</v>
      </c>
      <c r="BE928" s="192">
        <f>IF(N928="základní",J928,0)</f>
        <v>0</v>
      </c>
      <c r="BF928" s="192">
        <f>IF(N928="snížená",J928,0)</f>
        <v>0</v>
      </c>
      <c r="BG928" s="192">
        <f>IF(N928="zákl. přenesená",J928,0)</f>
        <v>0</v>
      </c>
      <c r="BH928" s="192">
        <f>IF(N928="sníž. přenesená",J928,0)</f>
        <v>0</v>
      </c>
      <c r="BI928" s="192">
        <f>IF(N928="nulová",J928,0)</f>
        <v>0</v>
      </c>
      <c r="BJ928" s="19" t="s">
        <v>83</v>
      </c>
      <c r="BK928" s="192">
        <f>ROUND(I928*H928,2)</f>
        <v>0</v>
      </c>
      <c r="BL928" s="19" t="s">
        <v>249</v>
      </c>
      <c r="BM928" s="191" t="s">
        <v>1127</v>
      </c>
    </row>
    <row r="929" spans="1:47" s="2" customFormat="1" ht="19.5">
      <c r="A929" s="36"/>
      <c r="B929" s="37"/>
      <c r="C929" s="38"/>
      <c r="D929" s="193" t="s">
        <v>154</v>
      </c>
      <c r="E929" s="38"/>
      <c r="F929" s="194" t="s">
        <v>1128</v>
      </c>
      <c r="G929" s="38"/>
      <c r="H929" s="38"/>
      <c r="I929" s="195"/>
      <c r="J929" s="38"/>
      <c r="K929" s="38"/>
      <c r="L929" s="41"/>
      <c r="M929" s="196"/>
      <c r="N929" s="197"/>
      <c r="O929" s="66"/>
      <c r="P929" s="66"/>
      <c r="Q929" s="66"/>
      <c r="R929" s="66"/>
      <c r="S929" s="66"/>
      <c r="T929" s="67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T929" s="19" t="s">
        <v>154</v>
      </c>
      <c r="AU929" s="19" t="s">
        <v>85</v>
      </c>
    </row>
    <row r="930" spans="1:47" s="2" customFormat="1" ht="11.25">
      <c r="A930" s="36"/>
      <c r="B930" s="37"/>
      <c r="C930" s="38"/>
      <c r="D930" s="198" t="s">
        <v>155</v>
      </c>
      <c r="E930" s="38"/>
      <c r="F930" s="199" t="s">
        <v>1129</v>
      </c>
      <c r="G930" s="38"/>
      <c r="H930" s="38"/>
      <c r="I930" s="195"/>
      <c r="J930" s="38"/>
      <c r="K930" s="38"/>
      <c r="L930" s="41"/>
      <c r="M930" s="196"/>
      <c r="N930" s="197"/>
      <c r="O930" s="66"/>
      <c r="P930" s="66"/>
      <c r="Q930" s="66"/>
      <c r="R930" s="66"/>
      <c r="S930" s="66"/>
      <c r="T930" s="67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T930" s="19" t="s">
        <v>155</v>
      </c>
      <c r="AU930" s="19" t="s">
        <v>85</v>
      </c>
    </row>
    <row r="931" spans="2:63" s="12" customFormat="1" ht="22.9" customHeight="1">
      <c r="B931" s="164"/>
      <c r="C931" s="165"/>
      <c r="D931" s="166" t="s">
        <v>74</v>
      </c>
      <c r="E931" s="178" t="s">
        <v>1130</v>
      </c>
      <c r="F931" s="178" t="s">
        <v>1131</v>
      </c>
      <c r="G931" s="165"/>
      <c r="H931" s="165"/>
      <c r="I931" s="168"/>
      <c r="J931" s="179">
        <f>BK931</f>
        <v>0</v>
      </c>
      <c r="K931" s="165"/>
      <c r="L931" s="170"/>
      <c r="M931" s="171"/>
      <c r="N931" s="172"/>
      <c r="O931" s="172"/>
      <c r="P931" s="173">
        <f>SUM(P932:P934)</f>
        <v>0</v>
      </c>
      <c r="Q931" s="172"/>
      <c r="R931" s="173">
        <f>SUM(R932:R934)</f>
        <v>0</v>
      </c>
      <c r="S931" s="172"/>
      <c r="T931" s="174">
        <f>SUM(T932:T934)</f>
        <v>0</v>
      </c>
      <c r="AR931" s="175" t="s">
        <v>85</v>
      </c>
      <c r="AT931" s="176" t="s">
        <v>74</v>
      </c>
      <c r="AU931" s="176" t="s">
        <v>83</v>
      </c>
      <c r="AY931" s="175" t="s">
        <v>144</v>
      </c>
      <c r="BK931" s="177">
        <f>SUM(BK932:BK934)</f>
        <v>0</v>
      </c>
    </row>
    <row r="932" spans="1:65" s="2" customFormat="1" ht="16.5" customHeight="1">
      <c r="A932" s="36"/>
      <c r="B932" s="37"/>
      <c r="C932" s="180" t="s">
        <v>1132</v>
      </c>
      <c r="D932" s="180" t="s">
        <v>147</v>
      </c>
      <c r="E932" s="181" t="s">
        <v>1133</v>
      </c>
      <c r="F932" s="182" t="s">
        <v>1134</v>
      </c>
      <c r="G932" s="183" t="s">
        <v>150</v>
      </c>
      <c r="H932" s="184">
        <v>4</v>
      </c>
      <c r="I932" s="185"/>
      <c r="J932" s="186">
        <f>ROUND(I932*H932,2)</f>
        <v>0</v>
      </c>
      <c r="K932" s="182" t="s">
        <v>151</v>
      </c>
      <c r="L932" s="41"/>
      <c r="M932" s="187" t="s">
        <v>19</v>
      </c>
      <c r="N932" s="188" t="s">
        <v>46</v>
      </c>
      <c r="O932" s="66"/>
      <c r="P932" s="189">
        <f>O932*H932</f>
        <v>0</v>
      </c>
      <c r="Q932" s="189">
        <v>0</v>
      </c>
      <c r="R932" s="189">
        <f>Q932*H932</f>
        <v>0</v>
      </c>
      <c r="S932" s="189">
        <v>0</v>
      </c>
      <c r="T932" s="190">
        <f>S932*H932</f>
        <v>0</v>
      </c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R932" s="191" t="s">
        <v>249</v>
      </c>
      <c r="AT932" s="191" t="s">
        <v>147</v>
      </c>
      <c r="AU932" s="191" t="s">
        <v>85</v>
      </c>
      <c r="AY932" s="19" t="s">
        <v>144</v>
      </c>
      <c r="BE932" s="192">
        <f>IF(N932="základní",J932,0)</f>
        <v>0</v>
      </c>
      <c r="BF932" s="192">
        <f>IF(N932="snížená",J932,0)</f>
        <v>0</v>
      </c>
      <c r="BG932" s="192">
        <f>IF(N932="zákl. přenesená",J932,0)</f>
        <v>0</v>
      </c>
      <c r="BH932" s="192">
        <f>IF(N932="sníž. přenesená",J932,0)</f>
        <v>0</v>
      </c>
      <c r="BI932" s="192">
        <f>IF(N932="nulová",J932,0)</f>
        <v>0</v>
      </c>
      <c r="BJ932" s="19" t="s">
        <v>83</v>
      </c>
      <c r="BK932" s="192">
        <f>ROUND(I932*H932,2)</f>
        <v>0</v>
      </c>
      <c r="BL932" s="19" t="s">
        <v>249</v>
      </c>
      <c r="BM932" s="191" t="s">
        <v>1135</v>
      </c>
    </row>
    <row r="933" spans="1:47" s="2" customFormat="1" ht="11.25">
      <c r="A933" s="36"/>
      <c r="B933" s="37"/>
      <c r="C933" s="38"/>
      <c r="D933" s="193" t="s">
        <v>154</v>
      </c>
      <c r="E933" s="38"/>
      <c r="F933" s="194" t="s">
        <v>1136</v>
      </c>
      <c r="G933" s="38"/>
      <c r="H933" s="38"/>
      <c r="I933" s="195"/>
      <c r="J933" s="38"/>
      <c r="K933" s="38"/>
      <c r="L933" s="41"/>
      <c r="M933" s="196"/>
      <c r="N933" s="197"/>
      <c r="O933" s="66"/>
      <c r="P933" s="66"/>
      <c r="Q933" s="66"/>
      <c r="R933" s="66"/>
      <c r="S933" s="66"/>
      <c r="T933" s="67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T933" s="19" t="s">
        <v>154</v>
      </c>
      <c r="AU933" s="19" t="s">
        <v>85</v>
      </c>
    </row>
    <row r="934" spans="1:47" s="2" customFormat="1" ht="11.25">
      <c r="A934" s="36"/>
      <c r="B934" s="37"/>
      <c r="C934" s="38"/>
      <c r="D934" s="198" t="s">
        <v>155</v>
      </c>
      <c r="E934" s="38"/>
      <c r="F934" s="199" t="s">
        <v>1137</v>
      </c>
      <c r="G934" s="38"/>
      <c r="H934" s="38"/>
      <c r="I934" s="195"/>
      <c r="J934" s="38"/>
      <c r="K934" s="38"/>
      <c r="L934" s="41"/>
      <c r="M934" s="196"/>
      <c r="N934" s="197"/>
      <c r="O934" s="66"/>
      <c r="P934" s="66"/>
      <c r="Q934" s="66"/>
      <c r="R934" s="66"/>
      <c r="S934" s="66"/>
      <c r="T934" s="67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T934" s="19" t="s">
        <v>155</v>
      </c>
      <c r="AU934" s="19" t="s">
        <v>85</v>
      </c>
    </row>
    <row r="935" spans="2:63" s="12" customFormat="1" ht="22.9" customHeight="1">
      <c r="B935" s="164"/>
      <c r="C935" s="165"/>
      <c r="D935" s="166" t="s">
        <v>74</v>
      </c>
      <c r="E935" s="178" t="s">
        <v>1138</v>
      </c>
      <c r="F935" s="178" t="s">
        <v>1139</v>
      </c>
      <c r="G935" s="165"/>
      <c r="H935" s="165"/>
      <c r="I935" s="168"/>
      <c r="J935" s="179">
        <f>BK935</f>
        <v>0</v>
      </c>
      <c r="K935" s="165"/>
      <c r="L935" s="170"/>
      <c r="M935" s="171"/>
      <c r="N935" s="172"/>
      <c r="O935" s="172"/>
      <c r="P935" s="173">
        <f>SUM(P936:P966)</f>
        <v>0</v>
      </c>
      <c r="Q935" s="172"/>
      <c r="R935" s="173">
        <f>SUM(R936:R966)</f>
        <v>0.01109</v>
      </c>
      <c r="S935" s="172"/>
      <c r="T935" s="174">
        <f>SUM(T936:T966)</f>
        <v>0.14625</v>
      </c>
      <c r="AR935" s="175" t="s">
        <v>85</v>
      </c>
      <c r="AT935" s="176" t="s">
        <v>74</v>
      </c>
      <c r="AU935" s="176" t="s">
        <v>83</v>
      </c>
      <c r="AY935" s="175" t="s">
        <v>144</v>
      </c>
      <c r="BK935" s="177">
        <f>SUM(BK936:BK966)</f>
        <v>0</v>
      </c>
    </row>
    <row r="936" spans="1:65" s="2" customFormat="1" ht="16.5" customHeight="1">
      <c r="A936" s="36"/>
      <c r="B936" s="37"/>
      <c r="C936" s="180" t="s">
        <v>1140</v>
      </c>
      <c r="D936" s="180" t="s">
        <v>147</v>
      </c>
      <c r="E936" s="181" t="s">
        <v>1141</v>
      </c>
      <c r="F936" s="182" t="s">
        <v>1142</v>
      </c>
      <c r="G936" s="183" t="s">
        <v>206</v>
      </c>
      <c r="H936" s="184">
        <v>1</v>
      </c>
      <c r="I936" s="185"/>
      <c r="J936" s="186">
        <f>ROUND(I936*H936,2)</f>
        <v>0</v>
      </c>
      <c r="K936" s="182" t="s">
        <v>151</v>
      </c>
      <c r="L936" s="41"/>
      <c r="M936" s="187" t="s">
        <v>19</v>
      </c>
      <c r="N936" s="188" t="s">
        <v>46</v>
      </c>
      <c r="O936" s="66"/>
      <c r="P936" s="189">
        <f>O936*H936</f>
        <v>0</v>
      </c>
      <c r="Q936" s="189">
        <v>0</v>
      </c>
      <c r="R936" s="189">
        <f>Q936*H936</f>
        <v>0</v>
      </c>
      <c r="S936" s="189">
        <v>0.01933</v>
      </c>
      <c r="T936" s="190">
        <f>S936*H936</f>
        <v>0.01933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191" t="s">
        <v>249</v>
      </c>
      <c r="AT936" s="191" t="s">
        <v>147</v>
      </c>
      <c r="AU936" s="191" t="s">
        <v>85</v>
      </c>
      <c r="AY936" s="19" t="s">
        <v>144</v>
      </c>
      <c r="BE936" s="192">
        <f>IF(N936="základní",J936,0)</f>
        <v>0</v>
      </c>
      <c r="BF936" s="192">
        <f>IF(N936="snížená",J936,0)</f>
        <v>0</v>
      </c>
      <c r="BG936" s="192">
        <f>IF(N936="zákl. přenesená",J936,0)</f>
        <v>0</v>
      </c>
      <c r="BH936" s="192">
        <f>IF(N936="sníž. přenesená",J936,0)</f>
        <v>0</v>
      </c>
      <c r="BI936" s="192">
        <f>IF(N936="nulová",J936,0)</f>
        <v>0</v>
      </c>
      <c r="BJ936" s="19" t="s">
        <v>83</v>
      </c>
      <c r="BK936" s="192">
        <f>ROUND(I936*H936,2)</f>
        <v>0</v>
      </c>
      <c r="BL936" s="19" t="s">
        <v>249</v>
      </c>
      <c r="BM936" s="191" t="s">
        <v>1143</v>
      </c>
    </row>
    <row r="937" spans="1:47" s="2" customFormat="1" ht="11.25">
      <c r="A937" s="36"/>
      <c r="B937" s="37"/>
      <c r="C937" s="38"/>
      <c r="D937" s="193" t="s">
        <v>154</v>
      </c>
      <c r="E937" s="38"/>
      <c r="F937" s="194" t="s">
        <v>1144</v>
      </c>
      <c r="G937" s="38"/>
      <c r="H937" s="38"/>
      <c r="I937" s="195"/>
      <c r="J937" s="38"/>
      <c r="K937" s="38"/>
      <c r="L937" s="41"/>
      <c r="M937" s="196"/>
      <c r="N937" s="197"/>
      <c r="O937" s="66"/>
      <c r="P937" s="66"/>
      <c r="Q937" s="66"/>
      <c r="R937" s="66"/>
      <c r="S937" s="66"/>
      <c r="T937" s="67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T937" s="19" t="s">
        <v>154</v>
      </c>
      <c r="AU937" s="19" t="s">
        <v>85</v>
      </c>
    </row>
    <row r="938" spans="1:47" s="2" customFormat="1" ht="11.25">
      <c r="A938" s="36"/>
      <c r="B938" s="37"/>
      <c r="C938" s="38"/>
      <c r="D938" s="198" t="s">
        <v>155</v>
      </c>
      <c r="E938" s="38"/>
      <c r="F938" s="199" t="s">
        <v>1145</v>
      </c>
      <c r="G938" s="38"/>
      <c r="H938" s="38"/>
      <c r="I938" s="195"/>
      <c r="J938" s="38"/>
      <c r="K938" s="38"/>
      <c r="L938" s="41"/>
      <c r="M938" s="196"/>
      <c r="N938" s="197"/>
      <c r="O938" s="66"/>
      <c r="P938" s="66"/>
      <c r="Q938" s="66"/>
      <c r="R938" s="66"/>
      <c r="S938" s="66"/>
      <c r="T938" s="67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T938" s="19" t="s">
        <v>155</v>
      </c>
      <c r="AU938" s="19" t="s">
        <v>85</v>
      </c>
    </row>
    <row r="939" spans="1:47" s="2" customFormat="1" ht="19.5">
      <c r="A939" s="36"/>
      <c r="B939" s="37"/>
      <c r="C939" s="38"/>
      <c r="D939" s="193" t="s">
        <v>167</v>
      </c>
      <c r="E939" s="38"/>
      <c r="F939" s="200" t="s">
        <v>1146</v>
      </c>
      <c r="G939" s="38"/>
      <c r="H939" s="38"/>
      <c r="I939" s="195"/>
      <c r="J939" s="38"/>
      <c r="K939" s="38"/>
      <c r="L939" s="41"/>
      <c r="M939" s="196"/>
      <c r="N939" s="197"/>
      <c r="O939" s="66"/>
      <c r="P939" s="66"/>
      <c r="Q939" s="66"/>
      <c r="R939" s="66"/>
      <c r="S939" s="66"/>
      <c r="T939" s="67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T939" s="19" t="s">
        <v>167</v>
      </c>
      <c r="AU939" s="19" t="s">
        <v>85</v>
      </c>
    </row>
    <row r="940" spans="1:65" s="2" customFormat="1" ht="16.5" customHeight="1">
      <c r="A940" s="36"/>
      <c r="B940" s="37"/>
      <c r="C940" s="180" t="s">
        <v>1147</v>
      </c>
      <c r="D940" s="180" t="s">
        <v>147</v>
      </c>
      <c r="E940" s="181" t="s">
        <v>1148</v>
      </c>
      <c r="F940" s="182" t="s">
        <v>1149</v>
      </c>
      <c r="G940" s="183" t="s">
        <v>150</v>
      </c>
      <c r="H940" s="184">
        <v>1</v>
      </c>
      <c r="I940" s="185"/>
      <c r="J940" s="186">
        <f>ROUND(I940*H940,2)</f>
        <v>0</v>
      </c>
      <c r="K940" s="182" t="s">
        <v>151</v>
      </c>
      <c r="L940" s="41"/>
      <c r="M940" s="187" t="s">
        <v>19</v>
      </c>
      <c r="N940" s="188" t="s">
        <v>46</v>
      </c>
      <c r="O940" s="66"/>
      <c r="P940" s="189">
        <f>O940*H940</f>
        <v>0</v>
      </c>
      <c r="Q940" s="189">
        <v>0.00183</v>
      </c>
      <c r="R940" s="189">
        <f>Q940*H940</f>
        <v>0.00183</v>
      </c>
      <c r="S940" s="189">
        <v>0</v>
      </c>
      <c r="T940" s="190">
        <f>S940*H940</f>
        <v>0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191" t="s">
        <v>249</v>
      </c>
      <c r="AT940" s="191" t="s">
        <v>147</v>
      </c>
      <c r="AU940" s="191" t="s">
        <v>85</v>
      </c>
      <c r="AY940" s="19" t="s">
        <v>144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19" t="s">
        <v>83</v>
      </c>
      <c r="BK940" s="192">
        <f>ROUND(I940*H940,2)</f>
        <v>0</v>
      </c>
      <c r="BL940" s="19" t="s">
        <v>249</v>
      </c>
      <c r="BM940" s="191" t="s">
        <v>1150</v>
      </c>
    </row>
    <row r="941" spans="1:47" s="2" customFormat="1" ht="11.25">
      <c r="A941" s="36"/>
      <c r="B941" s="37"/>
      <c r="C941" s="38"/>
      <c r="D941" s="193" t="s">
        <v>154</v>
      </c>
      <c r="E941" s="38"/>
      <c r="F941" s="194" t="s">
        <v>1151</v>
      </c>
      <c r="G941" s="38"/>
      <c r="H941" s="38"/>
      <c r="I941" s="195"/>
      <c r="J941" s="38"/>
      <c r="K941" s="38"/>
      <c r="L941" s="41"/>
      <c r="M941" s="196"/>
      <c r="N941" s="197"/>
      <c r="O941" s="66"/>
      <c r="P941" s="66"/>
      <c r="Q941" s="66"/>
      <c r="R941" s="66"/>
      <c r="S941" s="66"/>
      <c r="T941" s="67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T941" s="19" t="s">
        <v>154</v>
      </c>
      <c r="AU941" s="19" t="s">
        <v>85</v>
      </c>
    </row>
    <row r="942" spans="1:47" s="2" customFormat="1" ht="11.25">
      <c r="A942" s="36"/>
      <c r="B942" s="37"/>
      <c r="C942" s="38"/>
      <c r="D942" s="198" t="s">
        <v>155</v>
      </c>
      <c r="E942" s="38"/>
      <c r="F942" s="199" t="s">
        <v>1152</v>
      </c>
      <c r="G942" s="38"/>
      <c r="H942" s="38"/>
      <c r="I942" s="195"/>
      <c r="J942" s="38"/>
      <c r="K942" s="38"/>
      <c r="L942" s="41"/>
      <c r="M942" s="196"/>
      <c r="N942" s="197"/>
      <c r="O942" s="66"/>
      <c r="P942" s="66"/>
      <c r="Q942" s="66"/>
      <c r="R942" s="66"/>
      <c r="S942" s="66"/>
      <c r="T942" s="67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T942" s="19" t="s">
        <v>155</v>
      </c>
      <c r="AU942" s="19" t="s">
        <v>85</v>
      </c>
    </row>
    <row r="943" spans="1:47" s="2" customFormat="1" ht="19.5">
      <c r="A943" s="36"/>
      <c r="B943" s="37"/>
      <c r="C943" s="38"/>
      <c r="D943" s="193" t="s">
        <v>167</v>
      </c>
      <c r="E943" s="38"/>
      <c r="F943" s="200" t="s">
        <v>1146</v>
      </c>
      <c r="G943" s="38"/>
      <c r="H943" s="38"/>
      <c r="I943" s="195"/>
      <c r="J943" s="38"/>
      <c r="K943" s="38"/>
      <c r="L943" s="41"/>
      <c r="M943" s="196"/>
      <c r="N943" s="197"/>
      <c r="O943" s="66"/>
      <c r="P943" s="66"/>
      <c r="Q943" s="66"/>
      <c r="R943" s="66"/>
      <c r="S943" s="66"/>
      <c r="T943" s="67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T943" s="19" t="s">
        <v>167</v>
      </c>
      <c r="AU943" s="19" t="s">
        <v>85</v>
      </c>
    </row>
    <row r="944" spans="1:65" s="2" customFormat="1" ht="16.5" customHeight="1">
      <c r="A944" s="36"/>
      <c r="B944" s="37"/>
      <c r="C944" s="180" t="s">
        <v>1153</v>
      </c>
      <c r="D944" s="180" t="s">
        <v>147</v>
      </c>
      <c r="E944" s="181" t="s">
        <v>1154</v>
      </c>
      <c r="F944" s="182" t="s">
        <v>1155</v>
      </c>
      <c r="G944" s="183" t="s">
        <v>206</v>
      </c>
      <c r="H944" s="184">
        <v>2</v>
      </c>
      <c r="I944" s="185"/>
      <c r="J944" s="186">
        <f>ROUND(I944*H944,2)</f>
        <v>0</v>
      </c>
      <c r="K944" s="182" t="s">
        <v>151</v>
      </c>
      <c r="L944" s="41"/>
      <c r="M944" s="187" t="s">
        <v>19</v>
      </c>
      <c r="N944" s="188" t="s">
        <v>46</v>
      </c>
      <c r="O944" s="66"/>
      <c r="P944" s="189">
        <f>O944*H944</f>
        <v>0</v>
      </c>
      <c r="Q944" s="189">
        <v>0</v>
      </c>
      <c r="R944" s="189">
        <f>Q944*H944</f>
        <v>0</v>
      </c>
      <c r="S944" s="189">
        <v>0.01946</v>
      </c>
      <c r="T944" s="190">
        <f>S944*H944</f>
        <v>0.03892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91" t="s">
        <v>249</v>
      </c>
      <c r="AT944" s="191" t="s">
        <v>147</v>
      </c>
      <c r="AU944" s="191" t="s">
        <v>85</v>
      </c>
      <c r="AY944" s="19" t="s">
        <v>144</v>
      </c>
      <c r="BE944" s="192">
        <f>IF(N944="základní",J944,0)</f>
        <v>0</v>
      </c>
      <c r="BF944" s="192">
        <f>IF(N944="snížená",J944,0)</f>
        <v>0</v>
      </c>
      <c r="BG944" s="192">
        <f>IF(N944="zákl. přenesená",J944,0)</f>
        <v>0</v>
      </c>
      <c r="BH944" s="192">
        <f>IF(N944="sníž. přenesená",J944,0)</f>
        <v>0</v>
      </c>
      <c r="BI944" s="192">
        <f>IF(N944="nulová",J944,0)</f>
        <v>0</v>
      </c>
      <c r="BJ944" s="19" t="s">
        <v>83</v>
      </c>
      <c r="BK944" s="192">
        <f>ROUND(I944*H944,2)</f>
        <v>0</v>
      </c>
      <c r="BL944" s="19" t="s">
        <v>249</v>
      </c>
      <c r="BM944" s="191" t="s">
        <v>1156</v>
      </c>
    </row>
    <row r="945" spans="1:47" s="2" customFormat="1" ht="11.25">
      <c r="A945" s="36"/>
      <c r="B945" s="37"/>
      <c r="C945" s="38"/>
      <c r="D945" s="193" t="s">
        <v>154</v>
      </c>
      <c r="E945" s="38"/>
      <c r="F945" s="194" t="s">
        <v>1157</v>
      </c>
      <c r="G945" s="38"/>
      <c r="H945" s="38"/>
      <c r="I945" s="195"/>
      <c r="J945" s="38"/>
      <c r="K945" s="38"/>
      <c r="L945" s="41"/>
      <c r="M945" s="196"/>
      <c r="N945" s="197"/>
      <c r="O945" s="66"/>
      <c r="P945" s="66"/>
      <c r="Q945" s="66"/>
      <c r="R945" s="66"/>
      <c r="S945" s="66"/>
      <c r="T945" s="67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T945" s="19" t="s">
        <v>154</v>
      </c>
      <c r="AU945" s="19" t="s">
        <v>85</v>
      </c>
    </row>
    <row r="946" spans="1:47" s="2" customFormat="1" ht="11.25">
      <c r="A946" s="36"/>
      <c r="B946" s="37"/>
      <c r="C946" s="38"/>
      <c r="D946" s="198" t="s">
        <v>155</v>
      </c>
      <c r="E946" s="38"/>
      <c r="F946" s="199" t="s">
        <v>1158</v>
      </c>
      <c r="G946" s="38"/>
      <c r="H946" s="38"/>
      <c r="I946" s="195"/>
      <c r="J946" s="38"/>
      <c r="K946" s="38"/>
      <c r="L946" s="41"/>
      <c r="M946" s="196"/>
      <c r="N946" s="197"/>
      <c r="O946" s="66"/>
      <c r="P946" s="66"/>
      <c r="Q946" s="66"/>
      <c r="R946" s="66"/>
      <c r="S946" s="66"/>
      <c r="T946" s="67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T946" s="19" t="s">
        <v>155</v>
      </c>
      <c r="AU946" s="19" t="s">
        <v>85</v>
      </c>
    </row>
    <row r="947" spans="1:47" s="2" customFormat="1" ht="19.5">
      <c r="A947" s="36"/>
      <c r="B947" s="37"/>
      <c r="C947" s="38"/>
      <c r="D947" s="193" t="s">
        <v>167</v>
      </c>
      <c r="E947" s="38"/>
      <c r="F947" s="200" t="s">
        <v>1159</v>
      </c>
      <c r="G947" s="38"/>
      <c r="H947" s="38"/>
      <c r="I947" s="195"/>
      <c r="J947" s="38"/>
      <c r="K947" s="38"/>
      <c r="L947" s="41"/>
      <c r="M947" s="196"/>
      <c r="N947" s="197"/>
      <c r="O947" s="66"/>
      <c r="P947" s="66"/>
      <c r="Q947" s="66"/>
      <c r="R947" s="66"/>
      <c r="S947" s="66"/>
      <c r="T947" s="67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T947" s="19" t="s">
        <v>167</v>
      </c>
      <c r="AU947" s="19" t="s">
        <v>85</v>
      </c>
    </row>
    <row r="948" spans="1:65" s="2" customFormat="1" ht="16.5" customHeight="1">
      <c r="A948" s="36"/>
      <c r="B948" s="37"/>
      <c r="C948" s="180" t="s">
        <v>1160</v>
      </c>
      <c r="D948" s="180" t="s">
        <v>147</v>
      </c>
      <c r="E948" s="181" t="s">
        <v>1161</v>
      </c>
      <c r="F948" s="182" t="s">
        <v>1162</v>
      </c>
      <c r="G948" s="183" t="s">
        <v>206</v>
      </c>
      <c r="H948" s="184">
        <v>1</v>
      </c>
      <c r="I948" s="185"/>
      <c r="J948" s="186">
        <f>ROUND(I948*H948,2)</f>
        <v>0</v>
      </c>
      <c r="K948" s="182" t="s">
        <v>151</v>
      </c>
      <c r="L948" s="41"/>
      <c r="M948" s="187" t="s">
        <v>19</v>
      </c>
      <c r="N948" s="188" t="s">
        <v>46</v>
      </c>
      <c r="O948" s="66"/>
      <c r="P948" s="189">
        <f>O948*H948</f>
        <v>0</v>
      </c>
      <c r="Q948" s="189">
        <v>0.00326</v>
      </c>
      <c r="R948" s="189">
        <f>Q948*H948</f>
        <v>0.00326</v>
      </c>
      <c r="S948" s="189">
        <v>0</v>
      </c>
      <c r="T948" s="190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91" t="s">
        <v>249</v>
      </c>
      <c r="AT948" s="191" t="s">
        <v>147</v>
      </c>
      <c r="AU948" s="191" t="s">
        <v>85</v>
      </c>
      <c r="AY948" s="19" t="s">
        <v>144</v>
      </c>
      <c r="BE948" s="192">
        <f>IF(N948="základní",J948,0)</f>
        <v>0</v>
      </c>
      <c r="BF948" s="192">
        <f>IF(N948="snížená",J948,0)</f>
        <v>0</v>
      </c>
      <c r="BG948" s="192">
        <f>IF(N948="zákl. přenesená",J948,0)</f>
        <v>0</v>
      </c>
      <c r="BH948" s="192">
        <f>IF(N948="sníž. přenesená",J948,0)</f>
        <v>0</v>
      </c>
      <c r="BI948" s="192">
        <f>IF(N948="nulová",J948,0)</f>
        <v>0</v>
      </c>
      <c r="BJ948" s="19" t="s">
        <v>83</v>
      </c>
      <c r="BK948" s="192">
        <f>ROUND(I948*H948,2)</f>
        <v>0</v>
      </c>
      <c r="BL948" s="19" t="s">
        <v>249</v>
      </c>
      <c r="BM948" s="191" t="s">
        <v>1163</v>
      </c>
    </row>
    <row r="949" spans="1:47" s="2" customFormat="1" ht="11.25">
      <c r="A949" s="36"/>
      <c r="B949" s="37"/>
      <c r="C949" s="38"/>
      <c r="D949" s="193" t="s">
        <v>154</v>
      </c>
      <c r="E949" s="38"/>
      <c r="F949" s="194" t="s">
        <v>1164</v>
      </c>
      <c r="G949" s="38"/>
      <c r="H949" s="38"/>
      <c r="I949" s="195"/>
      <c r="J949" s="38"/>
      <c r="K949" s="38"/>
      <c r="L949" s="41"/>
      <c r="M949" s="196"/>
      <c r="N949" s="197"/>
      <c r="O949" s="66"/>
      <c r="P949" s="66"/>
      <c r="Q949" s="66"/>
      <c r="R949" s="66"/>
      <c r="S949" s="66"/>
      <c r="T949" s="67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T949" s="19" t="s">
        <v>154</v>
      </c>
      <c r="AU949" s="19" t="s">
        <v>85</v>
      </c>
    </row>
    <row r="950" spans="1:47" s="2" customFormat="1" ht="11.25">
      <c r="A950" s="36"/>
      <c r="B950" s="37"/>
      <c r="C950" s="38"/>
      <c r="D950" s="198" t="s">
        <v>155</v>
      </c>
      <c r="E950" s="38"/>
      <c r="F950" s="199" t="s">
        <v>1165</v>
      </c>
      <c r="G950" s="38"/>
      <c r="H950" s="38"/>
      <c r="I950" s="195"/>
      <c r="J950" s="38"/>
      <c r="K950" s="38"/>
      <c r="L950" s="41"/>
      <c r="M950" s="196"/>
      <c r="N950" s="197"/>
      <c r="O950" s="66"/>
      <c r="P950" s="66"/>
      <c r="Q950" s="66"/>
      <c r="R950" s="66"/>
      <c r="S950" s="66"/>
      <c r="T950" s="67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T950" s="19" t="s">
        <v>155</v>
      </c>
      <c r="AU950" s="19" t="s">
        <v>85</v>
      </c>
    </row>
    <row r="951" spans="1:47" s="2" customFormat="1" ht="19.5">
      <c r="A951" s="36"/>
      <c r="B951" s="37"/>
      <c r="C951" s="38"/>
      <c r="D951" s="193" t="s">
        <v>167</v>
      </c>
      <c r="E951" s="38"/>
      <c r="F951" s="200" t="s">
        <v>1159</v>
      </c>
      <c r="G951" s="38"/>
      <c r="H951" s="38"/>
      <c r="I951" s="195"/>
      <c r="J951" s="38"/>
      <c r="K951" s="38"/>
      <c r="L951" s="41"/>
      <c r="M951" s="196"/>
      <c r="N951" s="197"/>
      <c r="O951" s="66"/>
      <c r="P951" s="66"/>
      <c r="Q951" s="66"/>
      <c r="R951" s="66"/>
      <c r="S951" s="66"/>
      <c r="T951" s="67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9" t="s">
        <v>167</v>
      </c>
      <c r="AU951" s="19" t="s">
        <v>85</v>
      </c>
    </row>
    <row r="952" spans="1:65" s="2" customFormat="1" ht="16.5" customHeight="1">
      <c r="A952" s="36"/>
      <c r="B952" s="37"/>
      <c r="C952" s="180" t="s">
        <v>1166</v>
      </c>
      <c r="D952" s="180" t="s">
        <v>147</v>
      </c>
      <c r="E952" s="181" t="s">
        <v>1167</v>
      </c>
      <c r="F952" s="182" t="s">
        <v>1168</v>
      </c>
      <c r="G952" s="183" t="s">
        <v>206</v>
      </c>
      <c r="H952" s="184">
        <v>1</v>
      </c>
      <c r="I952" s="185"/>
      <c r="J952" s="186">
        <f>ROUND(I952*H952,2)</f>
        <v>0</v>
      </c>
      <c r="K952" s="182" t="s">
        <v>151</v>
      </c>
      <c r="L952" s="41"/>
      <c r="M952" s="187" t="s">
        <v>19</v>
      </c>
      <c r="N952" s="188" t="s">
        <v>46</v>
      </c>
      <c r="O952" s="66"/>
      <c r="P952" s="189">
        <f>O952*H952</f>
        <v>0</v>
      </c>
      <c r="Q952" s="189">
        <v>0</v>
      </c>
      <c r="R952" s="189">
        <f>Q952*H952</f>
        <v>0</v>
      </c>
      <c r="S952" s="189">
        <v>0.088</v>
      </c>
      <c r="T952" s="190">
        <f>S952*H952</f>
        <v>0.088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91" t="s">
        <v>249</v>
      </c>
      <c r="AT952" s="191" t="s">
        <v>147</v>
      </c>
      <c r="AU952" s="191" t="s">
        <v>85</v>
      </c>
      <c r="AY952" s="19" t="s">
        <v>144</v>
      </c>
      <c r="BE952" s="192">
        <f>IF(N952="základní",J952,0)</f>
        <v>0</v>
      </c>
      <c r="BF952" s="192">
        <f>IF(N952="snížená",J952,0)</f>
        <v>0</v>
      </c>
      <c r="BG952" s="192">
        <f>IF(N952="zákl. přenesená",J952,0)</f>
        <v>0</v>
      </c>
      <c r="BH952" s="192">
        <f>IF(N952="sníž. přenesená",J952,0)</f>
        <v>0</v>
      </c>
      <c r="BI952" s="192">
        <f>IF(N952="nulová",J952,0)</f>
        <v>0</v>
      </c>
      <c r="BJ952" s="19" t="s">
        <v>83</v>
      </c>
      <c r="BK952" s="192">
        <f>ROUND(I952*H952,2)</f>
        <v>0</v>
      </c>
      <c r="BL952" s="19" t="s">
        <v>249</v>
      </c>
      <c r="BM952" s="191" t="s">
        <v>1169</v>
      </c>
    </row>
    <row r="953" spans="1:47" s="2" customFormat="1" ht="11.25">
      <c r="A953" s="36"/>
      <c r="B953" s="37"/>
      <c r="C953" s="38"/>
      <c r="D953" s="193" t="s">
        <v>154</v>
      </c>
      <c r="E953" s="38"/>
      <c r="F953" s="194" t="s">
        <v>1170</v>
      </c>
      <c r="G953" s="38"/>
      <c r="H953" s="38"/>
      <c r="I953" s="195"/>
      <c r="J953" s="38"/>
      <c r="K953" s="38"/>
      <c r="L953" s="41"/>
      <c r="M953" s="196"/>
      <c r="N953" s="197"/>
      <c r="O953" s="66"/>
      <c r="P953" s="66"/>
      <c r="Q953" s="66"/>
      <c r="R953" s="66"/>
      <c r="S953" s="66"/>
      <c r="T953" s="67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T953" s="19" t="s">
        <v>154</v>
      </c>
      <c r="AU953" s="19" t="s">
        <v>85</v>
      </c>
    </row>
    <row r="954" spans="1:47" s="2" customFormat="1" ht="11.25">
      <c r="A954" s="36"/>
      <c r="B954" s="37"/>
      <c r="C954" s="38"/>
      <c r="D954" s="198" t="s">
        <v>155</v>
      </c>
      <c r="E954" s="38"/>
      <c r="F954" s="199" t="s">
        <v>1171</v>
      </c>
      <c r="G954" s="38"/>
      <c r="H954" s="38"/>
      <c r="I954" s="195"/>
      <c r="J954" s="38"/>
      <c r="K954" s="38"/>
      <c r="L954" s="41"/>
      <c r="M954" s="196"/>
      <c r="N954" s="197"/>
      <c r="O954" s="66"/>
      <c r="P954" s="66"/>
      <c r="Q954" s="66"/>
      <c r="R954" s="66"/>
      <c r="S954" s="66"/>
      <c r="T954" s="67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T954" s="19" t="s">
        <v>155</v>
      </c>
      <c r="AU954" s="19" t="s">
        <v>85</v>
      </c>
    </row>
    <row r="955" spans="1:47" s="2" customFormat="1" ht="19.5">
      <c r="A955" s="36"/>
      <c r="B955" s="37"/>
      <c r="C955" s="38"/>
      <c r="D955" s="193" t="s">
        <v>167</v>
      </c>
      <c r="E955" s="38"/>
      <c r="F955" s="200" t="s">
        <v>1159</v>
      </c>
      <c r="G955" s="38"/>
      <c r="H955" s="38"/>
      <c r="I955" s="195"/>
      <c r="J955" s="38"/>
      <c r="K955" s="38"/>
      <c r="L955" s="41"/>
      <c r="M955" s="196"/>
      <c r="N955" s="197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9" t="s">
        <v>167</v>
      </c>
      <c r="AU955" s="19" t="s">
        <v>85</v>
      </c>
    </row>
    <row r="956" spans="1:65" s="2" customFormat="1" ht="16.5" customHeight="1">
      <c r="A956" s="36"/>
      <c r="B956" s="37"/>
      <c r="C956" s="180" t="s">
        <v>1172</v>
      </c>
      <c r="D956" s="180" t="s">
        <v>147</v>
      </c>
      <c r="E956" s="181" t="s">
        <v>1173</v>
      </c>
      <c r="F956" s="182" t="s">
        <v>1174</v>
      </c>
      <c r="G956" s="183" t="s">
        <v>206</v>
      </c>
      <c r="H956" s="184">
        <v>1</v>
      </c>
      <c r="I956" s="185"/>
      <c r="J956" s="186">
        <f>ROUND(I956*H956,2)</f>
        <v>0</v>
      </c>
      <c r="K956" s="182" t="s">
        <v>151</v>
      </c>
      <c r="L956" s="41"/>
      <c r="M956" s="187" t="s">
        <v>19</v>
      </c>
      <c r="N956" s="188" t="s">
        <v>46</v>
      </c>
      <c r="O956" s="66"/>
      <c r="P956" s="189">
        <f>O956*H956</f>
        <v>0</v>
      </c>
      <c r="Q956" s="189">
        <v>0.00583</v>
      </c>
      <c r="R956" s="189">
        <f>Q956*H956</f>
        <v>0.00583</v>
      </c>
      <c r="S956" s="189">
        <v>0</v>
      </c>
      <c r="T956" s="190">
        <f>S956*H956</f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191" t="s">
        <v>249</v>
      </c>
      <c r="AT956" s="191" t="s">
        <v>147</v>
      </c>
      <c r="AU956" s="191" t="s">
        <v>85</v>
      </c>
      <c r="AY956" s="19" t="s">
        <v>144</v>
      </c>
      <c r="BE956" s="192">
        <f>IF(N956="základní",J956,0)</f>
        <v>0</v>
      </c>
      <c r="BF956" s="192">
        <f>IF(N956="snížená",J956,0)</f>
        <v>0</v>
      </c>
      <c r="BG956" s="192">
        <f>IF(N956="zákl. přenesená",J956,0)</f>
        <v>0</v>
      </c>
      <c r="BH956" s="192">
        <f>IF(N956="sníž. přenesená",J956,0)</f>
        <v>0</v>
      </c>
      <c r="BI956" s="192">
        <f>IF(N956="nulová",J956,0)</f>
        <v>0</v>
      </c>
      <c r="BJ956" s="19" t="s">
        <v>83</v>
      </c>
      <c r="BK956" s="192">
        <f>ROUND(I956*H956,2)</f>
        <v>0</v>
      </c>
      <c r="BL956" s="19" t="s">
        <v>249</v>
      </c>
      <c r="BM956" s="191" t="s">
        <v>1175</v>
      </c>
    </row>
    <row r="957" spans="1:47" s="2" customFormat="1" ht="11.25">
      <c r="A957" s="36"/>
      <c r="B957" s="37"/>
      <c r="C957" s="38"/>
      <c r="D957" s="193" t="s">
        <v>154</v>
      </c>
      <c r="E957" s="38"/>
      <c r="F957" s="194" t="s">
        <v>1176</v>
      </c>
      <c r="G957" s="38"/>
      <c r="H957" s="38"/>
      <c r="I957" s="195"/>
      <c r="J957" s="38"/>
      <c r="K957" s="38"/>
      <c r="L957" s="41"/>
      <c r="M957" s="196"/>
      <c r="N957" s="197"/>
      <c r="O957" s="66"/>
      <c r="P957" s="66"/>
      <c r="Q957" s="66"/>
      <c r="R957" s="66"/>
      <c r="S957" s="66"/>
      <c r="T957" s="67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T957" s="19" t="s">
        <v>154</v>
      </c>
      <c r="AU957" s="19" t="s">
        <v>85</v>
      </c>
    </row>
    <row r="958" spans="1:47" s="2" customFormat="1" ht="11.25">
      <c r="A958" s="36"/>
      <c r="B958" s="37"/>
      <c r="C958" s="38"/>
      <c r="D958" s="198" t="s">
        <v>155</v>
      </c>
      <c r="E958" s="38"/>
      <c r="F958" s="199" t="s">
        <v>1177</v>
      </c>
      <c r="G958" s="38"/>
      <c r="H958" s="38"/>
      <c r="I958" s="195"/>
      <c r="J958" s="38"/>
      <c r="K958" s="38"/>
      <c r="L958" s="41"/>
      <c r="M958" s="196"/>
      <c r="N958" s="197"/>
      <c r="O958" s="66"/>
      <c r="P958" s="66"/>
      <c r="Q958" s="66"/>
      <c r="R958" s="66"/>
      <c r="S958" s="66"/>
      <c r="T958" s="67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T958" s="19" t="s">
        <v>155</v>
      </c>
      <c r="AU958" s="19" t="s">
        <v>85</v>
      </c>
    </row>
    <row r="959" spans="1:47" s="2" customFormat="1" ht="19.5">
      <c r="A959" s="36"/>
      <c r="B959" s="37"/>
      <c r="C959" s="38"/>
      <c r="D959" s="193" t="s">
        <v>167</v>
      </c>
      <c r="E959" s="38"/>
      <c r="F959" s="200" t="s">
        <v>1146</v>
      </c>
      <c r="G959" s="38"/>
      <c r="H959" s="38"/>
      <c r="I959" s="195"/>
      <c r="J959" s="38"/>
      <c r="K959" s="38"/>
      <c r="L959" s="41"/>
      <c r="M959" s="196"/>
      <c r="N959" s="197"/>
      <c r="O959" s="66"/>
      <c r="P959" s="66"/>
      <c r="Q959" s="66"/>
      <c r="R959" s="66"/>
      <c r="S959" s="66"/>
      <c r="T959" s="67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T959" s="19" t="s">
        <v>167</v>
      </c>
      <c r="AU959" s="19" t="s">
        <v>85</v>
      </c>
    </row>
    <row r="960" spans="1:65" s="2" customFormat="1" ht="16.5" customHeight="1">
      <c r="A960" s="36"/>
      <c r="B960" s="37"/>
      <c r="C960" s="180" t="s">
        <v>1178</v>
      </c>
      <c r="D960" s="180" t="s">
        <v>147</v>
      </c>
      <c r="E960" s="181" t="s">
        <v>1179</v>
      </c>
      <c r="F960" s="182" t="s">
        <v>1180</v>
      </c>
      <c r="G960" s="183" t="s">
        <v>206</v>
      </c>
      <c r="H960" s="184">
        <v>1</v>
      </c>
      <c r="I960" s="185"/>
      <c r="J960" s="186">
        <f>ROUND(I960*H960,2)</f>
        <v>0</v>
      </c>
      <c r="K960" s="182" t="s">
        <v>151</v>
      </c>
      <c r="L960" s="41"/>
      <c r="M960" s="187" t="s">
        <v>19</v>
      </c>
      <c r="N960" s="188" t="s">
        <v>46</v>
      </c>
      <c r="O960" s="66"/>
      <c r="P960" s="189">
        <f>O960*H960</f>
        <v>0</v>
      </c>
      <c r="Q960" s="189">
        <v>0.00017</v>
      </c>
      <c r="R960" s="189">
        <f>Q960*H960</f>
        <v>0.00017</v>
      </c>
      <c r="S960" s="189">
        <v>0</v>
      </c>
      <c r="T960" s="190">
        <f>S960*H960</f>
        <v>0</v>
      </c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R960" s="191" t="s">
        <v>249</v>
      </c>
      <c r="AT960" s="191" t="s">
        <v>147</v>
      </c>
      <c r="AU960" s="191" t="s">
        <v>85</v>
      </c>
      <c r="AY960" s="19" t="s">
        <v>144</v>
      </c>
      <c r="BE960" s="192">
        <f>IF(N960="základní",J960,0)</f>
        <v>0</v>
      </c>
      <c r="BF960" s="192">
        <f>IF(N960="snížená",J960,0)</f>
        <v>0</v>
      </c>
      <c r="BG960" s="192">
        <f>IF(N960="zákl. přenesená",J960,0)</f>
        <v>0</v>
      </c>
      <c r="BH960" s="192">
        <f>IF(N960="sníž. přenesená",J960,0)</f>
        <v>0</v>
      </c>
      <c r="BI960" s="192">
        <f>IF(N960="nulová",J960,0)</f>
        <v>0</v>
      </c>
      <c r="BJ960" s="19" t="s">
        <v>83</v>
      </c>
      <c r="BK960" s="192">
        <f>ROUND(I960*H960,2)</f>
        <v>0</v>
      </c>
      <c r="BL960" s="19" t="s">
        <v>249</v>
      </c>
      <c r="BM960" s="191" t="s">
        <v>1181</v>
      </c>
    </row>
    <row r="961" spans="1:47" s="2" customFormat="1" ht="11.25">
      <c r="A961" s="36"/>
      <c r="B961" s="37"/>
      <c r="C961" s="38"/>
      <c r="D961" s="193" t="s">
        <v>154</v>
      </c>
      <c r="E961" s="38"/>
      <c r="F961" s="194" t="s">
        <v>1182</v>
      </c>
      <c r="G961" s="38"/>
      <c r="H961" s="38"/>
      <c r="I961" s="195"/>
      <c r="J961" s="38"/>
      <c r="K961" s="38"/>
      <c r="L961" s="41"/>
      <c r="M961" s="196"/>
      <c r="N961" s="197"/>
      <c r="O961" s="66"/>
      <c r="P961" s="66"/>
      <c r="Q961" s="66"/>
      <c r="R961" s="66"/>
      <c r="S961" s="66"/>
      <c r="T961" s="67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T961" s="19" t="s">
        <v>154</v>
      </c>
      <c r="AU961" s="19" t="s">
        <v>85</v>
      </c>
    </row>
    <row r="962" spans="1:47" s="2" customFormat="1" ht="11.25">
      <c r="A962" s="36"/>
      <c r="B962" s="37"/>
      <c r="C962" s="38"/>
      <c r="D962" s="198" t="s">
        <v>155</v>
      </c>
      <c r="E962" s="38"/>
      <c r="F962" s="199" t="s">
        <v>1183</v>
      </c>
      <c r="G962" s="38"/>
      <c r="H962" s="38"/>
      <c r="I962" s="195"/>
      <c r="J962" s="38"/>
      <c r="K962" s="38"/>
      <c r="L962" s="41"/>
      <c r="M962" s="196"/>
      <c r="N962" s="197"/>
      <c r="O962" s="66"/>
      <c r="P962" s="66"/>
      <c r="Q962" s="66"/>
      <c r="R962" s="66"/>
      <c r="S962" s="66"/>
      <c r="T962" s="67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T962" s="19" t="s">
        <v>155</v>
      </c>
      <c r="AU962" s="19" t="s">
        <v>85</v>
      </c>
    </row>
    <row r="963" spans="1:47" s="2" customFormat="1" ht="19.5">
      <c r="A963" s="36"/>
      <c r="B963" s="37"/>
      <c r="C963" s="38"/>
      <c r="D963" s="193" t="s">
        <v>167</v>
      </c>
      <c r="E963" s="38"/>
      <c r="F963" s="200" t="s">
        <v>1146</v>
      </c>
      <c r="G963" s="38"/>
      <c r="H963" s="38"/>
      <c r="I963" s="195"/>
      <c r="J963" s="38"/>
      <c r="K963" s="38"/>
      <c r="L963" s="41"/>
      <c r="M963" s="196"/>
      <c r="N963" s="197"/>
      <c r="O963" s="66"/>
      <c r="P963" s="66"/>
      <c r="Q963" s="66"/>
      <c r="R963" s="66"/>
      <c r="S963" s="66"/>
      <c r="T963" s="67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T963" s="19" t="s">
        <v>167</v>
      </c>
      <c r="AU963" s="19" t="s">
        <v>85</v>
      </c>
    </row>
    <row r="964" spans="1:65" s="2" customFormat="1" ht="16.5" customHeight="1">
      <c r="A964" s="36"/>
      <c r="B964" s="37"/>
      <c r="C964" s="180" t="s">
        <v>1184</v>
      </c>
      <c r="D964" s="180" t="s">
        <v>147</v>
      </c>
      <c r="E964" s="181" t="s">
        <v>1185</v>
      </c>
      <c r="F964" s="182" t="s">
        <v>1186</v>
      </c>
      <c r="G964" s="183" t="s">
        <v>455</v>
      </c>
      <c r="H964" s="184">
        <v>0.011</v>
      </c>
      <c r="I964" s="185"/>
      <c r="J964" s="186">
        <f>ROUND(I964*H964,2)</f>
        <v>0</v>
      </c>
      <c r="K964" s="182" t="s">
        <v>151</v>
      </c>
      <c r="L964" s="41"/>
      <c r="M964" s="187" t="s">
        <v>19</v>
      </c>
      <c r="N964" s="188" t="s">
        <v>46</v>
      </c>
      <c r="O964" s="66"/>
      <c r="P964" s="189">
        <f>O964*H964</f>
        <v>0</v>
      </c>
      <c r="Q964" s="189">
        <v>0</v>
      </c>
      <c r="R964" s="189">
        <f>Q964*H964</f>
        <v>0</v>
      </c>
      <c r="S964" s="189">
        <v>0</v>
      </c>
      <c r="T964" s="190">
        <f>S964*H964</f>
        <v>0</v>
      </c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R964" s="191" t="s">
        <v>249</v>
      </c>
      <c r="AT964" s="191" t="s">
        <v>147</v>
      </c>
      <c r="AU964" s="191" t="s">
        <v>85</v>
      </c>
      <c r="AY964" s="19" t="s">
        <v>144</v>
      </c>
      <c r="BE964" s="192">
        <f>IF(N964="základní",J964,0)</f>
        <v>0</v>
      </c>
      <c r="BF964" s="192">
        <f>IF(N964="snížená",J964,0)</f>
        <v>0</v>
      </c>
      <c r="BG964" s="192">
        <f>IF(N964="zákl. přenesená",J964,0)</f>
        <v>0</v>
      </c>
      <c r="BH964" s="192">
        <f>IF(N964="sníž. přenesená",J964,0)</f>
        <v>0</v>
      </c>
      <c r="BI964" s="192">
        <f>IF(N964="nulová",J964,0)</f>
        <v>0</v>
      </c>
      <c r="BJ964" s="19" t="s">
        <v>83</v>
      </c>
      <c r="BK964" s="192">
        <f>ROUND(I964*H964,2)</f>
        <v>0</v>
      </c>
      <c r="BL964" s="19" t="s">
        <v>249</v>
      </c>
      <c r="BM964" s="191" t="s">
        <v>1187</v>
      </c>
    </row>
    <row r="965" spans="1:47" s="2" customFormat="1" ht="19.5">
      <c r="A965" s="36"/>
      <c r="B965" s="37"/>
      <c r="C965" s="38"/>
      <c r="D965" s="193" t="s">
        <v>154</v>
      </c>
      <c r="E965" s="38"/>
      <c r="F965" s="194" t="s">
        <v>1188</v>
      </c>
      <c r="G965" s="38"/>
      <c r="H965" s="38"/>
      <c r="I965" s="195"/>
      <c r="J965" s="38"/>
      <c r="K965" s="38"/>
      <c r="L965" s="41"/>
      <c r="M965" s="196"/>
      <c r="N965" s="197"/>
      <c r="O965" s="66"/>
      <c r="P965" s="66"/>
      <c r="Q965" s="66"/>
      <c r="R965" s="66"/>
      <c r="S965" s="66"/>
      <c r="T965" s="67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T965" s="19" t="s">
        <v>154</v>
      </c>
      <c r="AU965" s="19" t="s">
        <v>85</v>
      </c>
    </row>
    <row r="966" spans="1:47" s="2" customFormat="1" ht="11.25">
      <c r="A966" s="36"/>
      <c r="B966" s="37"/>
      <c r="C966" s="38"/>
      <c r="D966" s="198" t="s">
        <v>155</v>
      </c>
      <c r="E966" s="38"/>
      <c r="F966" s="199" t="s">
        <v>1189</v>
      </c>
      <c r="G966" s="38"/>
      <c r="H966" s="38"/>
      <c r="I966" s="195"/>
      <c r="J966" s="38"/>
      <c r="K966" s="38"/>
      <c r="L966" s="41"/>
      <c r="M966" s="196"/>
      <c r="N966" s="197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155</v>
      </c>
      <c r="AU966" s="19" t="s">
        <v>85</v>
      </c>
    </row>
    <row r="967" spans="2:63" s="12" customFormat="1" ht="22.9" customHeight="1">
      <c r="B967" s="164"/>
      <c r="C967" s="165"/>
      <c r="D967" s="166" t="s">
        <v>74</v>
      </c>
      <c r="E967" s="178" t="s">
        <v>1190</v>
      </c>
      <c r="F967" s="178" t="s">
        <v>1191</v>
      </c>
      <c r="G967" s="165"/>
      <c r="H967" s="165"/>
      <c r="I967" s="168"/>
      <c r="J967" s="179">
        <f>BK967</f>
        <v>0</v>
      </c>
      <c r="K967" s="165"/>
      <c r="L967" s="170"/>
      <c r="M967" s="171"/>
      <c r="N967" s="172"/>
      <c r="O967" s="172"/>
      <c r="P967" s="173">
        <f>SUM(P968:P982)</f>
        <v>0</v>
      </c>
      <c r="Q967" s="172"/>
      <c r="R967" s="173">
        <f>SUM(R968:R982)</f>
        <v>0.18336</v>
      </c>
      <c r="S967" s="172"/>
      <c r="T967" s="174">
        <f>SUM(T968:T982)</f>
        <v>0.30720000000000003</v>
      </c>
      <c r="AR967" s="175" t="s">
        <v>85</v>
      </c>
      <c r="AT967" s="176" t="s">
        <v>74</v>
      </c>
      <c r="AU967" s="176" t="s">
        <v>83</v>
      </c>
      <c r="AY967" s="175" t="s">
        <v>144</v>
      </c>
      <c r="BK967" s="177">
        <f>SUM(BK968:BK982)</f>
        <v>0</v>
      </c>
    </row>
    <row r="968" spans="1:65" s="2" customFormat="1" ht="16.5" customHeight="1">
      <c r="A968" s="36"/>
      <c r="B968" s="37"/>
      <c r="C968" s="180" t="s">
        <v>1192</v>
      </c>
      <c r="D968" s="180" t="s">
        <v>147</v>
      </c>
      <c r="E968" s="181" t="s">
        <v>1193</v>
      </c>
      <c r="F968" s="182" t="s">
        <v>1194</v>
      </c>
      <c r="G968" s="183" t="s">
        <v>348</v>
      </c>
      <c r="H968" s="184">
        <v>96</v>
      </c>
      <c r="I968" s="185"/>
      <c r="J968" s="186">
        <f>ROUND(I968*H968,2)</f>
        <v>0</v>
      </c>
      <c r="K968" s="182" t="s">
        <v>151</v>
      </c>
      <c r="L968" s="41"/>
      <c r="M968" s="187" t="s">
        <v>19</v>
      </c>
      <c r="N968" s="188" t="s">
        <v>46</v>
      </c>
      <c r="O968" s="66"/>
      <c r="P968" s="189">
        <f>O968*H968</f>
        <v>0</v>
      </c>
      <c r="Q968" s="189">
        <v>2E-05</v>
      </c>
      <c r="R968" s="189">
        <f>Q968*H968</f>
        <v>0.0019200000000000003</v>
      </c>
      <c r="S968" s="189">
        <v>0.0032</v>
      </c>
      <c r="T968" s="190">
        <f>S968*H968</f>
        <v>0.30720000000000003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191" t="s">
        <v>249</v>
      </c>
      <c r="AT968" s="191" t="s">
        <v>147</v>
      </c>
      <c r="AU968" s="191" t="s">
        <v>85</v>
      </c>
      <c r="AY968" s="19" t="s">
        <v>144</v>
      </c>
      <c r="BE968" s="192">
        <f>IF(N968="základní",J968,0)</f>
        <v>0</v>
      </c>
      <c r="BF968" s="192">
        <f>IF(N968="snížená",J968,0)</f>
        <v>0</v>
      </c>
      <c r="BG968" s="192">
        <f>IF(N968="zákl. přenesená",J968,0)</f>
        <v>0</v>
      </c>
      <c r="BH968" s="192">
        <f>IF(N968="sníž. přenesená",J968,0)</f>
        <v>0</v>
      </c>
      <c r="BI968" s="192">
        <f>IF(N968="nulová",J968,0)</f>
        <v>0</v>
      </c>
      <c r="BJ968" s="19" t="s">
        <v>83</v>
      </c>
      <c r="BK968" s="192">
        <f>ROUND(I968*H968,2)</f>
        <v>0</v>
      </c>
      <c r="BL968" s="19" t="s">
        <v>249</v>
      </c>
      <c r="BM968" s="191" t="s">
        <v>1195</v>
      </c>
    </row>
    <row r="969" spans="1:47" s="2" customFormat="1" ht="11.25">
      <c r="A969" s="36"/>
      <c r="B969" s="37"/>
      <c r="C969" s="38"/>
      <c r="D969" s="193" t="s">
        <v>154</v>
      </c>
      <c r="E969" s="38"/>
      <c r="F969" s="194" t="s">
        <v>1196</v>
      </c>
      <c r="G969" s="38"/>
      <c r="H969" s="38"/>
      <c r="I969" s="195"/>
      <c r="J969" s="38"/>
      <c r="K969" s="38"/>
      <c r="L969" s="41"/>
      <c r="M969" s="196"/>
      <c r="N969" s="197"/>
      <c r="O969" s="66"/>
      <c r="P969" s="66"/>
      <c r="Q969" s="66"/>
      <c r="R969" s="66"/>
      <c r="S969" s="66"/>
      <c r="T969" s="67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T969" s="19" t="s">
        <v>154</v>
      </c>
      <c r="AU969" s="19" t="s">
        <v>85</v>
      </c>
    </row>
    <row r="970" spans="1:47" s="2" customFormat="1" ht="11.25">
      <c r="A970" s="36"/>
      <c r="B970" s="37"/>
      <c r="C970" s="38"/>
      <c r="D970" s="198" t="s">
        <v>155</v>
      </c>
      <c r="E970" s="38"/>
      <c r="F970" s="199" t="s">
        <v>1197</v>
      </c>
      <c r="G970" s="38"/>
      <c r="H970" s="38"/>
      <c r="I970" s="195"/>
      <c r="J970" s="38"/>
      <c r="K970" s="38"/>
      <c r="L970" s="41"/>
      <c r="M970" s="196"/>
      <c r="N970" s="197"/>
      <c r="O970" s="66"/>
      <c r="P970" s="66"/>
      <c r="Q970" s="66"/>
      <c r="R970" s="66"/>
      <c r="S970" s="66"/>
      <c r="T970" s="67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T970" s="19" t="s">
        <v>155</v>
      </c>
      <c r="AU970" s="19" t="s">
        <v>85</v>
      </c>
    </row>
    <row r="971" spans="2:51" s="13" customFormat="1" ht="11.25">
      <c r="B971" s="201"/>
      <c r="C971" s="202"/>
      <c r="D971" s="193" t="s">
        <v>184</v>
      </c>
      <c r="E971" s="203" t="s">
        <v>19</v>
      </c>
      <c r="F971" s="204" t="s">
        <v>1198</v>
      </c>
      <c r="G971" s="202"/>
      <c r="H971" s="205">
        <v>96</v>
      </c>
      <c r="I971" s="206"/>
      <c r="J971" s="202"/>
      <c r="K971" s="202"/>
      <c r="L971" s="207"/>
      <c r="M971" s="208"/>
      <c r="N971" s="209"/>
      <c r="O971" s="209"/>
      <c r="P971" s="209"/>
      <c r="Q971" s="209"/>
      <c r="R971" s="209"/>
      <c r="S971" s="209"/>
      <c r="T971" s="210"/>
      <c r="AT971" s="211" t="s">
        <v>184</v>
      </c>
      <c r="AU971" s="211" t="s">
        <v>85</v>
      </c>
      <c r="AV971" s="13" t="s">
        <v>85</v>
      </c>
      <c r="AW971" s="13" t="s">
        <v>37</v>
      </c>
      <c r="AX971" s="13" t="s">
        <v>83</v>
      </c>
      <c r="AY971" s="211" t="s">
        <v>144</v>
      </c>
    </row>
    <row r="972" spans="1:65" s="2" customFormat="1" ht="16.5" customHeight="1">
      <c r="A972" s="36"/>
      <c r="B972" s="37"/>
      <c r="C972" s="180" t="s">
        <v>1199</v>
      </c>
      <c r="D972" s="180" t="s">
        <v>147</v>
      </c>
      <c r="E972" s="181" t="s">
        <v>1200</v>
      </c>
      <c r="F972" s="182" t="s">
        <v>1201</v>
      </c>
      <c r="G972" s="183" t="s">
        <v>348</v>
      </c>
      <c r="H972" s="184">
        <v>96</v>
      </c>
      <c r="I972" s="185"/>
      <c r="J972" s="186">
        <f>ROUND(I972*H972,2)</f>
        <v>0</v>
      </c>
      <c r="K972" s="182" t="s">
        <v>151</v>
      </c>
      <c r="L972" s="41"/>
      <c r="M972" s="187" t="s">
        <v>19</v>
      </c>
      <c r="N972" s="188" t="s">
        <v>46</v>
      </c>
      <c r="O972" s="66"/>
      <c r="P972" s="189">
        <f>O972*H972</f>
        <v>0</v>
      </c>
      <c r="Q972" s="189">
        <v>0.00189</v>
      </c>
      <c r="R972" s="189">
        <f>Q972*H972</f>
        <v>0.18144</v>
      </c>
      <c r="S972" s="189">
        <v>0</v>
      </c>
      <c r="T972" s="190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91" t="s">
        <v>249</v>
      </c>
      <c r="AT972" s="191" t="s">
        <v>147</v>
      </c>
      <c r="AU972" s="191" t="s">
        <v>85</v>
      </c>
      <c r="AY972" s="19" t="s">
        <v>144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19" t="s">
        <v>83</v>
      </c>
      <c r="BK972" s="192">
        <f>ROUND(I972*H972,2)</f>
        <v>0</v>
      </c>
      <c r="BL972" s="19" t="s">
        <v>249</v>
      </c>
      <c r="BM972" s="191" t="s">
        <v>1202</v>
      </c>
    </row>
    <row r="973" spans="1:47" s="2" customFormat="1" ht="11.25">
      <c r="A973" s="36"/>
      <c r="B973" s="37"/>
      <c r="C973" s="38"/>
      <c r="D973" s="193" t="s">
        <v>154</v>
      </c>
      <c r="E973" s="38"/>
      <c r="F973" s="194" t="s">
        <v>1203</v>
      </c>
      <c r="G973" s="38"/>
      <c r="H973" s="38"/>
      <c r="I973" s="195"/>
      <c r="J973" s="38"/>
      <c r="K973" s="38"/>
      <c r="L973" s="41"/>
      <c r="M973" s="196"/>
      <c r="N973" s="197"/>
      <c r="O973" s="66"/>
      <c r="P973" s="66"/>
      <c r="Q973" s="66"/>
      <c r="R973" s="66"/>
      <c r="S973" s="66"/>
      <c r="T973" s="67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T973" s="19" t="s">
        <v>154</v>
      </c>
      <c r="AU973" s="19" t="s">
        <v>85</v>
      </c>
    </row>
    <row r="974" spans="1:47" s="2" customFormat="1" ht="11.25">
      <c r="A974" s="36"/>
      <c r="B974" s="37"/>
      <c r="C974" s="38"/>
      <c r="D974" s="198" t="s">
        <v>155</v>
      </c>
      <c r="E974" s="38"/>
      <c r="F974" s="199" t="s">
        <v>1204</v>
      </c>
      <c r="G974" s="38"/>
      <c r="H974" s="38"/>
      <c r="I974" s="195"/>
      <c r="J974" s="38"/>
      <c r="K974" s="38"/>
      <c r="L974" s="41"/>
      <c r="M974" s="196"/>
      <c r="N974" s="197"/>
      <c r="O974" s="66"/>
      <c r="P974" s="66"/>
      <c r="Q974" s="66"/>
      <c r="R974" s="66"/>
      <c r="S974" s="66"/>
      <c r="T974" s="67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T974" s="19" t="s">
        <v>155</v>
      </c>
      <c r="AU974" s="19" t="s">
        <v>85</v>
      </c>
    </row>
    <row r="975" spans="2:51" s="13" customFormat="1" ht="11.25">
      <c r="B975" s="201"/>
      <c r="C975" s="202"/>
      <c r="D975" s="193" t="s">
        <v>184</v>
      </c>
      <c r="E975" s="203" t="s">
        <v>19</v>
      </c>
      <c r="F975" s="204" t="s">
        <v>1007</v>
      </c>
      <c r="G975" s="202"/>
      <c r="H975" s="205">
        <v>96</v>
      </c>
      <c r="I975" s="206"/>
      <c r="J975" s="202"/>
      <c r="K975" s="202"/>
      <c r="L975" s="207"/>
      <c r="M975" s="208"/>
      <c r="N975" s="209"/>
      <c r="O975" s="209"/>
      <c r="P975" s="209"/>
      <c r="Q975" s="209"/>
      <c r="R975" s="209"/>
      <c r="S975" s="209"/>
      <c r="T975" s="210"/>
      <c r="AT975" s="211" t="s">
        <v>184</v>
      </c>
      <c r="AU975" s="211" t="s">
        <v>85</v>
      </c>
      <c r="AV975" s="13" t="s">
        <v>85</v>
      </c>
      <c r="AW975" s="13" t="s">
        <v>37</v>
      </c>
      <c r="AX975" s="13" t="s">
        <v>75</v>
      </c>
      <c r="AY975" s="211" t="s">
        <v>144</v>
      </c>
    </row>
    <row r="976" spans="2:51" s="14" customFormat="1" ht="11.25">
      <c r="B976" s="212"/>
      <c r="C976" s="213"/>
      <c r="D976" s="193" t="s">
        <v>184</v>
      </c>
      <c r="E976" s="214" t="s">
        <v>19</v>
      </c>
      <c r="F976" s="215" t="s">
        <v>186</v>
      </c>
      <c r="G976" s="213"/>
      <c r="H976" s="216">
        <v>96</v>
      </c>
      <c r="I976" s="217"/>
      <c r="J976" s="213"/>
      <c r="K976" s="213"/>
      <c r="L976" s="218"/>
      <c r="M976" s="219"/>
      <c r="N976" s="220"/>
      <c r="O976" s="220"/>
      <c r="P976" s="220"/>
      <c r="Q976" s="220"/>
      <c r="R976" s="220"/>
      <c r="S976" s="220"/>
      <c r="T976" s="221"/>
      <c r="AT976" s="222" t="s">
        <v>184</v>
      </c>
      <c r="AU976" s="222" t="s">
        <v>85</v>
      </c>
      <c r="AV976" s="14" t="s">
        <v>169</v>
      </c>
      <c r="AW976" s="14" t="s">
        <v>37</v>
      </c>
      <c r="AX976" s="14" t="s">
        <v>83</v>
      </c>
      <c r="AY976" s="222" t="s">
        <v>144</v>
      </c>
    </row>
    <row r="977" spans="1:65" s="2" customFormat="1" ht="16.5" customHeight="1">
      <c r="A977" s="36"/>
      <c r="B977" s="37"/>
      <c r="C977" s="180" t="s">
        <v>1205</v>
      </c>
      <c r="D977" s="180" t="s">
        <v>147</v>
      </c>
      <c r="E977" s="181" t="s">
        <v>1206</v>
      </c>
      <c r="F977" s="182" t="s">
        <v>1207</v>
      </c>
      <c r="G977" s="183" t="s">
        <v>455</v>
      </c>
      <c r="H977" s="184">
        <v>0.183</v>
      </c>
      <c r="I977" s="185"/>
      <c r="J977" s="186">
        <f>ROUND(I977*H977,2)</f>
        <v>0</v>
      </c>
      <c r="K977" s="182" t="s">
        <v>151</v>
      </c>
      <c r="L977" s="41"/>
      <c r="M977" s="187" t="s">
        <v>19</v>
      </c>
      <c r="N977" s="188" t="s">
        <v>46</v>
      </c>
      <c r="O977" s="66"/>
      <c r="P977" s="189">
        <f>O977*H977</f>
        <v>0</v>
      </c>
      <c r="Q977" s="189">
        <v>0</v>
      </c>
      <c r="R977" s="189">
        <f>Q977*H977</f>
        <v>0</v>
      </c>
      <c r="S977" s="189">
        <v>0</v>
      </c>
      <c r="T977" s="190">
        <f>S977*H977</f>
        <v>0</v>
      </c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R977" s="191" t="s">
        <v>249</v>
      </c>
      <c r="AT977" s="191" t="s">
        <v>147</v>
      </c>
      <c r="AU977" s="191" t="s">
        <v>85</v>
      </c>
      <c r="AY977" s="19" t="s">
        <v>144</v>
      </c>
      <c r="BE977" s="192">
        <f>IF(N977="základní",J977,0)</f>
        <v>0</v>
      </c>
      <c r="BF977" s="192">
        <f>IF(N977="snížená",J977,0)</f>
        <v>0</v>
      </c>
      <c r="BG977" s="192">
        <f>IF(N977="zákl. přenesená",J977,0)</f>
        <v>0</v>
      </c>
      <c r="BH977" s="192">
        <f>IF(N977="sníž. přenesená",J977,0)</f>
        <v>0</v>
      </c>
      <c r="BI977" s="192">
        <f>IF(N977="nulová",J977,0)</f>
        <v>0</v>
      </c>
      <c r="BJ977" s="19" t="s">
        <v>83</v>
      </c>
      <c r="BK977" s="192">
        <f>ROUND(I977*H977,2)</f>
        <v>0</v>
      </c>
      <c r="BL977" s="19" t="s">
        <v>249</v>
      </c>
      <c r="BM977" s="191" t="s">
        <v>1208</v>
      </c>
    </row>
    <row r="978" spans="1:47" s="2" customFormat="1" ht="11.25">
      <c r="A978" s="36"/>
      <c r="B978" s="37"/>
      <c r="C978" s="38"/>
      <c r="D978" s="193" t="s">
        <v>154</v>
      </c>
      <c r="E978" s="38"/>
      <c r="F978" s="194" t="s">
        <v>1209</v>
      </c>
      <c r="G978" s="38"/>
      <c r="H978" s="38"/>
      <c r="I978" s="195"/>
      <c r="J978" s="38"/>
      <c r="K978" s="38"/>
      <c r="L978" s="41"/>
      <c r="M978" s="196"/>
      <c r="N978" s="197"/>
      <c r="O978" s="66"/>
      <c r="P978" s="66"/>
      <c r="Q978" s="66"/>
      <c r="R978" s="66"/>
      <c r="S978" s="66"/>
      <c r="T978" s="67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T978" s="19" t="s">
        <v>154</v>
      </c>
      <c r="AU978" s="19" t="s">
        <v>85</v>
      </c>
    </row>
    <row r="979" spans="1:47" s="2" customFormat="1" ht="11.25">
      <c r="A979" s="36"/>
      <c r="B979" s="37"/>
      <c r="C979" s="38"/>
      <c r="D979" s="198" t="s">
        <v>155</v>
      </c>
      <c r="E979" s="38"/>
      <c r="F979" s="199" t="s">
        <v>1210</v>
      </c>
      <c r="G979" s="38"/>
      <c r="H979" s="38"/>
      <c r="I979" s="195"/>
      <c r="J979" s="38"/>
      <c r="K979" s="38"/>
      <c r="L979" s="41"/>
      <c r="M979" s="196"/>
      <c r="N979" s="197"/>
      <c r="O979" s="66"/>
      <c r="P979" s="66"/>
      <c r="Q979" s="66"/>
      <c r="R979" s="66"/>
      <c r="S979" s="66"/>
      <c r="T979" s="67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T979" s="19" t="s">
        <v>155</v>
      </c>
      <c r="AU979" s="19" t="s">
        <v>85</v>
      </c>
    </row>
    <row r="980" spans="1:65" s="2" customFormat="1" ht="16.5" customHeight="1">
      <c r="A980" s="36"/>
      <c r="B980" s="37"/>
      <c r="C980" s="180" t="s">
        <v>1211</v>
      </c>
      <c r="D980" s="180" t="s">
        <v>147</v>
      </c>
      <c r="E980" s="181" t="s">
        <v>1212</v>
      </c>
      <c r="F980" s="182" t="s">
        <v>1213</v>
      </c>
      <c r="G980" s="183" t="s">
        <v>455</v>
      </c>
      <c r="H980" s="184">
        <v>0.183</v>
      </c>
      <c r="I980" s="185"/>
      <c r="J980" s="186">
        <f>ROUND(I980*H980,2)</f>
        <v>0</v>
      </c>
      <c r="K980" s="182" t="s">
        <v>151</v>
      </c>
      <c r="L980" s="41"/>
      <c r="M980" s="187" t="s">
        <v>19</v>
      </c>
      <c r="N980" s="188" t="s">
        <v>46</v>
      </c>
      <c r="O980" s="66"/>
      <c r="P980" s="189">
        <f>O980*H980</f>
        <v>0</v>
      </c>
      <c r="Q980" s="189">
        <v>0</v>
      </c>
      <c r="R980" s="189">
        <f>Q980*H980</f>
        <v>0</v>
      </c>
      <c r="S980" s="189">
        <v>0</v>
      </c>
      <c r="T980" s="190">
        <f>S980*H980</f>
        <v>0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191" t="s">
        <v>249</v>
      </c>
      <c r="AT980" s="191" t="s">
        <v>147</v>
      </c>
      <c r="AU980" s="191" t="s">
        <v>85</v>
      </c>
      <c r="AY980" s="19" t="s">
        <v>144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19" t="s">
        <v>83</v>
      </c>
      <c r="BK980" s="192">
        <f>ROUND(I980*H980,2)</f>
        <v>0</v>
      </c>
      <c r="BL980" s="19" t="s">
        <v>249</v>
      </c>
      <c r="BM980" s="191" t="s">
        <v>1214</v>
      </c>
    </row>
    <row r="981" spans="1:47" s="2" customFormat="1" ht="19.5">
      <c r="A981" s="36"/>
      <c r="B981" s="37"/>
      <c r="C981" s="38"/>
      <c r="D981" s="193" t="s">
        <v>154</v>
      </c>
      <c r="E981" s="38"/>
      <c r="F981" s="194" t="s">
        <v>1215</v>
      </c>
      <c r="G981" s="38"/>
      <c r="H981" s="38"/>
      <c r="I981" s="195"/>
      <c r="J981" s="38"/>
      <c r="K981" s="38"/>
      <c r="L981" s="41"/>
      <c r="M981" s="196"/>
      <c r="N981" s="197"/>
      <c r="O981" s="66"/>
      <c r="P981" s="66"/>
      <c r="Q981" s="66"/>
      <c r="R981" s="66"/>
      <c r="S981" s="66"/>
      <c r="T981" s="67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T981" s="19" t="s">
        <v>154</v>
      </c>
      <c r="AU981" s="19" t="s">
        <v>85</v>
      </c>
    </row>
    <row r="982" spans="1:47" s="2" customFormat="1" ht="11.25">
      <c r="A982" s="36"/>
      <c r="B982" s="37"/>
      <c r="C982" s="38"/>
      <c r="D982" s="198" t="s">
        <v>155</v>
      </c>
      <c r="E982" s="38"/>
      <c r="F982" s="199" t="s">
        <v>1216</v>
      </c>
      <c r="G982" s="38"/>
      <c r="H982" s="38"/>
      <c r="I982" s="195"/>
      <c r="J982" s="38"/>
      <c r="K982" s="38"/>
      <c r="L982" s="41"/>
      <c r="M982" s="196"/>
      <c r="N982" s="197"/>
      <c r="O982" s="66"/>
      <c r="P982" s="66"/>
      <c r="Q982" s="66"/>
      <c r="R982" s="66"/>
      <c r="S982" s="66"/>
      <c r="T982" s="67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T982" s="19" t="s">
        <v>155</v>
      </c>
      <c r="AU982" s="19" t="s">
        <v>85</v>
      </c>
    </row>
    <row r="983" spans="2:63" s="12" customFormat="1" ht="22.9" customHeight="1">
      <c r="B983" s="164"/>
      <c r="C983" s="165"/>
      <c r="D983" s="166" t="s">
        <v>74</v>
      </c>
      <c r="E983" s="178" t="s">
        <v>1217</v>
      </c>
      <c r="F983" s="178" t="s">
        <v>1218</v>
      </c>
      <c r="G983" s="165"/>
      <c r="H983" s="165"/>
      <c r="I983" s="168"/>
      <c r="J983" s="179">
        <f>BK983</f>
        <v>0</v>
      </c>
      <c r="K983" s="165"/>
      <c r="L983" s="170"/>
      <c r="M983" s="171"/>
      <c r="N983" s="172"/>
      <c r="O983" s="172"/>
      <c r="P983" s="173">
        <f>SUM(P984:P1017)</f>
        <v>0</v>
      </c>
      <c r="Q983" s="172"/>
      <c r="R983" s="173">
        <f>SUM(R984:R1017)</f>
        <v>0.0120096</v>
      </c>
      <c r="S983" s="172"/>
      <c r="T983" s="174">
        <f>SUM(T984:T1017)</f>
        <v>0.20563200000000004</v>
      </c>
      <c r="AR983" s="175" t="s">
        <v>85</v>
      </c>
      <c r="AT983" s="176" t="s">
        <v>74</v>
      </c>
      <c r="AU983" s="176" t="s">
        <v>83</v>
      </c>
      <c r="AY983" s="175" t="s">
        <v>144</v>
      </c>
      <c r="BK983" s="177">
        <f>SUM(BK984:BK1017)</f>
        <v>0</v>
      </c>
    </row>
    <row r="984" spans="1:65" s="2" customFormat="1" ht="16.5" customHeight="1">
      <c r="A984" s="36"/>
      <c r="B984" s="37"/>
      <c r="C984" s="180" t="s">
        <v>1219</v>
      </c>
      <c r="D984" s="180" t="s">
        <v>147</v>
      </c>
      <c r="E984" s="181" t="s">
        <v>1220</v>
      </c>
      <c r="F984" s="182" t="s">
        <v>1221</v>
      </c>
      <c r="G984" s="183" t="s">
        <v>150</v>
      </c>
      <c r="H984" s="184">
        <v>6</v>
      </c>
      <c r="I984" s="185"/>
      <c r="J984" s="186">
        <f>ROUND(I984*H984,2)</f>
        <v>0</v>
      </c>
      <c r="K984" s="182" t="s">
        <v>151</v>
      </c>
      <c r="L984" s="41"/>
      <c r="M984" s="187" t="s">
        <v>19</v>
      </c>
      <c r="N984" s="188" t="s">
        <v>46</v>
      </c>
      <c r="O984" s="66"/>
      <c r="P984" s="189">
        <f>O984*H984</f>
        <v>0</v>
      </c>
      <c r="Q984" s="189">
        <v>0</v>
      </c>
      <c r="R984" s="189">
        <f>Q984*H984</f>
        <v>0</v>
      </c>
      <c r="S984" s="189">
        <v>0</v>
      </c>
      <c r="T984" s="190">
        <f>S984*H984</f>
        <v>0</v>
      </c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R984" s="191" t="s">
        <v>249</v>
      </c>
      <c r="AT984" s="191" t="s">
        <v>147</v>
      </c>
      <c r="AU984" s="191" t="s">
        <v>85</v>
      </c>
      <c r="AY984" s="19" t="s">
        <v>144</v>
      </c>
      <c r="BE984" s="192">
        <f>IF(N984="základní",J984,0)</f>
        <v>0</v>
      </c>
      <c r="BF984" s="192">
        <f>IF(N984="snížená",J984,0)</f>
        <v>0</v>
      </c>
      <c r="BG984" s="192">
        <f>IF(N984="zákl. přenesená",J984,0)</f>
        <v>0</v>
      </c>
      <c r="BH984" s="192">
        <f>IF(N984="sníž. přenesená",J984,0)</f>
        <v>0</v>
      </c>
      <c r="BI984" s="192">
        <f>IF(N984="nulová",J984,0)</f>
        <v>0</v>
      </c>
      <c r="BJ984" s="19" t="s">
        <v>83</v>
      </c>
      <c r="BK984" s="192">
        <f>ROUND(I984*H984,2)</f>
        <v>0</v>
      </c>
      <c r="BL984" s="19" t="s">
        <v>249</v>
      </c>
      <c r="BM984" s="191" t="s">
        <v>1222</v>
      </c>
    </row>
    <row r="985" spans="1:47" s="2" customFormat="1" ht="11.25">
      <c r="A985" s="36"/>
      <c r="B985" s="37"/>
      <c r="C985" s="38"/>
      <c r="D985" s="193" t="s">
        <v>154</v>
      </c>
      <c r="E985" s="38"/>
      <c r="F985" s="194" t="s">
        <v>1223</v>
      </c>
      <c r="G985" s="38"/>
      <c r="H985" s="38"/>
      <c r="I985" s="195"/>
      <c r="J985" s="38"/>
      <c r="K985" s="38"/>
      <c r="L985" s="41"/>
      <c r="M985" s="196"/>
      <c r="N985" s="197"/>
      <c r="O985" s="66"/>
      <c r="P985" s="66"/>
      <c r="Q985" s="66"/>
      <c r="R985" s="66"/>
      <c r="S985" s="66"/>
      <c r="T985" s="67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T985" s="19" t="s">
        <v>154</v>
      </c>
      <c r="AU985" s="19" t="s">
        <v>85</v>
      </c>
    </row>
    <row r="986" spans="1:47" s="2" customFormat="1" ht="11.25">
      <c r="A986" s="36"/>
      <c r="B986" s="37"/>
      <c r="C986" s="38"/>
      <c r="D986" s="198" t="s">
        <v>155</v>
      </c>
      <c r="E986" s="38"/>
      <c r="F986" s="199" t="s">
        <v>1224</v>
      </c>
      <c r="G986" s="38"/>
      <c r="H986" s="38"/>
      <c r="I986" s="195"/>
      <c r="J986" s="38"/>
      <c r="K986" s="38"/>
      <c r="L986" s="41"/>
      <c r="M986" s="196"/>
      <c r="N986" s="197"/>
      <c r="O986" s="66"/>
      <c r="P986" s="66"/>
      <c r="Q986" s="66"/>
      <c r="R986" s="66"/>
      <c r="S986" s="66"/>
      <c r="T986" s="67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T986" s="19" t="s">
        <v>155</v>
      </c>
      <c r="AU986" s="19" t="s">
        <v>85</v>
      </c>
    </row>
    <row r="987" spans="1:65" s="2" customFormat="1" ht="16.5" customHeight="1">
      <c r="A987" s="36"/>
      <c r="B987" s="37"/>
      <c r="C987" s="180" t="s">
        <v>1225</v>
      </c>
      <c r="D987" s="180" t="s">
        <v>147</v>
      </c>
      <c r="E987" s="181" t="s">
        <v>1226</v>
      </c>
      <c r="F987" s="182" t="s">
        <v>1227</v>
      </c>
      <c r="G987" s="183" t="s">
        <v>199</v>
      </c>
      <c r="H987" s="184">
        <v>8.64</v>
      </c>
      <c r="I987" s="185"/>
      <c r="J987" s="186">
        <f>ROUND(I987*H987,2)</f>
        <v>0</v>
      </c>
      <c r="K987" s="182" t="s">
        <v>151</v>
      </c>
      <c r="L987" s="41"/>
      <c r="M987" s="187" t="s">
        <v>19</v>
      </c>
      <c r="N987" s="188" t="s">
        <v>46</v>
      </c>
      <c r="O987" s="66"/>
      <c r="P987" s="189">
        <f>O987*H987</f>
        <v>0</v>
      </c>
      <c r="Q987" s="189">
        <v>0</v>
      </c>
      <c r="R987" s="189">
        <f>Q987*H987</f>
        <v>0</v>
      </c>
      <c r="S987" s="189">
        <v>0.0238</v>
      </c>
      <c r="T987" s="190">
        <f>S987*H987</f>
        <v>0.20563200000000004</v>
      </c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R987" s="191" t="s">
        <v>249</v>
      </c>
      <c r="AT987" s="191" t="s">
        <v>147</v>
      </c>
      <c r="AU987" s="191" t="s">
        <v>85</v>
      </c>
      <c r="AY987" s="19" t="s">
        <v>144</v>
      </c>
      <c r="BE987" s="192">
        <f>IF(N987="základní",J987,0)</f>
        <v>0</v>
      </c>
      <c r="BF987" s="192">
        <f>IF(N987="snížená",J987,0)</f>
        <v>0</v>
      </c>
      <c r="BG987" s="192">
        <f>IF(N987="zákl. přenesená",J987,0)</f>
        <v>0</v>
      </c>
      <c r="BH987" s="192">
        <f>IF(N987="sníž. přenesená",J987,0)</f>
        <v>0</v>
      </c>
      <c r="BI987" s="192">
        <f>IF(N987="nulová",J987,0)</f>
        <v>0</v>
      </c>
      <c r="BJ987" s="19" t="s">
        <v>83</v>
      </c>
      <c r="BK987" s="192">
        <f>ROUND(I987*H987,2)</f>
        <v>0</v>
      </c>
      <c r="BL987" s="19" t="s">
        <v>249</v>
      </c>
      <c r="BM987" s="191" t="s">
        <v>1228</v>
      </c>
    </row>
    <row r="988" spans="1:47" s="2" customFormat="1" ht="11.25">
      <c r="A988" s="36"/>
      <c r="B988" s="37"/>
      <c r="C988" s="38"/>
      <c r="D988" s="193" t="s">
        <v>154</v>
      </c>
      <c r="E988" s="38"/>
      <c r="F988" s="194" t="s">
        <v>1229</v>
      </c>
      <c r="G988" s="38"/>
      <c r="H988" s="38"/>
      <c r="I988" s="195"/>
      <c r="J988" s="38"/>
      <c r="K988" s="38"/>
      <c r="L988" s="41"/>
      <c r="M988" s="196"/>
      <c r="N988" s="197"/>
      <c r="O988" s="66"/>
      <c r="P988" s="66"/>
      <c r="Q988" s="66"/>
      <c r="R988" s="66"/>
      <c r="S988" s="66"/>
      <c r="T988" s="67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T988" s="19" t="s">
        <v>154</v>
      </c>
      <c r="AU988" s="19" t="s">
        <v>85</v>
      </c>
    </row>
    <row r="989" spans="1:47" s="2" customFormat="1" ht="11.25">
      <c r="A989" s="36"/>
      <c r="B989" s="37"/>
      <c r="C989" s="38"/>
      <c r="D989" s="198" t="s">
        <v>155</v>
      </c>
      <c r="E989" s="38"/>
      <c r="F989" s="199" t="s">
        <v>1230</v>
      </c>
      <c r="G989" s="38"/>
      <c r="H989" s="38"/>
      <c r="I989" s="195"/>
      <c r="J989" s="38"/>
      <c r="K989" s="38"/>
      <c r="L989" s="41"/>
      <c r="M989" s="196"/>
      <c r="N989" s="197"/>
      <c r="O989" s="66"/>
      <c r="P989" s="66"/>
      <c r="Q989" s="66"/>
      <c r="R989" s="66"/>
      <c r="S989" s="66"/>
      <c r="T989" s="67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T989" s="19" t="s">
        <v>155</v>
      </c>
      <c r="AU989" s="19" t="s">
        <v>85</v>
      </c>
    </row>
    <row r="990" spans="1:47" s="2" customFormat="1" ht="19.5">
      <c r="A990" s="36"/>
      <c r="B990" s="37"/>
      <c r="C990" s="38"/>
      <c r="D990" s="193" t="s">
        <v>167</v>
      </c>
      <c r="E990" s="38"/>
      <c r="F990" s="200" t="s">
        <v>1231</v>
      </c>
      <c r="G990" s="38"/>
      <c r="H990" s="38"/>
      <c r="I990" s="195"/>
      <c r="J990" s="38"/>
      <c r="K990" s="38"/>
      <c r="L990" s="41"/>
      <c r="M990" s="196"/>
      <c r="N990" s="197"/>
      <c r="O990" s="66"/>
      <c r="P990" s="66"/>
      <c r="Q990" s="66"/>
      <c r="R990" s="66"/>
      <c r="S990" s="66"/>
      <c r="T990" s="67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T990" s="19" t="s">
        <v>167</v>
      </c>
      <c r="AU990" s="19" t="s">
        <v>85</v>
      </c>
    </row>
    <row r="991" spans="2:51" s="15" customFormat="1" ht="11.25">
      <c r="B991" s="227"/>
      <c r="C991" s="228"/>
      <c r="D991" s="193" t="s">
        <v>184</v>
      </c>
      <c r="E991" s="229" t="s">
        <v>19</v>
      </c>
      <c r="F991" s="230" t="s">
        <v>416</v>
      </c>
      <c r="G991" s="228"/>
      <c r="H991" s="229" t="s">
        <v>19</v>
      </c>
      <c r="I991" s="231"/>
      <c r="J991" s="228"/>
      <c r="K991" s="228"/>
      <c r="L991" s="232"/>
      <c r="M991" s="233"/>
      <c r="N991" s="234"/>
      <c r="O991" s="234"/>
      <c r="P991" s="234"/>
      <c r="Q991" s="234"/>
      <c r="R991" s="234"/>
      <c r="S991" s="234"/>
      <c r="T991" s="235"/>
      <c r="AT991" s="236" t="s">
        <v>184</v>
      </c>
      <c r="AU991" s="236" t="s">
        <v>85</v>
      </c>
      <c r="AV991" s="15" t="s">
        <v>83</v>
      </c>
      <c r="AW991" s="15" t="s">
        <v>37</v>
      </c>
      <c r="AX991" s="15" t="s">
        <v>75</v>
      </c>
      <c r="AY991" s="236" t="s">
        <v>144</v>
      </c>
    </row>
    <row r="992" spans="2:51" s="13" customFormat="1" ht="11.25">
      <c r="B992" s="201"/>
      <c r="C992" s="202"/>
      <c r="D992" s="193" t="s">
        <v>184</v>
      </c>
      <c r="E992" s="203" t="s">
        <v>19</v>
      </c>
      <c r="F992" s="204" t="s">
        <v>1232</v>
      </c>
      <c r="G992" s="202"/>
      <c r="H992" s="205">
        <v>8.64</v>
      </c>
      <c r="I992" s="206"/>
      <c r="J992" s="202"/>
      <c r="K992" s="202"/>
      <c r="L992" s="207"/>
      <c r="M992" s="208"/>
      <c r="N992" s="209"/>
      <c r="O992" s="209"/>
      <c r="P992" s="209"/>
      <c r="Q992" s="209"/>
      <c r="R992" s="209"/>
      <c r="S992" s="209"/>
      <c r="T992" s="210"/>
      <c r="AT992" s="211" t="s">
        <v>184</v>
      </c>
      <c r="AU992" s="211" t="s">
        <v>85</v>
      </c>
      <c r="AV992" s="13" t="s">
        <v>85</v>
      </c>
      <c r="AW992" s="13" t="s">
        <v>37</v>
      </c>
      <c r="AX992" s="13" t="s">
        <v>75</v>
      </c>
      <c r="AY992" s="211" t="s">
        <v>144</v>
      </c>
    </row>
    <row r="993" spans="2:51" s="14" customFormat="1" ht="11.25">
      <c r="B993" s="212"/>
      <c r="C993" s="213"/>
      <c r="D993" s="193" t="s">
        <v>184</v>
      </c>
      <c r="E993" s="214" t="s">
        <v>19</v>
      </c>
      <c r="F993" s="215" t="s">
        <v>186</v>
      </c>
      <c r="G993" s="213"/>
      <c r="H993" s="216">
        <v>8.64</v>
      </c>
      <c r="I993" s="217"/>
      <c r="J993" s="213"/>
      <c r="K993" s="213"/>
      <c r="L993" s="218"/>
      <c r="M993" s="219"/>
      <c r="N993" s="220"/>
      <c r="O993" s="220"/>
      <c r="P993" s="220"/>
      <c r="Q993" s="220"/>
      <c r="R993" s="220"/>
      <c r="S993" s="220"/>
      <c r="T993" s="221"/>
      <c r="AT993" s="222" t="s">
        <v>184</v>
      </c>
      <c r="AU993" s="222" t="s">
        <v>85</v>
      </c>
      <c r="AV993" s="14" t="s">
        <v>169</v>
      </c>
      <c r="AW993" s="14" t="s">
        <v>37</v>
      </c>
      <c r="AX993" s="14" t="s">
        <v>83</v>
      </c>
      <c r="AY993" s="222" t="s">
        <v>144</v>
      </c>
    </row>
    <row r="994" spans="1:65" s="2" customFormat="1" ht="16.5" customHeight="1">
      <c r="A994" s="36"/>
      <c r="B994" s="37"/>
      <c r="C994" s="180" t="s">
        <v>1233</v>
      </c>
      <c r="D994" s="180" t="s">
        <v>147</v>
      </c>
      <c r="E994" s="181" t="s">
        <v>1234</v>
      </c>
      <c r="F994" s="182" t="s">
        <v>1235</v>
      </c>
      <c r="G994" s="183" t="s">
        <v>199</v>
      </c>
      <c r="H994" s="184">
        <v>8.64</v>
      </c>
      <c r="I994" s="185"/>
      <c r="J994" s="186">
        <f>ROUND(I994*H994,2)</f>
        <v>0</v>
      </c>
      <c r="K994" s="182" t="s">
        <v>151</v>
      </c>
      <c r="L994" s="41"/>
      <c r="M994" s="187" t="s">
        <v>19</v>
      </c>
      <c r="N994" s="188" t="s">
        <v>46</v>
      </c>
      <c r="O994" s="66"/>
      <c r="P994" s="189">
        <f>O994*H994</f>
        <v>0</v>
      </c>
      <c r="Q994" s="189">
        <v>0</v>
      </c>
      <c r="R994" s="189">
        <f>Q994*H994</f>
        <v>0</v>
      </c>
      <c r="S994" s="189">
        <v>0</v>
      </c>
      <c r="T994" s="190">
        <f>S994*H994</f>
        <v>0</v>
      </c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R994" s="191" t="s">
        <v>249</v>
      </c>
      <c r="AT994" s="191" t="s">
        <v>147</v>
      </c>
      <c r="AU994" s="191" t="s">
        <v>85</v>
      </c>
      <c r="AY994" s="19" t="s">
        <v>144</v>
      </c>
      <c r="BE994" s="192">
        <f>IF(N994="základní",J994,0)</f>
        <v>0</v>
      </c>
      <c r="BF994" s="192">
        <f>IF(N994="snížená",J994,0)</f>
        <v>0</v>
      </c>
      <c r="BG994" s="192">
        <f>IF(N994="zákl. přenesená",J994,0)</f>
        <v>0</v>
      </c>
      <c r="BH994" s="192">
        <f>IF(N994="sníž. přenesená",J994,0)</f>
        <v>0</v>
      </c>
      <c r="BI994" s="192">
        <f>IF(N994="nulová",J994,0)</f>
        <v>0</v>
      </c>
      <c r="BJ994" s="19" t="s">
        <v>83</v>
      </c>
      <c r="BK994" s="192">
        <f>ROUND(I994*H994,2)</f>
        <v>0</v>
      </c>
      <c r="BL994" s="19" t="s">
        <v>249</v>
      </c>
      <c r="BM994" s="191" t="s">
        <v>1236</v>
      </c>
    </row>
    <row r="995" spans="1:47" s="2" customFormat="1" ht="11.25">
      <c r="A995" s="36"/>
      <c r="B995" s="37"/>
      <c r="C995" s="38"/>
      <c r="D995" s="193" t="s">
        <v>154</v>
      </c>
      <c r="E995" s="38"/>
      <c r="F995" s="194" t="s">
        <v>1237</v>
      </c>
      <c r="G995" s="38"/>
      <c r="H995" s="38"/>
      <c r="I995" s="195"/>
      <c r="J995" s="38"/>
      <c r="K995" s="38"/>
      <c r="L995" s="41"/>
      <c r="M995" s="196"/>
      <c r="N995" s="197"/>
      <c r="O995" s="66"/>
      <c r="P995" s="66"/>
      <c r="Q995" s="66"/>
      <c r="R995" s="66"/>
      <c r="S995" s="66"/>
      <c r="T995" s="67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T995" s="19" t="s">
        <v>154</v>
      </c>
      <c r="AU995" s="19" t="s">
        <v>85</v>
      </c>
    </row>
    <row r="996" spans="1:47" s="2" customFormat="1" ht="11.25">
      <c r="A996" s="36"/>
      <c r="B996" s="37"/>
      <c r="C996" s="38"/>
      <c r="D996" s="198" t="s">
        <v>155</v>
      </c>
      <c r="E996" s="38"/>
      <c r="F996" s="199" t="s">
        <v>1238</v>
      </c>
      <c r="G996" s="38"/>
      <c r="H996" s="38"/>
      <c r="I996" s="195"/>
      <c r="J996" s="38"/>
      <c r="K996" s="38"/>
      <c r="L996" s="41"/>
      <c r="M996" s="196"/>
      <c r="N996" s="197"/>
      <c r="O996" s="66"/>
      <c r="P996" s="66"/>
      <c r="Q996" s="66"/>
      <c r="R996" s="66"/>
      <c r="S996" s="66"/>
      <c r="T996" s="67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T996" s="19" t="s">
        <v>155</v>
      </c>
      <c r="AU996" s="19" t="s">
        <v>85</v>
      </c>
    </row>
    <row r="997" spans="2:51" s="15" customFormat="1" ht="11.25">
      <c r="B997" s="227"/>
      <c r="C997" s="228"/>
      <c r="D997" s="193" t="s">
        <v>184</v>
      </c>
      <c r="E997" s="229" t="s">
        <v>19</v>
      </c>
      <c r="F997" s="230" t="s">
        <v>416</v>
      </c>
      <c r="G997" s="228"/>
      <c r="H997" s="229" t="s">
        <v>19</v>
      </c>
      <c r="I997" s="231"/>
      <c r="J997" s="228"/>
      <c r="K997" s="228"/>
      <c r="L997" s="232"/>
      <c r="M997" s="233"/>
      <c r="N997" s="234"/>
      <c r="O997" s="234"/>
      <c r="P997" s="234"/>
      <c r="Q997" s="234"/>
      <c r="R997" s="234"/>
      <c r="S997" s="234"/>
      <c r="T997" s="235"/>
      <c r="AT997" s="236" t="s">
        <v>184</v>
      </c>
      <c r="AU997" s="236" t="s">
        <v>85</v>
      </c>
      <c r="AV997" s="15" t="s">
        <v>83</v>
      </c>
      <c r="AW997" s="15" t="s">
        <v>37</v>
      </c>
      <c r="AX997" s="15" t="s">
        <v>75</v>
      </c>
      <c r="AY997" s="236" t="s">
        <v>144</v>
      </c>
    </row>
    <row r="998" spans="2:51" s="13" customFormat="1" ht="11.25">
      <c r="B998" s="201"/>
      <c r="C998" s="202"/>
      <c r="D998" s="193" t="s">
        <v>184</v>
      </c>
      <c r="E998" s="203" t="s">
        <v>19</v>
      </c>
      <c r="F998" s="204" t="s">
        <v>1232</v>
      </c>
      <c r="G998" s="202"/>
      <c r="H998" s="205">
        <v>8.64</v>
      </c>
      <c r="I998" s="206"/>
      <c r="J998" s="202"/>
      <c r="K998" s="202"/>
      <c r="L998" s="207"/>
      <c r="M998" s="208"/>
      <c r="N998" s="209"/>
      <c r="O998" s="209"/>
      <c r="P998" s="209"/>
      <c r="Q998" s="209"/>
      <c r="R998" s="209"/>
      <c r="S998" s="209"/>
      <c r="T998" s="210"/>
      <c r="AT998" s="211" t="s">
        <v>184</v>
      </c>
      <c r="AU998" s="211" t="s">
        <v>85</v>
      </c>
      <c r="AV998" s="13" t="s">
        <v>85</v>
      </c>
      <c r="AW998" s="13" t="s">
        <v>37</v>
      </c>
      <c r="AX998" s="13" t="s">
        <v>75</v>
      </c>
      <c r="AY998" s="211" t="s">
        <v>144</v>
      </c>
    </row>
    <row r="999" spans="2:51" s="14" customFormat="1" ht="11.25">
      <c r="B999" s="212"/>
      <c r="C999" s="213"/>
      <c r="D999" s="193" t="s">
        <v>184</v>
      </c>
      <c r="E999" s="214" t="s">
        <v>19</v>
      </c>
      <c r="F999" s="215" t="s">
        <v>186</v>
      </c>
      <c r="G999" s="213"/>
      <c r="H999" s="216">
        <v>8.64</v>
      </c>
      <c r="I999" s="217"/>
      <c r="J999" s="213"/>
      <c r="K999" s="213"/>
      <c r="L999" s="218"/>
      <c r="M999" s="219"/>
      <c r="N999" s="220"/>
      <c r="O999" s="220"/>
      <c r="P999" s="220"/>
      <c r="Q999" s="220"/>
      <c r="R999" s="220"/>
      <c r="S999" s="220"/>
      <c r="T999" s="221"/>
      <c r="AT999" s="222" t="s">
        <v>184</v>
      </c>
      <c r="AU999" s="222" t="s">
        <v>85</v>
      </c>
      <c r="AV999" s="14" t="s">
        <v>169</v>
      </c>
      <c r="AW999" s="14" t="s">
        <v>37</v>
      </c>
      <c r="AX999" s="14" t="s">
        <v>83</v>
      </c>
      <c r="AY999" s="222" t="s">
        <v>144</v>
      </c>
    </row>
    <row r="1000" spans="1:65" s="2" customFormat="1" ht="16.5" customHeight="1">
      <c r="A1000" s="36"/>
      <c r="B1000" s="37"/>
      <c r="C1000" s="180" t="s">
        <v>1239</v>
      </c>
      <c r="D1000" s="180" t="s">
        <v>147</v>
      </c>
      <c r="E1000" s="181" t="s">
        <v>1240</v>
      </c>
      <c r="F1000" s="182" t="s">
        <v>1241</v>
      </c>
      <c r="G1000" s="183" t="s">
        <v>199</v>
      </c>
      <c r="H1000" s="184">
        <v>8.64</v>
      </c>
      <c r="I1000" s="185"/>
      <c r="J1000" s="186">
        <f>ROUND(I1000*H1000,2)</f>
        <v>0</v>
      </c>
      <c r="K1000" s="182" t="s">
        <v>151</v>
      </c>
      <c r="L1000" s="41"/>
      <c r="M1000" s="187" t="s">
        <v>19</v>
      </c>
      <c r="N1000" s="188" t="s">
        <v>46</v>
      </c>
      <c r="O1000" s="66"/>
      <c r="P1000" s="189">
        <f>O1000*H1000</f>
        <v>0</v>
      </c>
      <c r="Q1000" s="189">
        <v>0.00139</v>
      </c>
      <c r="R1000" s="189">
        <f>Q1000*H1000</f>
        <v>0.0120096</v>
      </c>
      <c r="S1000" s="189">
        <v>0</v>
      </c>
      <c r="T1000" s="190">
        <f>S1000*H1000</f>
        <v>0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191" t="s">
        <v>249</v>
      </c>
      <c r="AT1000" s="191" t="s">
        <v>147</v>
      </c>
      <c r="AU1000" s="191" t="s">
        <v>85</v>
      </c>
      <c r="AY1000" s="19" t="s">
        <v>144</v>
      </c>
      <c r="BE1000" s="192">
        <f>IF(N1000="základní",J1000,0)</f>
        <v>0</v>
      </c>
      <c r="BF1000" s="192">
        <f>IF(N1000="snížená",J1000,0)</f>
        <v>0</v>
      </c>
      <c r="BG1000" s="192">
        <f>IF(N1000="zákl. přenesená",J1000,0)</f>
        <v>0</v>
      </c>
      <c r="BH1000" s="192">
        <f>IF(N1000="sníž. přenesená",J1000,0)</f>
        <v>0</v>
      </c>
      <c r="BI1000" s="192">
        <f>IF(N1000="nulová",J1000,0)</f>
        <v>0</v>
      </c>
      <c r="BJ1000" s="19" t="s">
        <v>83</v>
      </c>
      <c r="BK1000" s="192">
        <f>ROUND(I1000*H1000,2)</f>
        <v>0</v>
      </c>
      <c r="BL1000" s="19" t="s">
        <v>249</v>
      </c>
      <c r="BM1000" s="191" t="s">
        <v>1242</v>
      </c>
    </row>
    <row r="1001" spans="1:47" s="2" customFormat="1" ht="11.25">
      <c r="A1001" s="36"/>
      <c r="B1001" s="37"/>
      <c r="C1001" s="38"/>
      <c r="D1001" s="193" t="s">
        <v>154</v>
      </c>
      <c r="E1001" s="38"/>
      <c r="F1001" s="194" t="s">
        <v>1243</v>
      </c>
      <c r="G1001" s="38"/>
      <c r="H1001" s="38"/>
      <c r="I1001" s="195"/>
      <c r="J1001" s="38"/>
      <c r="K1001" s="38"/>
      <c r="L1001" s="41"/>
      <c r="M1001" s="196"/>
      <c r="N1001" s="197"/>
      <c r="O1001" s="66"/>
      <c r="P1001" s="66"/>
      <c r="Q1001" s="66"/>
      <c r="R1001" s="66"/>
      <c r="S1001" s="66"/>
      <c r="T1001" s="67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T1001" s="19" t="s">
        <v>154</v>
      </c>
      <c r="AU1001" s="19" t="s">
        <v>85</v>
      </c>
    </row>
    <row r="1002" spans="1:47" s="2" customFormat="1" ht="11.25">
      <c r="A1002" s="36"/>
      <c r="B1002" s="37"/>
      <c r="C1002" s="38"/>
      <c r="D1002" s="198" t="s">
        <v>155</v>
      </c>
      <c r="E1002" s="38"/>
      <c r="F1002" s="199" t="s">
        <v>1244</v>
      </c>
      <c r="G1002" s="38"/>
      <c r="H1002" s="38"/>
      <c r="I1002" s="195"/>
      <c r="J1002" s="38"/>
      <c r="K1002" s="38"/>
      <c r="L1002" s="41"/>
      <c r="M1002" s="196"/>
      <c r="N1002" s="197"/>
      <c r="O1002" s="66"/>
      <c r="P1002" s="66"/>
      <c r="Q1002" s="66"/>
      <c r="R1002" s="66"/>
      <c r="S1002" s="66"/>
      <c r="T1002" s="67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T1002" s="19" t="s">
        <v>155</v>
      </c>
      <c r="AU1002" s="19" t="s">
        <v>85</v>
      </c>
    </row>
    <row r="1003" spans="1:47" s="2" customFormat="1" ht="19.5">
      <c r="A1003" s="36"/>
      <c r="B1003" s="37"/>
      <c r="C1003" s="38"/>
      <c r="D1003" s="193" t="s">
        <v>167</v>
      </c>
      <c r="E1003" s="38"/>
      <c r="F1003" s="200" t="s">
        <v>1245</v>
      </c>
      <c r="G1003" s="38"/>
      <c r="H1003" s="38"/>
      <c r="I1003" s="195"/>
      <c r="J1003" s="38"/>
      <c r="K1003" s="38"/>
      <c r="L1003" s="41"/>
      <c r="M1003" s="196"/>
      <c r="N1003" s="197"/>
      <c r="O1003" s="66"/>
      <c r="P1003" s="66"/>
      <c r="Q1003" s="66"/>
      <c r="R1003" s="66"/>
      <c r="S1003" s="66"/>
      <c r="T1003" s="67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T1003" s="19" t="s">
        <v>167</v>
      </c>
      <c r="AU1003" s="19" t="s">
        <v>85</v>
      </c>
    </row>
    <row r="1004" spans="2:51" s="15" customFormat="1" ht="11.25">
      <c r="B1004" s="227"/>
      <c r="C1004" s="228"/>
      <c r="D1004" s="193" t="s">
        <v>184</v>
      </c>
      <c r="E1004" s="229" t="s">
        <v>19</v>
      </c>
      <c r="F1004" s="230" t="s">
        <v>416</v>
      </c>
      <c r="G1004" s="228"/>
      <c r="H1004" s="229" t="s">
        <v>19</v>
      </c>
      <c r="I1004" s="231"/>
      <c r="J1004" s="228"/>
      <c r="K1004" s="228"/>
      <c r="L1004" s="232"/>
      <c r="M1004" s="233"/>
      <c r="N1004" s="234"/>
      <c r="O1004" s="234"/>
      <c r="P1004" s="234"/>
      <c r="Q1004" s="234"/>
      <c r="R1004" s="234"/>
      <c r="S1004" s="234"/>
      <c r="T1004" s="235"/>
      <c r="AT1004" s="236" t="s">
        <v>184</v>
      </c>
      <c r="AU1004" s="236" t="s">
        <v>85</v>
      </c>
      <c r="AV1004" s="15" t="s">
        <v>83</v>
      </c>
      <c r="AW1004" s="15" t="s">
        <v>37</v>
      </c>
      <c r="AX1004" s="15" t="s">
        <v>75</v>
      </c>
      <c r="AY1004" s="236" t="s">
        <v>144</v>
      </c>
    </row>
    <row r="1005" spans="2:51" s="13" customFormat="1" ht="11.25">
      <c r="B1005" s="201"/>
      <c r="C1005" s="202"/>
      <c r="D1005" s="193" t="s">
        <v>184</v>
      </c>
      <c r="E1005" s="203" t="s">
        <v>19</v>
      </c>
      <c r="F1005" s="204" t="s">
        <v>1232</v>
      </c>
      <c r="G1005" s="202"/>
      <c r="H1005" s="205">
        <v>8.64</v>
      </c>
      <c r="I1005" s="206"/>
      <c r="J1005" s="202"/>
      <c r="K1005" s="202"/>
      <c r="L1005" s="207"/>
      <c r="M1005" s="208"/>
      <c r="N1005" s="209"/>
      <c r="O1005" s="209"/>
      <c r="P1005" s="209"/>
      <c r="Q1005" s="209"/>
      <c r="R1005" s="209"/>
      <c r="S1005" s="209"/>
      <c r="T1005" s="210"/>
      <c r="AT1005" s="211" t="s">
        <v>184</v>
      </c>
      <c r="AU1005" s="211" t="s">
        <v>85</v>
      </c>
      <c r="AV1005" s="13" t="s">
        <v>85</v>
      </c>
      <c r="AW1005" s="13" t="s">
        <v>37</v>
      </c>
      <c r="AX1005" s="13" t="s">
        <v>75</v>
      </c>
      <c r="AY1005" s="211" t="s">
        <v>144</v>
      </c>
    </row>
    <row r="1006" spans="2:51" s="14" customFormat="1" ht="11.25">
      <c r="B1006" s="212"/>
      <c r="C1006" s="213"/>
      <c r="D1006" s="193" t="s">
        <v>184</v>
      </c>
      <c r="E1006" s="214" t="s">
        <v>19</v>
      </c>
      <c r="F1006" s="215" t="s">
        <v>186</v>
      </c>
      <c r="G1006" s="213"/>
      <c r="H1006" s="216">
        <v>8.64</v>
      </c>
      <c r="I1006" s="217"/>
      <c r="J1006" s="213"/>
      <c r="K1006" s="213"/>
      <c r="L1006" s="218"/>
      <c r="M1006" s="219"/>
      <c r="N1006" s="220"/>
      <c r="O1006" s="220"/>
      <c r="P1006" s="220"/>
      <c r="Q1006" s="220"/>
      <c r="R1006" s="220"/>
      <c r="S1006" s="220"/>
      <c r="T1006" s="221"/>
      <c r="AT1006" s="222" t="s">
        <v>184</v>
      </c>
      <c r="AU1006" s="222" t="s">
        <v>85</v>
      </c>
      <c r="AV1006" s="14" t="s">
        <v>169</v>
      </c>
      <c r="AW1006" s="14" t="s">
        <v>37</v>
      </c>
      <c r="AX1006" s="14" t="s">
        <v>83</v>
      </c>
      <c r="AY1006" s="222" t="s">
        <v>144</v>
      </c>
    </row>
    <row r="1007" spans="1:65" s="2" customFormat="1" ht="16.5" customHeight="1">
      <c r="A1007" s="36"/>
      <c r="B1007" s="37"/>
      <c r="C1007" s="180" t="s">
        <v>1246</v>
      </c>
      <c r="D1007" s="180" t="s">
        <v>147</v>
      </c>
      <c r="E1007" s="181" t="s">
        <v>1247</v>
      </c>
      <c r="F1007" s="182" t="s">
        <v>1248</v>
      </c>
      <c r="G1007" s="183" t="s">
        <v>199</v>
      </c>
      <c r="H1007" s="184">
        <v>8.64</v>
      </c>
      <c r="I1007" s="185"/>
      <c r="J1007" s="186">
        <f>ROUND(I1007*H1007,2)</f>
        <v>0</v>
      </c>
      <c r="K1007" s="182" t="s">
        <v>19</v>
      </c>
      <c r="L1007" s="41"/>
      <c r="M1007" s="187" t="s">
        <v>19</v>
      </c>
      <c r="N1007" s="188" t="s">
        <v>46</v>
      </c>
      <c r="O1007" s="66"/>
      <c r="P1007" s="189">
        <f>O1007*H1007</f>
        <v>0</v>
      </c>
      <c r="Q1007" s="189">
        <v>0</v>
      </c>
      <c r="R1007" s="189">
        <f>Q1007*H1007</f>
        <v>0</v>
      </c>
      <c r="S1007" s="189">
        <v>0</v>
      </c>
      <c r="T1007" s="190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91" t="s">
        <v>249</v>
      </c>
      <c r="AT1007" s="191" t="s">
        <v>147</v>
      </c>
      <c r="AU1007" s="191" t="s">
        <v>85</v>
      </c>
      <c r="AY1007" s="19" t="s">
        <v>144</v>
      </c>
      <c r="BE1007" s="192">
        <f>IF(N1007="základní",J1007,0)</f>
        <v>0</v>
      </c>
      <c r="BF1007" s="192">
        <f>IF(N1007="snížená",J1007,0)</f>
        <v>0</v>
      </c>
      <c r="BG1007" s="192">
        <f>IF(N1007="zákl. přenesená",J1007,0)</f>
        <v>0</v>
      </c>
      <c r="BH1007" s="192">
        <f>IF(N1007="sníž. přenesená",J1007,0)</f>
        <v>0</v>
      </c>
      <c r="BI1007" s="192">
        <f>IF(N1007="nulová",J1007,0)</f>
        <v>0</v>
      </c>
      <c r="BJ1007" s="19" t="s">
        <v>83</v>
      </c>
      <c r="BK1007" s="192">
        <f>ROUND(I1007*H1007,2)</f>
        <v>0</v>
      </c>
      <c r="BL1007" s="19" t="s">
        <v>249</v>
      </c>
      <c r="BM1007" s="191" t="s">
        <v>1249</v>
      </c>
    </row>
    <row r="1008" spans="1:47" s="2" customFormat="1" ht="11.25">
      <c r="A1008" s="36"/>
      <c r="B1008" s="37"/>
      <c r="C1008" s="38"/>
      <c r="D1008" s="193" t="s">
        <v>154</v>
      </c>
      <c r="E1008" s="38"/>
      <c r="F1008" s="194" t="s">
        <v>1250</v>
      </c>
      <c r="G1008" s="38"/>
      <c r="H1008" s="38"/>
      <c r="I1008" s="195"/>
      <c r="J1008" s="38"/>
      <c r="K1008" s="38"/>
      <c r="L1008" s="41"/>
      <c r="M1008" s="196"/>
      <c r="N1008" s="197"/>
      <c r="O1008" s="66"/>
      <c r="P1008" s="66"/>
      <c r="Q1008" s="66"/>
      <c r="R1008" s="66"/>
      <c r="S1008" s="66"/>
      <c r="T1008" s="67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T1008" s="19" t="s">
        <v>154</v>
      </c>
      <c r="AU1008" s="19" t="s">
        <v>85</v>
      </c>
    </row>
    <row r="1009" spans="2:51" s="15" customFormat="1" ht="11.25">
      <c r="B1009" s="227"/>
      <c r="C1009" s="228"/>
      <c r="D1009" s="193" t="s">
        <v>184</v>
      </c>
      <c r="E1009" s="229" t="s">
        <v>19</v>
      </c>
      <c r="F1009" s="230" t="s">
        <v>416</v>
      </c>
      <c r="G1009" s="228"/>
      <c r="H1009" s="229" t="s">
        <v>19</v>
      </c>
      <c r="I1009" s="231"/>
      <c r="J1009" s="228"/>
      <c r="K1009" s="228"/>
      <c r="L1009" s="232"/>
      <c r="M1009" s="233"/>
      <c r="N1009" s="234"/>
      <c r="O1009" s="234"/>
      <c r="P1009" s="234"/>
      <c r="Q1009" s="234"/>
      <c r="R1009" s="234"/>
      <c r="S1009" s="234"/>
      <c r="T1009" s="235"/>
      <c r="AT1009" s="236" t="s">
        <v>184</v>
      </c>
      <c r="AU1009" s="236" t="s">
        <v>85</v>
      </c>
      <c r="AV1009" s="15" t="s">
        <v>83</v>
      </c>
      <c r="AW1009" s="15" t="s">
        <v>37</v>
      </c>
      <c r="AX1009" s="15" t="s">
        <v>75</v>
      </c>
      <c r="AY1009" s="236" t="s">
        <v>144</v>
      </c>
    </row>
    <row r="1010" spans="2:51" s="13" customFormat="1" ht="11.25">
      <c r="B1010" s="201"/>
      <c r="C1010" s="202"/>
      <c r="D1010" s="193" t="s">
        <v>184</v>
      </c>
      <c r="E1010" s="203" t="s">
        <v>19</v>
      </c>
      <c r="F1010" s="204" t="s">
        <v>1232</v>
      </c>
      <c r="G1010" s="202"/>
      <c r="H1010" s="205">
        <v>8.64</v>
      </c>
      <c r="I1010" s="206"/>
      <c r="J1010" s="202"/>
      <c r="K1010" s="202"/>
      <c r="L1010" s="207"/>
      <c r="M1010" s="208"/>
      <c r="N1010" s="209"/>
      <c r="O1010" s="209"/>
      <c r="P1010" s="209"/>
      <c r="Q1010" s="209"/>
      <c r="R1010" s="209"/>
      <c r="S1010" s="209"/>
      <c r="T1010" s="210"/>
      <c r="AT1010" s="211" t="s">
        <v>184</v>
      </c>
      <c r="AU1010" s="211" t="s">
        <v>85</v>
      </c>
      <c r="AV1010" s="13" t="s">
        <v>85</v>
      </c>
      <c r="AW1010" s="13" t="s">
        <v>37</v>
      </c>
      <c r="AX1010" s="13" t="s">
        <v>75</v>
      </c>
      <c r="AY1010" s="211" t="s">
        <v>144</v>
      </c>
    </row>
    <row r="1011" spans="2:51" s="14" customFormat="1" ht="11.25">
      <c r="B1011" s="212"/>
      <c r="C1011" s="213"/>
      <c r="D1011" s="193" t="s">
        <v>184</v>
      </c>
      <c r="E1011" s="214" t="s">
        <v>19</v>
      </c>
      <c r="F1011" s="215" t="s">
        <v>186</v>
      </c>
      <c r="G1011" s="213"/>
      <c r="H1011" s="216">
        <v>8.64</v>
      </c>
      <c r="I1011" s="217"/>
      <c r="J1011" s="213"/>
      <c r="K1011" s="213"/>
      <c r="L1011" s="218"/>
      <c r="M1011" s="219"/>
      <c r="N1011" s="220"/>
      <c r="O1011" s="220"/>
      <c r="P1011" s="220"/>
      <c r="Q1011" s="220"/>
      <c r="R1011" s="220"/>
      <c r="S1011" s="220"/>
      <c r="T1011" s="221"/>
      <c r="AT1011" s="222" t="s">
        <v>184</v>
      </c>
      <c r="AU1011" s="222" t="s">
        <v>85</v>
      </c>
      <c r="AV1011" s="14" t="s">
        <v>169</v>
      </c>
      <c r="AW1011" s="14" t="s">
        <v>37</v>
      </c>
      <c r="AX1011" s="14" t="s">
        <v>83</v>
      </c>
      <c r="AY1011" s="222" t="s">
        <v>144</v>
      </c>
    </row>
    <row r="1012" spans="1:65" s="2" customFormat="1" ht="16.5" customHeight="1">
      <c r="A1012" s="36"/>
      <c r="B1012" s="37"/>
      <c r="C1012" s="180" t="s">
        <v>1251</v>
      </c>
      <c r="D1012" s="180" t="s">
        <v>147</v>
      </c>
      <c r="E1012" s="181" t="s">
        <v>1252</v>
      </c>
      <c r="F1012" s="182" t="s">
        <v>1253</v>
      </c>
      <c r="G1012" s="183" t="s">
        <v>455</v>
      </c>
      <c r="H1012" s="184">
        <v>1</v>
      </c>
      <c r="I1012" s="185"/>
      <c r="J1012" s="186">
        <f>ROUND(I1012*H1012,2)</f>
        <v>0</v>
      </c>
      <c r="K1012" s="182" t="s">
        <v>151</v>
      </c>
      <c r="L1012" s="41"/>
      <c r="M1012" s="187" t="s">
        <v>19</v>
      </c>
      <c r="N1012" s="188" t="s">
        <v>46</v>
      </c>
      <c r="O1012" s="66"/>
      <c r="P1012" s="189">
        <f>O1012*H1012</f>
        <v>0</v>
      </c>
      <c r="Q1012" s="189">
        <v>0</v>
      </c>
      <c r="R1012" s="189">
        <f>Q1012*H1012</f>
        <v>0</v>
      </c>
      <c r="S1012" s="189">
        <v>0</v>
      </c>
      <c r="T1012" s="190">
        <f>S1012*H1012</f>
        <v>0</v>
      </c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R1012" s="191" t="s">
        <v>249</v>
      </c>
      <c r="AT1012" s="191" t="s">
        <v>147</v>
      </c>
      <c r="AU1012" s="191" t="s">
        <v>85</v>
      </c>
      <c r="AY1012" s="19" t="s">
        <v>144</v>
      </c>
      <c r="BE1012" s="192">
        <f>IF(N1012="základní",J1012,0)</f>
        <v>0</v>
      </c>
      <c r="BF1012" s="192">
        <f>IF(N1012="snížená",J1012,0)</f>
        <v>0</v>
      </c>
      <c r="BG1012" s="192">
        <f>IF(N1012="zákl. přenesená",J1012,0)</f>
        <v>0</v>
      </c>
      <c r="BH1012" s="192">
        <f>IF(N1012="sníž. přenesená",J1012,0)</f>
        <v>0</v>
      </c>
      <c r="BI1012" s="192">
        <f>IF(N1012="nulová",J1012,0)</f>
        <v>0</v>
      </c>
      <c r="BJ1012" s="19" t="s">
        <v>83</v>
      </c>
      <c r="BK1012" s="192">
        <f>ROUND(I1012*H1012,2)</f>
        <v>0</v>
      </c>
      <c r="BL1012" s="19" t="s">
        <v>249</v>
      </c>
      <c r="BM1012" s="191" t="s">
        <v>1254</v>
      </c>
    </row>
    <row r="1013" spans="1:47" s="2" customFormat="1" ht="11.25">
      <c r="A1013" s="36"/>
      <c r="B1013" s="37"/>
      <c r="C1013" s="38"/>
      <c r="D1013" s="193" t="s">
        <v>154</v>
      </c>
      <c r="E1013" s="38"/>
      <c r="F1013" s="194" t="s">
        <v>1255</v>
      </c>
      <c r="G1013" s="38"/>
      <c r="H1013" s="38"/>
      <c r="I1013" s="195"/>
      <c r="J1013" s="38"/>
      <c r="K1013" s="38"/>
      <c r="L1013" s="41"/>
      <c r="M1013" s="196"/>
      <c r="N1013" s="197"/>
      <c r="O1013" s="66"/>
      <c r="P1013" s="66"/>
      <c r="Q1013" s="66"/>
      <c r="R1013" s="66"/>
      <c r="S1013" s="66"/>
      <c r="T1013" s="67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T1013" s="19" t="s">
        <v>154</v>
      </c>
      <c r="AU1013" s="19" t="s">
        <v>85</v>
      </c>
    </row>
    <row r="1014" spans="1:47" s="2" customFormat="1" ht="11.25">
      <c r="A1014" s="36"/>
      <c r="B1014" s="37"/>
      <c r="C1014" s="38"/>
      <c r="D1014" s="198" t="s">
        <v>155</v>
      </c>
      <c r="E1014" s="38"/>
      <c r="F1014" s="199" t="s">
        <v>1256</v>
      </c>
      <c r="G1014" s="38"/>
      <c r="H1014" s="38"/>
      <c r="I1014" s="195"/>
      <c r="J1014" s="38"/>
      <c r="K1014" s="38"/>
      <c r="L1014" s="41"/>
      <c r="M1014" s="196"/>
      <c r="N1014" s="197"/>
      <c r="O1014" s="66"/>
      <c r="P1014" s="66"/>
      <c r="Q1014" s="66"/>
      <c r="R1014" s="66"/>
      <c r="S1014" s="66"/>
      <c r="T1014" s="67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T1014" s="19" t="s">
        <v>155</v>
      </c>
      <c r="AU1014" s="19" t="s">
        <v>85</v>
      </c>
    </row>
    <row r="1015" spans="1:65" s="2" customFormat="1" ht="16.5" customHeight="1">
      <c r="A1015" s="36"/>
      <c r="B1015" s="37"/>
      <c r="C1015" s="180" t="s">
        <v>1257</v>
      </c>
      <c r="D1015" s="180" t="s">
        <v>147</v>
      </c>
      <c r="E1015" s="181" t="s">
        <v>1258</v>
      </c>
      <c r="F1015" s="182" t="s">
        <v>1259</v>
      </c>
      <c r="G1015" s="183" t="s">
        <v>455</v>
      </c>
      <c r="H1015" s="184">
        <v>0.012</v>
      </c>
      <c r="I1015" s="185"/>
      <c r="J1015" s="186">
        <f>ROUND(I1015*H1015,2)</f>
        <v>0</v>
      </c>
      <c r="K1015" s="182" t="s">
        <v>151</v>
      </c>
      <c r="L1015" s="41"/>
      <c r="M1015" s="187" t="s">
        <v>19</v>
      </c>
      <c r="N1015" s="188" t="s">
        <v>46</v>
      </c>
      <c r="O1015" s="66"/>
      <c r="P1015" s="189">
        <f>O1015*H1015</f>
        <v>0</v>
      </c>
      <c r="Q1015" s="189">
        <v>0</v>
      </c>
      <c r="R1015" s="189">
        <f>Q1015*H1015</f>
        <v>0</v>
      </c>
      <c r="S1015" s="189">
        <v>0</v>
      </c>
      <c r="T1015" s="190">
        <f>S1015*H1015</f>
        <v>0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191" t="s">
        <v>249</v>
      </c>
      <c r="AT1015" s="191" t="s">
        <v>147</v>
      </c>
      <c r="AU1015" s="191" t="s">
        <v>85</v>
      </c>
      <c r="AY1015" s="19" t="s">
        <v>144</v>
      </c>
      <c r="BE1015" s="192">
        <f>IF(N1015="základní",J1015,0)</f>
        <v>0</v>
      </c>
      <c r="BF1015" s="192">
        <f>IF(N1015="snížená",J1015,0)</f>
        <v>0</v>
      </c>
      <c r="BG1015" s="192">
        <f>IF(N1015="zákl. přenesená",J1015,0)</f>
        <v>0</v>
      </c>
      <c r="BH1015" s="192">
        <f>IF(N1015="sníž. přenesená",J1015,0)</f>
        <v>0</v>
      </c>
      <c r="BI1015" s="192">
        <f>IF(N1015="nulová",J1015,0)</f>
        <v>0</v>
      </c>
      <c r="BJ1015" s="19" t="s">
        <v>83</v>
      </c>
      <c r="BK1015" s="192">
        <f>ROUND(I1015*H1015,2)</f>
        <v>0</v>
      </c>
      <c r="BL1015" s="19" t="s">
        <v>249</v>
      </c>
      <c r="BM1015" s="191" t="s">
        <v>1260</v>
      </c>
    </row>
    <row r="1016" spans="1:47" s="2" customFormat="1" ht="19.5">
      <c r="A1016" s="36"/>
      <c r="B1016" s="37"/>
      <c r="C1016" s="38"/>
      <c r="D1016" s="193" t="s">
        <v>154</v>
      </c>
      <c r="E1016" s="38"/>
      <c r="F1016" s="194" t="s">
        <v>1261</v>
      </c>
      <c r="G1016" s="38"/>
      <c r="H1016" s="38"/>
      <c r="I1016" s="195"/>
      <c r="J1016" s="38"/>
      <c r="K1016" s="38"/>
      <c r="L1016" s="41"/>
      <c r="M1016" s="196"/>
      <c r="N1016" s="197"/>
      <c r="O1016" s="66"/>
      <c r="P1016" s="66"/>
      <c r="Q1016" s="66"/>
      <c r="R1016" s="66"/>
      <c r="S1016" s="66"/>
      <c r="T1016" s="67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T1016" s="19" t="s">
        <v>154</v>
      </c>
      <c r="AU1016" s="19" t="s">
        <v>85</v>
      </c>
    </row>
    <row r="1017" spans="1:47" s="2" customFormat="1" ht="11.25">
      <c r="A1017" s="36"/>
      <c r="B1017" s="37"/>
      <c r="C1017" s="38"/>
      <c r="D1017" s="198" t="s">
        <v>155</v>
      </c>
      <c r="E1017" s="38"/>
      <c r="F1017" s="199" t="s">
        <v>1262</v>
      </c>
      <c r="G1017" s="38"/>
      <c r="H1017" s="38"/>
      <c r="I1017" s="195"/>
      <c r="J1017" s="38"/>
      <c r="K1017" s="38"/>
      <c r="L1017" s="41"/>
      <c r="M1017" s="196"/>
      <c r="N1017" s="197"/>
      <c r="O1017" s="66"/>
      <c r="P1017" s="66"/>
      <c r="Q1017" s="66"/>
      <c r="R1017" s="66"/>
      <c r="S1017" s="66"/>
      <c r="T1017" s="67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T1017" s="19" t="s">
        <v>155</v>
      </c>
      <c r="AU1017" s="19" t="s">
        <v>85</v>
      </c>
    </row>
    <row r="1018" spans="2:63" s="12" customFormat="1" ht="22.9" customHeight="1">
      <c r="B1018" s="164"/>
      <c r="C1018" s="165"/>
      <c r="D1018" s="166" t="s">
        <v>74</v>
      </c>
      <c r="E1018" s="178" t="s">
        <v>1263</v>
      </c>
      <c r="F1018" s="178" t="s">
        <v>1264</v>
      </c>
      <c r="G1018" s="165"/>
      <c r="H1018" s="165"/>
      <c r="I1018" s="168"/>
      <c r="J1018" s="179">
        <f>BK1018</f>
        <v>0</v>
      </c>
      <c r="K1018" s="165"/>
      <c r="L1018" s="170"/>
      <c r="M1018" s="171"/>
      <c r="N1018" s="172"/>
      <c r="O1018" s="172"/>
      <c r="P1018" s="173">
        <f>SUM(P1019:P1031)</f>
        <v>0</v>
      </c>
      <c r="Q1018" s="172"/>
      <c r="R1018" s="173">
        <f>SUM(R1019:R1031)</f>
        <v>0.008505</v>
      </c>
      <c r="S1018" s="172"/>
      <c r="T1018" s="174">
        <f>SUM(T1019:T1031)</f>
        <v>0</v>
      </c>
      <c r="AR1018" s="175" t="s">
        <v>85</v>
      </c>
      <c r="AT1018" s="176" t="s">
        <v>74</v>
      </c>
      <c r="AU1018" s="176" t="s">
        <v>83</v>
      </c>
      <c r="AY1018" s="175" t="s">
        <v>144</v>
      </c>
      <c r="BK1018" s="177">
        <f>SUM(BK1019:BK1031)</f>
        <v>0</v>
      </c>
    </row>
    <row r="1019" spans="1:65" s="2" customFormat="1" ht="16.5" customHeight="1">
      <c r="A1019" s="36"/>
      <c r="B1019" s="37"/>
      <c r="C1019" s="180" t="s">
        <v>1265</v>
      </c>
      <c r="D1019" s="180" t="s">
        <v>147</v>
      </c>
      <c r="E1019" s="181" t="s">
        <v>1266</v>
      </c>
      <c r="F1019" s="182" t="s">
        <v>1267</v>
      </c>
      <c r="G1019" s="183" t="s">
        <v>348</v>
      </c>
      <c r="H1019" s="184">
        <v>18</v>
      </c>
      <c r="I1019" s="185"/>
      <c r="J1019" s="186">
        <f>ROUND(I1019*H1019,2)</f>
        <v>0</v>
      </c>
      <c r="K1019" s="182" t="s">
        <v>151</v>
      </c>
      <c r="L1019" s="41"/>
      <c r="M1019" s="187" t="s">
        <v>19</v>
      </c>
      <c r="N1019" s="188" t="s">
        <v>46</v>
      </c>
      <c r="O1019" s="66"/>
      <c r="P1019" s="189">
        <f>O1019*H1019</f>
        <v>0</v>
      </c>
      <c r="Q1019" s="189">
        <v>0</v>
      </c>
      <c r="R1019" s="189">
        <f>Q1019*H1019</f>
        <v>0</v>
      </c>
      <c r="S1019" s="189">
        <v>0</v>
      </c>
      <c r="T1019" s="190">
        <f>S1019*H1019</f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191" t="s">
        <v>249</v>
      </c>
      <c r="AT1019" s="191" t="s">
        <v>147</v>
      </c>
      <c r="AU1019" s="191" t="s">
        <v>85</v>
      </c>
      <c r="AY1019" s="19" t="s">
        <v>144</v>
      </c>
      <c r="BE1019" s="192">
        <f>IF(N1019="základní",J1019,0)</f>
        <v>0</v>
      </c>
      <c r="BF1019" s="192">
        <f>IF(N1019="snížená",J1019,0)</f>
        <v>0</v>
      </c>
      <c r="BG1019" s="192">
        <f>IF(N1019="zákl. přenesená",J1019,0)</f>
        <v>0</v>
      </c>
      <c r="BH1019" s="192">
        <f>IF(N1019="sníž. přenesená",J1019,0)</f>
        <v>0</v>
      </c>
      <c r="BI1019" s="192">
        <f>IF(N1019="nulová",J1019,0)</f>
        <v>0</v>
      </c>
      <c r="BJ1019" s="19" t="s">
        <v>83</v>
      </c>
      <c r="BK1019" s="192">
        <f>ROUND(I1019*H1019,2)</f>
        <v>0</v>
      </c>
      <c r="BL1019" s="19" t="s">
        <v>249</v>
      </c>
      <c r="BM1019" s="191" t="s">
        <v>1268</v>
      </c>
    </row>
    <row r="1020" spans="1:47" s="2" customFormat="1" ht="19.5">
      <c r="A1020" s="36"/>
      <c r="B1020" s="37"/>
      <c r="C1020" s="38"/>
      <c r="D1020" s="193" t="s">
        <v>154</v>
      </c>
      <c r="E1020" s="38"/>
      <c r="F1020" s="194" t="s">
        <v>1269</v>
      </c>
      <c r="G1020" s="38"/>
      <c r="H1020" s="38"/>
      <c r="I1020" s="195"/>
      <c r="J1020" s="38"/>
      <c r="K1020" s="38"/>
      <c r="L1020" s="41"/>
      <c r="M1020" s="196"/>
      <c r="N1020" s="197"/>
      <c r="O1020" s="66"/>
      <c r="P1020" s="66"/>
      <c r="Q1020" s="66"/>
      <c r="R1020" s="66"/>
      <c r="S1020" s="66"/>
      <c r="T1020" s="67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T1020" s="19" t="s">
        <v>154</v>
      </c>
      <c r="AU1020" s="19" t="s">
        <v>85</v>
      </c>
    </row>
    <row r="1021" spans="1:47" s="2" customFormat="1" ht="11.25">
      <c r="A1021" s="36"/>
      <c r="B1021" s="37"/>
      <c r="C1021" s="38"/>
      <c r="D1021" s="198" t="s">
        <v>155</v>
      </c>
      <c r="E1021" s="38"/>
      <c r="F1021" s="199" t="s">
        <v>1270</v>
      </c>
      <c r="G1021" s="38"/>
      <c r="H1021" s="38"/>
      <c r="I1021" s="195"/>
      <c r="J1021" s="38"/>
      <c r="K1021" s="38"/>
      <c r="L1021" s="41"/>
      <c r="M1021" s="196"/>
      <c r="N1021" s="197"/>
      <c r="O1021" s="66"/>
      <c r="P1021" s="66"/>
      <c r="Q1021" s="66"/>
      <c r="R1021" s="66"/>
      <c r="S1021" s="66"/>
      <c r="T1021" s="67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T1021" s="19" t="s">
        <v>155</v>
      </c>
      <c r="AU1021" s="19" t="s">
        <v>85</v>
      </c>
    </row>
    <row r="1022" spans="2:51" s="13" customFormat="1" ht="11.25">
      <c r="B1022" s="201"/>
      <c r="C1022" s="202"/>
      <c r="D1022" s="193" t="s">
        <v>184</v>
      </c>
      <c r="E1022" s="203" t="s">
        <v>19</v>
      </c>
      <c r="F1022" s="204" t="s">
        <v>1271</v>
      </c>
      <c r="G1022" s="202"/>
      <c r="H1022" s="205">
        <v>18</v>
      </c>
      <c r="I1022" s="206"/>
      <c r="J1022" s="202"/>
      <c r="K1022" s="202"/>
      <c r="L1022" s="207"/>
      <c r="M1022" s="208"/>
      <c r="N1022" s="209"/>
      <c r="O1022" s="209"/>
      <c r="P1022" s="209"/>
      <c r="Q1022" s="209"/>
      <c r="R1022" s="209"/>
      <c r="S1022" s="209"/>
      <c r="T1022" s="210"/>
      <c r="AT1022" s="211" t="s">
        <v>184</v>
      </c>
      <c r="AU1022" s="211" t="s">
        <v>85</v>
      </c>
      <c r="AV1022" s="13" t="s">
        <v>85</v>
      </c>
      <c r="AW1022" s="13" t="s">
        <v>37</v>
      </c>
      <c r="AX1022" s="13" t="s">
        <v>83</v>
      </c>
      <c r="AY1022" s="211" t="s">
        <v>144</v>
      </c>
    </row>
    <row r="1023" spans="1:65" s="2" customFormat="1" ht="16.5" customHeight="1">
      <c r="A1023" s="36"/>
      <c r="B1023" s="37"/>
      <c r="C1023" s="248" t="s">
        <v>1272</v>
      </c>
      <c r="D1023" s="248" t="s">
        <v>654</v>
      </c>
      <c r="E1023" s="249" t="s">
        <v>1273</v>
      </c>
      <c r="F1023" s="250" t="s">
        <v>1274</v>
      </c>
      <c r="G1023" s="251" t="s">
        <v>348</v>
      </c>
      <c r="H1023" s="252">
        <v>18.9</v>
      </c>
      <c r="I1023" s="253"/>
      <c r="J1023" s="254">
        <f>ROUND(I1023*H1023,2)</f>
        <v>0</v>
      </c>
      <c r="K1023" s="250" t="s">
        <v>151</v>
      </c>
      <c r="L1023" s="255"/>
      <c r="M1023" s="256" t="s">
        <v>19</v>
      </c>
      <c r="N1023" s="257" t="s">
        <v>46</v>
      </c>
      <c r="O1023" s="66"/>
      <c r="P1023" s="189">
        <f>O1023*H1023</f>
        <v>0</v>
      </c>
      <c r="Q1023" s="189">
        <v>0.00023</v>
      </c>
      <c r="R1023" s="189">
        <f>Q1023*H1023</f>
        <v>0.004347</v>
      </c>
      <c r="S1023" s="189">
        <v>0</v>
      </c>
      <c r="T1023" s="190">
        <f>S1023*H1023</f>
        <v>0</v>
      </c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R1023" s="191" t="s">
        <v>573</v>
      </c>
      <c r="AT1023" s="191" t="s">
        <v>654</v>
      </c>
      <c r="AU1023" s="191" t="s">
        <v>85</v>
      </c>
      <c r="AY1023" s="19" t="s">
        <v>144</v>
      </c>
      <c r="BE1023" s="192">
        <f>IF(N1023="základní",J1023,0)</f>
        <v>0</v>
      </c>
      <c r="BF1023" s="192">
        <f>IF(N1023="snížená",J1023,0)</f>
        <v>0</v>
      </c>
      <c r="BG1023" s="192">
        <f>IF(N1023="zákl. přenesená",J1023,0)</f>
        <v>0</v>
      </c>
      <c r="BH1023" s="192">
        <f>IF(N1023="sníž. přenesená",J1023,0)</f>
        <v>0</v>
      </c>
      <c r="BI1023" s="192">
        <f>IF(N1023="nulová",J1023,0)</f>
        <v>0</v>
      </c>
      <c r="BJ1023" s="19" t="s">
        <v>83</v>
      </c>
      <c r="BK1023" s="192">
        <f>ROUND(I1023*H1023,2)</f>
        <v>0</v>
      </c>
      <c r="BL1023" s="19" t="s">
        <v>249</v>
      </c>
      <c r="BM1023" s="191" t="s">
        <v>1275</v>
      </c>
    </row>
    <row r="1024" spans="1:47" s="2" customFormat="1" ht="11.25">
      <c r="A1024" s="36"/>
      <c r="B1024" s="37"/>
      <c r="C1024" s="38"/>
      <c r="D1024" s="193" t="s">
        <v>154</v>
      </c>
      <c r="E1024" s="38"/>
      <c r="F1024" s="194" t="s">
        <v>1274</v>
      </c>
      <c r="G1024" s="38"/>
      <c r="H1024" s="38"/>
      <c r="I1024" s="195"/>
      <c r="J1024" s="38"/>
      <c r="K1024" s="38"/>
      <c r="L1024" s="41"/>
      <c r="M1024" s="196"/>
      <c r="N1024" s="197"/>
      <c r="O1024" s="66"/>
      <c r="P1024" s="66"/>
      <c r="Q1024" s="66"/>
      <c r="R1024" s="66"/>
      <c r="S1024" s="66"/>
      <c r="T1024" s="67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T1024" s="19" t="s">
        <v>154</v>
      </c>
      <c r="AU1024" s="19" t="s">
        <v>85</v>
      </c>
    </row>
    <row r="1025" spans="2:51" s="13" customFormat="1" ht="11.25">
      <c r="B1025" s="201"/>
      <c r="C1025" s="202"/>
      <c r="D1025" s="193" t="s">
        <v>184</v>
      </c>
      <c r="E1025" s="203" t="s">
        <v>19</v>
      </c>
      <c r="F1025" s="204" t="s">
        <v>1276</v>
      </c>
      <c r="G1025" s="202"/>
      <c r="H1025" s="205">
        <v>18.9</v>
      </c>
      <c r="I1025" s="206"/>
      <c r="J1025" s="202"/>
      <c r="K1025" s="202"/>
      <c r="L1025" s="207"/>
      <c r="M1025" s="208"/>
      <c r="N1025" s="209"/>
      <c r="O1025" s="209"/>
      <c r="P1025" s="209"/>
      <c r="Q1025" s="209"/>
      <c r="R1025" s="209"/>
      <c r="S1025" s="209"/>
      <c r="T1025" s="210"/>
      <c r="AT1025" s="211" t="s">
        <v>184</v>
      </c>
      <c r="AU1025" s="211" t="s">
        <v>85</v>
      </c>
      <c r="AV1025" s="13" t="s">
        <v>85</v>
      </c>
      <c r="AW1025" s="13" t="s">
        <v>37</v>
      </c>
      <c r="AX1025" s="13" t="s">
        <v>83</v>
      </c>
      <c r="AY1025" s="211" t="s">
        <v>144</v>
      </c>
    </row>
    <row r="1026" spans="1:65" s="2" customFormat="1" ht="16.5" customHeight="1">
      <c r="A1026" s="36"/>
      <c r="B1026" s="37"/>
      <c r="C1026" s="180" t="s">
        <v>1277</v>
      </c>
      <c r="D1026" s="180" t="s">
        <v>147</v>
      </c>
      <c r="E1026" s="181" t="s">
        <v>1278</v>
      </c>
      <c r="F1026" s="182" t="s">
        <v>1279</v>
      </c>
      <c r="G1026" s="183" t="s">
        <v>348</v>
      </c>
      <c r="H1026" s="184">
        <v>18</v>
      </c>
      <c r="I1026" s="185"/>
      <c r="J1026" s="186">
        <f>ROUND(I1026*H1026,2)</f>
        <v>0</v>
      </c>
      <c r="K1026" s="182" t="s">
        <v>151</v>
      </c>
      <c r="L1026" s="41"/>
      <c r="M1026" s="187" t="s">
        <v>19</v>
      </c>
      <c r="N1026" s="188" t="s">
        <v>46</v>
      </c>
      <c r="O1026" s="66"/>
      <c r="P1026" s="189">
        <f>O1026*H1026</f>
        <v>0</v>
      </c>
      <c r="Q1026" s="189">
        <v>0</v>
      </c>
      <c r="R1026" s="189">
        <f>Q1026*H1026</f>
        <v>0</v>
      </c>
      <c r="S1026" s="189">
        <v>0</v>
      </c>
      <c r="T1026" s="190">
        <f>S1026*H1026</f>
        <v>0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R1026" s="191" t="s">
        <v>249</v>
      </c>
      <c r="AT1026" s="191" t="s">
        <v>147</v>
      </c>
      <c r="AU1026" s="191" t="s">
        <v>85</v>
      </c>
      <c r="AY1026" s="19" t="s">
        <v>144</v>
      </c>
      <c r="BE1026" s="192">
        <f>IF(N1026="základní",J1026,0)</f>
        <v>0</v>
      </c>
      <c r="BF1026" s="192">
        <f>IF(N1026="snížená",J1026,0)</f>
        <v>0</v>
      </c>
      <c r="BG1026" s="192">
        <f>IF(N1026="zákl. přenesená",J1026,0)</f>
        <v>0</v>
      </c>
      <c r="BH1026" s="192">
        <f>IF(N1026="sníž. přenesená",J1026,0)</f>
        <v>0</v>
      </c>
      <c r="BI1026" s="192">
        <f>IF(N1026="nulová",J1026,0)</f>
        <v>0</v>
      </c>
      <c r="BJ1026" s="19" t="s">
        <v>83</v>
      </c>
      <c r="BK1026" s="192">
        <f>ROUND(I1026*H1026,2)</f>
        <v>0</v>
      </c>
      <c r="BL1026" s="19" t="s">
        <v>249</v>
      </c>
      <c r="BM1026" s="191" t="s">
        <v>1280</v>
      </c>
    </row>
    <row r="1027" spans="1:47" s="2" customFormat="1" ht="19.5">
      <c r="A1027" s="36"/>
      <c r="B1027" s="37"/>
      <c r="C1027" s="38"/>
      <c r="D1027" s="193" t="s">
        <v>154</v>
      </c>
      <c r="E1027" s="38"/>
      <c r="F1027" s="194" t="s">
        <v>1281</v>
      </c>
      <c r="G1027" s="38"/>
      <c r="H1027" s="38"/>
      <c r="I1027" s="195"/>
      <c r="J1027" s="38"/>
      <c r="K1027" s="38"/>
      <c r="L1027" s="41"/>
      <c r="M1027" s="196"/>
      <c r="N1027" s="197"/>
      <c r="O1027" s="66"/>
      <c r="P1027" s="66"/>
      <c r="Q1027" s="66"/>
      <c r="R1027" s="66"/>
      <c r="S1027" s="66"/>
      <c r="T1027" s="67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T1027" s="19" t="s">
        <v>154</v>
      </c>
      <c r="AU1027" s="19" t="s">
        <v>85</v>
      </c>
    </row>
    <row r="1028" spans="1:47" s="2" customFormat="1" ht="11.25">
      <c r="A1028" s="36"/>
      <c r="B1028" s="37"/>
      <c r="C1028" s="38"/>
      <c r="D1028" s="198" t="s">
        <v>155</v>
      </c>
      <c r="E1028" s="38"/>
      <c r="F1028" s="199" t="s">
        <v>1282</v>
      </c>
      <c r="G1028" s="38"/>
      <c r="H1028" s="38"/>
      <c r="I1028" s="195"/>
      <c r="J1028" s="38"/>
      <c r="K1028" s="38"/>
      <c r="L1028" s="41"/>
      <c r="M1028" s="196"/>
      <c r="N1028" s="197"/>
      <c r="O1028" s="66"/>
      <c r="P1028" s="66"/>
      <c r="Q1028" s="66"/>
      <c r="R1028" s="66"/>
      <c r="S1028" s="66"/>
      <c r="T1028" s="67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T1028" s="19" t="s">
        <v>155</v>
      </c>
      <c r="AU1028" s="19" t="s">
        <v>85</v>
      </c>
    </row>
    <row r="1029" spans="1:65" s="2" customFormat="1" ht="16.5" customHeight="1">
      <c r="A1029" s="36"/>
      <c r="B1029" s="37"/>
      <c r="C1029" s="248" t="s">
        <v>1283</v>
      </c>
      <c r="D1029" s="248" t="s">
        <v>654</v>
      </c>
      <c r="E1029" s="249" t="s">
        <v>1284</v>
      </c>
      <c r="F1029" s="250" t="s">
        <v>1285</v>
      </c>
      <c r="G1029" s="251" t="s">
        <v>348</v>
      </c>
      <c r="H1029" s="252">
        <v>18.9</v>
      </c>
      <c r="I1029" s="253"/>
      <c r="J1029" s="254">
        <f>ROUND(I1029*H1029,2)</f>
        <v>0</v>
      </c>
      <c r="K1029" s="250" t="s">
        <v>151</v>
      </c>
      <c r="L1029" s="255"/>
      <c r="M1029" s="256" t="s">
        <v>19</v>
      </c>
      <c r="N1029" s="257" t="s">
        <v>46</v>
      </c>
      <c r="O1029" s="66"/>
      <c r="P1029" s="189">
        <f>O1029*H1029</f>
        <v>0</v>
      </c>
      <c r="Q1029" s="189">
        <v>0.00022</v>
      </c>
      <c r="R1029" s="189">
        <f>Q1029*H1029</f>
        <v>0.004158</v>
      </c>
      <c r="S1029" s="189">
        <v>0</v>
      </c>
      <c r="T1029" s="190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91" t="s">
        <v>573</v>
      </c>
      <c r="AT1029" s="191" t="s">
        <v>654</v>
      </c>
      <c r="AU1029" s="191" t="s">
        <v>85</v>
      </c>
      <c r="AY1029" s="19" t="s">
        <v>144</v>
      </c>
      <c r="BE1029" s="192">
        <f>IF(N1029="základní",J1029,0)</f>
        <v>0</v>
      </c>
      <c r="BF1029" s="192">
        <f>IF(N1029="snížená",J1029,0)</f>
        <v>0</v>
      </c>
      <c r="BG1029" s="192">
        <f>IF(N1029="zákl. přenesená",J1029,0)</f>
        <v>0</v>
      </c>
      <c r="BH1029" s="192">
        <f>IF(N1029="sníž. přenesená",J1029,0)</f>
        <v>0</v>
      </c>
      <c r="BI1029" s="192">
        <f>IF(N1029="nulová",J1029,0)</f>
        <v>0</v>
      </c>
      <c r="BJ1029" s="19" t="s">
        <v>83</v>
      </c>
      <c r="BK1029" s="192">
        <f>ROUND(I1029*H1029,2)</f>
        <v>0</v>
      </c>
      <c r="BL1029" s="19" t="s">
        <v>249</v>
      </c>
      <c r="BM1029" s="191" t="s">
        <v>1286</v>
      </c>
    </row>
    <row r="1030" spans="1:47" s="2" customFormat="1" ht="11.25">
      <c r="A1030" s="36"/>
      <c r="B1030" s="37"/>
      <c r="C1030" s="38"/>
      <c r="D1030" s="193" t="s">
        <v>154</v>
      </c>
      <c r="E1030" s="38"/>
      <c r="F1030" s="194" t="s">
        <v>1285</v>
      </c>
      <c r="G1030" s="38"/>
      <c r="H1030" s="38"/>
      <c r="I1030" s="195"/>
      <c r="J1030" s="38"/>
      <c r="K1030" s="38"/>
      <c r="L1030" s="41"/>
      <c r="M1030" s="196"/>
      <c r="N1030" s="197"/>
      <c r="O1030" s="66"/>
      <c r="P1030" s="66"/>
      <c r="Q1030" s="66"/>
      <c r="R1030" s="66"/>
      <c r="S1030" s="66"/>
      <c r="T1030" s="67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T1030" s="19" t="s">
        <v>154</v>
      </c>
      <c r="AU1030" s="19" t="s">
        <v>85</v>
      </c>
    </row>
    <row r="1031" spans="2:51" s="13" customFormat="1" ht="11.25">
      <c r="B1031" s="201"/>
      <c r="C1031" s="202"/>
      <c r="D1031" s="193" t="s">
        <v>184</v>
      </c>
      <c r="E1031" s="203" t="s">
        <v>19</v>
      </c>
      <c r="F1031" s="204" t="s">
        <v>1276</v>
      </c>
      <c r="G1031" s="202"/>
      <c r="H1031" s="205">
        <v>18.9</v>
      </c>
      <c r="I1031" s="206"/>
      <c r="J1031" s="202"/>
      <c r="K1031" s="202"/>
      <c r="L1031" s="207"/>
      <c r="M1031" s="208"/>
      <c r="N1031" s="209"/>
      <c r="O1031" s="209"/>
      <c r="P1031" s="209"/>
      <c r="Q1031" s="209"/>
      <c r="R1031" s="209"/>
      <c r="S1031" s="209"/>
      <c r="T1031" s="210"/>
      <c r="AT1031" s="211" t="s">
        <v>184</v>
      </c>
      <c r="AU1031" s="211" t="s">
        <v>85</v>
      </c>
      <c r="AV1031" s="13" t="s">
        <v>85</v>
      </c>
      <c r="AW1031" s="13" t="s">
        <v>37</v>
      </c>
      <c r="AX1031" s="13" t="s">
        <v>83</v>
      </c>
      <c r="AY1031" s="211" t="s">
        <v>144</v>
      </c>
    </row>
    <row r="1032" spans="2:63" s="12" customFormat="1" ht="22.9" customHeight="1">
      <c r="B1032" s="164"/>
      <c r="C1032" s="165"/>
      <c r="D1032" s="166" t="s">
        <v>74</v>
      </c>
      <c r="E1032" s="178" t="s">
        <v>1287</v>
      </c>
      <c r="F1032" s="178" t="s">
        <v>90</v>
      </c>
      <c r="G1032" s="165"/>
      <c r="H1032" s="165"/>
      <c r="I1032" s="168"/>
      <c r="J1032" s="179">
        <f>BK1032</f>
        <v>0</v>
      </c>
      <c r="K1032" s="165"/>
      <c r="L1032" s="170"/>
      <c r="M1032" s="171"/>
      <c r="N1032" s="172"/>
      <c r="O1032" s="172"/>
      <c r="P1032" s="173">
        <f>SUM(P1033:P1053)</f>
        <v>0</v>
      </c>
      <c r="Q1032" s="172"/>
      <c r="R1032" s="173">
        <f>SUM(R1033:R1053)</f>
        <v>0.0256</v>
      </c>
      <c r="S1032" s="172"/>
      <c r="T1032" s="174">
        <f>SUM(T1033:T1053)</f>
        <v>0.03476</v>
      </c>
      <c r="AR1032" s="175" t="s">
        <v>85</v>
      </c>
      <c r="AT1032" s="176" t="s">
        <v>74</v>
      </c>
      <c r="AU1032" s="176" t="s">
        <v>83</v>
      </c>
      <c r="AY1032" s="175" t="s">
        <v>144</v>
      </c>
      <c r="BK1032" s="177">
        <f>SUM(BK1033:BK1053)</f>
        <v>0</v>
      </c>
    </row>
    <row r="1033" spans="1:65" s="2" customFormat="1" ht="16.5" customHeight="1">
      <c r="A1033" s="36"/>
      <c r="B1033" s="37"/>
      <c r="C1033" s="180" t="s">
        <v>1288</v>
      </c>
      <c r="D1033" s="180" t="s">
        <v>147</v>
      </c>
      <c r="E1033" s="181" t="s">
        <v>1289</v>
      </c>
      <c r="F1033" s="182" t="s">
        <v>1290</v>
      </c>
      <c r="G1033" s="183" t="s">
        <v>150</v>
      </c>
      <c r="H1033" s="184">
        <v>2</v>
      </c>
      <c r="I1033" s="185"/>
      <c r="J1033" s="186">
        <f>ROUND(I1033*H1033,2)</f>
        <v>0</v>
      </c>
      <c r="K1033" s="182" t="s">
        <v>151</v>
      </c>
      <c r="L1033" s="41"/>
      <c r="M1033" s="187" t="s">
        <v>19</v>
      </c>
      <c r="N1033" s="188" t="s">
        <v>46</v>
      </c>
      <c r="O1033" s="66"/>
      <c r="P1033" s="189">
        <f>O1033*H1033</f>
        <v>0</v>
      </c>
      <c r="Q1033" s="189">
        <v>0</v>
      </c>
      <c r="R1033" s="189">
        <f>Q1033*H1033</f>
        <v>0</v>
      </c>
      <c r="S1033" s="189">
        <v>0</v>
      </c>
      <c r="T1033" s="190">
        <f>S1033*H1033</f>
        <v>0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R1033" s="191" t="s">
        <v>249</v>
      </c>
      <c r="AT1033" s="191" t="s">
        <v>147</v>
      </c>
      <c r="AU1033" s="191" t="s">
        <v>85</v>
      </c>
      <c r="AY1033" s="19" t="s">
        <v>144</v>
      </c>
      <c r="BE1033" s="192">
        <f>IF(N1033="základní",J1033,0)</f>
        <v>0</v>
      </c>
      <c r="BF1033" s="192">
        <f>IF(N1033="snížená",J1033,0)</f>
        <v>0</v>
      </c>
      <c r="BG1033" s="192">
        <f>IF(N1033="zákl. přenesená",J1033,0)</f>
        <v>0</v>
      </c>
      <c r="BH1033" s="192">
        <f>IF(N1033="sníž. přenesená",J1033,0)</f>
        <v>0</v>
      </c>
      <c r="BI1033" s="192">
        <f>IF(N1033="nulová",J1033,0)</f>
        <v>0</v>
      </c>
      <c r="BJ1033" s="19" t="s">
        <v>83</v>
      </c>
      <c r="BK1033" s="192">
        <f>ROUND(I1033*H1033,2)</f>
        <v>0</v>
      </c>
      <c r="BL1033" s="19" t="s">
        <v>249</v>
      </c>
      <c r="BM1033" s="191" t="s">
        <v>1291</v>
      </c>
    </row>
    <row r="1034" spans="1:47" s="2" customFormat="1" ht="11.25">
      <c r="A1034" s="36"/>
      <c r="B1034" s="37"/>
      <c r="C1034" s="38"/>
      <c r="D1034" s="193" t="s">
        <v>154</v>
      </c>
      <c r="E1034" s="38"/>
      <c r="F1034" s="194" t="s">
        <v>1292</v>
      </c>
      <c r="G1034" s="38"/>
      <c r="H1034" s="38"/>
      <c r="I1034" s="195"/>
      <c r="J1034" s="38"/>
      <c r="K1034" s="38"/>
      <c r="L1034" s="41"/>
      <c r="M1034" s="196"/>
      <c r="N1034" s="197"/>
      <c r="O1034" s="66"/>
      <c r="P1034" s="66"/>
      <c r="Q1034" s="66"/>
      <c r="R1034" s="66"/>
      <c r="S1034" s="66"/>
      <c r="T1034" s="67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T1034" s="19" t="s">
        <v>154</v>
      </c>
      <c r="AU1034" s="19" t="s">
        <v>85</v>
      </c>
    </row>
    <row r="1035" spans="1:47" s="2" customFormat="1" ht="11.25">
      <c r="A1035" s="36"/>
      <c r="B1035" s="37"/>
      <c r="C1035" s="38"/>
      <c r="D1035" s="198" t="s">
        <v>155</v>
      </c>
      <c r="E1035" s="38"/>
      <c r="F1035" s="199" t="s">
        <v>1293</v>
      </c>
      <c r="G1035" s="38"/>
      <c r="H1035" s="38"/>
      <c r="I1035" s="195"/>
      <c r="J1035" s="38"/>
      <c r="K1035" s="38"/>
      <c r="L1035" s="41"/>
      <c r="M1035" s="196"/>
      <c r="N1035" s="197"/>
      <c r="O1035" s="66"/>
      <c r="P1035" s="66"/>
      <c r="Q1035" s="66"/>
      <c r="R1035" s="66"/>
      <c r="S1035" s="66"/>
      <c r="T1035" s="67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T1035" s="19" t="s">
        <v>155</v>
      </c>
      <c r="AU1035" s="19" t="s">
        <v>85</v>
      </c>
    </row>
    <row r="1036" spans="1:65" s="2" customFormat="1" ht="16.5" customHeight="1">
      <c r="A1036" s="36"/>
      <c r="B1036" s="37"/>
      <c r="C1036" s="248" t="s">
        <v>1294</v>
      </c>
      <c r="D1036" s="248" t="s">
        <v>654</v>
      </c>
      <c r="E1036" s="249" t="s">
        <v>1295</v>
      </c>
      <c r="F1036" s="250" t="s">
        <v>1296</v>
      </c>
      <c r="G1036" s="251" t="s">
        <v>150</v>
      </c>
      <c r="H1036" s="252">
        <v>2</v>
      </c>
      <c r="I1036" s="253"/>
      <c r="J1036" s="254">
        <f>ROUND(I1036*H1036,2)</f>
        <v>0</v>
      </c>
      <c r="K1036" s="250" t="s">
        <v>19</v>
      </c>
      <c r="L1036" s="255"/>
      <c r="M1036" s="256" t="s">
        <v>19</v>
      </c>
      <c r="N1036" s="257" t="s">
        <v>46</v>
      </c>
      <c r="O1036" s="66"/>
      <c r="P1036" s="189">
        <f>O1036*H1036</f>
        <v>0</v>
      </c>
      <c r="Q1036" s="189">
        <v>0.0128</v>
      </c>
      <c r="R1036" s="189">
        <f>Q1036*H1036</f>
        <v>0.0256</v>
      </c>
      <c r="S1036" s="189">
        <v>0</v>
      </c>
      <c r="T1036" s="190">
        <f>S1036*H1036</f>
        <v>0</v>
      </c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R1036" s="191" t="s">
        <v>573</v>
      </c>
      <c r="AT1036" s="191" t="s">
        <v>654</v>
      </c>
      <c r="AU1036" s="191" t="s">
        <v>85</v>
      </c>
      <c r="AY1036" s="19" t="s">
        <v>144</v>
      </c>
      <c r="BE1036" s="192">
        <f>IF(N1036="základní",J1036,0)</f>
        <v>0</v>
      </c>
      <c r="BF1036" s="192">
        <f>IF(N1036="snížená",J1036,0)</f>
        <v>0</v>
      </c>
      <c r="BG1036" s="192">
        <f>IF(N1036="zákl. přenesená",J1036,0)</f>
        <v>0</v>
      </c>
      <c r="BH1036" s="192">
        <f>IF(N1036="sníž. přenesená",J1036,0)</f>
        <v>0</v>
      </c>
      <c r="BI1036" s="192">
        <f>IF(N1036="nulová",J1036,0)</f>
        <v>0</v>
      </c>
      <c r="BJ1036" s="19" t="s">
        <v>83</v>
      </c>
      <c r="BK1036" s="192">
        <f>ROUND(I1036*H1036,2)</f>
        <v>0</v>
      </c>
      <c r="BL1036" s="19" t="s">
        <v>249</v>
      </c>
      <c r="BM1036" s="191" t="s">
        <v>1297</v>
      </c>
    </row>
    <row r="1037" spans="1:47" s="2" customFormat="1" ht="11.25">
      <c r="A1037" s="36"/>
      <c r="B1037" s="37"/>
      <c r="C1037" s="38"/>
      <c r="D1037" s="193" t="s">
        <v>154</v>
      </c>
      <c r="E1037" s="38"/>
      <c r="F1037" s="194" t="s">
        <v>1296</v>
      </c>
      <c r="G1037" s="38"/>
      <c r="H1037" s="38"/>
      <c r="I1037" s="195"/>
      <c r="J1037" s="38"/>
      <c r="K1037" s="38"/>
      <c r="L1037" s="41"/>
      <c r="M1037" s="196"/>
      <c r="N1037" s="197"/>
      <c r="O1037" s="66"/>
      <c r="P1037" s="66"/>
      <c r="Q1037" s="66"/>
      <c r="R1037" s="66"/>
      <c r="S1037" s="66"/>
      <c r="T1037" s="67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T1037" s="19" t="s">
        <v>154</v>
      </c>
      <c r="AU1037" s="19" t="s">
        <v>85</v>
      </c>
    </row>
    <row r="1038" spans="1:65" s="2" customFormat="1" ht="16.5" customHeight="1">
      <c r="A1038" s="36"/>
      <c r="B1038" s="37"/>
      <c r="C1038" s="180" t="s">
        <v>1298</v>
      </c>
      <c r="D1038" s="180" t="s">
        <v>147</v>
      </c>
      <c r="E1038" s="181" t="s">
        <v>1299</v>
      </c>
      <c r="F1038" s="182" t="s">
        <v>1300</v>
      </c>
      <c r="G1038" s="183" t="s">
        <v>455</v>
      </c>
      <c r="H1038" s="184">
        <v>0.026</v>
      </c>
      <c r="I1038" s="185"/>
      <c r="J1038" s="186">
        <f>ROUND(I1038*H1038,2)</f>
        <v>0</v>
      </c>
      <c r="K1038" s="182" t="s">
        <v>151</v>
      </c>
      <c r="L1038" s="41"/>
      <c r="M1038" s="187" t="s">
        <v>19</v>
      </c>
      <c r="N1038" s="188" t="s">
        <v>46</v>
      </c>
      <c r="O1038" s="66"/>
      <c r="P1038" s="189">
        <f>O1038*H1038</f>
        <v>0</v>
      </c>
      <c r="Q1038" s="189">
        <v>0</v>
      </c>
      <c r="R1038" s="189">
        <f>Q1038*H1038</f>
        <v>0</v>
      </c>
      <c r="S1038" s="189">
        <v>0</v>
      </c>
      <c r="T1038" s="190">
        <f>S1038*H1038</f>
        <v>0</v>
      </c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R1038" s="191" t="s">
        <v>249</v>
      </c>
      <c r="AT1038" s="191" t="s">
        <v>147</v>
      </c>
      <c r="AU1038" s="191" t="s">
        <v>85</v>
      </c>
      <c r="AY1038" s="19" t="s">
        <v>144</v>
      </c>
      <c r="BE1038" s="192">
        <f>IF(N1038="základní",J1038,0)</f>
        <v>0</v>
      </c>
      <c r="BF1038" s="192">
        <f>IF(N1038="snížená",J1038,0)</f>
        <v>0</v>
      </c>
      <c r="BG1038" s="192">
        <f>IF(N1038="zákl. přenesená",J1038,0)</f>
        <v>0</v>
      </c>
      <c r="BH1038" s="192">
        <f>IF(N1038="sníž. přenesená",J1038,0)</f>
        <v>0</v>
      </c>
      <c r="BI1038" s="192">
        <f>IF(N1038="nulová",J1038,0)</f>
        <v>0</v>
      </c>
      <c r="BJ1038" s="19" t="s">
        <v>83</v>
      </c>
      <c r="BK1038" s="192">
        <f>ROUND(I1038*H1038,2)</f>
        <v>0</v>
      </c>
      <c r="BL1038" s="19" t="s">
        <v>249</v>
      </c>
      <c r="BM1038" s="191" t="s">
        <v>1301</v>
      </c>
    </row>
    <row r="1039" spans="1:47" s="2" customFormat="1" ht="19.5">
      <c r="A1039" s="36"/>
      <c r="B1039" s="37"/>
      <c r="C1039" s="38"/>
      <c r="D1039" s="193" t="s">
        <v>154</v>
      </c>
      <c r="E1039" s="38"/>
      <c r="F1039" s="194" t="s">
        <v>1302</v>
      </c>
      <c r="G1039" s="38"/>
      <c r="H1039" s="38"/>
      <c r="I1039" s="195"/>
      <c r="J1039" s="38"/>
      <c r="K1039" s="38"/>
      <c r="L1039" s="41"/>
      <c r="M1039" s="196"/>
      <c r="N1039" s="197"/>
      <c r="O1039" s="66"/>
      <c r="P1039" s="66"/>
      <c r="Q1039" s="66"/>
      <c r="R1039" s="66"/>
      <c r="S1039" s="66"/>
      <c r="T1039" s="67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T1039" s="19" t="s">
        <v>154</v>
      </c>
      <c r="AU1039" s="19" t="s">
        <v>85</v>
      </c>
    </row>
    <row r="1040" spans="1:47" s="2" customFormat="1" ht="11.25">
      <c r="A1040" s="36"/>
      <c r="B1040" s="37"/>
      <c r="C1040" s="38"/>
      <c r="D1040" s="198" t="s">
        <v>155</v>
      </c>
      <c r="E1040" s="38"/>
      <c r="F1040" s="199" t="s">
        <v>1303</v>
      </c>
      <c r="G1040" s="38"/>
      <c r="H1040" s="38"/>
      <c r="I1040" s="195"/>
      <c r="J1040" s="38"/>
      <c r="K1040" s="38"/>
      <c r="L1040" s="41"/>
      <c r="M1040" s="196"/>
      <c r="N1040" s="197"/>
      <c r="O1040" s="66"/>
      <c r="P1040" s="66"/>
      <c r="Q1040" s="66"/>
      <c r="R1040" s="66"/>
      <c r="S1040" s="66"/>
      <c r="T1040" s="67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T1040" s="19" t="s">
        <v>155</v>
      </c>
      <c r="AU1040" s="19" t="s">
        <v>85</v>
      </c>
    </row>
    <row r="1041" spans="1:65" s="2" customFormat="1" ht="16.5" customHeight="1">
      <c r="A1041" s="36"/>
      <c r="B1041" s="37"/>
      <c r="C1041" s="180" t="s">
        <v>1304</v>
      </c>
      <c r="D1041" s="180" t="s">
        <v>147</v>
      </c>
      <c r="E1041" s="181" t="s">
        <v>1305</v>
      </c>
      <c r="F1041" s="182" t="s">
        <v>1306</v>
      </c>
      <c r="G1041" s="183" t="s">
        <v>150</v>
      </c>
      <c r="H1041" s="184">
        <v>1</v>
      </c>
      <c r="I1041" s="185"/>
      <c r="J1041" s="186">
        <f>ROUND(I1041*H1041,2)</f>
        <v>0</v>
      </c>
      <c r="K1041" s="182" t="s">
        <v>19</v>
      </c>
      <c r="L1041" s="41"/>
      <c r="M1041" s="187" t="s">
        <v>19</v>
      </c>
      <c r="N1041" s="188" t="s">
        <v>46</v>
      </c>
      <c r="O1041" s="66"/>
      <c r="P1041" s="189">
        <f>O1041*H1041</f>
        <v>0</v>
      </c>
      <c r="Q1041" s="189">
        <v>0</v>
      </c>
      <c r="R1041" s="189">
        <f>Q1041*H1041</f>
        <v>0</v>
      </c>
      <c r="S1041" s="189">
        <v>0.009</v>
      </c>
      <c r="T1041" s="190">
        <f>S1041*H1041</f>
        <v>0.009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191" t="s">
        <v>249</v>
      </c>
      <c r="AT1041" s="191" t="s">
        <v>147</v>
      </c>
      <c r="AU1041" s="191" t="s">
        <v>85</v>
      </c>
      <c r="AY1041" s="19" t="s">
        <v>144</v>
      </c>
      <c r="BE1041" s="192">
        <f>IF(N1041="základní",J1041,0)</f>
        <v>0</v>
      </c>
      <c r="BF1041" s="192">
        <f>IF(N1041="snížená",J1041,0)</f>
        <v>0</v>
      </c>
      <c r="BG1041" s="192">
        <f>IF(N1041="zákl. přenesená",J1041,0)</f>
        <v>0</v>
      </c>
      <c r="BH1041" s="192">
        <f>IF(N1041="sníž. přenesená",J1041,0)</f>
        <v>0</v>
      </c>
      <c r="BI1041" s="192">
        <f>IF(N1041="nulová",J1041,0)</f>
        <v>0</v>
      </c>
      <c r="BJ1041" s="19" t="s">
        <v>83</v>
      </c>
      <c r="BK1041" s="192">
        <f>ROUND(I1041*H1041,2)</f>
        <v>0</v>
      </c>
      <c r="BL1041" s="19" t="s">
        <v>249</v>
      </c>
      <c r="BM1041" s="191" t="s">
        <v>1307</v>
      </c>
    </row>
    <row r="1042" spans="1:47" s="2" customFormat="1" ht="11.25">
      <c r="A1042" s="36"/>
      <c r="B1042" s="37"/>
      <c r="C1042" s="38"/>
      <c r="D1042" s="193" t="s">
        <v>154</v>
      </c>
      <c r="E1042" s="38"/>
      <c r="F1042" s="194" t="s">
        <v>1306</v>
      </c>
      <c r="G1042" s="38"/>
      <c r="H1042" s="38"/>
      <c r="I1042" s="195"/>
      <c r="J1042" s="38"/>
      <c r="K1042" s="38"/>
      <c r="L1042" s="41"/>
      <c r="M1042" s="196"/>
      <c r="N1042" s="197"/>
      <c r="O1042" s="66"/>
      <c r="P1042" s="66"/>
      <c r="Q1042" s="66"/>
      <c r="R1042" s="66"/>
      <c r="S1042" s="66"/>
      <c r="T1042" s="67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T1042" s="19" t="s">
        <v>154</v>
      </c>
      <c r="AU1042" s="19" t="s">
        <v>85</v>
      </c>
    </row>
    <row r="1043" spans="1:65" s="2" customFormat="1" ht="24.2" customHeight="1">
      <c r="A1043" s="36"/>
      <c r="B1043" s="37"/>
      <c r="C1043" s="180" t="s">
        <v>1308</v>
      </c>
      <c r="D1043" s="180" t="s">
        <v>147</v>
      </c>
      <c r="E1043" s="181" t="s">
        <v>1309</v>
      </c>
      <c r="F1043" s="182" t="s">
        <v>1310</v>
      </c>
      <c r="G1043" s="183" t="s">
        <v>348</v>
      </c>
      <c r="H1043" s="184">
        <v>2</v>
      </c>
      <c r="I1043" s="185"/>
      <c r="J1043" s="186">
        <f>ROUND(I1043*H1043,2)</f>
        <v>0</v>
      </c>
      <c r="K1043" s="182" t="s">
        <v>19</v>
      </c>
      <c r="L1043" s="41"/>
      <c r="M1043" s="187" t="s">
        <v>19</v>
      </c>
      <c r="N1043" s="188" t="s">
        <v>46</v>
      </c>
      <c r="O1043" s="66"/>
      <c r="P1043" s="189">
        <f>O1043*H1043</f>
        <v>0</v>
      </c>
      <c r="Q1043" s="189">
        <v>0</v>
      </c>
      <c r="R1043" s="189">
        <f>Q1043*H1043</f>
        <v>0</v>
      </c>
      <c r="S1043" s="189">
        <v>0.00138</v>
      </c>
      <c r="T1043" s="190">
        <f>S1043*H1043</f>
        <v>0.00276</v>
      </c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R1043" s="191" t="s">
        <v>249</v>
      </c>
      <c r="AT1043" s="191" t="s">
        <v>147</v>
      </c>
      <c r="AU1043" s="191" t="s">
        <v>85</v>
      </c>
      <c r="AY1043" s="19" t="s">
        <v>144</v>
      </c>
      <c r="BE1043" s="192">
        <f>IF(N1043="základní",J1043,0)</f>
        <v>0</v>
      </c>
      <c r="BF1043" s="192">
        <f>IF(N1043="snížená",J1043,0)</f>
        <v>0</v>
      </c>
      <c r="BG1043" s="192">
        <f>IF(N1043="zákl. přenesená",J1043,0)</f>
        <v>0</v>
      </c>
      <c r="BH1043" s="192">
        <f>IF(N1043="sníž. přenesená",J1043,0)</f>
        <v>0</v>
      </c>
      <c r="BI1043" s="192">
        <f>IF(N1043="nulová",J1043,0)</f>
        <v>0</v>
      </c>
      <c r="BJ1043" s="19" t="s">
        <v>83</v>
      </c>
      <c r="BK1043" s="192">
        <f>ROUND(I1043*H1043,2)</f>
        <v>0</v>
      </c>
      <c r="BL1043" s="19" t="s">
        <v>249</v>
      </c>
      <c r="BM1043" s="191" t="s">
        <v>1311</v>
      </c>
    </row>
    <row r="1044" spans="1:47" s="2" customFormat="1" ht="11.25">
      <c r="A1044" s="36"/>
      <c r="B1044" s="37"/>
      <c r="C1044" s="38"/>
      <c r="D1044" s="193" t="s">
        <v>154</v>
      </c>
      <c r="E1044" s="38"/>
      <c r="F1044" s="194" t="s">
        <v>1310</v>
      </c>
      <c r="G1044" s="38"/>
      <c r="H1044" s="38"/>
      <c r="I1044" s="195"/>
      <c r="J1044" s="38"/>
      <c r="K1044" s="38"/>
      <c r="L1044" s="41"/>
      <c r="M1044" s="196"/>
      <c r="N1044" s="197"/>
      <c r="O1044" s="66"/>
      <c r="P1044" s="66"/>
      <c r="Q1044" s="66"/>
      <c r="R1044" s="66"/>
      <c r="S1044" s="66"/>
      <c r="T1044" s="67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T1044" s="19" t="s">
        <v>154</v>
      </c>
      <c r="AU1044" s="19" t="s">
        <v>85</v>
      </c>
    </row>
    <row r="1045" spans="2:51" s="13" customFormat="1" ht="11.25">
      <c r="B1045" s="201"/>
      <c r="C1045" s="202"/>
      <c r="D1045" s="193" t="s">
        <v>184</v>
      </c>
      <c r="E1045" s="203" t="s">
        <v>19</v>
      </c>
      <c r="F1045" s="204" t="s">
        <v>85</v>
      </c>
      <c r="G1045" s="202"/>
      <c r="H1045" s="205">
        <v>2</v>
      </c>
      <c r="I1045" s="206"/>
      <c r="J1045" s="202"/>
      <c r="K1045" s="202"/>
      <c r="L1045" s="207"/>
      <c r="M1045" s="208"/>
      <c r="N1045" s="209"/>
      <c r="O1045" s="209"/>
      <c r="P1045" s="209"/>
      <c r="Q1045" s="209"/>
      <c r="R1045" s="209"/>
      <c r="S1045" s="209"/>
      <c r="T1045" s="210"/>
      <c r="AT1045" s="211" t="s">
        <v>184</v>
      </c>
      <c r="AU1045" s="211" t="s">
        <v>85</v>
      </c>
      <c r="AV1045" s="13" t="s">
        <v>85</v>
      </c>
      <c r="AW1045" s="13" t="s">
        <v>37</v>
      </c>
      <c r="AX1045" s="13" t="s">
        <v>75</v>
      </c>
      <c r="AY1045" s="211" t="s">
        <v>144</v>
      </c>
    </row>
    <row r="1046" spans="2:51" s="14" customFormat="1" ht="11.25">
      <c r="B1046" s="212"/>
      <c r="C1046" s="213"/>
      <c r="D1046" s="193" t="s">
        <v>184</v>
      </c>
      <c r="E1046" s="214" t="s">
        <v>19</v>
      </c>
      <c r="F1046" s="215" t="s">
        <v>186</v>
      </c>
      <c r="G1046" s="213"/>
      <c r="H1046" s="216">
        <v>2</v>
      </c>
      <c r="I1046" s="217"/>
      <c r="J1046" s="213"/>
      <c r="K1046" s="213"/>
      <c r="L1046" s="218"/>
      <c r="M1046" s="219"/>
      <c r="N1046" s="220"/>
      <c r="O1046" s="220"/>
      <c r="P1046" s="220"/>
      <c r="Q1046" s="220"/>
      <c r="R1046" s="220"/>
      <c r="S1046" s="220"/>
      <c r="T1046" s="221"/>
      <c r="AT1046" s="222" t="s">
        <v>184</v>
      </c>
      <c r="AU1046" s="222" t="s">
        <v>85</v>
      </c>
      <c r="AV1046" s="14" t="s">
        <v>169</v>
      </c>
      <c r="AW1046" s="14" t="s">
        <v>37</v>
      </c>
      <c r="AX1046" s="14" t="s">
        <v>83</v>
      </c>
      <c r="AY1046" s="222" t="s">
        <v>144</v>
      </c>
    </row>
    <row r="1047" spans="1:65" s="2" customFormat="1" ht="16.5" customHeight="1">
      <c r="A1047" s="36"/>
      <c r="B1047" s="37"/>
      <c r="C1047" s="180" t="s">
        <v>1312</v>
      </c>
      <c r="D1047" s="180" t="s">
        <v>147</v>
      </c>
      <c r="E1047" s="181" t="s">
        <v>1313</v>
      </c>
      <c r="F1047" s="182" t="s">
        <v>1314</v>
      </c>
      <c r="G1047" s="183" t="s">
        <v>150</v>
      </c>
      <c r="H1047" s="184">
        <v>1</v>
      </c>
      <c r="I1047" s="185"/>
      <c r="J1047" s="186">
        <f>ROUND(I1047*H1047,2)</f>
        <v>0</v>
      </c>
      <c r="K1047" s="182" t="s">
        <v>19</v>
      </c>
      <c r="L1047" s="41"/>
      <c r="M1047" s="187" t="s">
        <v>19</v>
      </c>
      <c r="N1047" s="188" t="s">
        <v>46</v>
      </c>
      <c r="O1047" s="66"/>
      <c r="P1047" s="189">
        <f>O1047*H1047</f>
        <v>0</v>
      </c>
      <c r="Q1047" s="189">
        <v>0</v>
      </c>
      <c r="R1047" s="189">
        <f>Q1047*H1047</f>
        <v>0</v>
      </c>
      <c r="S1047" s="189">
        <v>0.014</v>
      </c>
      <c r="T1047" s="190">
        <f>S1047*H1047</f>
        <v>0.014</v>
      </c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R1047" s="191" t="s">
        <v>249</v>
      </c>
      <c r="AT1047" s="191" t="s">
        <v>147</v>
      </c>
      <c r="AU1047" s="191" t="s">
        <v>85</v>
      </c>
      <c r="AY1047" s="19" t="s">
        <v>144</v>
      </c>
      <c r="BE1047" s="192">
        <f>IF(N1047="základní",J1047,0)</f>
        <v>0</v>
      </c>
      <c r="BF1047" s="192">
        <f>IF(N1047="snížená",J1047,0)</f>
        <v>0</v>
      </c>
      <c r="BG1047" s="192">
        <f>IF(N1047="zákl. přenesená",J1047,0)</f>
        <v>0</v>
      </c>
      <c r="BH1047" s="192">
        <f>IF(N1047="sníž. přenesená",J1047,0)</f>
        <v>0</v>
      </c>
      <c r="BI1047" s="192">
        <f>IF(N1047="nulová",J1047,0)</f>
        <v>0</v>
      </c>
      <c r="BJ1047" s="19" t="s">
        <v>83</v>
      </c>
      <c r="BK1047" s="192">
        <f>ROUND(I1047*H1047,2)</f>
        <v>0</v>
      </c>
      <c r="BL1047" s="19" t="s">
        <v>249</v>
      </c>
      <c r="BM1047" s="191" t="s">
        <v>1315</v>
      </c>
    </row>
    <row r="1048" spans="1:47" s="2" customFormat="1" ht="11.25">
      <c r="A1048" s="36"/>
      <c r="B1048" s="37"/>
      <c r="C1048" s="38"/>
      <c r="D1048" s="193" t="s">
        <v>154</v>
      </c>
      <c r="E1048" s="38"/>
      <c r="F1048" s="194" t="s">
        <v>1316</v>
      </c>
      <c r="G1048" s="38"/>
      <c r="H1048" s="38"/>
      <c r="I1048" s="195"/>
      <c r="J1048" s="38"/>
      <c r="K1048" s="38"/>
      <c r="L1048" s="41"/>
      <c r="M1048" s="196"/>
      <c r="N1048" s="197"/>
      <c r="O1048" s="66"/>
      <c r="P1048" s="66"/>
      <c r="Q1048" s="66"/>
      <c r="R1048" s="66"/>
      <c r="S1048" s="66"/>
      <c r="T1048" s="67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T1048" s="19" t="s">
        <v>154</v>
      </c>
      <c r="AU1048" s="19" t="s">
        <v>85</v>
      </c>
    </row>
    <row r="1049" spans="1:47" s="2" customFormat="1" ht="19.5">
      <c r="A1049" s="36"/>
      <c r="B1049" s="37"/>
      <c r="C1049" s="38"/>
      <c r="D1049" s="193" t="s">
        <v>167</v>
      </c>
      <c r="E1049" s="38"/>
      <c r="F1049" s="200" t="s">
        <v>1317</v>
      </c>
      <c r="G1049" s="38"/>
      <c r="H1049" s="38"/>
      <c r="I1049" s="195"/>
      <c r="J1049" s="38"/>
      <c r="K1049" s="38"/>
      <c r="L1049" s="41"/>
      <c r="M1049" s="196"/>
      <c r="N1049" s="197"/>
      <c r="O1049" s="66"/>
      <c r="P1049" s="66"/>
      <c r="Q1049" s="66"/>
      <c r="R1049" s="66"/>
      <c r="S1049" s="66"/>
      <c r="T1049" s="67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T1049" s="19" t="s">
        <v>167</v>
      </c>
      <c r="AU1049" s="19" t="s">
        <v>85</v>
      </c>
    </row>
    <row r="1050" spans="2:51" s="13" customFormat="1" ht="11.25">
      <c r="B1050" s="201"/>
      <c r="C1050" s="202"/>
      <c r="D1050" s="193" t="s">
        <v>184</v>
      </c>
      <c r="E1050" s="203" t="s">
        <v>19</v>
      </c>
      <c r="F1050" s="204" t="s">
        <v>83</v>
      </c>
      <c r="G1050" s="202"/>
      <c r="H1050" s="205">
        <v>1</v>
      </c>
      <c r="I1050" s="206"/>
      <c r="J1050" s="202"/>
      <c r="K1050" s="202"/>
      <c r="L1050" s="207"/>
      <c r="M1050" s="208"/>
      <c r="N1050" s="209"/>
      <c r="O1050" s="209"/>
      <c r="P1050" s="209"/>
      <c r="Q1050" s="209"/>
      <c r="R1050" s="209"/>
      <c r="S1050" s="209"/>
      <c r="T1050" s="210"/>
      <c r="AT1050" s="211" t="s">
        <v>184</v>
      </c>
      <c r="AU1050" s="211" t="s">
        <v>85</v>
      </c>
      <c r="AV1050" s="13" t="s">
        <v>85</v>
      </c>
      <c r="AW1050" s="13" t="s">
        <v>37</v>
      </c>
      <c r="AX1050" s="13" t="s">
        <v>75</v>
      </c>
      <c r="AY1050" s="211" t="s">
        <v>144</v>
      </c>
    </row>
    <row r="1051" spans="2:51" s="14" customFormat="1" ht="11.25">
      <c r="B1051" s="212"/>
      <c r="C1051" s="213"/>
      <c r="D1051" s="193" t="s">
        <v>184</v>
      </c>
      <c r="E1051" s="214" t="s">
        <v>19</v>
      </c>
      <c r="F1051" s="215" t="s">
        <v>186</v>
      </c>
      <c r="G1051" s="213"/>
      <c r="H1051" s="216">
        <v>1</v>
      </c>
      <c r="I1051" s="217"/>
      <c r="J1051" s="213"/>
      <c r="K1051" s="213"/>
      <c r="L1051" s="218"/>
      <c r="M1051" s="219"/>
      <c r="N1051" s="220"/>
      <c r="O1051" s="220"/>
      <c r="P1051" s="220"/>
      <c r="Q1051" s="220"/>
      <c r="R1051" s="220"/>
      <c r="S1051" s="220"/>
      <c r="T1051" s="221"/>
      <c r="AT1051" s="222" t="s">
        <v>184</v>
      </c>
      <c r="AU1051" s="222" t="s">
        <v>85</v>
      </c>
      <c r="AV1051" s="14" t="s">
        <v>169</v>
      </c>
      <c r="AW1051" s="14" t="s">
        <v>37</v>
      </c>
      <c r="AX1051" s="14" t="s">
        <v>83</v>
      </c>
      <c r="AY1051" s="222" t="s">
        <v>144</v>
      </c>
    </row>
    <row r="1052" spans="1:65" s="2" customFormat="1" ht="16.5" customHeight="1">
      <c r="A1052" s="36"/>
      <c r="B1052" s="37"/>
      <c r="C1052" s="180" t="s">
        <v>1318</v>
      </c>
      <c r="D1052" s="180" t="s">
        <v>147</v>
      </c>
      <c r="E1052" s="181" t="s">
        <v>1319</v>
      </c>
      <c r="F1052" s="182" t="s">
        <v>1320</v>
      </c>
      <c r="G1052" s="183" t="s">
        <v>150</v>
      </c>
      <c r="H1052" s="184">
        <v>1</v>
      </c>
      <c r="I1052" s="185"/>
      <c r="J1052" s="186">
        <f>ROUND(I1052*H1052,2)</f>
        <v>0</v>
      </c>
      <c r="K1052" s="182" t="s">
        <v>19</v>
      </c>
      <c r="L1052" s="41"/>
      <c r="M1052" s="187" t="s">
        <v>19</v>
      </c>
      <c r="N1052" s="188" t="s">
        <v>46</v>
      </c>
      <c r="O1052" s="66"/>
      <c r="P1052" s="189">
        <f>O1052*H1052</f>
        <v>0</v>
      </c>
      <c r="Q1052" s="189">
        <v>0</v>
      </c>
      <c r="R1052" s="189">
        <f>Q1052*H1052</f>
        <v>0</v>
      </c>
      <c r="S1052" s="189">
        <v>0.009</v>
      </c>
      <c r="T1052" s="190">
        <f>S1052*H1052</f>
        <v>0.009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191" t="s">
        <v>249</v>
      </c>
      <c r="AT1052" s="191" t="s">
        <v>147</v>
      </c>
      <c r="AU1052" s="191" t="s">
        <v>85</v>
      </c>
      <c r="AY1052" s="19" t="s">
        <v>144</v>
      </c>
      <c r="BE1052" s="192">
        <f>IF(N1052="základní",J1052,0)</f>
        <v>0</v>
      </c>
      <c r="BF1052" s="192">
        <f>IF(N1052="snížená",J1052,0)</f>
        <v>0</v>
      </c>
      <c r="BG1052" s="192">
        <f>IF(N1052="zákl. přenesená",J1052,0)</f>
        <v>0</v>
      </c>
      <c r="BH1052" s="192">
        <f>IF(N1052="sníž. přenesená",J1052,0)</f>
        <v>0</v>
      </c>
      <c r="BI1052" s="192">
        <f>IF(N1052="nulová",J1052,0)</f>
        <v>0</v>
      </c>
      <c r="BJ1052" s="19" t="s">
        <v>83</v>
      </c>
      <c r="BK1052" s="192">
        <f>ROUND(I1052*H1052,2)</f>
        <v>0</v>
      </c>
      <c r="BL1052" s="19" t="s">
        <v>249</v>
      </c>
      <c r="BM1052" s="191" t="s">
        <v>1321</v>
      </c>
    </row>
    <row r="1053" spans="1:47" s="2" customFormat="1" ht="11.25">
      <c r="A1053" s="36"/>
      <c r="B1053" s="37"/>
      <c r="C1053" s="38"/>
      <c r="D1053" s="193" t="s">
        <v>154</v>
      </c>
      <c r="E1053" s="38"/>
      <c r="F1053" s="194" t="s">
        <v>1320</v>
      </c>
      <c r="G1053" s="38"/>
      <c r="H1053" s="38"/>
      <c r="I1053" s="195"/>
      <c r="J1053" s="38"/>
      <c r="K1053" s="38"/>
      <c r="L1053" s="41"/>
      <c r="M1053" s="196"/>
      <c r="N1053" s="197"/>
      <c r="O1053" s="66"/>
      <c r="P1053" s="66"/>
      <c r="Q1053" s="66"/>
      <c r="R1053" s="66"/>
      <c r="S1053" s="66"/>
      <c r="T1053" s="67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T1053" s="19" t="s">
        <v>154</v>
      </c>
      <c r="AU1053" s="19" t="s">
        <v>85</v>
      </c>
    </row>
    <row r="1054" spans="2:63" s="12" customFormat="1" ht="22.9" customHeight="1">
      <c r="B1054" s="164"/>
      <c r="C1054" s="165"/>
      <c r="D1054" s="166" t="s">
        <v>74</v>
      </c>
      <c r="E1054" s="178" t="s">
        <v>1322</v>
      </c>
      <c r="F1054" s="178" t="s">
        <v>1323</v>
      </c>
      <c r="G1054" s="165"/>
      <c r="H1054" s="165"/>
      <c r="I1054" s="168"/>
      <c r="J1054" s="179">
        <f>BK1054</f>
        <v>0</v>
      </c>
      <c r="K1054" s="165"/>
      <c r="L1054" s="170"/>
      <c r="M1054" s="171"/>
      <c r="N1054" s="172"/>
      <c r="O1054" s="172"/>
      <c r="P1054" s="173">
        <f>SUM(P1055:P1087)</f>
        <v>0</v>
      </c>
      <c r="Q1054" s="172"/>
      <c r="R1054" s="173">
        <f>SUM(R1055:R1087)</f>
        <v>0.23768333999999997</v>
      </c>
      <c r="S1054" s="172"/>
      <c r="T1054" s="174">
        <f>SUM(T1055:T1087)</f>
        <v>1.07811075</v>
      </c>
      <c r="AR1054" s="175" t="s">
        <v>85</v>
      </c>
      <c r="AT1054" s="176" t="s">
        <v>74</v>
      </c>
      <c r="AU1054" s="176" t="s">
        <v>83</v>
      </c>
      <c r="AY1054" s="175" t="s">
        <v>144</v>
      </c>
      <c r="BK1054" s="177">
        <f>SUM(BK1055:BK1087)</f>
        <v>0</v>
      </c>
    </row>
    <row r="1055" spans="1:65" s="2" customFormat="1" ht="16.5" customHeight="1">
      <c r="A1055" s="36"/>
      <c r="B1055" s="37"/>
      <c r="C1055" s="180" t="s">
        <v>1324</v>
      </c>
      <c r="D1055" s="180" t="s">
        <v>147</v>
      </c>
      <c r="E1055" s="181" t="s">
        <v>1325</v>
      </c>
      <c r="F1055" s="182" t="s">
        <v>1326</v>
      </c>
      <c r="G1055" s="183" t="s">
        <v>199</v>
      </c>
      <c r="H1055" s="184">
        <v>5.387</v>
      </c>
      <c r="I1055" s="185"/>
      <c r="J1055" s="186">
        <f>ROUND(I1055*H1055,2)</f>
        <v>0</v>
      </c>
      <c r="K1055" s="182" t="s">
        <v>151</v>
      </c>
      <c r="L1055" s="41"/>
      <c r="M1055" s="187" t="s">
        <v>19</v>
      </c>
      <c r="N1055" s="188" t="s">
        <v>46</v>
      </c>
      <c r="O1055" s="66"/>
      <c r="P1055" s="189">
        <f>O1055*H1055</f>
        <v>0</v>
      </c>
      <c r="Q1055" s="189">
        <v>0.01182</v>
      </c>
      <c r="R1055" s="189">
        <f>Q1055*H1055</f>
        <v>0.06367434</v>
      </c>
      <c r="S1055" s="189">
        <v>0</v>
      </c>
      <c r="T1055" s="190">
        <f>S1055*H1055</f>
        <v>0</v>
      </c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R1055" s="191" t="s">
        <v>249</v>
      </c>
      <c r="AT1055" s="191" t="s">
        <v>147</v>
      </c>
      <c r="AU1055" s="191" t="s">
        <v>85</v>
      </c>
      <c r="AY1055" s="19" t="s">
        <v>144</v>
      </c>
      <c r="BE1055" s="192">
        <f>IF(N1055="základní",J1055,0)</f>
        <v>0</v>
      </c>
      <c r="BF1055" s="192">
        <f>IF(N1055="snížená",J1055,0)</f>
        <v>0</v>
      </c>
      <c r="BG1055" s="192">
        <f>IF(N1055="zákl. přenesená",J1055,0)</f>
        <v>0</v>
      </c>
      <c r="BH1055" s="192">
        <f>IF(N1055="sníž. přenesená",J1055,0)</f>
        <v>0</v>
      </c>
      <c r="BI1055" s="192">
        <f>IF(N1055="nulová",J1055,0)</f>
        <v>0</v>
      </c>
      <c r="BJ1055" s="19" t="s">
        <v>83</v>
      </c>
      <c r="BK1055" s="192">
        <f>ROUND(I1055*H1055,2)</f>
        <v>0</v>
      </c>
      <c r="BL1055" s="19" t="s">
        <v>249</v>
      </c>
      <c r="BM1055" s="191" t="s">
        <v>1327</v>
      </c>
    </row>
    <row r="1056" spans="1:47" s="2" customFormat="1" ht="19.5">
      <c r="A1056" s="36"/>
      <c r="B1056" s="37"/>
      <c r="C1056" s="38"/>
      <c r="D1056" s="193" t="s">
        <v>154</v>
      </c>
      <c r="E1056" s="38"/>
      <c r="F1056" s="194" t="s">
        <v>1328</v>
      </c>
      <c r="G1056" s="38"/>
      <c r="H1056" s="38"/>
      <c r="I1056" s="195"/>
      <c r="J1056" s="38"/>
      <c r="K1056" s="38"/>
      <c r="L1056" s="41"/>
      <c r="M1056" s="196"/>
      <c r="N1056" s="197"/>
      <c r="O1056" s="66"/>
      <c r="P1056" s="66"/>
      <c r="Q1056" s="66"/>
      <c r="R1056" s="66"/>
      <c r="S1056" s="66"/>
      <c r="T1056" s="67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T1056" s="19" t="s">
        <v>154</v>
      </c>
      <c r="AU1056" s="19" t="s">
        <v>85</v>
      </c>
    </row>
    <row r="1057" spans="1:47" s="2" customFormat="1" ht="11.25">
      <c r="A1057" s="36"/>
      <c r="B1057" s="37"/>
      <c r="C1057" s="38"/>
      <c r="D1057" s="198" t="s">
        <v>155</v>
      </c>
      <c r="E1057" s="38"/>
      <c r="F1057" s="199" t="s">
        <v>1329</v>
      </c>
      <c r="G1057" s="38"/>
      <c r="H1057" s="38"/>
      <c r="I1057" s="195"/>
      <c r="J1057" s="38"/>
      <c r="K1057" s="38"/>
      <c r="L1057" s="41"/>
      <c r="M1057" s="196"/>
      <c r="N1057" s="197"/>
      <c r="O1057" s="66"/>
      <c r="P1057" s="66"/>
      <c r="Q1057" s="66"/>
      <c r="R1057" s="66"/>
      <c r="S1057" s="66"/>
      <c r="T1057" s="67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T1057" s="19" t="s">
        <v>155</v>
      </c>
      <c r="AU1057" s="19" t="s">
        <v>85</v>
      </c>
    </row>
    <row r="1058" spans="2:51" s="13" customFormat="1" ht="11.25">
      <c r="B1058" s="201"/>
      <c r="C1058" s="202"/>
      <c r="D1058" s="193" t="s">
        <v>184</v>
      </c>
      <c r="E1058" s="203" t="s">
        <v>19</v>
      </c>
      <c r="F1058" s="204" t="s">
        <v>1330</v>
      </c>
      <c r="G1058" s="202"/>
      <c r="H1058" s="205">
        <v>5.387</v>
      </c>
      <c r="I1058" s="206"/>
      <c r="J1058" s="202"/>
      <c r="K1058" s="202"/>
      <c r="L1058" s="207"/>
      <c r="M1058" s="208"/>
      <c r="N1058" s="209"/>
      <c r="O1058" s="209"/>
      <c r="P1058" s="209"/>
      <c r="Q1058" s="209"/>
      <c r="R1058" s="209"/>
      <c r="S1058" s="209"/>
      <c r="T1058" s="210"/>
      <c r="AT1058" s="211" t="s">
        <v>184</v>
      </c>
      <c r="AU1058" s="211" t="s">
        <v>85</v>
      </c>
      <c r="AV1058" s="13" t="s">
        <v>85</v>
      </c>
      <c r="AW1058" s="13" t="s">
        <v>37</v>
      </c>
      <c r="AX1058" s="13" t="s">
        <v>83</v>
      </c>
      <c r="AY1058" s="211" t="s">
        <v>144</v>
      </c>
    </row>
    <row r="1059" spans="1:65" s="2" customFormat="1" ht="16.5" customHeight="1">
      <c r="A1059" s="36"/>
      <c r="B1059" s="37"/>
      <c r="C1059" s="180" t="s">
        <v>1331</v>
      </c>
      <c r="D1059" s="180" t="s">
        <v>147</v>
      </c>
      <c r="E1059" s="181" t="s">
        <v>1332</v>
      </c>
      <c r="F1059" s="182" t="s">
        <v>1333</v>
      </c>
      <c r="G1059" s="183" t="s">
        <v>199</v>
      </c>
      <c r="H1059" s="184">
        <v>5.471</v>
      </c>
      <c r="I1059" s="185"/>
      <c r="J1059" s="186">
        <f>ROUND(I1059*H1059,2)</f>
        <v>0</v>
      </c>
      <c r="K1059" s="182" t="s">
        <v>151</v>
      </c>
      <c r="L1059" s="41"/>
      <c r="M1059" s="187" t="s">
        <v>19</v>
      </c>
      <c r="N1059" s="188" t="s">
        <v>46</v>
      </c>
      <c r="O1059" s="66"/>
      <c r="P1059" s="189">
        <f>O1059*H1059</f>
        <v>0</v>
      </c>
      <c r="Q1059" s="189">
        <v>0</v>
      </c>
      <c r="R1059" s="189">
        <f>Q1059*H1059</f>
        <v>0</v>
      </c>
      <c r="S1059" s="189">
        <v>0.01725</v>
      </c>
      <c r="T1059" s="190">
        <f>S1059*H1059</f>
        <v>0.09437475000000001</v>
      </c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R1059" s="191" t="s">
        <v>249</v>
      </c>
      <c r="AT1059" s="191" t="s">
        <v>147</v>
      </c>
      <c r="AU1059" s="191" t="s">
        <v>85</v>
      </c>
      <c r="AY1059" s="19" t="s">
        <v>144</v>
      </c>
      <c r="BE1059" s="192">
        <f>IF(N1059="základní",J1059,0)</f>
        <v>0</v>
      </c>
      <c r="BF1059" s="192">
        <f>IF(N1059="snížená",J1059,0)</f>
        <v>0</v>
      </c>
      <c r="BG1059" s="192">
        <f>IF(N1059="zákl. přenesená",J1059,0)</f>
        <v>0</v>
      </c>
      <c r="BH1059" s="192">
        <f>IF(N1059="sníž. přenesená",J1059,0)</f>
        <v>0</v>
      </c>
      <c r="BI1059" s="192">
        <f>IF(N1059="nulová",J1059,0)</f>
        <v>0</v>
      </c>
      <c r="BJ1059" s="19" t="s">
        <v>83</v>
      </c>
      <c r="BK1059" s="192">
        <f>ROUND(I1059*H1059,2)</f>
        <v>0</v>
      </c>
      <c r="BL1059" s="19" t="s">
        <v>249</v>
      </c>
      <c r="BM1059" s="191" t="s">
        <v>1334</v>
      </c>
    </row>
    <row r="1060" spans="1:47" s="2" customFormat="1" ht="19.5">
      <c r="A1060" s="36"/>
      <c r="B1060" s="37"/>
      <c r="C1060" s="38"/>
      <c r="D1060" s="193" t="s">
        <v>154</v>
      </c>
      <c r="E1060" s="38"/>
      <c r="F1060" s="194" t="s">
        <v>1335</v>
      </c>
      <c r="G1060" s="38"/>
      <c r="H1060" s="38"/>
      <c r="I1060" s="195"/>
      <c r="J1060" s="38"/>
      <c r="K1060" s="38"/>
      <c r="L1060" s="41"/>
      <c r="M1060" s="196"/>
      <c r="N1060" s="197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154</v>
      </c>
      <c r="AU1060" s="19" t="s">
        <v>85</v>
      </c>
    </row>
    <row r="1061" spans="1:47" s="2" customFormat="1" ht="11.25">
      <c r="A1061" s="36"/>
      <c r="B1061" s="37"/>
      <c r="C1061" s="38"/>
      <c r="D1061" s="198" t="s">
        <v>155</v>
      </c>
      <c r="E1061" s="38"/>
      <c r="F1061" s="199" t="s">
        <v>1336</v>
      </c>
      <c r="G1061" s="38"/>
      <c r="H1061" s="38"/>
      <c r="I1061" s="195"/>
      <c r="J1061" s="38"/>
      <c r="K1061" s="38"/>
      <c r="L1061" s="41"/>
      <c r="M1061" s="196"/>
      <c r="N1061" s="197"/>
      <c r="O1061" s="66"/>
      <c r="P1061" s="66"/>
      <c r="Q1061" s="66"/>
      <c r="R1061" s="66"/>
      <c r="S1061" s="66"/>
      <c r="T1061" s="67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T1061" s="19" t="s">
        <v>155</v>
      </c>
      <c r="AU1061" s="19" t="s">
        <v>85</v>
      </c>
    </row>
    <row r="1062" spans="1:47" s="2" customFormat="1" ht="19.5">
      <c r="A1062" s="36"/>
      <c r="B1062" s="37"/>
      <c r="C1062" s="38"/>
      <c r="D1062" s="193" t="s">
        <v>167</v>
      </c>
      <c r="E1062" s="38"/>
      <c r="F1062" s="200" t="s">
        <v>1337</v>
      </c>
      <c r="G1062" s="38"/>
      <c r="H1062" s="38"/>
      <c r="I1062" s="195"/>
      <c r="J1062" s="38"/>
      <c r="K1062" s="38"/>
      <c r="L1062" s="41"/>
      <c r="M1062" s="196"/>
      <c r="N1062" s="197"/>
      <c r="O1062" s="66"/>
      <c r="P1062" s="66"/>
      <c r="Q1062" s="66"/>
      <c r="R1062" s="66"/>
      <c r="S1062" s="66"/>
      <c r="T1062" s="67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T1062" s="19" t="s">
        <v>167</v>
      </c>
      <c r="AU1062" s="19" t="s">
        <v>85</v>
      </c>
    </row>
    <row r="1063" spans="2:51" s="13" customFormat="1" ht="11.25">
      <c r="B1063" s="201"/>
      <c r="C1063" s="202"/>
      <c r="D1063" s="193" t="s">
        <v>184</v>
      </c>
      <c r="E1063" s="203" t="s">
        <v>19</v>
      </c>
      <c r="F1063" s="204" t="s">
        <v>1338</v>
      </c>
      <c r="G1063" s="202"/>
      <c r="H1063" s="205">
        <v>4.2</v>
      </c>
      <c r="I1063" s="206"/>
      <c r="J1063" s="202"/>
      <c r="K1063" s="202"/>
      <c r="L1063" s="207"/>
      <c r="M1063" s="208"/>
      <c r="N1063" s="209"/>
      <c r="O1063" s="209"/>
      <c r="P1063" s="209"/>
      <c r="Q1063" s="209"/>
      <c r="R1063" s="209"/>
      <c r="S1063" s="209"/>
      <c r="T1063" s="210"/>
      <c r="AT1063" s="211" t="s">
        <v>184</v>
      </c>
      <c r="AU1063" s="211" t="s">
        <v>85</v>
      </c>
      <c r="AV1063" s="13" t="s">
        <v>85</v>
      </c>
      <c r="AW1063" s="13" t="s">
        <v>37</v>
      </c>
      <c r="AX1063" s="13" t="s">
        <v>75</v>
      </c>
      <c r="AY1063" s="211" t="s">
        <v>144</v>
      </c>
    </row>
    <row r="1064" spans="2:51" s="15" customFormat="1" ht="11.25">
      <c r="B1064" s="227"/>
      <c r="C1064" s="228"/>
      <c r="D1064" s="193" t="s">
        <v>184</v>
      </c>
      <c r="E1064" s="229" t="s">
        <v>19</v>
      </c>
      <c r="F1064" s="230" t="s">
        <v>416</v>
      </c>
      <c r="G1064" s="228"/>
      <c r="H1064" s="229" t="s">
        <v>19</v>
      </c>
      <c r="I1064" s="231"/>
      <c r="J1064" s="228"/>
      <c r="K1064" s="228"/>
      <c r="L1064" s="232"/>
      <c r="M1064" s="233"/>
      <c r="N1064" s="234"/>
      <c r="O1064" s="234"/>
      <c r="P1064" s="234"/>
      <c r="Q1064" s="234"/>
      <c r="R1064" s="234"/>
      <c r="S1064" s="234"/>
      <c r="T1064" s="235"/>
      <c r="AT1064" s="236" t="s">
        <v>184</v>
      </c>
      <c r="AU1064" s="236" t="s">
        <v>85</v>
      </c>
      <c r="AV1064" s="15" t="s">
        <v>83</v>
      </c>
      <c r="AW1064" s="15" t="s">
        <v>37</v>
      </c>
      <c r="AX1064" s="15" t="s">
        <v>75</v>
      </c>
      <c r="AY1064" s="236" t="s">
        <v>144</v>
      </c>
    </row>
    <row r="1065" spans="2:51" s="13" customFormat="1" ht="11.25">
      <c r="B1065" s="201"/>
      <c r="C1065" s="202"/>
      <c r="D1065" s="193" t="s">
        <v>184</v>
      </c>
      <c r="E1065" s="203" t="s">
        <v>19</v>
      </c>
      <c r="F1065" s="204" t="s">
        <v>1339</v>
      </c>
      <c r="G1065" s="202"/>
      <c r="H1065" s="205">
        <v>1.271</v>
      </c>
      <c r="I1065" s="206"/>
      <c r="J1065" s="202"/>
      <c r="K1065" s="202"/>
      <c r="L1065" s="207"/>
      <c r="M1065" s="208"/>
      <c r="N1065" s="209"/>
      <c r="O1065" s="209"/>
      <c r="P1065" s="209"/>
      <c r="Q1065" s="209"/>
      <c r="R1065" s="209"/>
      <c r="S1065" s="209"/>
      <c r="T1065" s="210"/>
      <c r="AT1065" s="211" t="s">
        <v>184</v>
      </c>
      <c r="AU1065" s="211" t="s">
        <v>85</v>
      </c>
      <c r="AV1065" s="13" t="s">
        <v>85</v>
      </c>
      <c r="AW1065" s="13" t="s">
        <v>37</v>
      </c>
      <c r="AX1065" s="13" t="s">
        <v>75</v>
      </c>
      <c r="AY1065" s="211" t="s">
        <v>144</v>
      </c>
    </row>
    <row r="1066" spans="2:51" s="14" customFormat="1" ht="11.25">
      <c r="B1066" s="212"/>
      <c r="C1066" s="213"/>
      <c r="D1066" s="193" t="s">
        <v>184</v>
      </c>
      <c r="E1066" s="214" t="s">
        <v>19</v>
      </c>
      <c r="F1066" s="215" t="s">
        <v>186</v>
      </c>
      <c r="G1066" s="213"/>
      <c r="H1066" s="216">
        <v>5.471</v>
      </c>
      <c r="I1066" s="217"/>
      <c r="J1066" s="213"/>
      <c r="K1066" s="213"/>
      <c r="L1066" s="218"/>
      <c r="M1066" s="219"/>
      <c r="N1066" s="220"/>
      <c r="O1066" s="220"/>
      <c r="P1066" s="220"/>
      <c r="Q1066" s="220"/>
      <c r="R1066" s="220"/>
      <c r="S1066" s="220"/>
      <c r="T1066" s="221"/>
      <c r="AT1066" s="222" t="s">
        <v>184</v>
      </c>
      <c r="AU1066" s="222" t="s">
        <v>85</v>
      </c>
      <c r="AV1066" s="14" t="s">
        <v>169</v>
      </c>
      <c r="AW1066" s="14" t="s">
        <v>37</v>
      </c>
      <c r="AX1066" s="14" t="s">
        <v>83</v>
      </c>
      <c r="AY1066" s="222" t="s">
        <v>144</v>
      </c>
    </row>
    <row r="1067" spans="1:65" s="2" customFormat="1" ht="21.75" customHeight="1">
      <c r="A1067" s="36"/>
      <c r="B1067" s="37"/>
      <c r="C1067" s="180" t="s">
        <v>1340</v>
      </c>
      <c r="D1067" s="180" t="s">
        <v>147</v>
      </c>
      <c r="E1067" s="181" t="s">
        <v>1341</v>
      </c>
      <c r="F1067" s="182" t="s">
        <v>1342</v>
      </c>
      <c r="G1067" s="183" t="s">
        <v>199</v>
      </c>
      <c r="H1067" s="184">
        <v>7.28</v>
      </c>
      <c r="I1067" s="185"/>
      <c r="J1067" s="186">
        <f>ROUND(I1067*H1067,2)</f>
        <v>0</v>
      </c>
      <c r="K1067" s="182" t="s">
        <v>151</v>
      </c>
      <c r="L1067" s="41"/>
      <c r="M1067" s="187" t="s">
        <v>19</v>
      </c>
      <c r="N1067" s="188" t="s">
        <v>46</v>
      </c>
      <c r="O1067" s="66"/>
      <c r="P1067" s="189">
        <f>O1067*H1067</f>
        <v>0</v>
      </c>
      <c r="Q1067" s="189">
        <v>0.02055</v>
      </c>
      <c r="R1067" s="189">
        <f>Q1067*H1067</f>
        <v>0.149604</v>
      </c>
      <c r="S1067" s="189">
        <v>0</v>
      </c>
      <c r="T1067" s="190">
        <f>S1067*H1067</f>
        <v>0</v>
      </c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R1067" s="191" t="s">
        <v>249</v>
      </c>
      <c r="AT1067" s="191" t="s">
        <v>147</v>
      </c>
      <c r="AU1067" s="191" t="s">
        <v>85</v>
      </c>
      <c r="AY1067" s="19" t="s">
        <v>144</v>
      </c>
      <c r="BE1067" s="192">
        <f>IF(N1067="základní",J1067,0)</f>
        <v>0</v>
      </c>
      <c r="BF1067" s="192">
        <f>IF(N1067="snížená",J1067,0)</f>
        <v>0</v>
      </c>
      <c r="BG1067" s="192">
        <f>IF(N1067="zákl. přenesená",J1067,0)</f>
        <v>0</v>
      </c>
      <c r="BH1067" s="192">
        <f>IF(N1067="sníž. přenesená",J1067,0)</f>
        <v>0</v>
      </c>
      <c r="BI1067" s="192">
        <f>IF(N1067="nulová",J1067,0)</f>
        <v>0</v>
      </c>
      <c r="BJ1067" s="19" t="s">
        <v>83</v>
      </c>
      <c r="BK1067" s="192">
        <f>ROUND(I1067*H1067,2)</f>
        <v>0</v>
      </c>
      <c r="BL1067" s="19" t="s">
        <v>249</v>
      </c>
      <c r="BM1067" s="191" t="s">
        <v>1343</v>
      </c>
    </row>
    <row r="1068" spans="1:47" s="2" customFormat="1" ht="19.5">
      <c r="A1068" s="36"/>
      <c r="B1068" s="37"/>
      <c r="C1068" s="38"/>
      <c r="D1068" s="193" t="s">
        <v>154</v>
      </c>
      <c r="E1068" s="38"/>
      <c r="F1068" s="194" t="s">
        <v>1344</v>
      </c>
      <c r="G1068" s="38"/>
      <c r="H1068" s="38"/>
      <c r="I1068" s="195"/>
      <c r="J1068" s="38"/>
      <c r="K1068" s="38"/>
      <c r="L1068" s="41"/>
      <c r="M1068" s="196"/>
      <c r="N1068" s="197"/>
      <c r="O1068" s="66"/>
      <c r="P1068" s="66"/>
      <c r="Q1068" s="66"/>
      <c r="R1068" s="66"/>
      <c r="S1068" s="66"/>
      <c r="T1068" s="67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T1068" s="19" t="s">
        <v>154</v>
      </c>
      <c r="AU1068" s="19" t="s">
        <v>85</v>
      </c>
    </row>
    <row r="1069" spans="1:47" s="2" customFormat="1" ht="11.25">
      <c r="A1069" s="36"/>
      <c r="B1069" s="37"/>
      <c r="C1069" s="38"/>
      <c r="D1069" s="198" t="s">
        <v>155</v>
      </c>
      <c r="E1069" s="38"/>
      <c r="F1069" s="199" t="s">
        <v>1345</v>
      </c>
      <c r="G1069" s="38"/>
      <c r="H1069" s="38"/>
      <c r="I1069" s="195"/>
      <c r="J1069" s="38"/>
      <c r="K1069" s="38"/>
      <c r="L1069" s="41"/>
      <c r="M1069" s="196"/>
      <c r="N1069" s="197"/>
      <c r="O1069" s="66"/>
      <c r="P1069" s="66"/>
      <c r="Q1069" s="66"/>
      <c r="R1069" s="66"/>
      <c r="S1069" s="66"/>
      <c r="T1069" s="67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T1069" s="19" t="s">
        <v>155</v>
      </c>
      <c r="AU1069" s="19" t="s">
        <v>85</v>
      </c>
    </row>
    <row r="1070" spans="2:51" s="13" customFormat="1" ht="11.25">
      <c r="B1070" s="201"/>
      <c r="C1070" s="202"/>
      <c r="D1070" s="193" t="s">
        <v>184</v>
      </c>
      <c r="E1070" s="203" t="s">
        <v>19</v>
      </c>
      <c r="F1070" s="204" t="s">
        <v>1346</v>
      </c>
      <c r="G1070" s="202"/>
      <c r="H1070" s="205">
        <v>7.28</v>
      </c>
      <c r="I1070" s="206"/>
      <c r="J1070" s="202"/>
      <c r="K1070" s="202"/>
      <c r="L1070" s="207"/>
      <c r="M1070" s="208"/>
      <c r="N1070" s="209"/>
      <c r="O1070" s="209"/>
      <c r="P1070" s="209"/>
      <c r="Q1070" s="209"/>
      <c r="R1070" s="209"/>
      <c r="S1070" s="209"/>
      <c r="T1070" s="210"/>
      <c r="AT1070" s="211" t="s">
        <v>184</v>
      </c>
      <c r="AU1070" s="211" t="s">
        <v>85</v>
      </c>
      <c r="AV1070" s="13" t="s">
        <v>85</v>
      </c>
      <c r="AW1070" s="13" t="s">
        <v>37</v>
      </c>
      <c r="AX1070" s="13" t="s">
        <v>75</v>
      </c>
      <c r="AY1070" s="211" t="s">
        <v>144</v>
      </c>
    </row>
    <row r="1071" spans="2:51" s="14" customFormat="1" ht="11.25">
      <c r="B1071" s="212"/>
      <c r="C1071" s="213"/>
      <c r="D1071" s="193" t="s">
        <v>184</v>
      </c>
      <c r="E1071" s="214" t="s">
        <v>19</v>
      </c>
      <c r="F1071" s="215" t="s">
        <v>186</v>
      </c>
      <c r="G1071" s="213"/>
      <c r="H1071" s="216">
        <v>7.28</v>
      </c>
      <c r="I1071" s="217"/>
      <c r="J1071" s="213"/>
      <c r="K1071" s="213"/>
      <c r="L1071" s="218"/>
      <c r="M1071" s="219"/>
      <c r="N1071" s="220"/>
      <c r="O1071" s="220"/>
      <c r="P1071" s="220"/>
      <c r="Q1071" s="220"/>
      <c r="R1071" s="220"/>
      <c r="S1071" s="220"/>
      <c r="T1071" s="221"/>
      <c r="AT1071" s="222" t="s">
        <v>184</v>
      </c>
      <c r="AU1071" s="222" t="s">
        <v>85</v>
      </c>
      <c r="AV1071" s="14" t="s">
        <v>169</v>
      </c>
      <c r="AW1071" s="14" t="s">
        <v>37</v>
      </c>
      <c r="AX1071" s="14" t="s">
        <v>83</v>
      </c>
      <c r="AY1071" s="222" t="s">
        <v>144</v>
      </c>
    </row>
    <row r="1072" spans="1:65" s="2" customFormat="1" ht="16.5" customHeight="1">
      <c r="A1072" s="36"/>
      <c r="B1072" s="37"/>
      <c r="C1072" s="180" t="s">
        <v>1347</v>
      </c>
      <c r="D1072" s="180" t="s">
        <v>147</v>
      </c>
      <c r="E1072" s="181" t="s">
        <v>1348</v>
      </c>
      <c r="F1072" s="182" t="s">
        <v>1349</v>
      </c>
      <c r="G1072" s="183" t="s">
        <v>199</v>
      </c>
      <c r="H1072" s="184">
        <v>37.836</v>
      </c>
      <c r="I1072" s="185"/>
      <c r="J1072" s="186">
        <f>ROUND(I1072*H1072,2)</f>
        <v>0</v>
      </c>
      <c r="K1072" s="182" t="s">
        <v>151</v>
      </c>
      <c r="L1072" s="41"/>
      <c r="M1072" s="187" t="s">
        <v>19</v>
      </c>
      <c r="N1072" s="188" t="s">
        <v>46</v>
      </c>
      <c r="O1072" s="66"/>
      <c r="P1072" s="189">
        <f>O1072*H1072</f>
        <v>0</v>
      </c>
      <c r="Q1072" s="189">
        <v>0</v>
      </c>
      <c r="R1072" s="189">
        <f>Q1072*H1072</f>
        <v>0</v>
      </c>
      <c r="S1072" s="189">
        <v>0.026</v>
      </c>
      <c r="T1072" s="190">
        <f>S1072*H1072</f>
        <v>0.9837359999999999</v>
      </c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R1072" s="191" t="s">
        <v>249</v>
      </c>
      <c r="AT1072" s="191" t="s">
        <v>147</v>
      </c>
      <c r="AU1072" s="191" t="s">
        <v>85</v>
      </c>
      <c r="AY1072" s="19" t="s">
        <v>144</v>
      </c>
      <c r="BE1072" s="192">
        <f>IF(N1072="základní",J1072,0)</f>
        <v>0</v>
      </c>
      <c r="BF1072" s="192">
        <f>IF(N1072="snížená",J1072,0)</f>
        <v>0</v>
      </c>
      <c r="BG1072" s="192">
        <f>IF(N1072="zákl. přenesená",J1072,0)</f>
        <v>0</v>
      </c>
      <c r="BH1072" s="192">
        <f>IF(N1072="sníž. přenesená",J1072,0)</f>
        <v>0</v>
      </c>
      <c r="BI1072" s="192">
        <f>IF(N1072="nulová",J1072,0)</f>
        <v>0</v>
      </c>
      <c r="BJ1072" s="19" t="s">
        <v>83</v>
      </c>
      <c r="BK1072" s="192">
        <f>ROUND(I1072*H1072,2)</f>
        <v>0</v>
      </c>
      <c r="BL1072" s="19" t="s">
        <v>249</v>
      </c>
      <c r="BM1072" s="191" t="s">
        <v>1350</v>
      </c>
    </row>
    <row r="1073" spans="1:47" s="2" customFormat="1" ht="11.25">
      <c r="A1073" s="36"/>
      <c r="B1073" s="37"/>
      <c r="C1073" s="38"/>
      <c r="D1073" s="193" t="s">
        <v>154</v>
      </c>
      <c r="E1073" s="38"/>
      <c r="F1073" s="194" t="s">
        <v>1351</v>
      </c>
      <c r="G1073" s="38"/>
      <c r="H1073" s="38"/>
      <c r="I1073" s="195"/>
      <c r="J1073" s="38"/>
      <c r="K1073" s="38"/>
      <c r="L1073" s="41"/>
      <c r="M1073" s="196"/>
      <c r="N1073" s="197"/>
      <c r="O1073" s="66"/>
      <c r="P1073" s="66"/>
      <c r="Q1073" s="66"/>
      <c r="R1073" s="66"/>
      <c r="S1073" s="66"/>
      <c r="T1073" s="67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T1073" s="19" t="s">
        <v>154</v>
      </c>
      <c r="AU1073" s="19" t="s">
        <v>85</v>
      </c>
    </row>
    <row r="1074" spans="1:47" s="2" customFormat="1" ht="11.25">
      <c r="A1074" s="36"/>
      <c r="B1074" s="37"/>
      <c r="C1074" s="38"/>
      <c r="D1074" s="198" t="s">
        <v>155</v>
      </c>
      <c r="E1074" s="38"/>
      <c r="F1074" s="199" t="s">
        <v>1352</v>
      </c>
      <c r="G1074" s="38"/>
      <c r="H1074" s="38"/>
      <c r="I1074" s="195"/>
      <c r="J1074" s="38"/>
      <c r="K1074" s="38"/>
      <c r="L1074" s="41"/>
      <c r="M1074" s="196"/>
      <c r="N1074" s="197"/>
      <c r="O1074" s="66"/>
      <c r="P1074" s="66"/>
      <c r="Q1074" s="66"/>
      <c r="R1074" s="66"/>
      <c r="S1074" s="66"/>
      <c r="T1074" s="67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T1074" s="19" t="s">
        <v>155</v>
      </c>
      <c r="AU1074" s="19" t="s">
        <v>85</v>
      </c>
    </row>
    <row r="1075" spans="2:51" s="15" customFormat="1" ht="11.25">
      <c r="B1075" s="227"/>
      <c r="C1075" s="228"/>
      <c r="D1075" s="193" t="s">
        <v>184</v>
      </c>
      <c r="E1075" s="229" t="s">
        <v>19</v>
      </c>
      <c r="F1075" s="230" t="s">
        <v>509</v>
      </c>
      <c r="G1075" s="228"/>
      <c r="H1075" s="229" t="s">
        <v>19</v>
      </c>
      <c r="I1075" s="231"/>
      <c r="J1075" s="228"/>
      <c r="K1075" s="228"/>
      <c r="L1075" s="232"/>
      <c r="M1075" s="233"/>
      <c r="N1075" s="234"/>
      <c r="O1075" s="234"/>
      <c r="P1075" s="234"/>
      <c r="Q1075" s="234"/>
      <c r="R1075" s="234"/>
      <c r="S1075" s="234"/>
      <c r="T1075" s="235"/>
      <c r="AT1075" s="236" t="s">
        <v>184</v>
      </c>
      <c r="AU1075" s="236" t="s">
        <v>85</v>
      </c>
      <c r="AV1075" s="15" t="s">
        <v>83</v>
      </c>
      <c r="AW1075" s="15" t="s">
        <v>37</v>
      </c>
      <c r="AX1075" s="15" t="s">
        <v>75</v>
      </c>
      <c r="AY1075" s="236" t="s">
        <v>144</v>
      </c>
    </row>
    <row r="1076" spans="2:51" s="13" customFormat="1" ht="11.25">
      <c r="B1076" s="201"/>
      <c r="C1076" s="202"/>
      <c r="D1076" s="193" t="s">
        <v>184</v>
      </c>
      <c r="E1076" s="203" t="s">
        <v>19</v>
      </c>
      <c r="F1076" s="204" t="s">
        <v>1353</v>
      </c>
      <c r="G1076" s="202"/>
      <c r="H1076" s="205">
        <v>29.736</v>
      </c>
      <c r="I1076" s="206"/>
      <c r="J1076" s="202"/>
      <c r="K1076" s="202"/>
      <c r="L1076" s="207"/>
      <c r="M1076" s="208"/>
      <c r="N1076" s="209"/>
      <c r="O1076" s="209"/>
      <c r="P1076" s="209"/>
      <c r="Q1076" s="209"/>
      <c r="R1076" s="209"/>
      <c r="S1076" s="209"/>
      <c r="T1076" s="210"/>
      <c r="AT1076" s="211" t="s">
        <v>184</v>
      </c>
      <c r="AU1076" s="211" t="s">
        <v>85</v>
      </c>
      <c r="AV1076" s="13" t="s">
        <v>85</v>
      </c>
      <c r="AW1076" s="13" t="s">
        <v>37</v>
      </c>
      <c r="AX1076" s="13" t="s">
        <v>75</v>
      </c>
      <c r="AY1076" s="211" t="s">
        <v>144</v>
      </c>
    </row>
    <row r="1077" spans="2:51" s="13" customFormat="1" ht="11.25">
      <c r="B1077" s="201"/>
      <c r="C1077" s="202"/>
      <c r="D1077" s="193" t="s">
        <v>184</v>
      </c>
      <c r="E1077" s="203" t="s">
        <v>19</v>
      </c>
      <c r="F1077" s="204" t="s">
        <v>1354</v>
      </c>
      <c r="G1077" s="202"/>
      <c r="H1077" s="205">
        <v>8.1</v>
      </c>
      <c r="I1077" s="206"/>
      <c r="J1077" s="202"/>
      <c r="K1077" s="202"/>
      <c r="L1077" s="207"/>
      <c r="M1077" s="208"/>
      <c r="N1077" s="209"/>
      <c r="O1077" s="209"/>
      <c r="P1077" s="209"/>
      <c r="Q1077" s="209"/>
      <c r="R1077" s="209"/>
      <c r="S1077" s="209"/>
      <c r="T1077" s="210"/>
      <c r="AT1077" s="211" t="s">
        <v>184</v>
      </c>
      <c r="AU1077" s="211" t="s">
        <v>85</v>
      </c>
      <c r="AV1077" s="13" t="s">
        <v>85</v>
      </c>
      <c r="AW1077" s="13" t="s">
        <v>37</v>
      </c>
      <c r="AX1077" s="13" t="s">
        <v>75</v>
      </c>
      <c r="AY1077" s="211" t="s">
        <v>144</v>
      </c>
    </row>
    <row r="1078" spans="2:51" s="14" customFormat="1" ht="11.25">
      <c r="B1078" s="212"/>
      <c r="C1078" s="213"/>
      <c r="D1078" s="193" t="s">
        <v>184</v>
      </c>
      <c r="E1078" s="214" t="s">
        <v>19</v>
      </c>
      <c r="F1078" s="215" t="s">
        <v>186</v>
      </c>
      <c r="G1078" s="213"/>
      <c r="H1078" s="216">
        <v>37.836</v>
      </c>
      <c r="I1078" s="217"/>
      <c r="J1078" s="213"/>
      <c r="K1078" s="213"/>
      <c r="L1078" s="218"/>
      <c r="M1078" s="219"/>
      <c r="N1078" s="220"/>
      <c r="O1078" s="220"/>
      <c r="P1078" s="220"/>
      <c r="Q1078" s="220"/>
      <c r="R1078" s="220"/>
      <c r="S1078" s="220"/>
      <c r="T1078" s="221"/>
      <c r="AT1078" s="222" t="s">
        <v>184</v>
      </c>
      <c r="AU1078" s="222" t="s">
        <v>85</v>
      </c>
      <c r="AV1078" s="14" t="s">
        <v>169</v>
      </c>
      <c r="AW1078" s="14" t="s">
        <v>37</v>
      </c>
      <c r="AX1078" s="14" t="s">
        <v>83</v>
      </c>
      <c r="AY1078" s="222" t="s">
        <v>144</v>
      </c>
    </row>
    <row r="1079" spans="1:65" s="2" customFormat="1" ht="16.5" customHeight="1">
      <c r="A1079" s="36"/>
      <c r="B1079" s="37"/>
      <c r="C1079" s="180" t="s">
        <v>1355</v>
      </c>
      <c r="D1079" s="180" t="s">
        <v>147</v>
      </c>
      <c r="E1079" s="181" t="s">
        <v>1356</v>
      </c>
      <c r="F1079" s="182" t="s">
        <v>1357</v>
      </c>
      <c r="G1079" s="183" t="s">
        <v>199</v>
      </c>
      <c r="H1079" s="184">
        <v>10</v>
      </c>
      <c r="I1079" s="185"/>
      <c r="J1079" s="186">
        <f>ROUND(I1079*H1079,2)</f>
        <v>0</v>
      </c>
      <c r="K1079" s="182" t="s">
        <v>151</v>
      </c>
      <c r="L1079" s="41"/>
      <c r="M1079" s="187" t="s">
        <v>19</v>
      </c>
      <c r="N1079" s="188" t="s">
        <v>46</v>
      </c>
      <c r="O1079" s="66"/>
      <c r="P1079" s="189">
        <f>O1079*H1079</f>
        <v>0</v>
      </c>
      <c r="Q1079" s="189">
        <v>0.00117</v>
      </c>
      <c r="R1079" s="189">
        <f>Q1079*H1079</f>
        <v>0.0117</v>
      </c>
      <c r="S1079" s="189">
        <v>0</v>
      </c>
      <c r="T1079" s="190">
        <f>S1079*H1079</f>
        <v>0</v>
      </c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R1079" s="191" t="s">
        <v>249</v>
      </c>
      <c r="AT1079" s="191" t="s">
        <v>147</v>
      </c>
      <c r="AU1079" s="191" t="s">
        <v>85</v>
      </c>
      <c r="AY1079" s="19" t="s">
        <v>144</v>
      </c>
      <c r="BE1079" s="192">
        <f>IF(N1079="základní",J1079,0)</f>
        <v>0</v>
      </c>
      <c r="BF1079" s="192">
        <f>IF(N1079="snížená",J1079,0)</f>
        <v>0</v>
      </c>
      <c r="BG1079" s="192">
        <f>IF(N1079="zákl. přenesená",J1079,0)</f>
        <v>0</v>
      </c>
      <c r="BH1079" s="192">
        <f>IF(N1079="sníž. přenesená",J1079,0)</f>
        <v>0</v>
      </c>
      <c r="BI1079" s="192">
        <f>IF(N1079="nulová",J1079,0)</f>
        <v>0</v>
      </c>
      <c r="BJ1079" s="19" t="s">
        <v>83</v>
      </c>
      <c r="BK1079" s="192">
        <f>ROUND(I1079*H1079,2)</f>
        <v>0</v>
      </c>
      <c r="BL1079" s="19" t="s">
        <v>249</v>
      </c>
      <c r="BM1079" s="191" t="s">
        <v>1358</v>
      </c>
    </row>
    <row r="1080" spans="1:47" s="2" customFormat="1" ht="11.25">
      <c r="A1080" s="36"/>
      <c r="B1080" s="37"/>
      <c r="C1080" s="38"/>
      <c r="D1080" s="193" t="s">
        <v>154</v>
      </c>
      <c r="E1080" s="38"/>
      <c r="F1080" s="194" t="s">
        <v>1359</v>
      </c>
      <c r="G1080" s="38"/>
      <c r="H1080" s="38"/>
      <c r="I1080" s="195"/>
      <c r="J1080" s="38"/>
      <c r="K1080" s="38"/>
      <c r="L1080" s="41"/>
      <c r="M1080" s="196"/>
      <c r="N1080" s="197"/>
      <c r="O1080" s="66"/>
      <c r="P1080" s="66"/>
      <c r="Q1080" s="66"/>
      <c r="R1080" s="66"/>
      <c r="S1080" s="66"/>
      <c r="T1080" s="67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T1080" s="19" t="s">
        <v>154</v>
      </c>
      <c r="AU1080" s="19" t="s">
        <v>85</v>
      </c>
    </row>
    <row r="1081" spans="1:47" s="2" customFormat="1" ht="11.25">
      <c r="A1081" s="36"/>
      <c r="B1081" s="37"/>
      <c r="C1081" s="38"/>
      <c r="D1081" s="198" t="s">
        <v>155</v>
      </c>
      <c r="E1081" s="38"/>
      <c r="F1081" s="199" t="s">
        <v>1360</v>
      </c>
      <c r="G1081" s="38"/>
      <c r="H1081" s="38"/>
      <c r="I1081" s="195"/>
      <c r="J1081" s="38"/>
      <c r="K1081" s="38"/>
      <c r="L1081" s="41"/>
      <c r="M1081" s="196"/>
      <c r="N1081" s="197"/>
      <c r="O1081" s="66"/>
      <c r="P1081" s="66"/>
      <c r="Q1081" s="66"/>
      <c r="R1081" s="66"/>
      <c r="S1081" s="66"/>
      <c r="T1081" s="67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T1081" s="19" t="s">
        <v>155</v>
      </c>
      <c r="AU1081" s="19" t="s">
        <v>85</v>
      </c>
    </row>
    <row r="1082" spans="1:65" s="2" customFormat="1" ht="16.5" customHeight="1">
      <c r="A1082" s="36"/>
      <c r="B1082" s="37"/>
      <c r="C1082" s="248" t="s">
        <v>1361</v>
      </c>
      <c r="D1082" s="248" t="s">
        <v>654</v>
      </c>
      <c r="E1082" s="249" t="s">
        <v>1362</v>
      </c>
      <c r="F1082" s="250" t="s">
        <v>1363</v>
      </c>
      <c r="G1082" s="251" t="s">
        <v>199</v>
      </c>
      <c r="H1082" s="252">
        <v>10.5</v>
      </c>
      <c r="I1082" s="253"/>
      <c r="J1082" s="254">
        <f>ROUND(I1082*H1082,2)</f>
        <v>0</v>
      </c>
      <c r="K1082" s="250" t="s">
        <v>151</v>
      </c>
      <c r="L1082" s="255"/>
      <c r="M1082" s="256" t="s">
        <v>19</v>
      </c>
      <c r="N1082" s="257" t="s">
        <v>46</v>
      </c>
      <c r="O1082" s="66"/>
      <c r="P1082" s="189">
        <f>O1082*H1082</f>
        <v>0</v>
      </c>
      <c r="Q1082" s="189">
        <v>0.00121</v>
      </c>
      <c r="R1082" s="189">
        <f>Q1082*H1082</f>
        <v>0.012705</v>
      </c>
      <c r="S1082" s="189">
        <v>0</v>
      </c>
      <c r="T1082" s="190">
        <f>S1082*H1082</f>
        <v>0</v>
      </c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R1082" s="191" t="s">
        <v>573</v>
      </c>
      <c r="AT1082" s="191" t="s">
        <v>654</v>
      </c>
      <c r="AU1082" s="191" t="s">
        <v>85</v>
      </c>
      <c r="AY1082" s="19" t="s">
        <v>144</v>
      </c>
      <c r="BE1082" s="192">
        <f>IF(N1082="základní",J1082,0)</f>
        <v>0</v>
      </c>
      <c r="BF1082" s="192">
        <f>IF(N1082="snížená",J1082,0)</f>
        <v>0</v>
      </c>
      <c r="BG1082" s="192">
        <f>IF(N1082="zákl. přenesená",J1082,0)</f>
        <v>0</v>
      </c>
      <c r="BH1082" s="192">
        <f>IF(N1082="sníž. přenesená",J1082,0)</f>
        <v>0</v>
      </c>
      <c r="BI1082" s="192">
        <f>IF(N1082="nulová",J1082,0)</f>
        <v>0</v>
      </c>
      <c r="BJ1082" s="19" t="s">
        <v>83</v>
      </c>
      <c r="BK1082" s="192">
        <f>ROUND(I1082*H1082,2)</f>
        <v>0</v>
      </c>
      <c r="BL1082" s="19" t="s">
        <v>249</v>
      </c>
      <c r="BM1082" s="191" t="s">
        <v>1364</v>
      </c>
    </row>
    <row r="1083" spans="1:47" s="2" customFormat="1" ht="11.25">
      <c r="A1083" s="36"/>
      <c r="B1083" s="37"/>
      <c r="C1083" s="38"/>
      <c r="D1083" s="193" t="s">
        <v>154</v>
      </c>
      <c r="E1083" s="38"/>
      <c r="F1083" s="194" t="s">
        <v>1363</v>
      </c>
      <c r="G1083" s="38"/>
      <c r="H1083" s="38"/>
      <c r="I1083" s="195"/>
      <c r="J1083" s="38"/>
      <c r="K1083" s="38"/>
      <c r="L1083" s="41"/>
      <c r="M1083" s="196"/>
      <c r="N1083" s="197"/>
      <c r="O1083" s="66"/>
      <c r="P1083" s="66"/>
      <c r="Q1083" s="66"/>
      <c r="R1083" s="66"/>
      <c r="S1083" s="66"/>
      <c r="T1083" s="67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T1083" s="19" t="s">
        <v>154</v>
      </c>
      <c r="AU1083" s="19" t="s">
        <v>85</v>
      </c>
    </row>
    <row r="1084" spans="2:51" s="13" customFormat="1" ht="11.25">
      <c r="B1084" s="201"/>
      <c r="C1084" s="202"/>
      <c r="D1084" s="193" t="s">
        <v>184</v>
      </c>
      <c r="E1084" s="203" t="s">
        <v>19</v>
      </c>
      <c r="F1084" s="204" t="s">
        <v>1365</v>
      </c>
      <c r="G1084" s="202"/>
      <c r="H1084" s="205">
        <v>10.5</v>
      </c>
      <c r="I1084" s="206"/>
      <c r="J1084" s="202"/>
      <c r="K1084" s="202"/>
      <c r="L1084" s="207"/>
      <c r="M1084" s="208"/>
      <c r="N1084" s="209"/>
      <c r="O1084" s="209"/>
      <c r="P1084" s="209"/>
      <c r="Q1084" s="209"/>
      <c r="R1084" s="209"/>
      <c r="S1084" s="209"/>
      <c r="T1084" s="210"/>
      <c r="AT1084" s="211" t="s">
        <v>184</v>
      </c>
      <c r="AU1084" s="211" t="s">
        <v>85</v>
      </c>
      <c r="AV1084" s="13" t="s">
        <v>85</v>
      </c>
      <c r="AW1084" s="13" t="s">
        <v>37</v>
      </c>
      <c r="AX1084" s="13" t="s">
        <v>83</v>
      </c>
      <c r="AY1084" s="211" t="s">
        <v>144</v>
      </c>
    </row>
    <row r="1085" spans="1:65" s="2" customFormat="1" ht="16.5" customHeight="1">
      <c r="A1085" s="36"/>
      <c r="B1085" s="37"/>
      <c r="C1085" s="180" t="s">
        <v>1366</v>
      </c>
      <c r="D1085" s="180" t="s">
        <v>147</v>
      </c>
      <c r="E1085" s="181" t="s">
        <v>1367</v>
      </c>
      <c r="F1085" s="182" t="s">
        <v>1368</v>
      </c>
      <c r="G1085" s="183" t="s">
        <v>455</v>
      </c>
      <c r="H1085" s="184">
        <v>0.238</v>
      </c>
      <c r="I1085" s="185"/>
      <c r="J1085" s="186">
        <f>ROUND(I1085*H1085,2)</f>
        <v>0</v>
      </c>
      <c r="K1085" s="182" t="s">
        <v>151</v>
      </c>
      <c r="L1085" s="41"/>
      <c r="M1085" s="187" t="s">
        <v>19</v>
      </c>
      <c r="N1085" s="188" t="s">
        <v>46</v>
      </c>
      <c r="O1085" s="66"/>
      <c r="P1085" s="189">
        <f>O1085*H1085</f>
        <v>0</v>
      </c>
      <c r="Q1085" s="189">
        <v>0</v>
      </c>
      <c r="R1085" s="189">
        <f>Q1085*H1085</f>
        <v>0</v>
      </c>
      <c r="S1085" s="189">
        <v>0</v>
      </c>
      <c r="T1085" s="190">
        <f>S1085*H1085</f>
        <v>0</v>
      </c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R1085" s="191" t="s">
        <v>249</v>
      </c>
      <c r="AT1085" s="191" t="s">
        <v>147</v>
      </c>
      <c r="AU1085" s="191" t="s">
        <v>85</v>
      </c>
      <c r="AY1085" s="19" t="s">
        <v>144</v>
      </c>
      <c r="BE1085" s="192">
        <f>IF(N1085="základní",J1085,0)</f>
        <v>0</v>
      </c>
      <c r="BF1085" s="192">
        <f>IF(N1085="snížená",J1085,0)</f>
        <v>0</v>
      </c>
      <c r="BG1085" s="192">
        <f>IF(N1085="zákl. přenesená",J1085,0)</f>
        <v>0</v>
      </c>
      <c r="BH1085" s="192">
        <f>IF(N1085="sníž. přenesená",J1085,0)</f>
        <v>0</v>
      </c>
      <c r="BI1085" s="192">
        <f>IF(N1085="nulová",J1085,0)</f>
        <v>0</v>
      </c>
      <c r="BJ1085" s="19" t="s">
        <v>83</v>
      </c>
      <c r="BK1085" s="192">
        <f>ROUND(I1085*H1085,2)</f>
        <v>0</v>
      </c>
      <c r="BL1085" s="19" t="s">
        <v>249</v>
      </c>
      <c r="BM1085" s="191" t="s">
        <v>1369</v>
      </c>
    </row>
    <row r="1086" spans="1:47" s="2" customFormat="1" ht="19.5">
      <c r="A1086" s="36"/>
      <c r="B1086" s="37"/>
      <c r="C1086" s="38"/>
      <c r="D1086" s="193" t="s">
        <v>154</v>
      </c>
      <c r="E1086" s="38"/>
      <c r="F1086" s="194" t="s">
        <v>1370</v>
      </c>
      <c r="G1086" s="38"/>
      <c r="H1086" s="38"/>
      <c r="I1086" s="195"/>
      <c r="J1086" s="38"/>
      <c r="K1086" s="38"/>
      <c r="L1086" s="41"/>
      <c r="M1086" s="196"/>
      <c r="N1086" s="197"/>
      <c r="O1086" s="66"/>
      <c r="P1086" s="66"/>
      <c r="Q1086" s="66"/>
      <c r="R1086" s="66"/>
      <c r="S1086" s="66"/>
      <c r="T1086" s="67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T1086" s="19" t="s">
        <v>154</v>
      </c>
      <c r="AU1086" s="19" t="s">
        <v>85</v>
      </c>
    </row>
    <row r="1087" spans="1:47" s="2" customFormat="1" ht="11.25">
      <c r="A1087" s="36"/>
      <c r="B1087" s="37"/>
      <c r="C1087" s="38"/>
      <c r="D1087" s="198" t="s">
        <v>155</v>
      </c>
      <c r="E1087" s="38"/>
      <c r="F1087" s="199" t="s">
        <v>1371</v>
      </c>
      <c r="G1087" s="38"/>
      <c r="H1087" s="38"/>
      <c r="I1087" s="195"/>
      <c r="J1087" s="38"/>
      <c r="K1087" s="38"/>
      <c r="L1087" s="41"/>
      <c r="M1087" s="196"/>
      <c r="N1087" s="197"/>
      <c r="O1087" s="66"/>
      <c r="P1087" s="66"/>
      <c r="Q1087" s="66"/>
      <c r="R1087" s="66"/>
      <c r="S1087" s="66"/>
      <c r="T1087" s="67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T1087" s="19" t="s">
        <v>155</v>
      </c>
      <c r="AU1087" s="19" t="s">
        <v>85</v>
      </c>
    </row>
    <row r="1088" spans="2:63" s="12" customFormat="1" ht="22.9" customHeight="1">
      <c r="B1088" s="164"/>
      <c r="C1088" s="165"/>
      <c r="D1088" s="166" t="s">
        <v>74</v>
      </c>
      <c r="E1088" s="178" t="s">
        <v>1372</v>
      </c>
      <c r="F1088" s="178" t="s">
        <v>1373</v>
      </c>
      <c r="G1088" s="165"/>
      <c r="H1088" s="165"/>
      <c r="I1088" s="168"/>
      <c r="J1088" s="179">
        <f>BK1088</f>
        <v>0</v>
      </c>
      <c r="K1088" s="165"/>
      <c r="L1088" s="170"/>
      <c r="M1088" s="171"/>
      <c r="N1088" s="172"/>
      <c r="O1088" s="172"/>
      <c r="P1088" s="173">
        <f>SUM(P1089:P1147)</f>
        <v>0</v>
      </c>
      <c r="Q1088" s="172"/>
      <c r="R1088" s="173">
        <f>SUM(R1089:R1147)</f>
        <v>0.36200000000000004</v>
      </c>
      <c r="S1088" s="172"/>
      <c r="T1088" s="174">
        <f>SUM(T1089:T1147)</f>
        <v>0.048</v>
      </c>
      <c r="AR1088" s="175" t="s">
        <v>85</v>
      </c>
      <c r="AT1088" s="176" t="s">
        <v>74</v>
      </c>
      <c r="AU1088" s="176" t="s">
        <v>83</v>
      </c>
      <c r="AY1088" s="175" t="s">
        <v>144</v>
      </c>
      <c r="BK1088" s="177">
        <f>SUM(BK1089:BK1147)</f>
        <v>0</v>
      </c>
    </row>
    <row r="1089" spans="1:65" s="2" customFormat="1" ht="21.75" customHeight="1">
      <c r="A1089" s="36"/>
      <c r="B1089" s="37"/>
      <c r="C1089" s="180" t="s">
        <v>1374</v>
      </c>
      <c r="D1089" s="180" t="s">
        <v>147</v>
      </c>
      <c r="E1089" s="181" t="s">
        <v>1375</v>
      </c>
      <c r="F1089" s="182" t="s">
        <v>1376</v>
      </c>
      <c r="G1089" s="183" t="s">
        <v>199</v>
      </c>
      <c r="H1089" s="184">
        <v>2.772</v>
      </c>
      <c r="I1089" s="185"/>
      <c r="J1089" s="186">
        <f>ROUND(I1089*H1089,2)</f>
        <v>0</v>
      </c>
      <c r="K1089" s="182" t="s">
        <v>151</v>
      </c>
      <c r="L1089" s="41"/>
      <c r="M1089" s="187" t="s">
        <v>19</v>
      </c>
      <c r="N1089" s="188" t="s">
        <v>46</v>
      </c>
      <c r="O1089" s="66"/>
      <c r="P1089" s="189">
        <f>O1089*H1089</f>
        <v>0</v>
      </c>
      <c r="Q1089" s="189">
        <v>0</v>
      </c>
      <c r="R1089" s="189">
        <f>Q1089*H1089</f>
        <v>0</v>
      </c>
      <c r="S1089" s="189">
        <v>0</v>
      </c>
      <c r="T1089" s="190">
        <f>S1089*H1089</f>
        <v>0</v>
      </c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R1089" s="191" t="s">
        <v>249</v>
      </c>
      <c r="AT1089" s="191" t="s">
        <v>147</v>
      </c>
      <c r="AU1089" s="191" t="s">
        <v>85</v>
      </c>
      <c r="AY1089" s="19" t="s">
        <v>144</v>
      </c>
      <c r="BE1089" s="192">
        <f>IF(N1089="základní",J1089,0)</f>
        <v>0</v>
      </c>
      <c r="BF1089" s="192">
        <f>IF(N1089="snížená",J1089,0)</f>
        <v>0</v>
      </c>
      <c r="BG1089" s="192">
        <f>IF(N1089="zákl. přenesená",J1089,0)</f>
        <v>0</v>
      </c>
      <c r="BH1089" s="192">
        <f>IF(N1089="sníž. přenesená",J1089,0)</f>
        <v>0</v>
      </c>
      <c r="BI1089" s="192">
        <f>IF(N1089="nulová",J1089,0)</f>
        <v>0</v>
      </c>
      <c r="BJ1089" s="19" t="s">
        <v>83</v>
      </c>
      <c r="BK1089" s="192">
        <f>ROUND(I1089*H1089,2)</f>
        <v>0</v>
      </c>
      <c r="BL1089" s="19" t="s">
        <v>249</v>
      </c>
      <c r="BM1089" s="191" t="s">
        <v>1377</v>
      </c>
    </row>
    <row r="1090" spans="1:47" s="2" customFormat="1" ht="11.25">
      <c r="A1090" s="36"/>
      <c r="B1090" s="37"/>
      <c r="C1090" s="38"/>
      <c r="D1090" s="193" t="s">
        <v>154</v>
      </c>
      <c r="E1090" s="38"/>
      <c r="F1090" s="194" t="s">
        <v>1378</v>
      </c>
      <c r="G1090" s="38"/>
      <c r="H1090" s="38"/>
      <c r="I1090" s="195"/>
      <c r="J1090" s="38"/>
      <c r="K1090" s="38"/>
      <c r="L1090" s="41"/>
      <c r="M1090" s="196"/>
      <c r="N1090" s="197"/>
      <c r="O1090" s="66"/>
      <c r="P1090" s="66"/>
      <c r="Q1090" s="66"/>
      <c r="R1090" s="66"/>
      <c r="S1090" s="66"/>
      <c r="T1090" s="67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T1090" s="19" t="s">
        <v>154</v>
      </c>
      <c r="AU1090" s="19" t="s">
        <v>85</v>
      </c>
    </row>
    <row r="1091" spans="1:47" s="2" customFormat="1" ht="11.25">
      <c r="A1091" s="36"/>
      <c r="B1091" s="37"/>
      <c r="C1091" s="38"/>
      <c r="D1091" s="198" t="s">
        <v>155</v>
      </c>
      <c r="E1091" s="38"/>
      <c r="F1091" s="199" t="s">
        <v>1379</v>
      </c>
      <c r="G1091" s="38"/>
      <c r="H1091" s="38"/>
      <c r="I1091" s="195"/>
      <c r="J1091" s="38"/>
      <c r="K1091" s="38"/>
      <c r="L1091" s="41"/>
      <c r="M1091" s="196"/>
      <c r="N1091" s="197"/>
      <c r="O1091" s="66"/>
      <c r="P1091" s="66"/>
      <c r="Q1091" s="66"/>
      <c r="R1091" s="66"/>
      <c r="S1091" s="66"/>
      <c r="T1091" s="67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9" t="s">
        <v>155</v>
      </c>
      <c r="AU1091" s="19" t="s">
        <v>85</v>
      </c>
    </row>
    <row r="1092" spans="2:51" s="13" customFormat="1" ht="11.25">
      <c r="B1092" s="201"/>
      <c r="C1092" s="202"/>
      <c r="D1092" s="193" t="s">
        <v>184</v>
      </c>
      <c r="E1092" s="203" t="s">
        <v>19</v>
      </c>
      <c r="F1092" s="204" t="s">
        <v>1380</v>
      </c>
      <c r="G1092" s="202"/>
      <c r="H1092" s="205">
        <v>2.772</v>
      </c>
      <c r="I1092" s="206"/>
      <c r="J1092" s="202"/>
      <c r="K1092" s="202"/>
      <c r="L1092" s="207"/>
      <c r="M1092" s="208"/>
      <c r="N1092" s="209"/>
      <c r="O1092" s="209"/>
      <c r="P1092" s="209"/>
      <c r="Q1092" s="209"/>
      <c r="R1092" s="209"/>
      <c r="S1092" s="209"/>
      <c r="T1092" s="210"/>
      <c r="AT1092" s="211" t="s">
        <v>184</v>
      </c>
      <c r="AU1092" s="211" t="s">
        <v>85</v>
      </c>
      <c r="AV1092" s="13" t="s">
        <v>85</v>
      </c>
      <c r="AW1092" s="13" t="s">
        <v>37</v>
      </c>
      <c r="AX1092" s="13" t="s">
        <v>75</v>
      </c>
      <c r="AY1092" s="211" t="s">
        <v>144</v>
      </c>
    </row>
    <row r="1093" spans="2:51" s="14" customFormat="1" ht="11.25">
      <c r="B1093" s="212"/>
      <c r="C1093" s="213"/>
      <c r="D1093" s="193" t="s">
        <v>184</v>
      </c>
      <c r="E1093" s="214" t="s">
        <v>19</v>
      </c>
      <c r="F1093" s="215" t="s">
        <v>186</v>
      </c>
      <c r="G1093" s="213"/>
      <c r="H1093" s="216">
        <v>2.772</v>
      </c>
      <c r="I1093" s="217"/>
      <c r="J1093" s="213"/>
      <c r="K1093" s="213"/>
      <c r="L1093" s="218"/>
      <c r="M1093" s="219"/>
      <c r="N1093" s="220"/>
      <c r="O1093" s="220"/>
      <c r="P1093" s="220"/>
      <c r="Q1093" s="220"/>
      <c r="R1093" s="220"/>
      <c r="S1093" s="220"/>
      <c r="T1093" s="221"/>
      <c r="AT1093" s="222" t="s">
        <v>184</v>
      </c>
      <c r="AU1093" s="222" t="s">
        <v>85</v>
      </c>
      <c r="AV1093" s="14" t="s">
        <v>169</v>
      </c>
      <c r="AW1093" s="14" t="s">
        <v>37</v>
      </c>
      <c r="AX1093" s="14" t="s">
        <v>83</v>
      </c>
      <c r="AY1093" s="222" t="s">
        <v>144</v>
      </c>
    </row>
    <row r="1094" spans="1:65" s="2" customFormat="1" ht="16.5" customHeight="1">
      <c r="A1094" s="36"/>
      <c r="B1094" s="37"/>
      <c r="C1094" s="180" t="s">
        <v>1381</v>
      </c>
      <c r="D1094" s="180" t="s">
        <v>147</v>
      </c>
      <c r="E1094" s="181" t="s">
        <v>1382</v>
      </c>
      <c r="F1094" s="182" t="s">
        <v>1383</v>
      </c>
      <c r="G1094" s="183" t="s">
        <v>150</v>
      </c>
      <c r="H1094" s="184">
        <v>5</v>
      </c>
      <c r="I1094" s="185"/>
      <c r="J1094" s="186">
        <f>ROUND(I1094*H1094,2)</f>
        <v>0</v>
      </c>
      <c r="K1094" s="182" t="s">
        <v>151</v>
      </c>
      <c r="L1094" s="41"/>
      <c r="M1094" s="187" t="s">
        <v>19</v>
      </c>
      <c r="N1094" s="188" t="s">
        <v>46</v>
      </c>
      <c r="O1094" s="66"/>
      <c r="P1094" s="189">
        <f>O1094*H1094</f>
        <v>0</v>
      </c>
      <c r="Q1094" s="189">
        <v>0</v>
      </c>
      <c r="R1094" s="189">
        <f>Q1094*H1094</f>
        <v>0</v>
      </c>
      <c r="S1094" s="189">
        <v>0</v>
      </c>
      <c r="T1094" s="190">
        <f>S1094*H1094</f>
        <v>0</v>
      </c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R1094" s="191" t="s">
        <v>249</v>
      </c>
      <c r="AT1094" s="191" t="s">
        <v>147</v>
      </c>
      <c r="AU1094" s="191" t="s">
        <v>85</v>
      </c>
      <c r="AY1094" s="19" t="s">
        <v>144</v>
      </c>
      <c r="BE1094" s="192">
        <f>IF(N1094="základní",J1094,0)</f>
        <v>0</v>
      </c>
      <c r="BF1094" s="192">
        <f>IF(N1094="snížená",J1094,0)</f>
        <v>0</v>
      </c>
      <c r="BG1094" s="192">
        <f>IF(N1094="zákl. přenesená",J1094,0)</f>
        <v>0</v>
      </c>
      <c r="BH1094" s="192">
        <f>IF(N1094="sníž. přenesená",J1094,0)</f>
        <v>0</v>
      </c>
      <c r="BI1094" s="192">
        <f>IF(N1094="nulová",J1094,0)</f>
        <v>0</v>
      </c>
      <c r="BJ1094" s="19" t="s">
        <v>83</v>
      </c>
      <c r="BK1094" s="192">
        <f>ROUND(I1094*H1094,2)</f>
        <v>0</v>
      </c>
      <c r="BL1094" s="19" t="s">
        <v>249</v>
      </c>
      <c r="BM1094" s="191" t="s">
        <v>1384</v>
      </c>
    </row>
    <row r="1095" spans="1:47" s="2" customFormat="1" ht="19.5">
      <c r="A1095" s="36"/>
      <c r="B1095" s="37"/>
      <c r="C1095" s="38"/>
      <c r="D1095" s="193" t="s">
        <v>154</v>
      </c>
      <c r="E1095" s="38"/>
      <c r="F1095" s="194" t="s">
        <v>1385</v>
      </c>
      <c r="G1095" s="38"/>
      <c r="H1095" s="38"/>
      <c r="I1095" s="195"/>
      <c r="J1095" s="38"/>
      <c r="K1095" s="38"/>
      <c r="L1095" s="41"/>
      <c r="M1095" s="196"/>
      <c r="N1095" s="197"/>
      <c r="O1095" s="66"/>
      <c r="P1095" s="66"/>
      <c r="Q1095" s="66"/>
      <c r="R1095" s="66"/>
      <c r="S1095" s="66"/>
      <c r="T1095" s="67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T1095" s="19" t="s">
        <v>154</v>
      </c>
      <c r="AU1095" s="19" t="s">
        <v>85</v>
      </c>
    </row>
    <row r="1096" spans="1:47" s="2" customFormat="1" ht="11.25">
      <c r="A1096" s="36"/>
      <c r="B1096" s="37"/>
      <c r="C1096" s="38"/>
      <c r="D1096" s="198" t="s">
        <v>155</v>
      </c>
      <c r="E1096" s="38"/>
      <c r="F1096" s="199" t="s">
        <v>1386</v>
      </c>
      <c r="G1096" s="38"/>
      <c r="H1096" s="38"/>
      <c r="I1096" s="195"/>
      <c r="J1096" s="38"/>
      <c r="K1096" s="38"/>
      <c r="L1096" s="41"/>
      <c r="M1096" s="196"/>
      <c r="N1096" s="197"/>
      <c r="O1096" s="66"/>
      <c r="P1096" s="66"/>
      <c r="Q1096" s="66"/>
      <c r="R1096" s="66"/>
      <c r="S1096" s="66"/>
      <c r="T1096" s="67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T1096" s="19" t="s">
        <v>155</v>
      </c>
      <c r="AU1096" s="19" t="s">
        <v>85</v>
      </c>
    </row>
    <row r="1097" spans="1:65" s="2" customFormat="1" ht="16.5" customHeight="1">
      <c r="A1097" s="36"/>
      <c r="B1097" s="37"/>
      <c r="C1097" s="248" t="s">
        <v>1387</v>
      </c>
      <c r="D1097" s="248" t="s">
        <v>654</v>
      </c>
      <c r="E1097" s="249" t="s">
        <v>1388</v>
      </c>
      <c r="F1097" s="250" t="s">
        <v>1389</v>
      </c>
      <c r="G1097" s="251" t="s">
        <v>150</v>
      </c>
      <c r="H1097" s="252">
        <v>10</v>
      </c>
      <c r="I1097" s="253"/>
      <c r="J1097" s="254">
        <f>ROUND(I1097*H1097,2)</f>
        <v>0</v>
      </c>
      <c r="K1097" s="250" t="s">
        <v>19</v>
      </c>
      <c r="L1097" s="255"/>
      <c r="M1097" s="256" t="s">
        <v>19</v>
      </c>
      <c r="N1097" s="257" t="s">
        <v>46</v>
      </c>
      <c r="O1097" s="66"/>
      <c r="P1097" s="189">
        <f>O1097*H1097</f>
        <v>0</v>
      </c>
      <c r="Q1097" s="189">
        <v>0.02</v>
      </c>
      <c r="R1097" s="189">
        <f>Q1097*H1097</f>
        <v>0.2</v>
      </c>
      <c r="S1097" s="189">
        <v>0</v>
      </c>
      <c r="T1097" s="190">
        <f>S1097*H1097</f>
        <v>0</v>
      </c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R1097" s="191" t="s">
        <v>573</v>
      </c>
      <c r="AT1097" s="191" t="s">
        <v>654</v>
      </c>
      <c r="AU1097" s="191" t="s">
        <v>85</v>
      </c>
      <c r="AY1097" s="19" t="s">
        <v>144</v>
      </c>
      <c r="BE1097" s="192">
        <f>IF(N1097="základní",J1097,0)</f>
        <v>0</v>
      </c>
      <c r="BF1097" s="192">
        <f>IF(N1097="snížená",J1097,0)</f>
        <v>0</v>
      </c>
      <c r="BG1097" s="192">
        <f>IF(N1097="zákl. přenesená",J1097,0)</f>
        <v>0</v>
      </c>
      <c r="BH1097" s="192">
        <f>IF(N1097="sníž. přenesená",J1097,0)</f>
        <v>0</v>
      </c>
      <c r="BI1097" s="192">
        <f>IF(N1097="nulová",J1097,0)</f>
        <v>0</v>
      </c>
      <c r="BJ1097" s="19" t="s">
        <v>83</v>
      </c>
      <c r="BK1097" s="192">
        <f>ROUND(I1097*H1097,2)</f>
        <v>0</v>
      </c>
      <c r="BL1097" s="19" t="s">
        <v>249</v>
      </c>
      <c r="BM1097" s="191" t="s">
        <v>1390</v>
      </c>
    </row>
    <row r="1098" spans="1:47" s="2" customFormat="1" ht="11.25">
      <c r="A1098" s="36"/>
      <c r="B1098" s="37"/>
      <c r="C1098" s="38"/>
      <c r="D1098" s="193" t="s">
        <v>154</v>
      </c>
      <c r="E1098" s="38"/>
      <c r="F1098" s="194" t="s">
        <v>1389</v>
      </c>
      <c r="G1098" s="38"/>
      <c r="H1098" s="38"/>
      <c r="I1098" s="195"/>
      <c r="J1098" s="38"/>
      <c r="K1098" s="38"/>
      <c r="L1098" s="41"/>
      <c r="M1098" s="196"/>
      <c r="N1098" s="197"/>
      <c r="O1098" s="66"/>
      <c r="P1098" s="66"/>
      <c r="Q1098" s="66"/>
      <c r="R1098" s="66"/>
      <c r="S1098" s="66"/>
      <c r="T1098" s="67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T1098" s="19" t="s">
        <v>154</v>
      </c>
      <c r="AU1098" s="19" t="s">
        <v>85</v>
      </c>
    </row>
    <row r="1099" spans="1:47" s="2" customFormat="1" ht="19.5">
      <c r="A1099" s="36"/>
      <c r="B1099" s="37"/>
      <c r="C1099" s="38"/>
      <c r="D1099" s="193" t="s">
        <v>167</v>
      </c>
      <c r="E1099" s="38"/>
      <c r="F1099" s="200" t="s">
        <v>1391</v>
      </c>
      <c r="G1099" s="38"/>
      <c r="H1099" s="38"/>
      <c r="I1099" s="195"/>
      <c r="J1099" s="38"/>
      <c r="K1099" s="38"/>
      <c r="L1099" s="41"/>
      <c r="M1099" s="196"/>
      <c r="N1099" s="197"/>
      <c r="O1099" s="66"/>
      <c r="P1099" s="66"/>
      <c r="Q1099" s="66"/>
      <c r="R1099" s="66"/>
      <c r="S1099" s="66"/>
      <c r="T1099" s="67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T1099" s="19" t="s">
        <v>167</v>
      </c>
      <c r="AU1099" s="19" t="s">
        <v>85</v>
      </c>
    </row>
    <row r="1100" spans="2:51" s="15" customFormat="1" ht="11.25">
      <c r="B1100" s="227"/>
      <c r="C1100" s="228"/>
      <c r="D1100" s="193" t="s">
        <v>184</v>
      </c>
      <c r="E1100" s="229" t="s">
        <v>19</v>
      </c>
      <c r="F1100" s="230" t="s">
        <v>416</v>
      </c>
      <c r="G1100" s="228"/>
      <c r="H1100" s="229" t="s">
        <v>19</v>
      </c>
      <c r="I1100" s="231"/>
      <c r="J1100" s="228"/>
      <c r="K1100" s="228"/>
      <c r="L1100" s="232"/>
      <c r="M1100" s="233"/>
      <c r="N1100" s="234"/>
      <c r="O1100" s="234"/>
      <c r="P1100" s="234"/>
      <c r="Q1100" s="234"/>
      <c r="R1100" s="234"/>
      <c r="S1100" s="234"/>
      <c r="T1100" s="235"/>
      <c r="AT1100" s="236" t="s">
        <v>184</v>
      </c>
      <c r="AU1100" s="236" t="s">
        <v>85</v>
      </c>
      <c r="AV1100" s="15" t="s">
        <v>83</v>
      </c>
      <c r="AW1100" s="15" t="s">
        <v>37</v>
      </c>
      <c r="AX1100" s="15" t="s">
        <v>75</v>
      </c>
      <c r="AY1100" s="236" t="s">
        <v>144</v>
      </c>
    </row>
    <row r="1101" spans="2:51" s="13" customFormat="1" ht="11.25">
      <c r="B1101" s="201"/>
      <c r="C1101" s="202"/>
      <c r="D1101" s="193" t="s">
        <v>184</v>
      </c>
      <c r="E1101" s="203" t="s">
        <v>19</v>
      </c>
      <c r="F1101" s="204" t="s">
        <v>85</v>
      </c>
      <c r="G1101" s="202"/>
      <c r="H1101" s="205">
        <v>2</v>
      </c>
      <c r="I1101" s="206"/>
      <c r="J1101" s="202"/>
      <c r="K1101" s="202"/>
      <c r="L1101" s="207"/>
      <c r="M1101" s="208"/>
      <c r="N1101" s="209"/>
      <c r="O1101" s="209"/>
      <c r="P1101" s="209"/>
      <c r="Q1101" s="209"/>
      <c r="R1101" s="209"/>
      <c r="S1101" s="209"/>
      <c r="T1101" s="210"/>
      <c r="AT1101" s="211" t="s">
        <v>184</v>
      </c>
      <c r="AU1101" s="211" t="s">
        <v>85</v>
      </c>
      <c r="AV1101" s="13" t="s">
        <v>85</v>
      </c>
      <c r="AW1101" s="13" t="s">
        <v>37</v>
      </c>
      <c r="AX1101" s="13" t="s">
        <v>75</v>
      </c>
      <c r="AY1101" s="211" t="s">
        <v>144</v>
      </c>
    </row>
    <row r="1102" spans="2:51" s="15" customFormat="1" ht="11.25">
      <c r="B1102" s="227"/>
      <c r="C1102" s="228"/>
      <c r="D1102" s="193" t="s">
        <v>184</v>
      </c>
      <c r="E1102" s="229" t="s">
        <v>19</v>
      </c>
      <c r="F1102" s="230" t="s">
        <v>509</v>
      </c>
      <c r="G1102" s="228"/>
      <c r="H1102" s="229" t="s">
        <v>19</v>
      </c>
      <c r="I1102" s="231"/>
      <c r="J1102" s="228"/>
      <c r="K1102" s="228"/>
      <c r="L1102" s="232"/>
      <c r="M1102" s="233"/>
      <c r="N1102" s="234"/>
      <c r="O1102" s="234"/>
      <c r="P1102" s="234"/>
      <c r="Q1102" s="234"/>
      <c r="R1102" s="234"/>
      <c r="S1102" s="234"/>
      <c r="T1102" s="235"/>
      <c r="AT1102" s="236" t="s">
        <v>184</v>
      </c>
      <c r="AU1102" s="236" t="s">
        <v>85</v>
      </c>
      <c r="AV1102" s="15" t="s">
        <v>83</v>
      </c>
      <c r="AW1102" s="15" t="s">
        <v>37</v>
      </c>
      <c r="AX1102" s="15" t="s">
        <v>75</v>
      </c>
      <c r="AY1102" s="236" t="s">
        <v>144</v>
      </c>
    </row>
    <row r="1103" spans="2:51" s="13" customFormat="1" ht="11.25">
      <c r="B1103" s="201"/>
      <c r="C1103" s="202"/>
      <c r="D1103" s="193" t="s">
        <v>184</v>
      </c>
      <c r="E1103" s="203" t="s">
        <v>19</v>
      </c>
      <c r="F1103" s="204" t="s">
        <v>1392</v>
      </c>
      <c r="G1103" s="202"/>
      <c r="H1103" s="205">
        <v>8</v>
      </c>
      <c r="I1103" s="206"/>
      <c r="J1103" s="202"/>
      <c r="K1103" s="202"/>
      <c r="L1103" s="207"/>
      <c r="M1103" s="208"/>
      <c r="N1103" s="209"/>
      <c r="O1103" s="209"/>
      <c r="P1103" s="209"/>
      <c r="Q1103" s="209"/>
      <c r="R1103" s="209"/>
      <c r="S1103" s="209"/>
      <c r="T1103" s="210"/>
      <c r="AT1103" s="211" t="s">
        <v>184</v>
      </c>
      <c r="AU1103" s="211" t="s">
        <v>85</v>
      </c>
      <c r="AV1103" s="13" t="s">
        <v>85</v>
      </c>
      <c r="AW1103" s="13" t="s">
        <v>37</v>
      </c>
      <c r="AX1103" s="13" t="s">
        <v>75</v>
      </c>
      <c r="AY1103" s="211" t="s">
        <v>144</v>
      </c>
    </row>
    <row r="1104" spans="2:51" s="14" customFormat="1" ht="11.25">
      <c r="B1104" s="212"/>
      <c r="C1104" s="213"/>
      <c r="D1104" s="193" t="s">
        <v>184</v>
      </c>
      <c r="E1104" s="214" t="s">
        <v>19</v>
      </c>
      <c r="F1104" s="215" t="s">
        <v>186</v>
      </c>
      <c r="G1104" s="213"/>
      <c r="H1104" s="216">
        <v>10</v>
      </c>
      <c r="I1104" s="217"/>
      <c r="J1104" s="213"/>
      <c r="K1104" s="213"/>
      <c r="L1104" s="218"/>
      <c r="M1104" s="219"/>
      <c r="N1104" s="220"/>
      <c r="O1104" s="220"/>
      <c r="P1104" s="220"/>
      <c r="Q1104" s="220"/>
      <c r="R1104" s="220"/>
      <c r="S1104" s="220"/>
      <c r="T1104" s="221"/>
      <c r="AT1104" s="222" t="s">
        <v>184</v>
      </c>
      <c r="AU1104" s="222" t="s">
        <v>85</v>
      </c>
      <c r="AV1104" s="14" t="s">
        <v>169</v>
      </c>
      <c r="AW1104" s="14" t="s">
        <v>37</v>
      </c>
      <c r="AX1104" s="14" t="s">
        <v>83</v>
      </c>
      <c r="AY1104" s="222" t="s">
        <v>144</v>
      </c>
    </row>
    <row r="1105" spans="1:65" s="2" customFormat="1" ht="16.5" customHeight="1">
      <c r="A1105" s="36"/>
      <c r="B1105" s="37"/>
      <c r="C1105" s="248" t="s">
        <v>1393</v>
      </c>
      <c r="D1105" s="248" t="s">
        <v>654</v>
      </c>
      <c r="E1105" s="249" t="s">
        <v>1394</v>
      </c>
      <c r="F1105" s="250" t="s">
        <v>1389</v>
      </c>
      <c r="G1105" s="251" t="s">
        <v>150</v>
      </c>
      <c r="H1105" s="252">
        <v>4</v>
      </c>
      <c r="I1105" s="253"/>
      <c r="J1105" s="254">
        <f>ROUND(I1105*H1105,2)</f>
        <v>0</v>
      </c>
      <c r="K1105" s="250" t="s">
        <v>19</v>
      </c>
      <c r="L1105" s="255"/>
      <c r="M1105" s="256" t="s">
        <v>19</v>
      </c>
      <c r="N1105" s="257" t="s">
        <v>46</v>
      </c>
      <c r="O1105" s="66"/>
      <c r="P1105" s="189">
        <f>O1105*H1105</f>
        <v>0</v>
      </c>
      <c r="Q1105" s="189">
        <v>0.02</v>
      </c>
      <c r="R1105" s="189">
        <f>Q1105*H1105</f>
        <v>0.08</v>
      </c>
      <c r="S1105" s="189">
        <v>0</v>
      </c>
      <c r="T1105" s="190">
        <f>S1105*H1105</f>
        <v>0</v>
      </c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R1105" s="191" t="s">
        <v>573</v>
      </c>
      <c r="AT1105" s="191" t="s">
        <v>654</v>
      </c>
      <c r="AU1105" s="191" t="s">
        <v>85</v>
      </c>
      <c r="AY1105" s="19" t="s">
        <v>144</v>
      </c>
      <c r="BE1105" s="192">
        <f>IF(N1105="základní",J1105,0)</f>
        <v>0</v>
      </c>
      <c r="BF1105" s="192">
        <f>IF(N1105="snížená",J1105,0)</f>
        <v>0</v>
      </c>
      <c r="BG1105" s="192">
        <f>IF(N1105="zákl. přenesená",J1105,0)</f>
        <v>0</v>
      </c>
      <c r="BH1105" s="192">
        <f>IF(N1105="sníž. přenesená",J1105,0)</f>
        <v>0</v>
      </c>
      <c r="BI1105" s="192">
        <f>IF(N1105="nulová",J1105,0)</f>
        <v>0</v>
      </c>
      <c r="BJ1105" s="19" t="s">
        <v>83</v>
      </c>
      <c r="BK1105" s="192">
        <f>ROUND(I1105*H1105,2)</f>
        <v>0</v>
      </c>
      <c r="BL1105" s="19" t="s">
        <v>249</v>
      </c>
      <c r="BM1105" s="191" t="s">
        <v>1395</v>
      </c>
    </row>
    <row r="1106" spans="1:47" s="2" customFormat="1" ht="11.25">
      <c r="A1106" s="36"/>
      <c r="B1106" s="37"/>
      <c r="C1106" s="38"/>
      <c r="D1106" s="193" t="s">
        <v>154</v>
      </c>
      <c r="E1106" s="38"/>
      <c r="F1106" s="194" t="s">
        <v>1389</v>
      </c>
      <c r="G1106" s="38"/>
      <c r="H1106" s="38"/>
      <c r="I1106" s="195"/>
      <c r="J1106" s="38"/>
      <c r="K1106" s="38"/>
      <c r="L1106" s="41"/>
      <c r="M1106" s="196"/>
      <c r="N1106" s="197"/>
      <c r="O1106" s="66"/>
      <c r="P1106" s="66"/>
      <c r="Q1106" s="66"/>
      <c r="R1106" s="66"/>
      <c r="S1106" s="66"/>
      <c r="T1106" s="67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T1106" s="19" t="s">
        <v>154</v>
      </c>
      <c r="AU1106" s="19" t="s">
        <v>85</v>
      </c>
    </row>
    <row r="1107" spans="1:47" s="2" customFormat="1" ht="19.5">
      <c r="A1107" s="36"/>
      <c r="B1107" s="37"/>
      <c r="C1107" s="38"/>
      <c r="D1107" s="193" t="s">
        <v>167</v>
      </c>
      <c r="E1107" s="38"/>
      <c r="F1107" s="200" t="s">
        <v>1396</v>
      </c>
      <c r="G1107" s="38"/>
      <c r="H1107" s="38"/>
      <c r="I1107" s="195"/>
      <c r="J1107" s="38"/>
      <c r="K1107" s="38"/>
      <c r="L1107" s="41"/>
      <c r="M1107" s="196"/>
      <c r="N1107" s="197"/>
      <c r="O1107" s="66"/>
      <c r="P1107" s="66"/>
      <c r="Q1107" s="66"/>
      <c r="R1107" s="66"/>
      <c r="S1107" s="66"/>
      <c r="T1107" s="67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T1107" s="19" t="s">
        <v>167</v>
      </c>
      <c r="AU1107" s="19" t="s">
        <v>85</v>
      </c>
    </row>
    <row r="1108" spans="2:51" s="15" customFormat="1" ht="11.25">
      <c r="B1108" s="227"/>
      <c r="C1108" s="228"/>
      <c r="D1108" s="193" t="s">
        <v>184</v>
      </c>
      <c r="E1108" s="229" t="s">
        <v>19</v>
      </c>
      <c r="F1108" s="230" t="s">
        <v>416</v>
      </c>
      <c r="G1108" s="228"/>
      <c r="H1108" s="229" t="s">
        <v>19</v>
      </c>
      <c r="I1108" s="231"/>
      <c r="J1108" s="228"/>
      <c r="K1108" s="228"/>
      <c r="L1108" s="232"/>
      <c r="M1108" s="233"/>
      <c r="N1108" s="234"/>
      <c r="O1108" s="234"/>
      <c r="P1108" s="234"/>
      <c r="Q1108" s="234"/>
      <c r="R1108" s="234"/>
      <c r="S1108" s="234"/>
      <c r="T1108" s="235"/>
      <c r="AT1108" s="236" t="s">
        <v>184</v>
      </c>
      <c r="AU1108" s="236" t="s">
        <v>85</v>
      </c>
      <c r="AV1108" s="15" t="s">
        <v>83</v>
      </c>
      <c r="AW1108" s="15" t="s">
        <v>37</v>
      </c>
      <c r="AX1108" s="15" t="s">
        <v>75</v>
      </c>
      <c r="AY1108" s="236" t="s">
        <v>144</v>
      </c>
    </row>
    <row r="1109" spans="2:51" s="13" customFormat="1" ht="11.25">
      <c r="B1109" s="201"/>
      <c r="C1109" s="202"/>
      <c r="D1109" s="193" t="s">
        <v>184</v>
      </c>
      <c r="E1109" s="203" t="s">
        <v>19</v>
      </c>
      <c r="F1109" s="204" t="s">
        <v>83</v>
      </c>
      <c r="G1109" s="202"/>
      <c r="H1109" s="205">
        <v>1</v>
      </c>
      <c r="I1109" s="206"/>
      <c r="J1109" s="202"/>
      <c r="K1109" s="202"/>
      <c r="L1109" s="207"/>
      <c r="M1109" s="208"/>
      <c r="N1109" s="209"/>
      <c r="O1109" s="209"/>
      <c r="P1109" s="209"/>
      <c r="Q1109" s="209"/>
      <c r="R1109" s="209"/>
      <c r="S1109" s="209"/>
      <c r="T1109" s="210"/>
      <c r="AT1109" s="211" t="s">
        <v>184</v>
      </c>
      <c r="AU1109" s="211" t="s">
        <v>85</v>
      </c>
      <c r="AV1109" s="13" t="s">
        <v>85</v>
      </c>
      <c r="AW1109" s="13" t="s">
        <v>37</v>
      </c>
      <c r="AX1109" s="13" t="s">
        <v>75</v>
      </c>
      <c r="AY1109" s="211" t="s">
        <v>144</v>
      </c>
    </row>
    <row r="1110" spans="2:51" s="15" customFormat="1" ht="11.25">
      <c r="B1110" s="227"/>
      <c r="C1110" s="228"/>
      <c r="D1110" s="193" t="s">
        <v>184</v>
      </c>
      <c r="E1110" s="229" t="s">
        <v>19</v>
      </c>
      <c r="F1110" s="230" t="s">
        <v>509</v>
      </c>
      <c r="G1110" s="228"/>
      <c r="H1110" s="229" t="s">
        <v>19</v>
      </c>
      <c r="I1110" s="231"/>
      <c r="J1110" s="228"/>
      <c r="K1110" s="228"/>
      <c r="L1110" s="232"/>
      <c r="M1110" s="233"/>
      <c r="N1110" s="234"/>
      <c r="O1110" s="234"/>
      <c r="P1110" s="234"/>
      <c r="Q1110" s="234"/>
      <c r="R1110" s="234"/>
      <c r="S1110" s="234"/>
      <c r="T1110" s="235"/>
      <c r="AT1110" s="236" t="s">
        <v>184</v>
      </c>
      <c r="AU1110" s="236" t="s">
        <v>85</v>
      </c>
      <c r="AV1110" s="15" t="s">
        <v>83</v>
      </c>
      <c r="AW1110" s="15" t="s">
        <v>37</v>
      </c>
      <c r="AX1110" s="15" t="s">
        <v>75</v>
      </c>
      <c r="AY1110" s="236" t="s">
        <v>144</v>
      </c>
    </row>
    <row r="1111" spans="2:51" s="13" customFormat="1" ht="11.25">
      <c r="B1111" s="201"/>
      <c r="C1111" s="202"/>
      <c r="D1111" s="193" t="s">
        <v>184</v>
      </c>
      <c r="E1111" s="203" t="s">
        <v>19</v>
      </c>
      <c r="F1111" s="204" t="s">
        <v>1397</v>
      </c>
      <c r="G1111" s="202"/>
      <c r="H1111" s="205">
        <v>3</v>
      </c>
      <c r="I1111" s="206"/>
      <c r="J1111" s="202"/>
      <c r="K1111" s="202"/>
      <c r="L1111" s="207"/>
      <c r="M1111" s="208"/>
      <c r="N1111" s="209"/>
      <c r="O1111" s="209"/>
      <c r="P1111" s="209"/>
      <c r="Q1111" s="209"/>
      <c r="R1111" s="209"/>
      <c r="S1111" s="209"/>
      <c r="T1111" s="210"/>
      <c r="AT1111" s="211" t="s">
        <v>184</v>
      </c>
      <c r="AU1111" s="211" t="s">
        <v>85</v>
      </c>
      <c r="AV1111" s="13" t="s">
        <v>85</v>
      </c>
      <c r="AW1111" s="13" t="s">
        <v>37</v>
      </c>
      <c r="AX1111" s="13" t="s">
        <v>75</v>
      </c>
      <c r="AY1111" s="211" t="s">
        <v>144</v>
      </c>
    </row>
    <row r="1112" spans="2:51" s="14" customFormat="1" ht="11.25">
      <c r="B1112" s="212"/>
      <c r="C1112" s="213"/>
      <c r="D1112" s="193" t="s">
        <v>184</v>
      </c>
      <c r="E1112" s="214" t="s">
        <v>19</v>
      </c>
      <c r="F1112" s="215" t="s">
        <v>186</v>
      </c>
      <c r="G1112" s="213"/>
      <c r="H1112" s="216">
        <v>4</v>
      </c>
      <c r="I1112" s="217"/>
      <c r="J1112" s="213"/>
      <c r="K1112" s="213"/>
      <c r="L1112" s="218"/>
      <c r="M1112" s="219"/>
      <c r="N1112" s="220"/>
      <c r="O1112" s="220"/>
      <c r="P1112" s="220"/>
      <c r="Q1112" s="220"/>
      <c r="R1112" s="220"/>
      <c r="S1112" s="220"/>
      <c r="T1112" s="221"/>
      <c r="AT1112" s="222" t="s">
        <v>184</v>
      </c>
      <c r="AU1112" s="222" t="s">
        <v>85</v>
      </c>
      <c r="AV1112" s="14" t="s">
        <v>169</v>
      </c>
      <c r="AW1112" s="14" t="s">
        <v>37</v>
      </c>
      <c r="AX1112" s="14" t="s">
        <v>83</v>
      </c>
      <c r="AY1112" s="222" t="s">
        <v>144</v>
      </c>
    </row>
    <row r="1113" spans="1:65" s="2" customFormat="1" ht="16.5" customHeight="1">
      <c r="A1113" s="36"/>
      <c r="B1113" s="37"/>
      <c r="C1113" s="248" t="s">
        <v>1398</v>
      </c>
      <c r="D1113" s="248" t="s">
        <v>654</v>
      </c>
      <c r="E1113" s="249" t="s">
        <v>1399</v>
      </c>
      <c r="F1113" s="250" t="s">
        <v>1400</v>
      </c>
      <c r="G1113" s="251" t="s">
        <v>150</v>
      </c>
      <c r="H1113" s="252">
        <v>2</v>
      </c>
      <c r="I1113" s="253"/>
      <c r="J1113" s="254">
        <f>ROUND(I1113*H1113,2)</f>
        <v>0</v>
      </c>
      <c r="K1113" s="250" t="s">
        <v>19</v>
      </c>
      <c r="L1113" s="255"/>
      <c r="M1113" s="256" t="s">
        <v>19</v>
      </c>
      <c r="N1113" s="257" t="s">
        <v>46</v>
      </c>
      <c r="O1113" s="66"/>
      <c r="P1113" s="189">
        <f>O1113*H1113</f>
        <v>0</v>
      </c>
      <c r="Q1113" s="189">
        <v>0.0195</v>
      </c>
      <c r="R1113" s="189">
        <f>Q1113*H1113</f>
        <v>0.039</v>
      </c>
      <c r="S1113" s="189">
        <v>0</v>
      </c>
      <c r="T1113" s="190">
        <f>S1113*H1113</f>
        <v>0</v>
      </c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R1113" s="191" t="s">
        <v>573</v>
      </c>
      <c r="AT1113" s="191" t="s">
        <v>654</v>
      </c>
      <c r="AU1113" s="191" t="s">
        <v>85</v>
      </c>
      <c r="AY1113" s="19" t="s">
        <v>144</v>
      </c>
      <c r="BE1113" s="192">
        <f>IF(N1113="základní",J1113,0)</f>
        <v>0</v>
      </c>
      <c r="BF1113" s="192">
        <f>IF(N1113="snížená",J1113,0)</f>
        <v>0</v>
      </c>
      <c r="BG1113" s="192">
        <f>IF(N1113="zákl. přenesená",J1113,0)</f>
        <v>0</v>
      </c>
      <c r="BH1113" s="192">
        <f>IF(N1113="sníž. přenesená",J1113,0)</f>
        <v>0</v>
      </c>
      <c r="BI1113" s="192">
        <f>IF(N1113="nulová",J1113,0)</f>
        <v>0</v>
      </c>
      <c r="BJ1113" s="19" t="s">
        <v>83</v>
      </c>
      <c r="BK1113" s="192">
        <f>ROUND(I1113*H1113,2)</f>
        <v>0</v>
      </c>
      <c r="BL1113" s="19" t="s">
        <v>249</v>
      </c>
      <c r="BM1113" s="191" t="s">
        <v>1401</v>
      </c>
    </row>
    <row r="1114" spans="1:47" s="2" customFormat="1" ht="11.25">
      <c r="A1114" s="36"/>
      <c r="B1114" s="37"/>
      <c r="C1114" s="38"/>
      <c r="D1114" s="193" t="s">
        <v>154</v>
      </c>
      <c r="E1114" s="38"/>
      <c r="F1114" s="194" t="s">
        <v>1400</v>
      </c>
      <c r="G1114" s="38"/>
      <c r="H1114" s="38"/>
      <c r="I1114" s="195"/>
      <c r="J1114" s="38"/>
      <c r="K1114" s="38"/>
      <c r="L1114" s="41"/>
      <c r="M1114" s="196"/>
      <c r="N1114" s="197"/>
      <c r="O1114" s="66"/>
      <c r="P1114" s="66"/>
      <c r="Q1114" s="66"/>
      <c r="R1114" s="66"/>
      <c r="S1114" s="66"/>
      <c r="T1114" s="67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T1114" s="19" t="s">
        <v>154</v>
      </c>
      <c r="AU1114" s="19" t="s">
        <v>85</v>
      </c>
    </row>
    <row r="1115" spans="1:47" s="2" customFormat="1" ht="19.5">
      <c r="A1115" s="36"/>
      <c r="B1115" s="37"/>
      <c r="C1115" s="38"/>
      <c r="D1115" s="193" t="s">
        <v>167</v>
      </c>
      <c r="E1115" s="38"/>
      <c r="F1115" s="200" t="s">
        <v>1402</v>
      </c>
      <c r="G1115" s="38"/>
      <c r="H1115" s="38"/>
      <c r="I1115" s="195"/>
      <c r="J1115" s="38"/>
      <c r="K1115" s="38"/>
      <c r="L1115" s="41"/>
      <c r="M1115" s="196"/>
      <c r="N1115" s="197"/>
      <c r="O1115" s="66"/>
      <c r="P1115" s="66"/>
      <c r="Q1115" s="66"/>
      <c r="R1115" s="66"/>
      <c r="S1115" s="66"/>
      <c r="T1115" s="67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T1115" s="19" t="s">
        <v>167</v>
      </c>
      <c r="AU1115" s="19" t="s">
        <v>85</v>
      </c>
    </row>
    <row r="1116" spans="2:51" s="15" customFormat="1" ht="11.25">
      <c r="B1116" s="227"/>
      <c r="C1116" s="228"/>
      <c r="D1116" s="193" t="s">
        <v>184</v>
      </c>
      <c r="E1116" s="229" t="s">
        <v>19</v>
      </c>
      <c r="F1116" s="230" t="s">
        <v>416</v>
      </c>
      <c r="G1116" s="228"/>
      <c r="H1116" s="229" t="s">
        <v>19</v>
      </c>
      <c r="I1116" s="231"/>
      <c r="J1116" s="228"/>
      <c r="K1116" s="228"/>
      <c r="L1116" s="232"/>
      <c r="M1116" s="233"/>
      <c r="N1116" s="234"/>
      <c r="O1116" s="234"/>
      <c r="P1116" s="234"/>
      <c r="Q1116" s="234"/>
      <c r="R1116" s="234"/>
      <c r="S1116" s="234"/>
      <c r="T1116" s="235"/>
      <c r="AT1116" s="236" t="s">
        <v>184</v>
      </c>
      <c r="AU1116" s="236" t="s">
        <v>85</v>
      </c>
      <c r="AV1116" s="15" t="s">
        <v>83</v>
      </c>
      <c r="AW1116" s="15" t="s">
        <v>37</v>
      </c>
      <c r="AX1116" s="15" t="s">
        <v>75</v>
      </c>
      <c r="AY1116" s="236" t="s">
        <v>144</v>
      </c>
    </row>
    <row r="1117" spans="2:51" s="13" customFormat="1" ht="11.25">
      <c r="B1117" s="201"/>
      <c r="C1117" s="202"/>
      <c r="D1117" s="193" t="s">
        <v>184</v>
      </c>
      <c r="E1117" s="203" t="s">
        <v>19</v>
      </c>
      <c r="F1117" s="204" t="s">
        <v>85</v>
      </c>
      <c r="G1117" s="202"/>
      <c r="H1117" s="205">
        <v>2</v>
      </c>
      <c r="I1117" s="206"/>
      <c r="J1117" s="202"/>
      <c r="K1117" s="202"/>
      <c r="L1117" s="207"/>
      <c r="M1117" s="208"/>
      <c r="N1117" s="209"/>
      <c r="O1117" s="209"/>
      <c r="P1117" s="209"/>
      <c r="Q1117" s="209"/>
      <c r="R1117" s="209"/>
      <c r="S1117" s="209"/>
      <c r="T1117" s="210"/>
      <c r="AT1117" s="211" t="s">
        <v>184</v>
      </c>
      <c r="AU1117" s="211" t="s">
        <v>85</v>
      </c>
      <c r="AV1117" s="13" t="s">
        <v>85</v>
      </c>
      <c r="AW1117" s="13" t="s">
        <v>37</v>
      </c>
      <c r="AX1117" s="13" t="s">
        <v>75</v>
      </c>
      <c r="AY1117" s="211" t="s">
        <v>144</v>
      </c>
    </row>
    <row r="1118" spans="2:51" s="15" customFormat="1" ht="11.25">
      <c r="B1118" s="227"/>
      <c r="C1118" s="228"/>
      <c r="D1118" s="193" t="s">
        <v>184</v>
      </c>
      <c r="E1118" s="229" t="s">
        <v>19</v>
      </c>
      <c r="F1118" s="230" t="s">
        <v>509</v>
      </c>
      <c r="G1118" s="228"/>
      <c r="H1118" s="229" t="s">
        <v>19</v>
      </c>
      <c r="I1118" s="231"/>
      <c r="J1118" s="228"/>
      <c r="K1118" s="228"/>
      <c r="L1118" s="232"/>
      <c r="M1118" s="233"/>
      <c r="N1118" s="234"/>
      <c r="O1118" s="234"/>
      <c r="P1118" s="234"/>
      <c r="Q1118" s="234"/>
      <c r="R1118" s="234"/>
      <c r="S1118" s="234"/>
      <c r="T1118" s="235"/>
      <c r="AT1118" s="236" t="s">
        <v>184</v>
      </c>
      <c r="AU1118" s="236" t="s">
        <v>85</v>
      </c>
      <c r="AV1118" s="15" t="s">
        <v>83</v>
      </c>
      <c r="AW1118" s="15" t="s">
        <v>37</v>
      </c>
      <c r="AX1118" s="15" t="s">
        <v>75</v>
      </c>
      <c r="AY1118" s="236" t="s">
        <v>144</v>
      </c>
    </row>
    <row r="1119" spans="2:51" s="14" customFormat="1" ht="11.25">
      <c r="B1119" s="212"/>
      <c r="C1119" s="213"/>
      <c r="D1119" s="193" t="s">
        <v>184</v>
      </c>
      <c r="E1119" s="214" t="s">
        <v>19</v>
      </c>
      <c r="F1119" s="215" t="s">
        <v>186</v>
      </c>
      <c r="G1119" s="213"/>
      <c r="H1119" s="216">
        <v>2</v>
      </c>
      <c r="I1119" s="217"/>
      <c r="J1119" s="213"/>
      <c r="K1119" s="213"/>
      <c r="L1119" s="218"/>
      <c r="M1119" s="219"/>
      <c r="N1119" s="220"/>
      <c r="O1119" s="220"/>
      <c r="P1119" s="220"/>
      <c r="Q1119" s="220"/>
      <c r="R1119" s="220"/>
      <c r="S1119" s="220"/>
      <c r="T1119" s="221"/>
      <c r="AT1119" s="222" t="s">
        <v>184</v>
      </c>
      <c r="AU1119" s="222" t="s">
        <v>85</v>
      </c>
      <c r="AV1119" s="14" t="s">
        <v>169</v>
      </c>
      <c r="AW1119" s="14" t="s">
        <v>37</v>
      </c>
      <c r="AX1119" s="14" t="s">
        <v>83</v>
      </c>
      <c r="AY1119" s="222" t="s">
        <v>144</v>
      </c>
    </row>
    <row r="1120" spans="1:65" s="2" customFormat="1" ht="16.5" customHeight="1">
      <c r="A1120" s="36"/>
      <c r="B1120" s="37"/>
      <c r="C1120" s="248" t="s">
        <v>1403</v>
      </c>
      <c r="D1120" s="248" t="s">
        <v>654</v>
      </c>
      <c r="E1120" s="249" t="s">
        <v>1404</v>
      </c>
      <c r="F1120" s="250" t="s">
        <v>1389</v>
      </c>
      <c r="G1120" s="251" t="s">
        <v>150</v>
      </c>
      <c r="H1120" s="252">
        <v>1</v>
      </c>
      <c r="I1120" s="253"/>
      <c r="J1120" s="254">
        <f>ROUND(I1120*H1120,2)</f>
        <v>0</v>
      </c>
      <c r="K1120" s="250" t="s">
        <v>19</v>
      </c>
      <c r="L1120" s="255"/>
      <c r="M1120" s="256" t="s">
        <v>19</v>
      </c>
      <c r="N1120" s="257" t="s">
        <v>46</v>
      </c>
      <c r="O1120" s="66"/>
      <c r="P1120" s="189">
        <f>O1120*H1120</f>
        <v>0</v>
      </c>
      <c r="Q1120" s="189">
        <v>0.0225</v>
      </c>
      <c r="R1120" s="189">
        <f>Q1120*H1120</f>
        <v>0.0225</v>
      </c>
      <c r="S1120" s="189">
        <v>0</v>
      </c>
      <c r="T1120" s="190">
        <f>S1120*H1120</f>
        <v>0</v>
      </c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R1120" s="191" t="s">
        <v>573</v>
      </c>
      <c r="AT1120" s="191" t="s">
        <v>654</v>
      </c>
      <c r="AU1120" s="191" t="s">
        <v>85</v>
      </c>
      <c r="AY1120" s="19" t="s">
        <v>144</v>
      </c>
      <c r="BE1120" s="192">
        <f>IF(N1120="základní",J1120,0)</f>
        <v>0</v>
      </c>
      <c r="BF1120" s="192">
        <f>IF(N1120="snížená",J1120,0)</f>
        <v>0</v>
      </c>
      <c r="BG1120" s="192">
        <f>IF(N1120="zákl. přenesená",J1120,0)</f>
        <v>0</v>
      </c>
      <c r="BH1120" s="192">
        <f>IF(N1120="sníž. přenesená",J1120,0)</f>
        <v>0</v>
      </c>
      <c r="BI1120" s="192">
        <f>IF(N1120="nulová",J1120,0)</f>
        <v>0</v>
      </c>
      <c r="BJ1120" s="19" t="s">
        <v>83</v>
      </c>
      <c r="BK1120" s="192">
        <f>ROUND(I1120*H1120,2)</f>
        <v>0</v>
      </c>
      <c r="BL1120" s="19" t="s">
        <v>249</v>
      </c>
      <c r="BM1120" s="191" t="s">
        <v>1405</v>
      </c>
    </row>
    <row r="1121" spans="1:47" s="2" customFormat="1" ht="11.25">
      <c r="A1121" s="36"/>
      <c r="B1121" s="37"/>
      <c r="C1121" s="38"/>
      <c r="D1121" s="193" t="s">
        <v>154</v>
      </c>
      <c r="E1121" s="38"/>
      <c r="F1121" s="194" t="s">
        <v>1389</v>
      </c>
      <c r="G1121" s="38"/>
      <c r="H1121" s="38"/>
      <c r="I1121" s="195"/>
      <c r="J1121" s="38"/>
      <c r="K1121" s="38"/>
      <c r="L1121" s="41"/>
      <c r="M1121" s="196"/>
      <c r="N1121" s="197"/>
      <c r="O1121" s="66"/>
      <c r="P1121" s="66"/>
      <c r="Q1121" s="66"/>
      <c r="R1121" s="66"/>
      <c r="S1121" s="66"/>
      <c r="T1121" s="67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T1121" s="19" t="s">
        <v>154</v>
      </c>
      <c r="AU1121" s="19" t="s">
        <v>85</v>
      </c>
    </row>
    <row r="1122" spans="1:47" s="2" customFormat="1" ht="19.5">
      <c r="A1122" s="36"/>
      <c r="B1122" s="37"/>
      <c r="C1122" s="38"/>
      <c r="D1122" s="193" t="s">
        <v>167</v>
      </c>
      <c r="E1122" s="38"/>
      <c r="F1122" s="200" t="s">
        <v>1406</v>
      </c>
      <c r="G1122" s="38"/>
      <c r="H1122" s="38"/>
      <c r="I1122" s="195"/>
      <c r="J1122" s="38"/>
      <c r="K1122" s="38"/>
      <c r="L1122" s="41"/>
      <c r="M1122" s="196"/>
      <c r="N1122" s="197"/>
      <c r="O1122" s="66"/>
      <c r="P1122" s="66"/>
      <c r="Q1122" s="66"/>
      <c r="R1122" s="66"/>
      <c r="S1122" s="66"/>
      <c r="T1122" s="67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T1122" s="19" t="s">
        <v>167</v>
      </c>
      <c r="AU1122" s="19" t="s">
        <v>85</v>
      </c>
    </row>
    <row r="1123" spans="2:51" s="15" customFormat="1" ht="11.25">
      <c r="B1123" s="227"/>
      <c r="C1123" s="228"/>
      <c r="D1123" s="193" t="s">
        <v>184</v>
      </c>
      <c r="E1123" s="229" t="s">
        <v>19</v>
      </c>
      <c r="F1123" s="230" t="s">
        <v>416</v>
      </c>
      <c r="G1123" s="228"/>
      <c r="H1123" s="229" t="s">
        <v>19</v>
      </c>
      <c r="I1123" s="231"/>
      <c r="J1123" s="228"/>
      <c r="K1123" s="228"/>
      <c r="L1123" s="232"/>
      <c r="M1123" s="233"/>
      <c r="N1123" s="234"/>
      <c r="O1123" s="234"/>
      <c r="P1123" s="234"/>
      <c r="Q1123" s="234"/>
      <c r="R1123" s="234"/>
      <c r="S1123" s="234"/>
      <c r="T1123" s="235"/>
      <c r="AT1123" s="236" t="s">
        <v>184</v>
      </c>
      <c r="AU1123" s="236" t="s">
        <v>85</v>
      </c>
      <c r="AV1123" s="15" t="s">
        <v>83</v>
      </c>
      <c r="AW1123" s="15" t="s">
        <v>37</v>
      </c>
      <c r="AX1123" s="15" t="s">
        <v>75</v>
      </c>
      <c r="AY1123" s="236" t="s">
        <v>144</v>
      </c>
    </row>
    <row r="1124" spans="2:51" s="13" customFormat="1" ht="11.25">
      <c r="B1124" s="201"/>
      <c r="C1124" s="202"/>
      <c r="D1124" s="193" t="s">
        <v>184</v>
      </c>
      <c r="E1124" s="203" t="s">
        <v>19</v>
      </c>
      <c r="F1124" s="204" t="s">
        <v>83</v>
      </c>
      <c r="G1124" s="202"/>
      <c r="H1124" s="205">
        <v>1</v>
      </c>
      <c r="I1124" s="206"/>
      <c r="J1124" s="202"/>
      <c r="K1124" s="202"/>
      <c r="L1124" s="207"/>
      <c r="M1124" s="208"/>
      <c r="N1124" s="209"/>
      <c r="O1124" s="209"/>
      <c r="P1124" s="209"/>
      <c r="Q1124" s="209"/>
      <c r="R1124" s="209"/>
      <c r="S1124" s="209"/>
      <c r="T1124" s="210"/>
      <c r="AT1124" s="211" t="s">
        <v>184</v>
      </c>
      <c r="AU1124" s="211" t="s">
        <v>85</v>
      </c>
      <c r="AV1124" s="13" t="s">
        <v>85</v>
      </c>
      <c r="AW1124" s="13" t="s">
        <v>37</v>
      </c>
      <c r="AX1124" s="13" t="s">
        <v>75</v>
      </c>
      <c r="AY1124" s="211" t="s">
        <v>144</v>
      </c>
    </row>
    <row r="1125" spans="2:51" s="15" customFormat="1" ht="11.25">
      <c r="B1125" s="227"/>
      <c r="C1125" s="228"/>
      <c r="D1125" s="193" t="s">
        <v>184</v>
      </c>
      <c r="E1125" s="229" t="s">
        <v>19</v>
      </c>
      <c r="F1125" s="230" t="s">
        <v>509</v>
      </c>
      <c r="G1125" s="228"/>
      <c r="H1125" s="229" t="s">
        <v>19</v>
      </c>
      <c r="I1125" s="231"/>
      <c r="J1125" s="228"/>
      <c r="K1125" s="228"/>
      <c r="L1125" s="232"/>
      <c r="M1125" s="233"/>
      <c r="N1125" s="234"/>
      <c r="O1125" s="234"/>
      <c r="P1125" s="234"/>
      <c r="Q1125" s="234"/>
      <c r="R1125" s="234"/>
      <c r="S1125" s="234"/>
      <c r="T1125" s="235"/>
      <c r="AT1125" s="236" t="s">
        <v>184</v>
      </c>
      <c r="AU1125" s="236" t="s">
        <v>85</v>
      </c>
      <c r="AV1125" s="15" t="s">
        <v>83</v>
      </c>
      <c r="AW1125" s="15" t="s">
        <v>37</v>
      </c>
      <c r="AX1125" s="15" t="s">
        <v>75</v>
      </c>
      <c r="AY1125" s="236" t="s">
        <v>144</v>
      </c>
    </row>
    <row r="1126" spans="2:51" s="13" customFormat="1" ht="11.25">
      <c r="B1126" s="201"/>
      <c r="C1126" s="202"/>
      <c r="D1126" s="193" t="s">
        <v>184</v>
      </c>
      <c r="E1126" s="203" t="s">
        <v>19</v>
      </c>
      <c r="F1126" s="204" t="s">
        <v>75</v>
      </c>
      <c r="G1126" s="202"/>
      <c r="H1126" s="205">
        <v>0</v>
      </c>
      <c r="I1126" s="206"/>
      <c r="J1126" s="202"/>
      <c r="K1126" s="202"/>
      <c r="L1126" s="207"/>
      <c r="M1126" s="208"/>
      <c r="N1126" s="209"/>
      <c r="O1126" s="209"/>
      <c r="P1126" s="209"/>
      <c r="Q1126" s="209"/>
      <c r="R1126" s="209"/>
      <c r="S1126" s="209"/>
      <c r="T1126" s="210"/>
      <c r="AT1126" s="211" t="s">
        <v>184</v>
      </c>
      <c r="AU1126" s="211" t="s">
        <v>85</v>
      </c>
      <c r="AV1126" s="13" t="s">
        <v>85</v>
      </c>
      <c r="AW1126" s="13" t="s">
        <v>37</v>
      </c>
      <c r="AX1126" s="13" t="s">
        <v>75</v>
      </c>
      <c r="AY1126" s="211" t="s">
        <v>144</v>
      </c>
    </row>
    <row r="1127" spans="2:51" s="14" customFormat="1" ht="11.25">
      <c r="B1127" s="212"/>
      <c r="C1127" s="213"/>
      <c r="D1127" s="193" t="s">
        <v>184</v>
      </c>
      <c r="E1127" s="214" t="s">
        <v>19</v>
      </c>
      <c r="F1127" s="215" t="s">
        <v>186</v>
      </c>
      <c r="G1127" s="213"/>
      <c r="H1127" s="216">
        <v>1</v>
      </c>
      <c r="I1127" s="217"/>
      <c r="J1127" s="213"/>
      <c r="K1127" s="213"/>
      <c r="L1127" s="218"/>
      <c r="M1127" s="219"/>
      <c r="N1127" s="220"/>
      <c r="O1127" s="220"/>
      <c r="P1127" s="220"/>
      <c r="Q1127" s="220"/>
      <c r="R1127" s="220"/>
      <c r="S1127" s="220"/>
      <c r="T1127" s="221"/>
      <c r="AT1127" s="222" t="s">
        <v>184</v>
      </c>
      <c r="AU1127" s="222" t="s">
        <v>85</v>
      </c>
      <c r="AV1127" s="14" t="s">
        <v>169</v>
      </c>
      <c r="AW1127" s="14" t="s">
        <v>37</v>
      </c>
      <c r="AX1127" s="14" t="s">
        <v>83</v>
      </c>
      <c r="AY1127" s="222" t="s">
        <v>144</v>
      </c>
    </row>
    <row r="1128" spans="1:65" s="2" customFormat="1" ht="16.5" customHeight="1">
      <c r="A1128" s="36"/>
      <c r="B1128" s="37"/>
      <c r="C1128" s="248" t="s">
        <v>1407</v>
      </c>
      <c r="D1128" s="248" t="s">
        <v>654</v>
      </c>
      <c r="E1128" s="249" t="s">
        <v>1408</v>
      </c>
      <c r="F1128" s="250" t="s">
        <v>1400</v>
      </c>
      <c r="G1128" s="251" t="s">
        <v>150</v>
      </c>
      <c r="H1128" s="252">
        <v>1</v>
      </c>
      <c r="I1128" s="253"/>
      <c r="J1128" s="254">
        <f>ROUND(I1128*H1128,2)</f>
        <v>0</v>
      </c>
      <c r="K1128" s="250" t="s">
        <v>19</v>
      </c>
      <c r="L1128" s="255"/>
      <c r="M1128" s="256" t="s">
        <v>19</v>
      </c>
      <c r="N1128" s="257" t="s">
        <v>46</v>
      </c>
      <c r="O1128" s="66"/>
      <c r="P1128" s="189">
        <f>O1128*H1128</f>
        <v>0</v>
      </c>
      <c r="Q1128" s="189">
        <v>0.0205</v>
      </c>
      <c r="R1128" s="189">
        <f>Q1128*H1128</f>
        <v>0.0205</v>
      </c>
      <c r="S1128" s="189">
        <v>0</v>
      </c>
      <c r="T1128" s="190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191" t="s">
        <v>573</v>
      </c>
      <c r="AT1128" s="191" t="s">
        <v>654</v>
      </c>
      <c r="AU1128" s="191" t="s">
        <v>85</v>
      </c>
      <c r="AY1128" s="19" t="s">
        <v>144</v>
      </c>
      <c r="BE1128" s="192">
        <f>IF(N1128="základní",J1128,0)</f>
        <v>0</v>
      </c>
      <c r="BF1128" s="192">
        <f>IF(N1128="snížená",J1128,0)</f>
        <v>0</v>
      </c>
      <c r="BG1128" s="192">
        <f>IF(N1128="zákl. přenesená",J1128,0)</f>
        <v>0</v>
      </c>
      <c r="BH1128" s="192">
        <f>IF(N1128="sníž. přenesená",J1128,0)</f>
        <v>0</v>
      </c>
      <c r="BI1128" s="192">
        <f>IF(N1128="nulová",J1128,0)</f>
        <v>0</v>
      </c>
      <c r="BJ1128" s="19" t="s">
        <v>83</v>
      </c>
      <c r="BK1128" s="192">
        <f>ROUND(I1128*H1128,2)</f>
        <v>0</v>
      </c>
      <c r="BL1128" s="19" t="s">
        <v>249</v>
      </c>
      <c r="BM1128" s="191" t="s">
        <v>1409</v>
      </c>
    </row>
    <row r="1129" spans="1:47" s="2" customFormat="1" ht="11.25">
      <c r="A1129" s="36"/>
      <c r="B1129" s="37"/>
      <c r="C1129" s="38"/>
      <c r="D1129" s="193" t="s">
        <v>154</v>
      </c>
      <c r="E1129" s="38"/>
      <c r="F1129" s="194" t="s">
        <v>1410</v>
      </c>
      <c r="G1129" s="38"/>
      <c r="H1129" s="38"/>
      <c r="I1129" s="195"/>
      <c r="J1129" s="38"/>
      <c r="K1129" s="38"/>
      <c r="L1129" s="41"/>
      <c r="M1129" s="196"/>
      <c r="N1129" s="197"/>
      <c r="O1129" s="66"/>
      <c r="P1129" s="66"/>
      <c r="Q1129" s="66"/>
      <c r="R1129" s="66"/>
      <c r="S1129" s="66"/>
      <c r="T1129" s="67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T1129" s="19" t="s">
        <v>154</v>
      </c>
      <c r="AU1129" s="19" t="s">
        <v>85</v>
      </c>
    </row>
    <row r="1130" spans="1:47" s="2" customFormat="1" ht="19.5">
      <c r="A1130" s="36"/>
      <c r="B1130" s="37"/>
      <c r="C1130" s="38"/>
      <c r="D1130" s="193" t="s">
        <v>167</v>
      </c>
      <c r="E1130" s="38"/>
      <c r="F1130" s="200" t="s">
        <v>1411</v>
      </c>
      <c r="G1130" s="38"/>
      <c r="H1130" s="38"/>
      <c r="I1130" s="195"/>
      <c r="J1130" s="38"/>
      <c r="K1130" s="38"/>
      <c r="L1130" s="41"/>
      <c r="M1130" s="196"/>
      <c r="N1130" s="197"/>
      <c r="O1130" s="66"/>
      <c r="P1130" s="66"/>
      <c r="Q1130" s="66"/>
      <c r="R1130" s="66"/>
      <c r="S1130" s="66"/>
      <c r="T1130" s="67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T1130" s="19" t="s">
        <v>167</v>
      </c>
      <c r="AU1130" s="19" t="s">
        <v>85</v>
      </c>
    </row>
    <row r="1131" spans="2:51" s="15" customFormat="1" ht="11.25">
      <c r="B1131" s="227"/>
      <c r="C1131" s="228"/>
      <c r="D1131" s="193" t="s">
        <v>184</v>
      </c>
      <c r="E1131" s="229" t="s">
        <v>19</v>
      </c>
      <c r="F1131" s="230" t="s">
        <v>416</v>
      </c>
      <c r="G1131" s="228"/>
      <c r="H1131" s="229" t="s">
        <v>19</v>
      </c>
      <c r="I1131" s="231"/>
      <c r="J1131" s="228"/>
      <c r="K1131" s="228"/>
      <c r="L1131" s="232"/>
      <c r="M1131" s="233"/>
      <c r="N1131" s="234"/>
      <c r="O1131" s="234"/>
      <c r="P1131" s="234"/>
      <c r="Q1131" s="234"/>
      <c r="R1131" s="234"/>
      <c r="S1131" s="234"/>
      <c r="T1131" s="235"/>
      <c r="AT1131" s="236" t="s">
        <v>184</v>
      </c>
      <c r="AU1131" s="236" t="s">
        <v>85</v>
      </c>
      <c r="AV1131" s="15" t="s">
        <v>83</v>
      </c>
      <c r="AW1131" s="15" t="s">
        <v>37</v>
      </c>
      <c r="AX1131" s="15" t="s">
        <v>75</v>
      </c>
      <c r="AY1131" s="236" t="s">
        <v>144</v>
      </c>
    </row>
    <row r="1132" spans="2:51" s="13" customFormat="1" ht="11.25">
      <c r="B1132" s="201"/>
      <c r="C1132" s="202"/>
      <c r="D1132" s="193" t="s">
        <v>184</v>
      </c>
      <c r="E1132" s="203" t="s">
        <v>19</v>
      </c>
      <c r="F1132" s="204" t="s">
        <v>83</v>
      </c>
      <c r="G1132" s="202"/>
      <c r="H1132" s="205">
        <v>1</v>
      </c>
      <c r="I1132" s="206"/>
      <c r="J1132" s="202"/>
      <c r="K1132" s="202"/>
      <c r="L1132" s="207"/>
      <c r="M1132" s="208"/>
      <c r="N1132" s="209"/>
      <c r="O1132" s="209"/>
      <c r="P1132" s="209"/>
      <c r="Q1132" s="209"/>
      <c r="R1132" s="209"/>
      <c r="S1132" s="209"/>
      <c r="T1132" s="210"/>
      <c r="AT1132" s="211" t="s">
        <v>184</v>
      </c>
      <c r="AU1132" s="211" t="s">
        <v>85</v>
      </c>
      <c r="AV1132" s="13" t="s">
        <v>85</v>
      </c>
      <c r="AW1132" s="13" t="s">
        <v>37</v>
      </c>
      <c r="AX1132" s="13" t="s">
        <v>75</v>
      </c>
      <c r="AY1132" s="211" t="s">
        <v>144</v>
      </c>
    </row>
    <row r="1133" spans="2:51" s="15" customFormat="1" ht="11.25">
      <c r="B1133" s="227"/>
      <c r="C1133" s="228"/>
      <c r="D1133" s="193" t="s">
        <v>184</v>
      </c>
      <c r="E1133" s="229" t="s">
        <v>19</v>
      </c>
      <c r="F1133" s="230" t="s">
        <v>509</v>
      </c>
      <c r="G1133" s="228"/>
      <c r="H1133" s="229" t="s">
        <v>19</v>
      </c>
      <c r="I1133" s="231"/>
      <c r="J1133" s="228"/>
      <c r="K1133" s="228"/>
      <c r="L1133" s="232"/>
      <c r="M1133" s="233"/>
      <c r="N1133" s="234"/>
      <c r="O1133" s="234"/>
      <c r="P1133" s="234"/>
      <c r="Q1133" s="234"/>
      <c r="R1133" s="234"/>
      <c r="S1133" s="234"/>
      <c r="T1133" s="235"/>
      <c r="AT1133" s="236" t="s">
        <v>184</v>
      </c>
      <c r="AU1133" s="236" t="s">
        <v>85</v>
      </c>
      <c r="AV1133" s="15" t="s">
        <v>83</v>
      </c>
      <c r="AW1133" s="15" t="s">
        <v>37</v>
      </c>
      <c r="AX1133" s="15" t="s">
        <v>75</v>
      </c>
      <c r="AY1133" s="236" t="s">
        <v>144</v>
      </c>
    </row>
    <row r="1134" spans="2:51" s="13" customFormat="1" ht="11.25">
      <c r="B1134" s="201"/>
      <c r="C1134" s="202"/>
      <c r="D1134" s="193" t="s">
        <v>184</v>
      </c>
      <c r="E1134" s="203" t="s">
        <v>19</v>
      </c>
      <c r="F1134" s="204" t="s">
        <v>75</v>
      </c>
      <c r="G1134" s="202"/>
      <c r="H1134" s="205">
        <v>0</v>
      </c>
      <c r="I1134" s="206"/>
      <c r="J1134" s="202"/>
      <c r="K1134" s="202"/>
      <c r="L1134" s="207"/>
      <c r="M1134" s="208"/>
      <c r="N1134" s="209"/>
      <c r="O1134" s="209"/>
      <c r="P1134" s="209"/>
      <c r="Q1134" s="209"/>
      <c r="R1134" s="209"/>
      <c r="S1134" s="209"/>
      <c r="T1134" s="210"/>
      <c r="AT1134" s="211" t="s">
        <v>184</v>
      </c>
      <c r="AU1134" s="211" t="s">
        <v>85</v>
      </c>
      <c r="AV1134" s="13" t="s">
        <v>85</v>
      </c>
      <c r="AW1134" s="13" t="s">
        <v>37</v>
      </c>
      <c r="AX1134" s="13" t="s">
        <v>75</v>
      </c>
      <c r="AY1134" s="211" t="s">
        <v>144</v>
      </c>
    </row>
    <row r="1135" spans="2:51" s="14" customFormat="1" ht="11.25">
      <c r="B1135" s="212"/>
      <c r="C1135" s="213"/>
      <c r="D1135" s="193" t="s">
        <v>184</v>
      </c>
      <c r="E1135" s="214" t="s">
        <v>19</v>
      </c>
      <c r="F1135" s="215" t="s">
        <v>186</v>
      </c>
      <c r="G1135" s="213"/>
      <c r="H1135" s="216">
        <v>1</v>
      </c>
      <c r="I1135" s="217"/>
      <c r="J1135" s="213"/>
      <c r="K1135" s="213"/>
      <c r="L1135" s="218"/>
      <c r="M1135" s="219"/>
      <c r="N1135" s="220"/>
      <c r="O1135" s="220"/>
      <c r="P1135" s="220"/>
      <c r="Q1135" s="220"/>
      <c r="R1135" s="220"/>
      <c r="S1135" s="220"/>
      <c r="T1135" s="221"/>
      <c r="AT1135" s="222" t="s">
        <v>184</v>
      </c>
      <c r="AU1135" s="222" t="s">
        <v>85</v>
      </c>
      <c r="AV1135" s="14" t="s">
        <v>169</v>
      </c>
      <c r="AW1135" s="14" t="s">
        <v>37</v>
      </c>
      <c r="AX1135" s="14" t="s">
        <v>83</v>
      </c>
      <c r="AY1135" s="222" t="s">
        <v>144</v>
      </c>
    </row>
    <row r="1136" spans="1:65" s="2" customFormat="1" ht="16.5" customHeight="1">
      <c r="A1136" s="36"/>
      <c r="B1136" s="37"/>
      <c r="C1136" s="180" t="s">
        <v>1412</v>
      </c>
      <c r="D1136" s="180" t="s">
        <v>147</v>
      </c>
      <c r="E1136" s="181" t="s">
        <v>1413</v>
      </c>
      <c r="F1136" s="182" t="s">
        <v>1414</v>
      </c>
      <c r="G1136" s="183" t="s">
        <v>150</v>
      </c>
      <c r="H1136" s="184">
        <v>5</v>
      </c>
      <c r="I1136" s="185"/>
      <c r="J1136" s="186">
        <f>ROUND(I1136*H1136,2)</f>
        <v>0</v>
      </c>
      <c r="K1136" s="182" t="s">
        <v>151</v>
      </c>
      <c r="L1136" s="41"/>
      <c r="M1136" s="187" t="s">
        <v>19</v>
      </c>
      <c r="N1136" s="188" t="s">
        <v>46</v>
      </c>
      <c r="O1136" s="66"/>
      <c r="P1136" s="189">
        <f>O1136*H1136</f>
        <v>0</v>
      </c>
      <c r="Q1136" s="189">
        <v>0</v>
      </c>
      <c r="R1136" s="189">
        <f>Q1136*H1136</f>
        <v>0</v>
      </c>
      <c r="S1136" s="189">
        <v>0</v>
      </c>
      <c r="T1136" s="190">
        <f>S1136*H1136</f>
        <v>0</v>
      </c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R1136" s="191" t="s">
        <v>249</v>
      </c>
      <c r="AT1136" s="191" t="s">
        <v>147</v>
      </c>
      <c r="AU1136" s="191" t="s">
        <v>85</v>
      </c>
      <c r="AY1136" s="19" t="s">
        <v>144</v>
      </c>
      <c r="BE1136" s="192">
        <f>IF(N1136="základní",J1136,0)</f>
        <v>0</v>
      </c>
      <c r="BF1136" s="192">
        <f>IF(N1136="snížená",J1136,0)</f>
        <v>0</v>
      </c>
      <c r="BG1136" s="192">
        <f>IF(N1136="zákl. přenesená",J1136,0)</f>
        <v>0</v>
      </c>
      <c r="BH1136" s="192">
        <f>IF(N1136="sníž. přenesená",J1136,0)</f>
        <v>0</v>
      </c>
      <c r="BI1136" s="192">
        <f>IF(N1136="nulová",J1136,0)</f>
        <v>0</v>
      </c>
      <c r="BJ1136" s="19" t="s">
        <v>83</v>
      </c>
      <c r="BK1136" s="192">
        <f>ROUND(I1136*H1136,2)</f>
        <v>0</v>
      </c>
      <c r="BL1136" s="19" t="s">
        <v>249</v>
      </c>
      <c r="BM1136" s="191" t="s">
        <v>1415</v>
      </c>
    </row>
    <row r="1137" spans="1:47" s="2" customFormat="1" ht="19.5">
      <c r="A1137" s="36"/>
      <c r="B1137" s="37"/>
      <c r="C1137" s="38"/>
      <c r="D1137" s="193" t="s">
        <v>154</v>
      </c>
      <c r="E1137" s="38"/>
      <c r="F1137" s="194" t="s">
        <v>1416</v>
      </c>
      <c r="G1137" s="38"/>
      <c r="H1137" s="38"/>
      <c r="I1137" s="195"/>
      <c r="J1137" s="38"/>
      <c r="K1137" s="38"/>
      <c r="L1137" s="41"/>
      <c r="M1137" s="196"/>
      <c r="N1137" s="197"/>
      <c r="O1137" s="66"/>
      <c r="P1137" s="66"/>
      <c r="Q1137" s="66"/>
      <c r="R1137" s="66"/>
      <c r="S1137" s="66"/>
      <c r="T1137" s="67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T1137" s="19" t="s">
        <v>154</v>
      </c>
      <c r="AU1137" s="19" t="s">
        <v>85</v>
      </c>
    </row>
    <row r="1138" spans="1:47" s="2" customFormat="1" ht="11.25">
      <c r="A1138" s="36"/>
      <c r="B1138" s="37"/>
      <c r="C1138" s="38"/>
      <c r="D1138" s="198" t="s">
        <v>155</v>
      </c>
      <c r="E1138" s="38"/>
      <c r="F1138" s="199" t="s">
        <v>1417</v>
      </c>
      <c r="G1138" s="38"/>
      <c r="H1138" s="38"/>
      <c r="I1138" s="195"/>
      <c r="J1138" s="38"/>
      <c r="K1138" s="38"/>
      <c r="L1138" s="41"/>
      <c r="M1138" s="196"/>
      <c r="N1138" s="197"/>
      <c r="O1138" s="66"/>
      <c r="P1138" s="66"/>
      <c r="Q1138" s="66"/>
      <c r="R1138" s="66"/>
      <c r="S1138" s="66"/>
      <c r="T1138" s="67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T1138" s="19" t="s">
        <v>155</v>
      </c>
      <c r="AU1138" s="19" t="s">
        <v>85</v>
      </c>
    </row>
    <row r="1139" spans="1:65" s="2" customFormat="1" ht="16.5" customHeight="1">
      <c r="A1139" s="36"/>
      <c r="B1139" s="37"/>
      <c r="C1139" s="180" t="s">
        <v>1418</v>
      </c>
      <c r="D1139" s="180" t="s">
        <v>147</v>
      </c>
      <c r="E1139" s="181" t="s">
        <v>1419</v>
      </c>
      <c r="F1139" s="182" t="s">
        <v>1420</v>
      </c>
      <c r="G1139" s="183" t="s">
        <v>150</v>
      </c>
      <c r="H1139" s="184">
        <v>2</v>
      </c>
      <c r="I1139" s="185"/>
      <c r="J1139" s="186">
        <f>ROUND(I1139*H1139,2)</f>
        <v>0</v>
      </c>
      <c r="K1139" s="182" t="s">
        <v>151</v>
      </c>
      <c r="L1139" s="41"/>
      <c r="M1139" s="187" t="s">
        <v>19</v>
      </c>
      <c r="N1139" s="188" t="s">
        <v>46</v>
      </c>
      <c r="O1139" s="66"/>
      <c r="P1139" s="189">
        <f>O1139*H1139</f>
        <v>0</v>
      </c>
      <c r="Q1139" s="189">
        <v>0</v>
      </c>
      <c r="R1139" s="189">
        <f>Q1139*H1139</f>
        <v>0</v>
      </c>
      <c r="S1139" s="189">
        <v>0.024</v>
      </c>
      <c r="T1139" s="190">
        <f>S1139*H1139</f>
        <v>0.048</v>
      </c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R1139" s="191" t="s">
        <v>249</v>
      </c>
      <c r="AT1139" s="191" t="s">
        <v>147</v>
      </c>
      <c r="AU1139" s="191" t="s">
        <v>85</v>
      </c>
      <c r="AY1139" s="19" t="s">
        <v>144</v>
      </c>
      <c r="BE1139" s="192">
        <f>IF(N1139="základní",J1139,0)</f>
        <v>0</v>
      </c>
      <c r="BF1139" s="192">
        <f>IF(N1139="snížená",J1139,0)</f>
        <v>0</v>
      </c>
      <c r="BG1139" s="192">
        <f>IF(N1139="zákl. přenesená",J1139,0)</f>
        <v>0</v>
      </c>
      <c r="BH1139" s="192">
        <f>IF(N1139="sníž. přenesená",J1139,0)</f>
        <v>0</v>
      </c>
      <c r="BI1139" s="192">
        <f>IF(N1139="nulová",J1139,0)</f>
        <v>0</v>
      </c>
      <c r="BJ1139" s="19" t="s">
        <v>83</v>
      </c>
      <c r="BK1139" s="192">
        <f>ROUND(I1139*H1139,2)</f>
        <v>0</v>
      </c>
      <c r="BL1139" s="19" t="s">
        <v>249</v>
      </c>
      <c r="BM1139" s="191" t="s">
        <v>1421</v>
      </c>
    </row>
    <row r="1140" spans="1:47" s="2" customFormat="1" ht="19.5">
      <c r="A1140" s="36"/>
      <c r="B1140" s="37"/>
      <c r="C1140" s="38"/>
      <c r="D1140" s="193" t="s">
        <v>154</v>
      </c>
      <c r="E1140" s="38"/>
      <c r="F1140" s="194" t="s">
        <v>1422</v>
      </c>
      <c r="G1140" s="38"/>
      <c r="H1140" s="38"/>
      <c r="I1140" s="195"/>
      <c r="J1140" s="38"/>
      <c r="K1140" s="38"/>
      <c r="L1140" s="41"/>
      <c r="M1140" s="196"/>
      <c r="N1140" s="197"/>
      <c r="O1140" s="66"/>
      <c r="P1140" s="66"/>
      <c r="Q1140" s="66"/>
      <c r="R1140" s="66"/>
      <c r="S1140" s="66"/>
      <c r="T1140" s="67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T1140" s="19" t="s">
        <v>154</v>
      </c>
      <c r="AU1140" s="19" t="s">
        <v>85</v>
      </c>
    </row>
    <row r="1141" spans="1:47" s="2" customFormat="1" ht="11.25">
      <c r="A1141" s="36"/>
      <c r="B1141" s="37"/>
      <c r="C1141" s="38"/>
      <c r="D1141" s="198" t="s">
        <v>155</v>
      </c>
      <c r="E1141" s="38"/>
      <c r="F1141" s="199" t="s">
        <v>1423</v>
      </c>
      <c r="G1141" s="38"/>
      <c r="H1141" s="38"/>
      <c r="I1141" s="195"/>
      <c r="J1141" s="38"/>
      <c r="K1141" s="38"/>
      <c r="L1141" s="41"/>
      <c r="M1141" s="196"/>
      <c r="N1141" s="197"/>
      <c r="O1141" s="66"/>
      <c r="P1141" s="66"/>
      <c r="Q1141" s="66"/>
      <c r="R1141" s="66"/>
      <c r="S1141" s="66"/>
      <c r="T1141" s="67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T1141" s="19" t="s">
        <v>155</v>
      </c>
      <c r="AU1141" s="19" t="s">
        <v>85</v>
      </c>
    </row>
    <row r="1142" spans="2:51" s="13" customFormat="1" ht="11.25">
      <c r="B1142" s="201"/>
      <c r="C1142" s="202"/>
      <c r="D1142" s="193" t="s">
        <v>184</v>
      </c>
      <c r="E1142" s="203" t="s">
        <v>19</v>
      </c>
      <c r="F1142" s="204" t="s">
        <v>813</v>
      </c>
      <c r="G1142" s="202"/>
      <c r="H1142" s="205">
        <v>1</v>
      </c>
      <c r="I1142" s="206"/>
      <c r="J1142" s="202"/>
      <c r="K1142" s="202"/>
      <c r="L1142" s="207"/>
      <c r="M1142" s="208"/>
      <c r="N1142" s="209"/>
      <c r="O1142" s="209"/>
      <c r="P1142" s="209"/>
      <c r="Q1142" s="209"/>
      <c r="R1142" s="209"/>
      <c r="S1142" s="209"/>
      <c r="T1142" s="210"/>
      <c r="AT1142" s="211" t="s">
        <v>184</v>
      </c>
      <c r="AU1142" s="211" t="s">
        <v>85</v>
      </c>
      <c r="AV1142" s="13" t="s">
        <v>85</v>
      </c>
      <c r="AW1142" s="13" t="s">
        <v>37</v>
      </c>
      <c r="AX1142" s="13" t="s">
        <v>75</v>
      </c>
      <c r="AY1142" s="211" t="s">
        <v>144</v>
      </c>
    </row>
    <row r="1143" spans="2:51" s="13" customFormat="1" ht="11.25">
      <c r="B1143" s="201"/>
      <c r="C1143" s="202"/>
      <c r="D1143" s="193" t="s">
        <v>184</v>
      </c>
      <c r="E1143" s="203" t="s">
        <v>19</v>
      </c>
      <c r="F1143" s="204" t="s">
        <v>1424</v>
      </c>
      <c r="G1143" s="202"/>
      <c r="H1143" s="205">
        <v>1</v>
      </c>
      <c r="I1143" s="206"/>
      <c r="J1143" s="202"/>
      <c r="K1143" s="202"/>
      <c r="L1143" s="207"/>
      <c r="M1143" s="208"/>
      <c r="N1143" s="209"/>
      <c r="O1143" s="209"/>
      <c r="P1143" s="209"/>
      <c r="Q1143" s="209"/>
      <c r="R1143" s="209"/>
      <c r="S1143" s="209"/>
      <c r="T1143" s="210"/>
      <c r="AT1143" s="211" t="s">
        <v>184</v>
      </c>
      <c r="AU1143" s="211" t="s">
        <v>85</v>
      </c>
      <c r="AV1143" s="13" t="s">
        <v>85</v>
      </c>
      <c r="AW1143" s="13" t="s">
        <v>37</v>
      </c>
      <c r="AX1143" s="13" t="s">
        <v>75</v>
      </c>
      <c r="AY1143" s="211" t="s">
        <v>144</v>
      </c>
    </row>
    <row r="1144" spans="2:51" s="14" customFormat="1" ht="11.25">
      <c r="B1144" s="212"/>
      <c r="C1144" s="213"/>
      <c r="D1144" s="193" t="s">
        <v>184</v>
      </c>
      <c r="E1144" s="214" t="s">
        <v>19</v>
      </c>
      <c r="F1144" s="215" t="s">
        <v>186</v>
      </c>
      <c r="G1144" s="213"/>
      <c r="H1144" s="216">
        <v>2</v>
      </c>
      <c r="I1144" s="217"/>
      <c r="J1144" s="213"/>
      <c r="K1144" s="213"/>
      <c r="L1144" s="218"/>
      <c r="M1144" s="219"/>
      <c r="N1144" s="220"/>
      <c r="O1144" s="220"/>
      <c r="P1144" s="220"/>
      <c r="Q1144" s="220"/>
      <c r="R1144" s="220"/>
      <c r="S1144" s="220"/>
      <c r="T1144" s="221"/>
      <c r="AT1144" s="222" t="s">
        <v>184</v>
      </c>
      <c r="AU1144" s="222" t="s">
        <v>85</v>
      </c>
      <c r="AV1144" s="14" t="s">
        <v>169</v>
      </c>
      <c r="AW1144" s="14" t="s">
        <v>37</v>
      </c>
      <c r="AX1144" s="14" t="s">
        <v>83</v>
      </c>
      <c r="AY1144" s="222" t="s">
        <v>144</v>
      </c>
    </row>
    <row r="1145" spans="1:65" s="2" customFormat="1" ht="16.5" customHeight="1">
      <c r="A1145" s="36"/>
      <c r="B1145" s="37"/>
      <c r="C1145" s="180" t="s">
        <v>1425</v>
      </c>
      <c r="D1145" s="180" t="s">
        <v>147</v>
      </c>
      <c r="E1145" s="181" t="s">
        <v>1426</v>
      </c>
      <c r="F1145" s="182" t="s">
        <v>1427</v>
      </c>
      <c r="G1145" s="183" t="s">
        <v>455</v>
      </c>
      <c r="H1145" s="184">
        <v>0.362</v>
      </c>
      <c r="I1145" s="185"/>
      <c r="J1145" s="186">
        <f>ROUND(I1145*H1145,2)</f>
        <v>0</v>
      </c>
      <c r="K1145" s="182" t="s">
        <v>151</v>
      </c>
      <c r="L1145" s="41"/>
      <c r="M1145" s="187" t="s">
        <v>19</v>
      </c>
      <c r="N1145" s="188" t="s">
        <v>46</v>
      </c>
      <c r="O1145" s="66"/>
      <c r="P1145" s="189">
        <f>O1145*H1145</f>
        <v>0</v>
      </c>
      <c r="Q1145" s="189">
        <v>0</v>
      </c>
      <c r="R1145" s="189">
        <f>Q1145*H1145</f>
        <v>0</v>
      </c>
      <c r="S1145" s="189">
        <v>0</v>
      </c>
      <c r="T1145" s="190">
        <f>S1145*H1145</f>
        <v>0</v>
      </c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R1145" s="191" t="s">
        <v>249</v>
      </c>
      <c r="AT1145" s="191" t="s">
        <v>147</v>
      </c>
      <c r="AU1145" s="191" t="s">
        <v>85</v>
      </c>
      <c r="AY1145" s="19" t="s">
        <v>144</v>
      </c>
      <c r="BE1145" s="192">
        <f>IF(N1145="základní",J1145,0)</f>
        <v>0</v>
      </c>
      <c r="BF1145" s="192">
        <f>IF(N1145="snížená",J1145,0)</f>
        <v>0</v>
      </c>
      <c r="BG1145" s="192">
        <f>IF(N1145="zákl. přenesená",J1145,0)</f>
        <v>0</v>
      </c>
      <c r="BH1145" s="192">
        <f>IF(N1145="sníž. přenesená",J1145,0)</f>
        <v>0</v>
      </c>
      <c r="BI1145" s="192">
        <f>IF(N1145="nulová",J1145,0)</f>
        <v>0</v>
      </c>
      <c r="BJ1145" s="19" t="s">
        <v>83</v>
      </c>
      <c r="BK1145" s="192">
        <f>ROUND(I1145*H1145,2)</f>
        <v>0</v>
      </c>
      <c r="BL1145" s="19" t="s">
        <v>249</v>
      </c>
      <c r="BM1145" s="191" t="s">
        <v>1428</v>
      </c>
    </row>
    <row r="1146" spans="1:47" s="2" customFormat="1" ht="19.5">
      <c r="A1146" s="36"/>
      <c r="B1146" s="37"/>
      <c r="C1146" s="38"/>
      <c r="D1146" s="193" t="s">
        <v>154</v>
      </c>
      <c r="E1146" s="38"/>
      <c r="F1146" s="194" t="s">
        <v>1429</v>
      </c>
      <c r="G1146" s="38"/>
      <c r="H1146" s="38"/>
      <c r="I1146" s="195"/>
      <c r="J1146" s="38"/>
      <c r="K1146" s="38"/>
      <c r="L1146" s="41"/>
      <c r="M1146" s="196"/>
      <c r="N1146" s="197"/>
      <c r="O1146" s="66"/>
      <c r="P1146" s="66"/>
      <c r="Q1146" s="66"/>
      <c r="R1146" s="66"/>
      <c r="S1146" s="66"/>
      <c r="T1146" s="67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T1146" s="19" t="s">
        <v>154</v>
      </c>
      <c r="AU1146" s="19" t="s">
        <v>85</v>
      </c>
    </row>
    <row r="1147" spans="1:47" s="2" customFormat="1" ht="11.25">
      <c r="A1147" s="36"/>
      <c r="B1147" s="37"/>
      <c r="C1147" s="38"/>
      <c r="D1147" s="198" t="s">
        <v>155</v>
      </c>
      <c r="E1147" s="38"/>
      <c r="F1147" s="199" t="s">
        <v>1430</v>
      </c>
      <c r="G1147" s="38"/>
      <c r="H1147" s="38"/>
      <c r="I1147" s="195"/>
      <c r="J1147" s="38"/>
      <c r="K1147" s="38"/>
      <c r="L1147" s="41"/>
      <c r="M1147" s="196"/>
      <c r="N1147" s="197"/>
      <c r="O1147" s="66"/>
      <c r="P1147" s="66"/>
      <c r="Q1147" s="66"/>
      <c r="R1147" s="66"/>
      <c r="S1147" s="66"/>
      <c r="T1147" s="67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T1147" s="19" t="s">
        <v>155</v>
      </c>
      <c r="AU1147" s="19" t="s">
        <v>85</v>
      </c>
    </row>
    <row r="1148" spans="2:63" s="12" customFormat="1" ht="22.9" customHeight="1">
      <c r="B1148" s="164"/>
      <c r="C1148" s="165"/>
      <c r="D1148" s="166" t="s">
        <v>74</v>
      </c>
      <c r="E1148" s="178" t="s">
        <v>1431</v>
      </c>
      <c r="F1148" s="178" t="s">
        <v>1432</v>
      </c>
      <c r="G1148" s="165"/>
      <c r="H1148" s="165"/>
      <c r="I1148" s="168"/>
      <c r="J1148" s="179">
        <f>BK1148</f>
        <v>0</v>
      </c>
      <c r="K1148" s="165"/>
      <c r="L1148" s="170"/>
      <c r="M1148" s="171"/>
      <c r="N1148" s="172"/>
      <c r="O1148" s="172"/>
      <c r="P1148" s="173">
        <f>SUM(P1149:P1240)</f>
        <v>0</v>
      </c>
      <c r="Q1148" s="172"/>
      <c r="R1148" s="173">
        <f>SUM(R1149:R1240)</f>
        <v>0.71311575</v>
      </c>
      <c r="S1148" s="172"/>
      <c r="T1148" s="174">
        <f>SUM(T1149:T1240)</f>
        <v>1.142844</v>
      </c>
      <c r="AR1148" s="175" t="s">
        <v>85</v>
      </c>
      <c r="AT1148" s="176" t="s">
        <v>74</v>
      </c>
      <c r="AU1148" s="176" t="s">
        <v>83</v>
      </c>
      <c r="AY1148" s="175" t="s">
        <v>144</v>
      </c>
      <c r="BK1148" s="177">
        <f>SUM(BK1149:BK1240)</f>
        <v>0</v>
      </c>
    </row>
    <row r="1149" spans="1:65" s="2" customFormat="1" ht="21.75" customHeight="1">
      <c r="A1149" s="36"/>
      <c r="B1149" s="37"/>
      <c r="C1149" s="180" t="s">
        <v>1433</v>
      </c>
      <c r="D1149" s="180" t="s">
        <v>147</v>
      </c>
      <c r="E1149" s="181" t="s">
        <v>1434</v>
      </c>
      <c r="F1149" s="182" t="s">
        <v>1435</v>
      </c>
      <c r="G1149" s="183" t="s">
        <v>348</v>
      </c>
      <c r="H1149" s="184">
        <v>6</v>
      </c>
      <c r="I1149" s="185"/>
      <c r="J1149" s="186">
        <f>ROUND(I1149*H1149,2)</f>
        <v>0</v>
      </c>
      <c r="K1149" s="182" t="s">
        <v>151</v>
      </c>
      <c r="L1149" s="41"/>
      <c r="M1149" s="187" t="s">
        <v>19</v>
      </c>
      <c r="N1149" s="188" t="s">
        <v>46</v>
      </c>
      <c r="O1149" s="66"/>
      <c r="P1149" s="189">
        <f>O1149*H1149</f>
        <v>0</v>
      </c>
      <c r="Q1149" s="189">
        <v>0</v>
      </c>
      <c r="R1149" s="189">
        <f>Q1149*H1149</f>
        <v>0</v>
      </c>
      <c r="S1149" s="189">
        <v>0.016</v>
      </c>
      <c r="T1149" s="190">
        <f>S1149*H1149</f>
        <v>0.096</v>
      </c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R1149" s="191" t="s">
        <v>249</v>
      </c>
      <c r="AT1149" s="191" t="s">
        <v>147</v>
      </c>
      <c r="AU1149" s="191" t="s">
        <v>85</v>
      </c>
      <c r="AY1149" s="19" t="s">
        <v>144</v>
      </c>
      <c r="BE1149" s="192">
        <f>IF(N1149="základní",J1149,0)</f>
        <v>0</v>
      </c>
      <c r="BF1149" s="192">
        <f>IF(N1149="snížená",J1149,0)</f>
        <v>0</v>
      </c>
      <c r="BG1149" s="192">
        <f>IF(N1149="zákl. přenesená",J1149,0)</f>
        <v>0</v>
      </c>
      <c r="BH1149" s="192">
        <f>IF(N1149="sníž. přenesená",J1149,0)</f>
        <v>0</v>
      </c>
      <c r="BI1149" s="192">
        <f>IF(N1149="nulová",J1149,0)</f>
        <v>0</v>
      </c>
      <c r="BJ1149" s="19" t="s">
        <v>83</v>
      </c>
      <c r="BK1149" s="192">
        <f>ROUND(I1149*H1149,2)</f>
        <v>0</v>
      </c>
      <c r="BL1149" s="19" t="s">
        <v>249</v>
      </c>
      <c r="BM1149" s="191" t="s">
        <v>1436</v>
      </c>
    </row>
    <row r="1150" spans="1:47" s="2" customFormat="1" ht="11.25">
      <c r="A1150" s="36"/>
      <c r="B1150" s="37"/>
      <c r="C1150" s="38"/>
      <c r="D1150" s="193" t="s">
        <v>154</v>
      </c>
      <c r="E1150" s="38"/>
      <c r="F1150" s="194" t="s">
        <v>1437</v>
      </c>
      <c r="G1150" s="38"/>
      <c r="H1150" s="38"/>
      <c r="I1150" s="195"/>
      <c r="J1150" s="38"/>
      <c r="K1150" s="38"/>
      <c r="L1150" s="41"/>
      <c r="M1150" s="196"/>
      <c r="N1150" s="197"/>
      <c r="O1150" s="66"/>
      <c r="P1150" s="66"/>
      <c r="Q1150" s="66"/>
      <c r="R1150" s="66"/>
      <c r="S1150" s="66"/>
      <c r="T1150" s="67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T1150" s="19" t="s">
        <v>154</v>
      </c>
      <c r="AU1150" s="19" t="s">
        <v>85</v>
      </c>
    </row>
    <row r="1151" spans="1:47" s="2" customFormat="1" ht="11.25">
      <c r="A1151" s="36"/>
      <c r="B1151" s="37"/>
      <c r="C1151" s="38"/>
      <c r="D1151" s="198" t="s">
        <v>155</v>
      </c>
      <c r="E1151" s="38"/>
      <c r="F1151" s="199" t="s">
        <v>1438</v>
      </c>
      <c r="G1151" s="38"/>
      <c r="H1151" s="38"/>
      <c r="I1151" s="195"/>
      <c r="J1151" s="38"/>
      <c r="K1151" s="38"/>
      <c r="L1151" s="41"/>
      <c r="M1151" s="196"/>
      <c r="N1151" s="197"/>
      <c r="O1151" s="66"/>
      <c r="P1151" s="66"/>
      <c r="Q1151" s="66"/>
      <c r="R1151" s="66"/>
      <c r="S1151" s="66"/>
      <c r="T1151" s="67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T1151" s="19" t="s">
        <v>155</v>
      </c>
      <c r="AU1151" s="19" t="s">
        <v>85</v>
      </c>
    </row>
    <row r="1152" spans="2:51" s="13" customFormat="1" ht="11.25">
      <c r="B1152" s="201"/>
      <c r="C1152" s="202"/>
      <c r="D1152" s="193" t="s">
        <v>184</v>
      </c>
      <c r="E1152" s="203" t="s">
        <v>19</v>
      </c>
      <c r="F1152" s="204" t="s">
        <v>1439</v>
      </c>
      <c r="G1152" s="202"/>
      <c r="H1152" s="205">
        <v>6</v>
      </c>
      <c r="I1152" s="206"/>
      <c r="J1152" s="202"/>
      <c r="K1152" s="202"/>
      <c r="L1152" s="207"/>
      <c r="M1152" s="208"/>
      <c r="N1152" s="209"/>
      <c r="O1152" s="209"/>
      <c r="P1152" s="209"/>
      <c r="Q1152" s="209"/>
      <c r="R1152" s="209"/>
      <c r="S1152" s="209"/>
      <c r="T1152" s="210"/>
      <c r="AT1152" s="211" t="s">
        <v>184</v>
      </c>
      <c r="AU1152" s="211" t="s">
        <v>85</v>
      </c>
      <c r="AV1152" s="13" t="s">
        <v>85</v>
      </c>
      <c r="AW1152" s="13" t="s">
        <v>37</v>
      </c>
      <c r="AX1152" s="13" t="s">
        <v>83</v>
      </c>
      <c r="AY1152" s="211" t="s">
        <v>144</v>
      </c>
    </row>
    <row r="1153" spans="1:65" s="2" customFormat="1" ht="16.5" customHeight="1">
      <c r="A1153" s="36"/>
      <c r="B1153" s="37"/>
      <c r="C1153" s="180" t="s">
        <v>1440</v>
      </c>
      <c r="D1153" s="180" t="s">
        <v>147</v>
      </c>
      <c r="E1153" s="181" t="s">
        <v>1441</v>
      </c>
      <c r="F1153" s="182" t="s">
        <v>1442</v>
      </c>
      <c r="G1153" s="183" t="s">
        <v>348</v>
      </c>
      <c r="H1153" s="184">
        <v>6</v>
      </c>
      <c r="I1153" s="185"/>
      <c r="J1153" s="186">
        <f>ROUND(I1153*H1153,2)</f>
        <v>0</v>
      </c>
      <c r="K1153" s="182" t="s">
        <v>151</v>
      </c>
      <c r="L1153" s="41"/>
      <c r="M1153" s="187" t="s">
        <v>19</v>
      </c>
      <c r="N1153" s="188" t="s">
        <v>46</v>
      </c>
      <c r="O1153" s="66"/>
      <c r="P1153" s="189">
        <f>O1153*H1153</f>
        <v>0</v>
      </c>
      <c r="Q1153" s="189">
        <v>0.0004</v>
      </c>
      <c r="R1153" s="189">
        <f>Q1153*H1153</f>
        <v>0.0024000000000000002</v>
      </c>
      <c r="S1153" s="189">
        <v>0</v>
      </c>
      <c r="T1153" s="190">
        <f>S1153*H1153</f>
        <v>0</v>
      </c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R1153" s="191" t="s">
        <v>249</v>
      </c>
      <c r="AT1153" s="191" t="s">
        <v>147</v>
      </c>
      <c r="AU1153" s="191" t="s">
        <v>85</v>
      </c>
      <c r="AY1153" s="19" t="s">
        <v>144</v>
      </c>
      <c r="BE1153" s="192">
        <f>IF(N1153="základní",J1153,0)</f>
        <v>0</v>
      </c>
      <c r="BF1153" s="192">
        <f>IF(N1153="snížená",J1153,0)</f>
        <v>0</v>
      </c>
      <c r="BG1153" s="192">
        <f>IF(N1153="zákl. přenesená",J1153,0)</f>
        <v>0</v>
      </c>
      <c r="BH1153" s="192">
        <f>IF(N1153="sníž. přenesená",J1153,0)</f>
        <v>0</v>
      </c>
      <c r="BI1153" s="192">
        <f>IF(N1153="nulová",J1153,0)</f>
        <v>0</v>
      </c>
      <c r="BJ1153" s="19" t="s">
        <v>83</v>
      </c>
      <c r="BK1153" s="192">
        <f>ROUND(I1153*H1153,2)</f>
        <v>0</v>
      </c>
      <c r="BL1153" s="19" t="s">
        <v>249</v>
      </c>
      <c r="BM1153" s="191" t="s">
        <v>1443</v>
      </c>
    </row>
    <row r="1154" spans="1:47" s="2" customFormat="1" ht="11.25">
      <c r="A1154" s="36"/>
      <c r="B1154" s="37"/>
      <c r="C1154" s="38"/>
      <c r="D1154" s="193" t="s">
        <v>154</v>
      </c>
      <c r="E1154" s="38"/>
      <c r="F1154" s="194" t="s">
        <v>1444</v>
      </c>
      <c r="G1154" s="38"/>
      <c r="H1154" s="38"/>
      <c r="I1154" s="195"/>
      <c r="J1154" s="38"/>
      <c r="K1154" s="38"/>
      <c r="L1154" s="41"/>
      <c r="M1154" s="196"/>
      <c r="N1154" s="197"/>
      <c r="O1154" s="66"/>
      <c r="P1154" s="66"/>
      <c r="Q1154" s="66"/>
      <c r="R1154" s="66"/>
      <c r="S1154" s="66"/>
      <c r="T1154" s="67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T1154" s="19" t="s">
        <v>154</v>
      </c>
      <c r="AU1154" s="19" t="s">
        <v>85</v>
      </c>
    </row>
    <row r="1155" spans="1:47" s="2" customFormat="1" ht="11.25">
      <c r="A1155" s="36"/>
      <c r="B1155" s="37"/>
      <c r="C1155" s="38"/>
      <c r="D1155" s="198" t="s">
        <v>155</v>
      </c>
      <c r="E1155" s="38"/>
      <c r="F1155" s="199" t="s">
        <v>1445</v>
      </c>
      <c r="G1155" s="38"/>
      <c r="H1155" s="38"/>
      <c r="I1155" s="195"/>
      <c r="J1155" s="38"/>
      <c r="K1155" s="38"/>
      <c r="L1155" s="41"/>
      <c r="M1155" s="196"/>
      <c r="N1155" s="197"/>
      <c r="O1155" s="66"/>
      <c r="P1155" s="66"/>
      <c r="Q1155" s="66"/>
      <c r="R1155" s="66"/>
      <c r="S1155" s="66"/>
      <c r="T1155" s="67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T1155" s="19" t="s">
        <v>155</v>
      </c>
      <c r="AU1155" s="19" t="s">
        <v>85</v>
      </c>
    </row>
    <row r="1156" spans="1:65" s="2" customFormat="1" ht="16.5" customHeight="1">
      <c r="A1156" s="36"/>
      <c r="B1156" s="37"/>
      <c r="C1156" s="180" t="s">
        <v>1446</v>
      </c>
      <c r="D1156" s="180" t="s">
        <v>147</v>
      </c>
      <c r="E1156" s="181" t="s">
        <v>1447</v>
      </c>
      <c r="F1156" s="182" t="s">
        <v>1448</v>
      </c>
      <c r="G1156" s="183" t="s">
        <v>199</v>
      </c>
      <c r="H1156" s="184">
        <v>29.079</v>
      </c>
      <c r="I1156" s="185"/>
      <c r="J1156" s="186">
        <f>ROUND(I1156*H1156,2)</f>
        <v>0</v>
      </c>
      <c r="K1156" s="182" t="s">
        <v>151</v>
      </c>
      <c r="L1156" s="41"/>
      <c r="M1156" s="187" t="s">
        <v>19</v>
      </c>
      <c r="N1156" s="188" t="s">
        <v>46</v>
      </c>
      <c r="O1156" s="66"/>
      <c r="P1156" s="189">
        <f>O1156*H1156</f>
        <v>0</v>
      </c>
      <c r="Q1156" s="189">
        <v>0</v>
      </c>
      <c r="R1156" s="189">
        <f>Q1156*H1156</f>
        <v>0</v>
      </c>
      <c r="S1156" s="189">
        <v>0.036</v>
      </c>
      <c r="T1156" s="190">
        <f>S1156*H1156</f>
        <v>1.0468439999999999</v>
      </c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R1156" s="191" t="s">
        <v>249</v>
      </c>
      <c r="AT1156" s="191" t="s">
        <v>147</v>
      </c>
      <c r="AU1156" s="191" t="s">
        <v>85</v>
      </c>
      <c r="AY1156" s="19" t="s">
        <v>144</v>
      </c>
      <c r="BE1156" s="192">
        <f>IF(N1156="základní",J1156,0)</f>
        <v>0</v>
      </c>
      <c r="BF1156" s="192">
        <f>IF(N1156="snížená",J1156,0)</f>
        <v>0</v>
      </c>
      <c r="BG1156" s="192">
        <f>IF(N1156="zákl. přenesená",J1156,0)</f>
        <v>0</v>
      </c>
      <c r="BH1156" s="192">
        <f>IF(N1156="sníž. přenesená",J1156,0)</f>
        <v>0</v>
      </c>
      <c r="BI1156" s="192">
        <f>IF(N1156="nulová",J1156,0)</f>
        <v>0</v>
      </c>
      <c r="BJ1156" s="19" t="s">
        <v>83</v>
      </c>
      <c r="BK1156" s="192">
        <f>ROUND(I1156*H1156,2)</f>
        <v>0</v>
      </c>
      <c r="BL1156" s="19" t="s">
        <v>249</v>
      </c>
      <c r="BM1156" s="191" t="s">
        <v>1449</v>
      </c>
    </row>
    <row r="1157" spans="1:47" s="2" customFormat="1" ht="11.25">
      <c r="A1157" s="36"/>
      <c r="B1157" s="37"/>
      <c r="C1157" s="38"/>
      <c r="D1157" s="193" t="s">
        <v>154</v>
      </c>
      <c r="E1157" s="38"/>
      <c r="F1157" s="194" t="s">
        <v>1450</v>
      </c>
      <c r="G1157" s="38"/>
      <c r="H1157" s="38"/>
      <c r="I1157" s="195"/>
      <c r="J1157" s="38"/>
      <c r="K1157" s="38"/>
      <c r="L1157" s="41"/>
      <c r="M1157" s="196"/>
      <c r="N1157" s="197"/>
      <c r="O1157" s="66"/>
      <c r="P1157" s="66"/>
      <c r="Q1157" s="66"/>
      <c r="R1157" s="66"/>
      <c r="S1157" s="66"/>
      <c r="T1157" s="67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T1157" s="19" t="s">
        <v>154</v>
      </c>
      <c r="AU1157" s="19" t="s">
        <v>85</v>
      </c>
    </row>
    <row r="1158" spans="1:47" s="2" customFormat="1" ht="11.25">
      <c r="A1158" s="36"/>
      <c r="B1158" s="37"/>
      <c r="C1158" s="38"/>
      <c r="D1158" s="198" t="s">
        <v>155</v>
      </c>
      <c r="E1158" s="38"/>
      <c r="F1158" s="199" t="s">
        <v>1451</v>
      </c>
      <c r="G1158" s="38"/>
      <c r="H1158" s="38"/>
      <c r="I1158" s="195"/>
      <c r="J1158" s="38"/>
      <c r="K1158" s="38"/>
      <c r="L1158" s="41"/>
      <c r="M1158" s="196"/>
      <c r="N1158" s="197"/>
      <c r="O1158" s="66"/>
      <c r="P1158" s="66"/>
      <c r="Q1158" s="66"/>
      <c r="R1158" s="66"/>
      <c r="S1158" s="66"/>
      <c r="T1158" s="67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T1158" s="19" t="s">
        <v>155</v>
      </c>
      <c r="AU1158" s="19" t="s">
        <v>85</v>
      </c>
    </row>
    <row r="1159" spans="2:51" s="15" customFormat="1" ht="11.25">
      <c r="B1159" s="227"/>
      <c r="C1159" s="228"/>
      <c r="D1159" s="193" t="s">
        <v>184</v>
      </c>
      <c r="E1159" s="229" t="s">
        <v>19</v>
      </c>
      <c r="F1159" s="230" t="s">
        <v>1452</v>
      </c>
      <c r="G1159" s="228"/>
      <c r="H1159" s="229" t="s">
        <v>19</v>
      </c>
      <c r="I1159" s="231"/>
      <c r="J1159" s="228"/>
      <c r="K1159" s="228"/>
      <c r="L1159" s="232"/>
      <c r="M1159" s="233"/>
      <c r="N1159" s="234"/>
      <c r="O1159" s="234"/>
      <c r="P1159" s="234"/>
      <c r="Q1159" s="234"/>
      <c r="R1159" s="234"/>
      <c r="S1159" s="234"/>
      <c r="T1159" s="235"/>
      <c r="AT1159" s="236" t="s">
        <v>184</v>
      </c>
      <c r="AU1159" s="236" t="s">
        <v>85</v>
      </c>
      <c r="AV1159" s="15" t="s">
        <v>83</v>
      </c>
      <c r="AW1159" s="15" t="s">
        <v>37</v>
      </c>
      <c r="AX1159" s="15" t="s">
        <v>75</v>
      </c>
      <c r="AY1159" s="236" t="s">
        <v>144</v>
      </c>
    </row>
    <row r="1160" spans="2:51" s="13" customFormat="1" ht="11.25">
      <c r="B1160" s="201"/>
      <c r="C1160" s="202"/>
      <c r="D1160" s="193" t="s">
        <v>184</v>
      </c>
      <c r="E1160" s="203" t="s">
        <v>19</v>
      </c>
      <c r="F1160" s="204" t="s">
        <v>1453</v>
      </c>
      <c r="G1160" s="202"/>
      <c r="H1160" s="205">
        <v>29.079</v>
      </c>
      <c r="I1160" s="206"/>
      <c r="J1160" s="202"/>
      <c r="K1160" s="202"/>
      <c r="L1160" s="207"/>
      <c r="M1160" s="208"/>
      <c r="N1160" s="209"/>
      <c r="O1160" s="209"/>
      <c r="P1160" s="209"/>
      <c r="Q1160" s="209"/>
      <c r="R1160" s="209"/>
      <c r="S1160" s="209"/>
      <c r="T1160" s="210"/>
      <c r="AT1160" s="211" t="s">
        <v>184</v>
      </c>
      <c r="AU1160" s="211" t="s">
        <v>85</v>
      </c>
      <c r="AV1160" s="13" t="s">
        <v>85</v>
      </c>
      <c r="AW1160" s="13" t="s">
        <v>37</v>
      </c>
      <c r="AX1160" s="13" t="s">
        <v>75</v>
      </c>
      <c r="AY1160" s="211" t="s">
        <v>144</v>
      </c>
    </row>
    <row r="1161" spans="2:51" s="14" customFormat="1" ht="11.25">
      <c r="B1161" s="212"/>
      <c r="C1161" s="213"/>
      <c r="D1161" s="193" t="s">
        <v>184</v>
      </c>
      <c r="E1161" s="214" t="s">
        <v>19</v>
      </c>
      <c r="F1161" s="215" t="s">
        <v>186</v>
      </c>
      <c r="G1161" s="213"/>
      <c r="H1161" s="216">
        <v>29.079</v>
      </c>
      <c r="I1161" s="217"/>
      <c r="J1161" s="213"/>
      <c r="K1161" s="213"/>
      <c r="L1161" s="218"/>
      <c r="M1161" s="219"/>
      <c r="N1161" s="220"/>
      <c r="O1161" s="220"/>
      <c r="P1161" s="220"/>
      <c r="Q1161" s="220"/>
      <c r="R1161" s="220"/>
      <c r="S1161" s="220"/>
      <c r="T1161" s="221"/>
      <c r="AT1161" s="222" t="s">
        <v>184</v>
      </c>
      <c r="AU1161" s="222" t="s">
        <v>85</v>
      </c>
      <c r="AV1161" s="14" t="s">
        <v>169</v>
      </c>
      <c r="AW1161" s="14" t="s">
        <v>37</v>
      </c>
      <c r="AX1161" s="14" t="s">
        <v>83</v>
      </c>
      <c r="AY1161" s="222" t="s">
        <v>144</v>
      </c>
    </row>
    <row r="1162" spans="1:65" s="2" customFormat="1" ht="16.5" customHeight="1">
      <c r="A1162" s="36"/>
      <c r="B1162" s="37"/>
      <c r="C1162" s="180" t="s">
        <v>1454</v>
      </c>
      <c r="D1162" s="180" t="s">
        <v>147</v>
      </c>
      <c r="E1162" s="181" t="s">
        <v>1455</v>
      </c>
      <c r="F1162" s="182" t="s">
        <v>1456</v>
      </c>
      <c r="G1162" s="183" t="s">
        <v>199</v>
      </c>
      <c r="H1162" s="184">
        <v>15.316</v>
      </c>
      <c r="I1162" s="185"/>
      <c r="J1162" s="186">
        <f>ROUND(I1162*H1162,2)</f>
        <v>0</v>
      </c>
      <c r="K1162" s="182" t="s">
        <v>151</v>
      </c>
      <c r="L1162" s="41"/>
      <c r="M1162" s="187" t="s">
        <v>19</v>
      </c>
      <c r="N1162" s="188" t="s">
        <v>46</v>
      </c>
      <c r="O1162" s="66"/>
      <c r="P1162" s="189">
        <f>O1162*H1162</f>
        <v>0</v>
      </c>
      <c r="Q1162" s="189">
        <v>0.0004</v>
      </c>
      <c r="R1162" s="189">
        <f>Q1162*H1162</f>
        <v>0.006126400000000001</v>
      </c>
      <c r="S1162" s="189">
        <v>0</v>
      </c>
      <c r="T1162" s="190">
        <f>S1162*H1162</f>
        <v>0</v>
      </c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R1162" s="191" t="s">
        <v>249</v>
      </c>
      <c r="AT1162" s="191" t="s">
        <v>147</v>
      </c>
      <c r="AU1162" s="191" t="s">
        <v>85</v>
      </c>
      <c r="AY1162" s="19" t="s">
        <v>144</v>
      </c>
      <c r="BE1162" s="192">
        <f>IF(N1162="základní",J1162,0)</f>
        <v>0</v>
      </c>
      <c r="BF1162" s="192">
        <f>IF(N1162="snížená",J1162,0)</f>
        <v>0</v>
      </c>
      <c r="BG1162" s="192">
        <f>IF(N1162="zákl. přenesená",J1162,0)</f>
        <v>0</v>
      </c>
      <c r="BH1162" s="192">
        <f>IF(N1162="sníž. přenesená",J1162,0)</f>
        <v>0</v>
      </c>
      <c r="BI1162" s="192">
        <f>IF(N1162="nulová",J1162,0)</f>
        <v>0</v>
      </c>
      <c r="BJ1162" s="19" t="s">
        <v>83</v>
      </c>
      <c r="BK1162" s="192">
        <f>ROUND(I1162*H1162,2)</f>
        <v>0</v>
      </c>
      <c r="BL1162" s="19" t="s">
        <v>249</v>
      </c>
      <c r="BM1162" s="191" t="s">
        <v>1457</v>
      </c>
    </row>
    <row r="1163" spans="1:47" s="2" customFormat="1" ht="11.25">
      <c r="A1163" s="36"/>
      <c r="B1163" s="37"/>
      <c r="C1163" s="38"/>
      <c r="D1163" s="193" t="s">
        <v>154</v>
      </c>
      <c r="E1163" s="38"/>
      <c r="F1163" s="194" t="s">
        <v>1456</v>
      </c>
      <c r="G1163" s="38"/>
      <c r="H1163" s="38"/>
      <c r="I1163" s="195"/>
      <c r="J1163" s="38"/>
      <c r="K1163" s="38"/>
      <c r="L1163" s="41"/>
      <c r="M1163" s="196"/>
      <c r="N1163" s="197"/>
      <c r="O1163" s="66"/>
      <c r="P1163" s="66"/>
      <c r="Q1163" s="66"/>
      <c r="R1163" s="66"/>
      <c r="S1163" s="66"/>
      <c r="T1163" s="67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T1163" s="19" t="s">
        <v>154</v>
      </c>
      <c r="AU1163" s="19" t="s">
        <v>85</v>
      </c>
    </row>
    <row r="1164" spans="1:47" s="2" customFormat="1" ht="11.25">
      <c r="A1164" s="36"/>
      <c r="B1164" s="37"/>
      <c r="C1164" s="38"/>
      <c r="D1164" s="198" t="s">
        <v>155</v>
      </c>
      <c r="E1164" s="38"/>
      <c r="F1164" s="199" t="s">
        <v>1458</v>
      </c>
      <c r="G1164" s="38"/>
      <c r="H1164" s="38"/>
      <c r="I1164" s="195"/>
      <c r="J1164" s="38"/>
      <c r="K1164" s="38"/>
      <c r="L1164" s="41"/>
      <c r="M1164" s="196"/>
      <c r="N1164" s="197"/>
      <c r="O1164" s="66"/>
      <c r="P1164" s="66"/>
      <c r="Q1164" s="66"/>
      <c r="R1164" s="66"/>
      <c r="S1164" s="66"/>
      <c r="T1164" s="67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T1164" s="19" t="s">
        <v>155</v>
      </c>
      <c r="AU1164" s="19" t="s">
        <v>85</v>
      </c>
    </row>
    <row r="1165" spans="2:51" s="13" customFormat="1" ht="11.25">
      <c r="B1165" s="201"/>
      <c r="C1165" s="202"/>
      <c r="D1165" s="193" t="s">
        <v>184</v>
      </c>
      <c r="E1165" s="203" t="s">
        <v>19</v>
      </c>
      <c r="F1165" s="204" t="s">
        <v>1459</v>
      </c>
      <c r="G1165" s="202"/>
      <c r="H1165" s="205">
        <v>15.316</v>
      </c>
      <c r="I1165" s="206"/>
      <c r="J1165" s="202"/>
      <c r="K1165" s="202"/>
      <c r="L1165" s="207"/>
      <c r="M1165" s="208"/>
      <c r="N1165" s="209"/>
      <c r="O1165" s="209"/>
      <c r="P1165" s="209"/>
      <c r="Q1165" s="209"/>
      <c r="R1165" s="209"/>
      <c r="S1165" s="209"/>
      <c r="T1165" s="210"/>
      <c r="AT1165" s="211" t="s">
        <v>184</v>
      </c>
      <c r="AU1165" s="211" t="s">
        <v>85</v>
      </c>
      <c r="AV1165" s="13" t="s">
        <v>85</v>
      </c>
      <c r="AW1165" s="13" t="s">
        <v>37</v>
      </c>
      <c r="AX1165" s="13" t="s">
        <v>75</v>
      </c>
      <c r="AY1165" s="211" t="s">
        <v>144</v>
      </c>
    </row>
    <row r="1166" spans="2:51" s="14" customFormat="1" ht="11.25">
      <c r="B1166" s="212"/>
      <c r="C1166" s="213"/>
      <c r="D1166" s="193" t="s">
        <v>184</v>
      </c>
      <c r="E1166" s="214" t="s">
        <v>19</v>
      </c>
      <c r="F1166" s="215" t="s">
        <v>186</v>
      </c>
      <c r="G1166" s="213"/>
      <c r="H1166" s="216">
        <v>15.316</v>
      </c>
      <c r="I1166" s="217"/>
      <c r="J1166" s="213"/>
      <c r="K1166" s="213"/>
      <c r="L1166" s="218"/>
      <c r="M1166" s="219"/>
      <c r="N1166" s="220"/>
      <c r="O1166" s="220"/>
      <c r="P1166" s="220"/>
      <c r="Q1166" s="220"/>
      <c r="R1166" s="220"/>
      <c r="S1166" s="220"/>
      <c r="T1166" s="221"/>
      <c r="AT1166" s="222" t="s">
        <v>184</v>
      </c>
      <c r="AU1166" s="222" t="s">
        <v>85</v>
      </c>
      <c r="AV1166" s="14" t="s">
        <v>169</v>
      </c>
      <c r="AW1166" s="14" t="s">
        <v>37</v>
      </c>
      <c r="AX1166" s="14" t="s">
        <v>83</v>
      </c>
      <c r="AY1166" s="222" t="s">
        <v>144</v>
      </c>
    </row>
    <row r="1167" spans="1:65" s="2" customFormat="1" ht="24.2" customHeight="1">
      <c r="A1167" s="36"/>
      <c r="B1167" s="37"/>
      <c r="C1167" s="248" t="s">
        <v>1460</v>
      </c>
      <c r="D1167" s="248" t="s">
        <v>654</v>
      </c>
      <c r="E1167" s="249" t="s">
        <v>1461</v>
      </c>
      <c r="F1167" s="250" t="s">
        <v>1462</v>
      </c>
      <c r="G1167" s="251" t="s">
        <v>1463</v>
      </c>
      <c r="H1167" s="252">
        <v>1</v>
      </c>
      <c r="I1167" s="253"/>
      <c r="J1167" s="254">
        <f>ROUND(I1167*H1167,2)</f>
        <v>0</v>
      </c>
      <c r="K1167" s="250" t="s">
        <v>19</v>
      </c>
      <c r="L1167" s="255"/>
      <c r="M1167" s="256" t="s">
        <v>19</v>
      </c>
      <c r="N1167" s="257" t="s">
        <v>46</v>
      </c>
      <c r="O1167" s="66"/>
      <c r="P1167" s="189">
        <f>O1167*H1167</f>
        <v>0</v>
      </c>
      <c r="Q1167" s="189">
        <v>0</v>
      </c>
      <c r="R1167" s="189">
        <f>Q1167*H1167</f>
        <v>0</v>
      </c>
      <c r="S1167" s="189">
        <v>0</v>
      </c>
      <c r="T1167" s="190">
        <f>S1167*H1167</f>
        <v>0</v>
      </c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R1167" s="191" t="s">
        <v>573</v>
      </c>
      <c r="AT1167" s="191" t="s">
        <v>654</v>
      </c>
      <c r="AU1167" s="191" t="s">
        <v>85</v>
      </c>
      <c r="AY1167" s="19" t="s">
        <v>144</v>
      </c>
      <c r="BE1167" s="192">
        <f>IF(N1167="základní",J1167,0)</f>
        <v>0</v>
      </c>
      <c r="BF1167" s="192">
        <f>IF(N1167="snížená",J1167,0)</f>
        <v>0</v>
      </c>
      <c r="BG1167" s="192">
        <f>IF(N1167="zákl. přenesená",J1167,0)</f>
        <v>0</v>
      </c>
      <c r="BH1167" s="192">
        <f>IF(N1167="sníž. přenesená",J1167,0)</f>
        <v>0</v>
      </c>
      <c r="BI1167" s="192">
        <f>IF(N1167="nulová",J1167,0)</f>
        <v>0</v>
      </c>
      <c r="BJ1167" s="19" t="s">
        <v>83</v>
      </c>
      <c r="BK1167" s="192">
        <f>ROUND(I1167*H1167,2)</f>
        <v>0</v>
      </c>
      <c r="BL1167" s="19" t="s">
        <v>249</v>
      </c>
      <c r="BM1167" s="191" t="s">
        <v>1464</v>
      </c>
    </row>
    <row r="1168" spans="1:47" s="2" customFormat="1" ht="19.5">
      <c r="A1168" s="36"/>
      <c r="B1168" s="37"/>
      <c r="C1168" s="38"/>
      <c r="D1168" s="193" t="s">
        <v>154</v>
      </c>
      <c r="E1168" s="38"/>
      <c r="F1168" s="194" t="s">
        <v>1462</v>
      </c>
      <c r="G1168" s="38"/>
      <c r="H1168" s="38"/>
      <c r="I1168" s="195"/>
      <c r="J1168" s="38"/>
      <c r="K1168" s="38"/>
      <c r="L1168" s="41"/>
      <c r="M1168" s="196"/>
      <c r="N1168" s="197"/>
      <c r="O1168" s="66"/>
      <c r="P1168" s="66"/>
      <c r="Q1168" s="66"/>
      <c r="R1168" s="66"/>
      <c r="S1168" s="66"/>
      <c r="T1168" s="67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T1168" s="19" t="s">
        <v>154</v>
      </c>
      <c r="AU1168" s="19" t="s">
        <v>85</v>
      </c>
    </row>
    <row r="1169" spans="1:47" s="2" customFormat="1" ht="19.5">
      <c r="A1169" s="36"/>
      <c r="B1169" s="37"/>
      <c r="C1169" s="38"/>
      <c r="D1169" s="193" t="s">
        <v>167</v>
      </c>
      <c r="E1169" s="38"/>
      <c r="F1169" s="200" t="s">
        <v>1465</v>
      </c>
      <c r="G1169" s="38"/>
      <c r="H1169" s="38"/>
      <c r="I1169" s="195"/>
      <c r="J1169" s="38"/>
      <c r="K1169" s="38"/>
      <c r="L1169" s="41"/>
      <c r="M1169" s="196"/>
      <c r="N1169" s="197"/>
      <c r="O1169" s="66"/>
      <c r="P1169" s="66"/>
      <c r="Q1169" s="66"/>
      <c r="R1169" s="66"/>
      <c r="S1169" s="66"/>
      <c r="T1169" s="67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T1169" s="19" t="s">
        <v>167</v>
      </c>
      <c r="AU1169" s="19" t="s">
        <v>85</v>
      </c>
    </row>
    <row r="1170" spans="2:51" s="13" customFormat="1" ht="11.25">
      <c r="B1170" s="201"/>
      <c r="C1170" s="202"/>
      <c r="D1170" s="193" t="s">
        <v>184</v>
      </c>
      <c r="E1170" s="203" t="s">
        <v>19</v>
      </c>
      <c r="F1170" s="204" t="s">
        <v>83</v>
      </c>
      <c r="G1170" s="202"/>
      <c r="H1170" s="205">
        <v>1</v>
      </c>
      <c r="I1170" s="206"/>
      <c r="J1170" s="202"/>
      <c r="K1170" s="202"/>
      <c r="L1170" s="207"/>
      <c r="M1170" s="208"/>
      <c r="N1170" s="209"/>
      <c r="O1170" s="209"/>
      <c r="P1170" s="209"/>
      <c r="Q1170" s="209"/>
      <c r="R1170" s="209"/>
      <c r="S1170" s="209"/>
      <c r="T1170" s="210"/>
      <c r="AT1170" s="211" t="s">
        <v>184</v>
      </c>
      <c r="AU1170" s="211" t="s">
        <v>85</v>
      </c>
      <c r="AV1170" s="13" t="s">
        <v>85</v>
      </c>
      <c r="AW1170" s="13" t="s">
        <v>37</v>
      </c>
      <c r="AX1170" s="13" t="s">
        <v>75</v>
      </c>
      <c r="AY1170" s="211" t="s">
        <v>144</v>
      </c>
    </row>
    <row r="1171" spans="2:51" s="14" customFormat="1" ht="11.25">
      <c r="B1171" s="212"/>
      <c r="C1171" s="213"/>
      <c r="D1171" s="193" t="s">
        <v>184</v>
      </c>
      <c r="E1171" s="214" t="s">
        <v>19</v>
      </c>
      <c r="F1171" s="215" t="s">
        <v>186</v>
      </c>
      <c r="G1171" s="213"/>
      <c r="H1171" s="216">
        <v>1</v>
      </c>
      <c r="I1171" s="217"/>
      <c r="J1171" s="213"/>
      <c r="K1171" s="213"/>
      <c r="L1171" s="218"/>
      <c r="M1171" s="219"/>
      <c r="N1171" s="220"/>
      <c r="O1171" s="220"/>
      <c r="P1171" s="220"/>
      <c r="Q1171" s="220"/>
      <c r="R1171" s="220"/>
      <c r="S1171" s="220"/>
      <c r="T1171" s="221"/>
      <c r="AT1171" s="222" t="s">
        <v>184</v>
      </c>
      <c r="AU1171" s="222" t="s">
        <v>85</v>
      </c>
      <c r="AV1171" s="14" t="s">
        <v>169</v>
      </c>
      <c r="AW1171" s="14" t="s">
        <v>37</v>
      </c>
      <c r="AX1171" s="14" t="s">
        <v>83</v>
      </c>
      <c r="AY1171" s="222" t="s">
        <v>144</v>
      </c>
    </row>
    <row r="1172" spans="1:65" s="2" customFormat="1" ht="16.5" customHeight="1">
      <c r="A1172" s="36"/>
      <c r="B1172" s="37"/>
      <c r="C1172" s="180" t="s">
        <v>1466</v>
      </c>
      <c r="D1172" s="180" t="s">
        <v>147</v>
      </c>
      <c r="E1172" s="181" t="s">
        <v>1467</v>
      </c>
      <c r="F1172" s="182" t="s">
        <v>1468</v>
      </c>
      <c r="G1172" s="183" t="s">
        <v>150</v>
      </c>
      <c r="H1172" s="184">
        <v>7</v>
      </c>
      <c r="I1172" s="185"/>
      <c r="J1172" s="186">
        <f>ROUND(I1172*H1172,2)</f>
        <v>0</v>
      </c>
      <c r="K1172" s="182" t="s">
        <v>19</v>
      </c>
      <c r="L1172" s="41"/>
      <c r="M1172" s="187" t="s">
        <v>19</v>
      </c>
      <c r="N1172" s="188" t="s">
        <v>46</v>
      </c>
      <c r="O1172" s="66"/>
      <c r="P1172" s="189">
        <f>O1172*H1172</f>
        <v>0</v>
      </c>
      <c r="Q1172" s="189">
        <v>0</v>
      </c>
      <c r="R1172" s="189">
        <f>Q1172*H1172</f>
        <v>0</v>
      </c>
      <c r="S1172" s="189">
        <v>0</v>
      </c>
      <c r="T1172" s="190">
        <f>S1172*H1172</f>
        <v>0</v>
      </c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R1172" s="191" t="s">
        <v>249</v>
      </c>
      <c r="AT1172" s="191" t="s">
        <v>147</v>
      </c>
      <c r="AU1172" s="191" t="s">
        <v>85</v>
      </c>
      <c r="AY1172" s="19" t="s">
        <v>144</v>
      </c>
      <c r="BE1172" s="192">
        <f>IF(N1172="základní",J1172,0)</f>
        <v>0</v>
      </c>
      <c r="BF1172" s="192">
        <f>IF(N1172="snížená",J1172,0)</f>
        <v>0</v>
      </c>
      <c r="BG1172" s="192">
        <f>IF(N1172="zákl. přenesená",J1172,0)</f>
        <v>0</v>
      </c>
      <c r="BH1172" s="192">
        <f>IF(N1172="sníž. přenesená",J1172,0)</f>
        <v>0</v>
      </c>
      <c r="BI1172" s="192">
        <f>IF(N1172="nulová",J1172,0)</f>
        <v>0</v>
      </c>
      <c r="BJ1172" s="19" t="s">
        <v>83</v>
      </c>
      <c r="BK1172" s="192">
        <f>ROUND(I1172*H1172,2)</f>
        <v>0</v>
      </c>
      <c r="BL1172" s="19" t="s">
        <v>249</v>
      </c>
      <c r="BM1172" s="191" t="s">
        <v>1469</v>
      </c>
    </row>
    <row r="1173" spans="1:47" s="2" customFormat="1" ht="11.25">
      <c r="A1173" s="36"/>
      <c r="B1173" s="37"/>
      <c r="C1173" s="38"/>
      <c r="D1173" s="193" t="s">
        <v>154</v>
      </c>
      <c r="E1173" s="38"/>
      <c r="F1173" s="194" t="s">
        <v>1470</v>
      </c>
      <c r="G1173" s="38"/>
      <c r="H1173" s="38"/>
      <c r="I1173" s="195"/>
      <c r="J1173" s="38"/>
      <c r="K1173" s="38"/>
      <c r="L1173" s="41"/>
      <c r="M1173" s="196"/>
      <c r="N1173" s="197"/>
      <c r="O1173" s="66"/>
      <c r="P1173" s="66"/>
      <c r="Q1173" s="66"/>
      <c r="R1173" s="66"/>
      <c r="S1173" s="66"/>
      <c r="T1173" s="67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T1173" s="19" t="s">
        <v>154</v>
      </c>
      <c r="AU1173" s="19" t="s">
        <v>85</v>
      </c>
    </row>
    <row r="1174" spans="1:65" s="2" customFormat="1" ht="24.2" customHeight="1">
      <c r="A1174" s="36"/>
      <c r="B1174" s="37"/>
      <c r="C1174" s="248" t="s">
        <v>1471</v>
      </c>
      <c r="D1174" s="248" t="s">
        <v>654</v>
      </c>
      <c r="E1174" s="249" t="s">
        <v>1472</v>
      </c>
      <c r="F1174" s="250" t="s">
        <v>1473</v>
      </c>
      <c r="G1174" s="251" t="s">
        <v>150</v>
      </c>
      <c r="H1174" s="252">
        <v>7</v>
      </c>
      <c r="I1174" s="253"/>
      <c r="J1174" s="254">
        <f>ROUND(I1174*H1174,2)</f>
        <v>0</v>
      </c>
      <c r="K1174" s="250" t="s">
        <v>19</v>
      </c>
      <c r="L1174" s="255"/>
      <c r="M1174" s="256" t="s">
        <v>19</v>
      </c>
      <c r="N1174" s="257" t="s">
        <v>46</v>
      </c>
      <c r="O1174" s="66"/>
      <c r="P1174" s="189">
        <f>O1174*H1174</f>
        <v>0</v>
      </c>
      <c r="Q1174" s="189">
        <v>0.055</v>
      </c>
      <c r="R1174" s="189">
        <f>Q1174*H1174</f>
        <v>0.385</v>
      </c>
      <c r="S1174" s="189">
        <v>0</v>
      </c>
      <c r="T1174" s="190">
        <f>S1174*H1174</f>
        <v>0</v>
      </c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R1174" s="191" t="s">
        <v>573</v>
      </c>
      <c r="AT1174" s="191" t="s">
        <v>654</v>
      </c>
      <c r="AU1174" s="191" t="s">
        <v>85</v>
      </c>
      <c r="AY1174" s="19" t="s">
        <v>144</v>
      </c>
      <c r="BE1174" s="192">
        <f>IF(N1174="základní",J1174,0)</f>
        <v>0</v>
      </c>
      <c r="BF1174" s="192">
        <f>IF(N1174="snížená",J1174,0)</f>
        <v>0</v>
      </c>
      <c r="BG1174" s="192">
        <f>IF(N1174="zákl. přenesená",J1174,0)</f>
        <v>0</v>
      </c>
      <c r="BH1174" s="192">
        <f>IF(N1174="sníž. přenesená",J1174,0)</f>
        <v>0</v>
      </c>
      <c r="BI1174" s="192">
        <f>IF(N1174="nulová",J1174,0)</f>
        <v>0</v>
      </c>
      <c r="BJ1174" s="19" t="s">
        <v>83</v>
      </c>
      <c r="BK1174" s="192">
        <f>ROUND(I1174*H1174,2)</f>
        <v>0</v>
      </c>
      <c r="BL1174" s="19" t="s">
        <v>249</v>
      </c>
      <c r="BM1174" s="191" t="s">
        <v>1474</v>
      </c>
    </row>
    <row r="1175" spans="1:47" s="2" customFormat="1" ht="11.25">
      <c r="A1175" s="36"/>
      <c r="B1175" s="37"/>
      <c r="C1175" s="38"/>
      <c r="D1175" s="193" t="s">
        <v>154</v>
      </c>
      <c r="E1175" s="38"/>
      <c r="F1175" s="194" t="s">
        <v>1473</v>
      </c>
      <c r="G1175" s="38"/>
      <c r="H1175" s="38"/>
      <c r="I1175" s="195"/>
      <c r="J1175" s="38"/>
      <c r="K1175" s="38"/>
      <c r="L1175" s="41"/>
      <c r="M1175" s="196"/>
      <c r="N1175" s="197"/>
      <c r="O1175" s="66"/>
      <c r="P1175" s="66"/>
      <c r="Q1175" s="66"/>
      <c r="R1175" s="66"/>
      <c r="S1175" s="66"/>
      <c r="T1175" s="67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T1175" s="19" t="s">
        <v>154</v>
      </c>
      <c r="AU1175" s="19" t="s">
        <v>85</v>
      </c>
    </row>
    <row r="1176" spans="1:47" s="2" customFormat="1" ht="19.5">
      <c r="A1176" s="36"/>
      <c r="B1176" s="37"/>
      <c r="C1176" s="38"/>
      <c r="D1176" s="193" t="s">
        <v>167</v>
      </c>
      <c r="E1176" s="38"/>
      <c r="F1176" s="200" t="s">
        <v>1475</v>
      </c>
      <c r="G1176" s="38"/>
      <c r="H1176" s="38"/>
      <c r="I1176" s="195"/>
      <c r="J1176" s="38"/>
      <c r="K1176" s="38"/>
      <c r="L1176" s="41"/>
      <c r="M1176" s="196"/>
      <c r="N1176" s="197"/>
      <c r="O1176" s="66"/>
      <c r="P1176" s="66"/>
      <c r="Q1176" s="66"/>
      <c r="R1176" s="66"/>
      <c r="S1176" s="66"/>
      <c r="T1176" s="67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T1176" s="19" t="s">
        <v>167</v>
      </c>
      <c r="AU1176" s="19" t="s">
        <v>85</v>
      </c>
    </row>
    <row r="1177" spans="1:65" s="2" customFormat="1" ht="24.2" customHeight="1">
      <c r="A1177" s="36"/>
      <c r="B1177" s="37"/>
      <c r="C1177" s="248" t="s">
        <v>1476</v>
      </c>
      <c r="D1177" s="248" t="s">
        <v>654</v>
      </c>
      <c r="E1177" s="249" t="s">
        <v>1477</v>
      </c>
      <c r="F1177" s="250" t="s">
        <v>1473</v>
      </c>
      <c r="G1177" s="251" t="s">
        <v>150</v>
      </c>
      <c r="H1177" s="252">
        <v>2</v>
      </c>
      <c r="I1177" s="253"/>
      <c r="J1177" s="254">
        <f>ROUND(I1177*H1177,2)</f>
        <v>0</v>
      </c>
      <c r="K1177" s="250" t="s">
        <v>19</v>
      </c>
      <c r="L1177" s="255"/>
      <c r="M1177" s="256" t="s">
        <v>19</v>
      </c>
      <c r="N1177" s="257" t="s">
        <v>46</v>
      </c>
      <c r="O1177" s="66"/>
      <c r="P1177" s="189">
        <f>O1177*H1177</f>
        <v>0</v>
      </c>
      <c r="Q1177" s="189">
        <v>0.055</v>
      </c>
      <c r="R1177" s="189">
        <f>Q1177*H1177</f>
        <v>0.11</v>
      </c>
      <c r="S1177" s="189">
        <v>0</v>
      </c>
      <c r="T1177" s="190">
        <f>S1177*H1177</f>
        <v>0</v>
      </c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R1177" s="191" t="s">
        <v>573</v>
      </c>
      <c r="AT1177" s="191" t="s">
        <v>654</v>
      </c>
      <c r="AU1177" s="191" t="s">
        <v>85</v>
      </c>
      <c r="AY1177" s="19" t="s">
        <v>144</v>
      </c>
      <c r="BE1177" s="192">
        <f>IF(N1177="základní",J1177,0)</f>
        <v>0</v>
      </c>
      <c r="BF1177" s="192">
        <f>IF(N1177="snížená",J1177,0)</f>
        <v>0</v>
      </c>
      <c r="BG1177" s="192">
        <f>IF(N1177="zákl. přenesená",J1177,0)</f>
        <v>0</v>
      </c>
      <c r="BH1177" s="192">
        <f>IF(N1177="sníž. přenesená",J1177,0)</f>
        <v>0</v>
      </c>
      <c r="BI1177" s="192">
        <f>IF(N1177="nulová",J1177,0)</f>
        <v>0</v>
      </c>
      <c r="BJ1177" s="19" t="s">
        <v>83</v>
      </c>
      <c r="BK1177" s="192">
        <f>ROUND(I1177*H1177,2)</f>
        <v>0</v>
      </c>
      <c r="BL1177" s="19" t="s">
        <v>249</v>
      </c>
      <c r="BM1177" s="191" t="s">
        <v>1478</v>
      </c>
    </row>
    <row r="1178" spans="1:47" s="2" customFormat="1" ht="11.25">
      <c r="A1178" s="36"/>
      <c r="B1178" s="37"/>
      <c r="C1178" s="38"/>
      <c r="D1178" s="193" t="s">
        <v>154</v>
      </c>
      <c r="E1178" s="38"/>
      <c r="F1178" s="194" t="s">
        <v>1479</v>
      </c>
      <c r="G1178" s="38"/>
      <c r="H1178" s="38"/>
      <c r="I1178" s="195"/>
      <c r="J1178" s="38"/>
      <c r="K1178" s="38"/>
      <c r="L1178" s="41"/>
      <c r="M1178" s="196"/>
      <c r="N1178" s="197"/>
      <c r="O1178" s="66"/>
      <c r="P1178" s="66"/>
      <c r="Q1178" s="66"/>
      <c r="R1178" s="66"/>
      <c r="S1178" s="66"/>
      <c r="T1178" s="67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T1178" s="19" t="s">
        <v>154</v>
      </c>
      <c r="AU1178" s="19" t="s">
        <v>85</v>
      </c>
    </row>
    <row r="1179" spans="1:47" s="2" customFormat="1" ht="19.5">
      <c r="A1179" s="36"/>
      <c r="B1179" s="37"/>
      <c r="C1179" s="38"/>
      <c r="D1179" s="193" t="s">
        <v>167</v>
      </c>
      <c r="E1179" s="38"/>
      <c r="F1179" s="200" t="s">
        <v>1475</v>
      </c>
      <c r="G1179" s="38"/>
      <c r="H1179" s="38"/>
      <c r="I1179" s="195"/>
      <c r="J1179" s="38"/>
      <c r="K1179" s="38"/>
      <c r="L1179" s="41"/>
      <c r="M1179" s="196"/>
      <c r="N1179" s="197"/>
      <c r="O1179" s="66"/>
      <c r="P1179" s="66"/>
      <c r="Q1179" s="66"/>
      <c r="R1179" s="66"/>
      <c r="S1179" s="66"/>
      <c r="T1179" s="67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T1179" s="19" t="s">
        <v>167</v>
      </c>
      <c r="AU1179" s="19" t="s">
        <v>85</v>
      </c>
    </row>
    <row r="1180" spans="1:65" s="2" customFormat="1" ht="16.5" customHeight="1">
      <c r="A1180" s="36"/>
      <c r="B1180" s="37"/>
      <c r="C1180" s="180" t="s">
        <v>1480</v>
      </c>
      <c r="D1180" s="180" t="s">
        <v>147</v>
      </c>
      <c r="E1180" s="181" t="s">
        <v>1481</v>
      </c>
      <c r="F1180" s="182" t="s">
        <v>1468</v>
      </c>
      <c r="G1180" s="183" t="s">
        <v>150</v>
      </c>
      <c r="H1180" s="184">
        <v>2</v>
      </c>
      <c r="I1180" s="185"/>
      <c r="J1180" s="186">
        <f>ROUND(I1180*H1180,2)</f>
        <v>0</v>
      </c>
      <c r="K1180" s="182" t="s">
        <v>19</v>
      </c>
      <c r="L1180" s="41"/>
      <c r="M1180" s="187" t="s">
        <v>19</v>
      </c>
      <c r="N1180" s="188" t="s">
        <v>46</v>
      </c>
      <c r="O1180" s="66"/>
      <c r="P1180" s="189">
        <f>O1180*H1180</f>
        <v>0</v>
      </c>
      <c r="Q1180" s="189">
        <v>0</v>
      </c>
      <c r="R1180" s="189">
        <f>Q1180*H1180</f>
        <v>0</v>
      </c>
      <c r="S1180" s="189">
        <v>0</v>
      </c>
      <c r="T1180" s="190">
        <f>S1180*H1180</f>
        <v>0</v>
      </c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R1180" s="191" t="s">
        <v>249</v>
      </c>
      <c r="AT1180" s="191" t="s">
        <v>147</v>
      </c>
      <c r="AU1180" s="191" t="s">
        <v>85</v>
      </c>
      <c r="AY1180" s="19" t="s">
        <v>144</v>
      </c>
      <c r="BE1180" s="192">
        <f>IF(N1180="základní",J1180,0)</f>
        <v>0</v>
      </c>
      <c r="BF1180" s="192">
        <f>IF(N1180="snížená",J1180,0)</f>
        <v>0</v>
      </c>
      <c r="BG1180" s="192">
        <f>IF(N1180="zákl. přenesená",J1180,0)</f>
        <v>0</v>
      </c>
      <c r="BH1180" s="192">
        <f>IF(N1180="sníž. přenesená",J1180,0)</f>
        <v>0</v>
      </c>
      <c r="BI1180" s="192">
        <f>IF(N1180="nulová",J1180,0)</f>
        <v>0</v>
      </c>
      <c r="BJ1180" s="19" t="s">
        <v>83</v>
      </c>
      <c r="BK1180" s="192">
        <f>ROUND(I1180*H1180,2)</f>
        <v>0</v>
      </c>
      <c r="BL1180" s="19" t="s">
        <v>249</v>
      </c>
      <c r="BM1180" s="191" t="s">
        <v>1482</v>
      </c>
    </row>
    <row r="1181" spans="1:47" s="2" customFormat="1" ht="11.25">
      <c r="A1181" s="36"/>
      <c r="B1181" s="37"/>
      <c r="C1181" s="38"/>
      <c r="D1181" s="193" t="s">
        <v>154</v>
      </c>
      <c r="E1181" s="38"/>
      <c r="F1181" s="194" t="s">
        <v>1483</v>
      </c>
      <c r="G1181" s="38"/>
      <c r="H1181" s="38"/>
      <c r="I1181" s="195"/>
      <c r="J1181" s="38"/>
      <c r="K1181" s="38"/>
      <c r="L1181" s="41"/>
      <c r="M1181" s="196"/>
      <c r="N1181" s="197"/>
      <c r="O1181" s="66"/>
      <c r="P1181" s="66"/>
      <c r="Q1181" s="66"/>
      <c r="R1181" s="66"/>
      <c r="S1181" s="66"/>
      <c r="T1181" s="67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T1181" s="19" t="s">
        <v>154</v>
      </c>
      <c r="AU1181" s="19" t="s">
        <v>85</v>
      </c>
    </row>
    <row r="1182" spans="1:65" s="2" customFormat="1" ht="16.5" customHeight="1">
      <c r="A1182" s="36"/>
      <c r="B1182" s="37"/>
      <c r="C1182" s="180" t="s">
        <v>1484</v>
      </c>
      <c r="D1182" s="180" t="s">
        <v>147</v>
      </c>
      <c r="E1182" s="181" t="s">
        <v>1485</v>
      </c>
      <c r="F1182" s="182" t="s">
        <v>1486</v>
      </c>
      <c r="G1182" s="183" t="s">
        <v>199</v>
      </c>
      <c r="H1182" s="184">
        <v>0.72</v>
      </c>
      <c r="I1182" s="185"/>
      <c r="J1182" s="186">
        <f>ROUND(I1182*H1182,2)</f>
        <v>0</v>
      </c>
      <c r="K1182" s="182" t="s">
        <v>151</v>
      </c>
      <c r="L1182" s="41"/>
      <c r="M1182" s="187" t="s">
        <v>19</v>
      </c>
      <c r="N1182" s="188" t="s">
        <v>46</v>
      </c>
      <c r="O1182" s="66"/>
      <c r="P1182" s="189">
        <f>O1182*H1182</f>
        <v>0</v>
      </c>
      <c r="Q1182" s="189">
        <v>0</v>
      </c>
      <c r="R1182" s="189">
        <f>Q1182*H1182</f>
        <v>0</v>
      </c>
      <c r="S1182" s="189">
        <v>0</v>
      </c>
      <c r="T1182" s="190">
        <f>S1182*H1182</f>
        <v>0</v>
      </c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R1182" s="191" t="s">
        <v>249</v>
      </c>
      <c r="AT1182" s="191" t="s">
        <v>147</v>
      </c>
      <c r="AU1182" s="191" t="s">
        <v>85</v>
      </c>
      <c r="AY1182" s="19" t="s">
        <v>144</v>
      </c>
      <c r="BE1182" s="192">
        <f>IF(N1182="základní",J1182,0)</f>
        <v>0</v>
      </c>
      <c r="BF1182" s="192">
        <f>IF(N1182="snížená",J1182,0)</f>
        <v>0</v>
      </c>
      <c r="BG1182" s="192">
        <f>IF(N1182="zákl. přenesená",J1182,0)</f>
        <v>0</v>
      </c>
      <c r="BH1182" s="192">
        <f>IF(N1182="sníž. přenesená",J1182,0)</f>
        <v>0</v>
      </c>
      <c r="BI1182" s="192">
        <f>IF(N1182="nulová",J1182,0)</f>
        <v>0</v>
      </c>
      <c r="BJ1182" s="19" t="s">
        <v>83</v>
      </c>
      <c r="BK1182" s="192">
        <f>ROUND(I1182*H1182,2)</f>
        <v>0</v>
      </c>
      <c r="BL1182" s="19" t="s">
        <v>249</v>
      </c>
      <c r="BM1182" s="191" t="s">
        <v>1487</v>
      </c>
    </row>
    <row r="1183" spans="1:47" s="2" customFormat="1" ht="11.25">
      <c r="A1183" s="36"/>
      <c r="B1183" s="37"/>
      <c r="C1183" s="38"/>
      <c r="D1183" s="193" t="s">
        <v>154</v>
      </c>
      <c r="E1183" s="38"/>
      <c r="F1183" s="194" t="s">
        <v>1488</v>
      </c>
      <c r="G1183" s="38"/>
      <c r="H1183" s="38"/>
      <c r="I1183" s="195"/>
      <c r="J1183" s="38"/>
      <c r="K1183" s="38"/>
      <c r="L1183" s="41"/>
      <c r="M1183" s="196"/>
      <c r="N1183" s="197"/>
      <c r="O1183" s="66"/>
      <c r="P1183" s="66"/>
      <c r="Q1183" s="66"/>
      <c r="R1183" s="66"/>
      <c r="S1183" s="66"/>
      <c r="T1183" s="67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T1183" s="19" t="s">
        <v>154</v>
      </c>
      <c r="AU1183" s="19" t="s">
        <v>85</v>
      </c>
    </row>
    <row r="1184" spans="1:47" s="2" customFormat="1" ht="11.25">
      <c r="A1184" s="36"/>
      <c r="B1184" s="37"/>
      <c r="C1184" s="38"/>
      <c r="D1184" s="198" t="s">
        <v>155</v>
      </c>
      <c r="E1184" s="38"/>
      <c r="F1184" s="199" t="s">
        <v>1489</v>
      </c>
      <c r="G1184" s="38"/>
      <c r="H1184" s="38"/>
      <c r="I1184" s="195"/>
      <c r="J1184" s="38"/>
      <c r="K1184" s="38"/>
      <c r="L1184" s="41"/>
      <c r="M1184" s="196"/>
      <c r="N1184" s="197"/>
      <c r="O1184" s="66"/>
      <c r="P1184" s="66"/>
      <c r="Q1184" s="66"/>
      <c r="R1184" s="66"/>
      <c r="S1184" s="66"/>
      <c r="T1184" s="67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T1184" s="19" t="s">
        <v>155</v>
      </c>
      <c r="AU1184" s="19" t="s">
        <v>85</v>
      </c>
    </row>
    <row r="1185" spans="2:51" s="13" customFormat="1" ht="11.25">
      <c r="B1185" s="201"/>
      <c r="C1185" s="202"/>
      <c r="D1185" s="193" t="s">
        <v>184</v>
      </c>
      <c r="E1185" s="203" t="s">
        <v>19</v>
      </c>
      <c r="F1185" s="204" t="s">
        <v>1490</v>
      </c>
      <c r="G1185" s="202"/>
      <c r="H1185" s="205">
        <v>0.72</v>
      </c>
      <c r="I1185" s="206"/>
      <c r="J1185" s="202"/>
      <c r="K1185" s="202"/>
      <c r="L1185" s="207"/>
      <c r="M1185" s="208"/>
      <c r="N1185" s="209"/>
      <c r="O1185" s="209"/>
      <c r="P1185" s="209"/>
      <c r="Q1185" s="209"/>
      <c r="R1185" s="209"/>
      <c r="S1185" s="209"/>
      <c r="T1185" s="210"/>
      <c r="AT1185" s="211" t="s">
        <v>184</v>
      </c>
      <c r="AU1185" s="211" t="s">
        <v>85</v>
      </c>
      <c r="AV1185" s="13" t="s">
        <v>85</v>
      </c>
      <c r="AW1185" s="13" t="s">
        <v>37</v>
      </c>
      <c r="AX1185" s="13" t="s">
        <v>83</v>
      </c>
      <c r="AY1185" s="211" t="s">
        <v>144</v>
      </c>
    </row>
    <row r="1186" spans="1:65" s="2" customFormat="1" ht="16.5" customHeight="1">
      <c r="A1186" s="36"/>
      <c r="B1186" s="37"/>
      <c r="C1186" s="248" t="s">
        <v>1491</v>
      </c>
      <c r="D1186" s="248" t="s">
        <v>654</v>
      </c>
      <c r="E1186" s="249" t="s">
        <v>1492</v>
      </c>
      <c r="F1186" s="250" t="s">
        <v>1493</v>
      </c>
      <c r="G1186" s="251" t="s">
        <v>150</v>
      </c>
      <c r="H1186" s="252">
        <v>1</v>
      </c>
      <c r="I1186" s="253"/>
      <c r="J1186" s="254">
        <f>ROUND(I1186*H1186,2)</f>
        <v>0</v>
      </c>
      <c r="K1186" s="250" t="s">
        <v>19</v>
      </c>
      <c r="L1186" s="255"/>
      <c r="M1186" s="256" t="s">
        <v>19</v>
      </c>
      <c r="N1186" s="257" t="s">
        <v>46</v>
      </c>
      <c r="O1186" s="66"/>
      <c r="P1186" s="189">
        <f>O1186*H1186</f>
        <v>0</v>
      </c>
      <c r="Q1186" s="189">
        <v>0.018</v>
      </c>
      <c r="R1186" s="189">
        <f>Q1186*H1186</f>
        <v>0.018</v>
      </c>
      <c r="S1186" s="189">
        <v>0</v>
      </c>
      <c r="T1186" s="190">
        <f>S1186*H1186</f>
        <v>0</v>
      </c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R1186" s="191" t="s">
        <v>573</v>
      </c>
      <c r="AT1186" s="191" t="s">
        <v>654</v>
      </c>
      <c r="AU1186" s="191" t="s">
        <v>85</v>
      </c>
      <c r="AY1186" s="19" t="s">
        <v>144</v>
      </c>
      <c r="BE1186" s="192">
        <f>IF(N1186="základní",J1186,0)</f>
        <v>0</v>
      </c>
      <c r="BF1186" s="192">
        <f>IF(N1186="snížená",J1186,0)</f>
        <v>0</v>
      </c>
      <c r="BG1186" s="192">
        <f>IF(N1186="zákl. přenesená",J1186,0)</f>
        <v>0</v>
      </c>
      <c r="BH1186" s="192">
        <f>IF(N1186="sníž. přenesená",J1186,0)</f>
        <v>0</v>
      </c>
      <c r="BI1186" s="192">
        <f>IF(N1186="nulová",J1186,0)</f>
        <v>0</v>
      </c>
      <c r="BJ1186" s="19" t="s">
        <v>83</v>
      </c>
      <c r="BK1186" s="192">
        <f>ROUND(I1186*H1186,2)</f>
        <v>0</v>
      </c>
      <c r="BL1186" s="19" t="s">
        <v>249</v>
      </c>
      <c r="BM1186" s="191" t="s">
        <v>1494</v>
      </c>
    </row>
    <row r="1187" spans="1:47" s="2" customFormat="1" ht="11.25">
      <c r="A1187" s="36"/>
      <c r="B1187" s="37"/>
      <c r="C1187" s="38"/>
      <c r="D1187" s="193" t="s">
        <v>154</v>
      </c>
      <c r="E1187" s="38"/>
      <c r="F1187" s="194" t="s">
        <v>1493</v>
      </c>
      <c r="G1187" s="38"/>
      <c r="H1187" s="38"/>
      <c r="I1187" s="195"/>
      <c r="J1187" s="38"/>
      <c r="K1187" s="38"/>
      <c r="L1187" s="41"/>
      <c r="M1187" s="196"/>
      <c r="N1187" s="197"/>
      <c r="O1187" s="66"/>
      <c r="P1187" s="66"/>
      <c r="Q1187" s="66"/>
      <c r="R1187" s="66"/>
      <c r="S1187" s="66"/>
      <c r="T1187" s="67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T1187" s="19" t="s">
        <v>154</v>
      </c>
      <c r="AU1187" s="19" t="s">
        <v>85</v>
      </c>
    </row>
    <row r="1188" spans="1:47" s="2" customFormat="1" ht="19.5">
      <c r="A1188" s="36"/>
      <c r="B1188" s="37"/>
      <c r="C1188" s="38"/>
      <c r="D1188" s="193" t="s">
        <v>167</v>
      </c>
      <c r="E1188" s="38"/>
      <c r="F1188" s="200" t="s">
        <v>1495</v>
      </c>
      <c r="G1188" s="38"/>
      <c r="H1188" s="38"/>
      <c r="I1188" s="195"/>
      <c r="J1188" s="38"/>
      <c r="K1188" s="38"/>
      <c r="L1188" s="41"/>
      <c r="M1188" s="196"/>
      <c r="N1188" s="197"/>
      <c r="O1188" s="66"/>
      <c r="P1188" s="66"/>
      <c r="Q1188" s="66"/>
      <c r="R1188" s="66"/>
      <c r="S1188" s="66"/>
      <c r="T1188" s="67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T1188" s="19" t="s">
        <v>167</v>
      </c>
      <c r="AU1188" s="19" t="s">
        <v>85</v>
      </c>
    </row>
    <row r="1189" spans="1:65" s="2" customFormat="1" ht="16.5" customHeight="1">
      <c r="A1189" s="36"/>
      <c r="B1189" s="37"/>
      <c r="C1189" s="180" t="s">
        <v>1496</v>
      </c>
      <c r="D1189" s="180" t="s">
        <v>147</v>
      </c>
      <c r="E1189" s="181" t="s">
        <v>1497</v>
      </c>
      <c r="F1189" s="182" t="s">
        <v>1498</v>
      </c>
      <c r="G1189" s="183" t="s">
        <v>348</v>
      </c>
      <c r="H1189" s="184">
        <v>3.6</v>
      </c>
      <c r="I1189" s="185"/>
      <c r="J1189" s="186">
        <f>ROUND(I1189*H1189,2)</f>
        <v>0</v>
      </c>
      <c r="K1189" s="182" t="s">
        <v>151</v>
      </c>
      <c r="L1189" s="41"/>
      <c r="M1189" s="187" t="s">
        <v>19</v>
      </c>
      <c r="N1189" s="188" t="s">
        <v>46</v>
      </c>
      <c r="O1189" s="66"/>
      <c r="P1189" s="189">
        <f>O1189*H1189</f>
        <v>0</v>
      </c>
      <c r="Q1189" s="189">
        <v>0</v>
      </c>
      <c r="R1189" s="189">
        <f>Q1189*H1189</f>
        <v>0</v>
      </c>
      <c r="S1189" s="189">
        <v>0</v>
      </c>
      <c r="T1189" s="190">
        <f>S1189*H1189</f>
        <v>0</v>
      </c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R1189" s="191" t="s">
        <v>249</v>
      </c>
      <c r="AT1189" s="191" t="s">
        <v>147</v>
      </c>
      <c r="AU1189" s="191" t="s">
        <v>85</v>
      </c>
      <c r="AY1189" s="19" t="s">
        <v>144</v>
      </c>
      <c r="BE1189" s="192">
        <f>IF(N1189="základní",J1189,0)</f>
        <v>0</v>
      </c>
      <c r="BF1189" s="192">
        <f>IF(N1189="snížená",J1189,0)</f>
        <v>0</v>
      </c>
      <c r="BG1189" s="192">
        <f>IF(N1189="zákl. přenesená",J1189,0)</f>
        <v>0</v>
      </c>
      <c r="BH1189" s="192">
        <f>IF(N1189="sníž. přenesená",J1189,0)</f>
        <v>0</v>
      </c>
      <c r="BI1189" s="192">
        <f>IF(N1189="nulová",J1189,0)</f>
        <v>0</v>
      </c>
      <c r="BJ1189" s="19" t="s">
        <v>83</v>
      </c>
      <c r="BK1189" s="192">
        <f>ROUND(I1189*H1189,2)</f>
        <v>0</v>
      </c>
      <c r="BL1189" s="19" t="s">
        <v>249</v>
      </c>
      <c r="BM1189" s="191" t="s">
        <v>1499</v>
      </c>
    </row>
    <row r="1190" spans="1:47" s="2" customFormat="1" ht="11.25">
      <c r="A1190" s="36"/>
      <c r="B1190" s="37"/>
      <c r="C1190" s="38"/>
      <c r="D1190" s="193" t="s">
        <v>154</v>
      </c>
      <c r="E1190" s="38"/>
      <c r="F1190" s="194" t="s">
        <v>1500</v>
      </c>
      <c r="G1190" s="38"/>
      <c r="H1190" s="38"/>
      <c r="I1190" s="195"/>
      <c r="J1190" s="38"/>
      <c r="K1190" s="38"/>
      <c r="L1190" s="41"/>
      <c r="M1190" s="196"/>
      <c r="N1190" s="197"/>
      <c r="O1190" s="66"/>
      <c r="P1190" s="66"/>
      <c r="Q1190" s="66"/>
      <c r="R1190" s="66"/>
      <c r="S1190" s="66"/>
      <c r="T1190" s="67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T1190" s="19" t="s">
        <v>154</v>
      </c>
      <c r="AU1190" s="19" t="s">
        <v>85</v>
      </c>
    </row>
    <row r="1191" spans="1:47" s="2" customFormat="1" ht="11.25">
      <c r="A1191" s="36"/>
      <c r="B1191" s="37"/>
      <c r="C1191" s="38"/>
      <c r="D1191" s="198" t="s">
        <v>155</v>
      </c>
      <c r="E1191" s="38"/>
      <c r="F1191" s="199" t="s">
        <v>1501</v>
      </c>
      <c r="G1191" s="38"/>
      <c r="H1191" s="38"/>
      <c r="I1191" s="195"/>
      <c r="J1191" s="38"/>
      <c r="K1191" s="38"/>
      <c r="L1191" s="41"/>
      <c r="M1191" s="196"/>
      <c r="N1191" s="197"/>
      <c r="O1191" s="66"/>
      <c r="P1191" s="66"/>
      <c r="Q1191" s="66"/>
      <c r="R1191" s="66"/>
      <c r="S1191" s="66"/>
      <c r="T1191" s="67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T1191" s="19" t="s">
        <v>155</v>
      </c>
      <c r="AU1191" s="19" t="s">
        <v>85</v>
      </c>
    </row>
    <row r="1192" spans="2:51" s="13" customFormat="1" ht="11.25">
      <c r="B1192" s="201"/>
      <c r="C1192" s="202"/>
      <c r="D1192" s="193" t="s">
        <v>184</v>
      </c>
      <c r="E1192" s="203" t="s">
        <v>19</v>
      </c>
      <c r="F1192" s="204" t="s">
        <v>1502</v>
      </c>
      <c r="G1192" s="202"/>
      <c r="H1192" s="205">
        <v>3.6</v>
      </c>
      <c r="I1192" s="206"/>
      <c r="J1192" s="202"/>
      <c r="K1192" s="202"/>
      <c r="L1192" s="207"/>
      <c r="M1192" s="208"/>
      <c r="N1192" s="209"/>
      <c r="O1192" s="209"/>
      <c r="P1192" s="209"/>
      <c r="Q1192" s="209"/>
      <c r="R1192" s="209"/>
      <c r="S1192" s="209"/>
      <c r="T1192" s="210"/>
      <c r="AT1192" s="211" t="s">
        <v>184</v>
      </c>
      <c r="AU1192" s="211" t="s">
        <v>85</v>
      </c>
      <c r="AV1192" s="13" t="s">
        <v>85</v>
      </c>
      <c r="AW1192" s="13" t="s">
        <v>37</v>
      </c>
      <c r="AX1192" s="13" t="s">
        <v>83</v>
      </c>
      <c r="AY1192" s="211" t="s">
        <v>144</v>
      </c>
    </row>
    <row r="1193" spans="1:65" s="2" customFormat="1" ht="16.5" customHeight="1">
      <c r="A1193" s="36"/>
      <c r="B1193" s="37"/>
      <c r="C1193" s="248" t="s">
        <v>1503</v>
      </c>
      <c r="D1193" s="248" t="s">
        <v>654</v>
      </c>
      <c r="E1193" s="249" t="s">
        <v>1504</v>
      </c>
      <c r="F1193" s="250" t="s">
        <v>1505</v>
      </c>
      <c r="G1193" s="251" t="s">
        <v>348</v>
      </c>
      <c r="H1193" s="252">
        <v>3.6</v>
      </c>
      <c r="I1193" s="253"/>
      <c r="J1193" s="254">
        <f>ROUND(I1193*H1193,2)</f>
        <v>0</v>
      </c>
      <c r="K1193" s="250" t="s">
        <v>151</v>
      </c>
      <c r="L1193" s="255"/>
      <c r="M1193" s="256" t="s">
        <v>19</v>
      </c>
      <c r="N1193" s="257" t="s">
        <v>46</v>
      </c>
      <c r="O1193" s="66"/>
      <c r="P1193" s="189">
        <f>O1193*H1193</f>
        <v>0</v>
      </c>
      <c r="Q1193" s="189">
        <v>0.0002</v>
      </c>
      <c r="R1193" s="189">
        <f>Q1193*H1193</f>
        <v>0.00072</v>
      </c>
      <c r="S1193" s="189">
        <v>0</v>
      </c>
      <c r="T1193" s="190">
        <f>S1193*H1193</f>
        <v>0</v>
      </c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R1193" s="191" t="s">
        <v>573</v>
      </c>
      <c r="AT1193" s="191" t="s">
        <v>654</v>
      </c>
      <c r="AU1193" s="191" t="s">
        <v>85</v>
      </c>
      <c r="AY1193" s="19" t="s">
        <v>144</v>
      </c>
      <c r="BE1193" s="192">
        <f>IF(N1193="základní",J1193,0)</f>
        <v>0</v>
      </c>
      <c r="BF1193" s="192">
        <f>IF(N1193="snížená",J1193,0)</f>
        <v>0</v>
      </c>
      <c r="BG1193" s="192">
        <f>IF(N1193="zákl. přenesená",J1193,0)</f>
        <v>0</v>
      </c>
      <c r="BH1193" s="192">
        <f>IF(N1193="sníž. přenesená",J1193,0)</f>
        <v>0</v>
      </c>
      <c r="BI1193" s="192">
        <f>IF(N1193="nulová",J1193,0)</f>
        <v>0</v>
      </c>
      <c r="BJ1193" s="19" t="s">
        <v>83</v>
      </c>
      <c r="BK1193" s="192">
        <f>ROUND(I1193*H1193,2)</f>
        <v>0</v>
      </c>
      <c r="BL1193" s="19" t="s">
        <v>249</v>
      </c>
      <c r="BM1193" s="191" t="s">
        <v>1506</v>
      </c>
    </row>
    <row r="1194" spans="1:47" s="2" customFormat="1" ht="11.25">
      <c r="A1194" s="36"/>
      <c r="B1194" s="37"/>
      <c r="C1194" s="38"/>
      <c r="D1194" s="193" t="s">
        <v>154</v>
      </c>
      <c r="E1194" s="38"/>
      <c r="F1194" s="194" t="s">
        <v>1505</v>
      </c>
      <c r="G1194" s="38"/>
      <c r="H1194" s="38"/>
      <c r="I1194" s="195"/>
      <c r="J1194" s="38"/>
      <c r="K1194" s="38"/>
      <c r="L1194" s="41"/>
      <c r="M1194" s="196"/>
      <c r="N1194" s="197"/>
      <c r="O1194" s="66"/>
      <c r="P1194" s="66"/>
      <c r="Q1194" s="66"/>
      <c r="R1194" s="66"/>
      <c r="S1194" s="66"/>
      <c r="T1194" s="67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T1194" s="19" t="s">
        <v>154</v>
      </c>
      <c r="AU1194" s="19" t="s">
        <v>85</v>
      </c>
    </row>
    <row r="1195" spans="1:65" s="2" customFormat="1" ht="16.5" customHeight="1">
      <c r="A1195" s="36"/>
      <c r="B1195" s="37"/>
      <c r="C1195" s="180" t="s">
        <v>1507</v>
      </c>
      <c r="D1195" s="180" t="s">
        <v>147</v>
      </c>
      <c r="E1195" s="181" t="s">
        <v>1508</v>
      </c>
      <c r="F1195" s="182" t="s">
        <v>1509</v>
      </c>
      <c r="G1195" s="183" t="s">
        <v>199</v>
      </c>
      <c r="H1195" s="184">
        <v>4</v>
      </c>
      <c r="I1195" s="185"/>
      <c r="J1195" s="186">
        <f>ROUND(I1195*H1195,2)</f>
        <v>0</v>
      </c>
      <c r="K1195" s="182" t="s">
        <v>151</v>
      </c>
      <c r="L1195" s="41"/>
      <c r="M1195" s="187" t="s">
        <v>19</v>
      </c>
      <c r="N1195" s="188" t="s">
        <v>46</v>
      </c>
      <c r="O1195" s="66"/>
      <c r="P1195" s="189">
        <f>O1195*H1195</f>
        <v>0</v>
      </c>
      <c r="Q1195" s="189">
        <v>0.0004</v>
      </c>
      <c r="R1195" s="189">
        <f>Q1195*H1195</f>
        <v>0.0016</v>
      </c>
      <c r="S1195" s="189">
        <v>0</v>
      </c>
      <c r="T1195" s="190">
        <f>S1195*H1195</f>
        <v>0</v>
      </c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R1195" s="191" t="s">
        <v>249</v>
      </c>
      <c r="AT1195" s="191" t="s">
        <v>147</v>
      </c>
      <c r="AU1195" s="191" t="s">
        <v>85</v>
      </c>
      <c r="AY1195" s="19" t="s">
        <v>144</v>
      </c>
      <c r="BE1195" s="192">
        <f>IF(N1195="základní",J1195,0)</f>
        <v>0</v>
      </c>
      <c r="BF1195" s="192">
        <f>IF(N1195="snížená",J1195,0)</f>
        <v>0</v>
      </c>
      <c r="BG1195" s="192">
        <f>IF(N1195="zákl. přenesená",J1195,0)</f>
        <v>0</v>
      </c>
      <c r="BH1195" s="192">
        <f>IF(N1195="sníž. přenesená",J1195,0)</f>
        <v>0</v>
      </c>
      <c r="BI1195" s="192">
        <f>IF(N1195="nulová",J1195,0)</f>
        <v>0</v>
      </c>
      <c r="BJ1195" s="19" t="s">
        <v>83</v>
      </c>
      <c r="BK1195" s="192">
        <f>ROUND(I1195*H1195,2)</f>
        <v>0</v>
      </c>
      <c r="BL1195" s="19" t="s">
        <v>249</v>
      </c>
      <c r="BM1195" s="191" t="s">
        <v>1510</v>
      </c>
    </row>
    <row r="1196" spans="1:47" s="2" customFormat="1" ht="11.25">
      <c r="A1196" s="36"/>
      <c r="B1196" s="37"/>
      <c r="C1196" s="38"/>
      <c r="D1196" s="193" t="s">
        <v>154</v>
      </c>
      <c r="E1196" s="38"/>
      <c r="F1196" s="194" t="s">
        <v>1511</v>
      </c>
      <c r="G1196" s="38"/>
      <c r="H1196" s="38"/>
      <c r="I1196" s="195"/>
      <c r="J1196" s="38"/>
      <c r="K1196" s="38"/>
      <c r="L1196" s="41"/>
      <c r="M1196" s="196"/>
      <c r="N1196" s="197"/>
      <c r="O1196" s="66"/>
      <c r="P1196" s="66"/>
      <c r="Q1196" s="66"/>
      <c r="R1196" s="66"/>
      <c r="S1196" s="66"/>
      <c r="T1196" s="67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T1196" s="19" t="s">
        <v>154</v>
      </c>
      <c r="AU1196" s="19" t="s">
        <v>85</v>
      </c>
    </row>
    <row r="1197" spans="1:47" s="2" customFormat="1" ht="11.25">
      <c r="A1197" s="36"/>
      <c r="B1197" s="37"/>
      <c r="C1197" s="38"/>
      <c r="D1197" s="198" t="s">
        <v>155</v>
      </c>
      <c r="E1197" s="38"/>
      <c r="F1197" s="199" t="s">
        <v>1512</v>
      </c>
      <c r="G1197" s="38"/>
      <c r="H1197" s="38"/>
      <c r="I1197" s="195"/>
      <c r="J1197" s="38"/>
      <c r="K1197" s="38"/>
      <c r="L1197" s="41"/>
      <c r="M1197" s="196"/>
      <c r="N1197" s="197"/>
      <c r="O1197" s="66"/>
      <c r="P1197" s="66"/>
      <c r="Q1197" s="66"/>
      <c r="R1197" s="66"/>
      <c r="S1197" s="66"/>
      <c r="T1197" s="67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T1197" s="19" t="s">
        <v>155</v>
      </c>
      <c r="AU1197" s="19" t="s">
        <v>85</v>
      </c>
    </row>
    <row r="1198" spans="1:65" s="2" customFormat="1" ht="16.5" customHeight="1">
      <c r="A1198" s="36"/>
      <c r="B1198" s="37"/>
      <c r="C1198" s="248" t="s">
        <v>1513</v>
      </c>
      <c r="D1198" s="248" t="s">
        <v>654</v>
      </c>
      <c r="E1198" s="249" t="s">
        <v>1514</v>
      </c>
      <c r="F1198" s="250" t="s">
        <v>1515</v>
      </c>
      <c r="G1198" s="251" t="s">
        <v>199</v>
      </c>
      <c r="H1198" s="252">
        <v>4</v>
      </c>
      <c r="I1198" s="253"/>
      <c r="J1198" s="254">
        <f>ROUND(I1198*H1198,2)</f>
        <v>0</v>
      </c>
      <c r="K1198" s="250" t="s">
        <v>19</v>
      </c>
      <c r="L1198" s="255"/>
      <c r="M1198" s="256" t="s">
        <v>19</v>
      </c>
      <c r="N1198" s="257" t="s">
        <v>46</v>
      </c>
      <c r="O1198" s="66"/>
      <c r="P1198" s="189">
        <f>O1198*H1198</f>
        <v>0</v>
      </c>
      <c r="Q1198" s="189">
        <v>0.01944</v>
      </c>
      <c r="R1198" s="189">
        <f>Q1198*H1198</f>
        <v>0.07776</v>
      </c>
      <c r="S1198" s="189">
        <v>0</v>
      </c>
      <c r="T1198" s="190">
        <f>S1198*H1198</f>
        <v>0</v>
      </c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R1198" s="191" t="s">
        <v>573</v>
      </c>
      <c r="AT1198" s="191" t="s">
        <v>654</v>
      </c>
      <c r="AU1198" s="191" t="s">
        <v>85</v>
      </c>
      <c r="AY1198" s="19" t="s">
        <v>144</v>
      </c>
      <c r="BE1198" s="192">
        <f>IF(N1198="základní",J1198,0)</f>
        <v>0</v>
      </c>
      <c r="BF1198" s="192">
        <f>IF(N1198="snížená",J1198,0)</f>
        <v>0</v>
      </c>
      <c r="BG1198" s="192">
        <f>IF(N1198="zákl. přenesená",J1198,0)</f>
        <v>0</v>
      </c>
      <c r="BH1198" s="192">
        <f>IF(N1198="sníž. přenesená",J1198,0)</f>
        <v>0</v>
      </c>
      <c r="BI1198" s="192">
        <f>IF(N1198="nulová",J1198,0)</f>
        <v>0</v>
      </c>
      <c r="BJ1198" s="19" t="s">
        <v>83</v>
      </c>
      <c r="BK1198" s="192">
        <f>ROUND(I1198*H1198,2)</f>
        <v>0</v>
      </c>
      <c r="BL1198" s="19" t="s">
        <v>249</v>
      </c>
      <c r="BM1198" s="191" t="s">
        <v>1516</v>
      </c>
    </row>
    <row r="1199" spans="1:47" s="2" customFormat="1" ht="11.25">
      <c r="A1199" s="36"/>
      <c r="B1199" s="37"/>
      <c r="C1199" s="38"/>
      <c r="D1199" s="193" t="s">
        <v>154</v>
      </c>
      <c r="E1199" s="38"/>
      <c r="F1199" s="194" t="s">
        <v>1515</v>
      </c>
      <c r="G1199" s="38"/>
      <c r="H1199" s="38"/>
      <c r="I1199" s="195"/>
      <c r="J1199" s="38"/>
      <c r="K1199" s="38"/>
      <c r="L1199" s="41"/>
      <c r="M1199" s="196"/>
      <c r="N1199" s="197"/>
      <c r="O1199" s="66"/>
      <c r="P1199" s="66"/>
      <c r="Q1199" s="66"/>
      <c r="R1199" s="66"/>
      <c r="S1199" s="66"/>
      <c r="T1199" s="67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T1199" s="19" t="s">
        <v>154</v>
      </c>
      <c r="AU1199" s="19" t="s">
        <v>85</v>
      </c>
    </row>
    <row r="1200" spans="1:47" s="2" customFormat="1" ht="19.5">
      <c r="A1200" s="36"/>
      <c r="B1200" s="37"/>
      <c r="C1200" s="38"/>
      <c r="D1200" s="193" t="s">
        <v>167</v>
      </c>
      <c r="E1200" s="38"/>
      <c r="F1200" s="200" t="s">
        <v>1517</v>
      </c>
      <c r="G1200" s="38"/>
      <c r="H1200" s="38"/>
      <c r="I1200" s="195"/>
      <c r="J1200" s="38"/>
      <c r="K1200" s="38"/>
      <c r="L1200" s="41"/>
      <c r="M1200" s="196"/>
      <c r="N1200" s="197"/>
      <c r="O1200" s="66"/>
      <c r="P1200" s="66"/>
      <c r="Q1200" s="66"/>
      <c r="R1200" s="66"/>
      <c r="S1200" s="66"/>
      <c r="T1200" s="67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T1200" s="19" t="s">
        <v>167</v>
      </c>
      <c r="AU1200" s="19" t="s">
        <v>85</v>
      </c>
    </row>
    <row r="1201" spans="2:51" s="13" customFormat="1" ht="11.25">
      <c r="B1201" s="201"/>
      <c r="C1201" s="202"/>
      <c r="D1201" s="193" t="s">
        <v>184</v>
      </c>
      <c r="E1201" s="203" t="s">
        <v>19</v>
      </c>
      <c r="F1201" s="204" t="s">
        <v>169</v>
      </c>
      <c r="G1201" s="202"/>
      <c r="H1201" s="205">
        <v>4</v>
      </c>
      <c r="I1201" s="206"/>
      <c r="J1201" s="202"/>
      <c r="K1201" s="202"/>
      <c r="L1201" s="207"/>
      <c r="M1201" s="208"/>
      <c r="N1201" s="209"/>
      <c r="O1201" s="209"/>
      <c r="P1201" s="209"/>
      <c r="Q1201" s="209"/>
      <c r="R1201" s="209"/>
      <c r="S1201" s="209"/>
      <c r="T1201" s="210"/>
      <c r="AT1201" s="211" t="s">
        <v>184</v>
      </c>
      <c r="AU1201" s="211" t="s">
        <v>85</v>
      </c>
      <c r="AV1201" s="13" t="s">
        <v>85</v>
      </c>
      <c r="AW1201" s="13" t="s">
        <v>37</v>
      </c>
      <c r="AX1201" s="13" t="s">
        <v>75</v>
      </c>
      <c r="AY1201" s="211" t="s">
        <v>144</v>
      </c>
    </row>
    <row r="1202" spans="2:51" s="14" customFormat="1" ht="11.25">
      <c r="B1202" s="212"/>
      <c r="C1202" s="213"/>
      <c r="D1202" s="193" t="s">
        <v>184</v>
      </c>
      <c r="E1202" s="214" t="s">
        <v>19</v>
      </c>
      <c r="F1202" s="215" t="s">
        <v>186</v>
      </c>
      <c r="G1202" s="213"/>
      <c r="H1202" s="216">
        <v>4</v>
      </c>
      <c r="I1202" s="217"/>
      <c r="J1202" s="213"/>
      <c r="K1202" s="213"/>
      <c r="L1202" s="218"/>
      <c r="M1202" s="219"/>
      <c r="N1202" s="220"/>
      <c r="O1202" s="220"/>
      <c r="P1202" s="220"/>
      <c r="Q1202" s="220"/>
      <c r="R1202" s="220"/>
      <c r="S1202" s="220"/>
      <c r="T1202" s="221"/>
      <c r="AT1202" s="222" t="s">
        <v>184</v>
      </c>
      <c r="AU1202" s="222" t="s">
        <v>85</v>
      </c>
      <c r="AV1202" s="14" t="s">
        <v>169</v>
      </c>
      <c r="AW1202" s="14" t="s">
        <v>37</v>
      </c>
      <c r="AX1202" s="14" t="s">
        <v>83</v>
      </c>
      <c r="AY1202" s="222" t="s">
        <v>144</v>
      </c>
    </row>
    <row r="1203" spans="1:65" s="2" customFormat="1" ht="16.5" customHeight="1">
      <c r="A1203" s="36"/>
      <c r="B1203" s="37"/>
      <c r="C1203" s="180" t="s">
        <v>1518</v>
      </c>
      <c r="D1203" s="180" t="s">
        <v>147</v>
      </c>
      <c r="E1203" s="181" t="s">
        <v>1519</v>
      </c>
      <c r="F1203" s="182" t="s">
        <v>1520</v>
      </c>
      <c r="G1203" s="183" t="s">
        <v>199</v>
      </c>
      <c r="H1203" s="184">
        <v>4</v>
      </c>
      <c r="I1203" s="185"/>
      <c r="J1203" s="186">
        <f>ROUND(I1203*H1203,2)</f>
        <v>0</v>
      </c>
      <c r="K1203" s="182" t="s">
        <v>19</v>
      </c>
      <c r="L1203" s="41"/>
      <c r="M1203" s="187" t="s">
        <v>19</v>
      </c>
      <c r="N1203" s="188" t="s">
        <v>46</v>
      </c>
      <c r="O1203" s="66"/>
      <c r="P1203" s="189">
        <f>O1203*H1203</f>
        <v>0</v>
      </c>
      <c r="Q1203" s="189">
        <v>0.00037</v>
      </c>
      <c r="R1203" s="189">
        <f>Q1203*H1203</f>
        <v>0.00148</v>
      </c>
      <c r="S1203" s="189">
        <v>0</v>
      </c>
      <c r="T1203" s="190">
        <f>S1203*H1203</f>
        <v>0</v>
      </c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R1203" s="191" t="s">
        <v>249</v>
      </c>
      <c r="AT1203" s="191" t="s">
        <v>147</v>
      </c>
      <c r="AU1203" s="191" t="s">
        <v>85</v>
      </c>
      <c r="AY1203" s="19" t="s">
        <v>144</v>
      </c>
      <c r="BE1203" s="192">
        <f>IF(N1203="základní",J1203,0)</f>
        <v>0</v>
      </c>
      <c r="BF1203" s="192">
        <f>IF(N1203="snížená",J1203,0)</f>
        <v>0</v>
      </c>
      <c r="BG1203" s="192">
        <f>IF(N1203="zákl. přenesená",J1203,0)</f>
        <v>0</v>
      </c>
      <c r="BH1203" s="192">
        <f>IF(N1203="sníž. přenesená",J1203,0)</f>
        <v>0</v>
      </c>
      <c r="BI1203" s="192">
        <f>IF(N1203="nulová",J1203,0)</f>
        <v>0</v>
      </c>
      <c r="BJ1203" s="19" t="s">
        <v>83</v>
      </c>
      <c r="BK1203" s="192">
        <f>ROUND(I1203*H1203,2)</f>
        <v>0</v>
      </c>
      <c r="BL1203" s="19" t="s">
        <v>249</v>
      </c>
      <c r="BM1203" s="191" t="s">
        <v>1521</v>
      </c>
    </row>
    <row r="1204" spans="1:47" s="2" customFormat="1" ht="11.25">
      <c r="A1204" s="36"/>
      <c r="B1204" s="37"/>
      <c r="C1204" s="38"/>
      <c r="D1204" s="193" t="s">
        <v>154</v>
      </c>
      <c r="E1204" s="38"/>
      <c r="F1204" s="194" t="s">
        <v>1522</v>
      </c>
      <c r="G1204" s="38"/>
      <c r="H1204" s="38"/>
      <c r="I1204" s="195"/>
      <c r="J1204" s="38"/>
      <c r="K1204" s="38"/>
      <c r="L1204" s="41"/>
      <c r="M1204" s="196"/>
      <c r="N1204" s="197"/>
      <c r="O1204" s="66"/>
      <c r="P1204" s="66"/>
      <c r="Q1204" s="66"/>
      <c r="R1204" s="66"/>
      <c r="S1204" s="66"/>
      <c r="T1204" s="67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T1204" s="19" t="s">
        <v>154</v>
      </c>
      <c r="AU1204" s="19" t="s">
        <v>85</v>
      </c>
    </row>
    <row r="1205" spans="2:51" s="13" customFormat="1" ht="11.25">
      <c r="B1205" s="201"/>
      <c r="C1205" s="202"/>
      <c r="D1205" s="193" t="s">
        <v>184</v>
      </c>
      <c r="E1205" s="203" t="s">
        <v>19</v>
      </c>
      <c r="F1205" s="204" t="s">
        <v>1523</v>
      </c>
      <c r="G1205" s="202"/>
      <c r="H1205" s="205">
        <v>4</v>
      </c>
      <c r="I1205" s="206"/>
      <c r="J1205" s="202"/>
      <c r="K1205" s="202"/>
      <c r="L1205" s="207"/>
      <c r="M1205" s="208"/>
      <c r="N1205" s="209"/>
      <c r="O1205" s="209"/>
      <c r="P1205" s="209"/>
      <c r="Q1205" s="209"/>
      <c r="R1205" s="209"/>
      <c r="S1205" s="209"/>
      <c r="T1205" s="210"/>
      <c r="AT1205" s="211" t="s">
        <v>184</v>
      </c>
      <c r="AU1205" s="211" t="s">
        <v>85</v>
      </c>
      <c r="AV1205" s="13" t="s">
        <v>85</v>
      </c>
      <c r="AW1205" s="13" t="s">
        <v>37</v>
      </c>
      <c r="AX1205" s="13" t="s">
        <v>75</v>
      </c>
      <c r="AY1205" s="211" t="s">
        <v>144</v>
      </c>
    </row>
    <row r="1206" spans="2:51" s="14" customFormat="1" ht="11.25">
      <c r="B1206" s="212"/>
      <c r="C1206" s="213"/>
      <c r="D1206" s="193" t="s">
        <v>184</v>
      </c>
      <c r="E1206" s="214" t="s">
        <v>19</v>
      </c>
      <c r="F1206" s="215" t="s">
        <v>186</v>
      </c>
      <c r="G1206" s="213"/>
      <c r="H1206" s="216">
        <v>4</v>
      </c>
      <c r="I1206" s="217"/>
      <c r="J1206" s="213"/>
      <c r="K1206" s="213"/>
      <c r="L1206" s="218"/>
      <c r="M1206" s="219"/>
      <c r="N1206" s="220"/>
      <c r="O1206" s="220"/>
      <c r="P1206" s="220"/>
      <c r="Q1206" s="220"/>
      <c r="R1206" s="220"/>
      <c r="S1206" s="220"/>
      <c r="T1206" s="221"/>
      <c r="AT1206" s="222" t="s">
        <v>184</v>
      </c>
      <c r="AU1206" s="222" t="s">
        <v>85</v>
      </c>
      <c r="AV1206" s="14" t="s">
        <v>169</v>
      </c>
      <c r="AW1206" s="14" t="s">
        <v>37</v>
      </c>
      <c r="AX1206" s="14" t="s">
        <v>83</v>
      </c>
      <c r="AY1206" s="222" t="s">
        <v>144</v>
      </c>
    </row>
    <row r="1207" spans="1:65" s="2" customFormat="1" ht="16.5" customHeight="1">
      <c r="A1207" s="36"/>
      <c r="B1207" s="37"/>
      <c r="C1207" s="248" t="s">
        <v>1524</v>
      </c>
      <c r="D1207" s="248" t="s">
        <v>654</v>
      </c>
      <c r="E1207" s="249" t="s">
        <v>1525</v>
      </c>
      <c r="F1207" s="250" t="s">
        <v>1526</v>
      </c>
      <c r="G1207" s="251" t="s">
        <v>199</v>
      </c>
      <c r="H1207" s="252">
        <v>4</v>
      </c>
      <c r="I1207" s="253"/>
      <c r="J1207" s="254">
        <f>ROUND(I1207*H1207,2)</f>
        <v>0</v>
      </c>
      <c r="K1207" s="250" t="s">
        <v>19</v>
      </c>
      <c r="L1207" s="255"/>
      <c r="M1207" s="256" t="s">
        <v>19</v>
      </c>
      <c r="N1207" s="257" t="s">
        <v>46</v>
      </c>
      <c r="O1207" s="66"/>
      <c r="P1207" s="189">
        <f>O1207*H1207</f>
        <v>0</v>
      </c>
      <c r="Q1207" s="189">
        <v>0.01986</v>
      </c>
      <c r="R1207" s="189">
        <f>Q1207*H1207</f>
        <v>0.07944</v>
      </c>
      <c r="S1207" s="189">
        <v>0</v>
      </c>
      <c r="T1207" s="190">
        <f>S1207*H1207</f>
        <v>0</v>
      </c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R1207" s="191" t="s">
        <v>573</v>
      </c>
      <c r="AT1207" s="191" t="s">
        <v>654</v>
      </c>
      <c r="AU1207" s="191" t="s">
        <v>85</v>
      </c>
      <c r="AY1207" s="19" t="s">
        <v>144</v>
      </c>
      <c r="BE1207" s="192">
        <f>IF(N1207="základní",J1207,0)</f>
        <v>0</v>
      </c>
      <c r="BF1207" s="192">
        <f>IF(N1207="snížená",J1207,0)</f>
        <v>0</v>
      </c>
      <c r="BG1207" s="192">
        <f>IF(N1207="zákl. přenesená",J1207,0)</f>
        <v>0</v>
      </c>
      <c r="BH1207" s="192">
        <f>IF(N1207="sníž. přenesená",J1207,0)</f>
        <v>0</v>
      </c>
      <c r="BI1207" s="192">
        <f>IF(N1207="nulová",J1207,0)</f>
        <v>0</v>
      </c>
      <c r="BJ1207" s="19" t="s">
        <v>83</v>
      </c>
      <c r="BK1207" s="192">
        <f>ROUND(I1207*H1207,2)</f>
        <v>0</v>
      </c>
      <c r="BL1207" s="19" t="s">
        <v>249</v>
      </c>
      <c r="BM1207" s="191" t="s">
        <v>1527</v>
      </c>
    </row>
    <row r="1208" spans="1:47" s="2" customFormat="1" ht="11.25">
      <c r="A1208" s="36"/>
      <c r="B1208" s="37"/>
      <c r="C1208" s="38"/>
      <c r="D1208" s="193" t="s">
        <v>154</v>
      </c>
      <c r="E1208" s="38"/>
      <c r="F1208" s="194" t="s">
        <v>1526</v>
      </c>
      <c r="G1208" s="38"/>
      <c r="H1208" s="38"/>
      <c r="I1208" s="195"/>
      <c r="J1208" s="38"/>
      <c r="K1208" s="38"/>
      <c r="L1208" s="41"/>
      <c r="M1208" s="196"/>
      <c r="N1208" s="197"/>
      <c r="O1208" s="66"/>
      <c r="P1208" s="66"/>
      <c r="Q1208" s="66"/>
      <c r="R1208" s="66"/>
      <c r="S1208" s="66"/>
      <c r="T1208" s="67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T1208" s="19" t="s">
        <v>154</v>
      </c>
      <c r="AU1208" s="19" t="s">
        <v>85</v>
      </c>
    </row>
    <row r="1209" spans="1:47" s="2" customFormat="1" ht="19.5">
      <c r="A1209" s="36"/>
      <c r="B1209" s="37"/>
      <c r="C1209" s="38"/>
      <c r="D1209" s="193" t="s">
        <v>167</v>
      </c>
      <c r="E1209" s="38"/>
      <c r="F1209" s="200" t="s">
        <v>1528</v>
      </c>
      <c r="G1209" s="38"/>
      <c r="H1209" s="38"/>
      <c r="I1209" s="195"/>
      <c r="J1209" s="38"/>
      <c r="K1209" s="38"/>
      <c r="L1209" s="41"/>
      <c r="M1209" s="196"/>
      <c r="N1209" s="197"/>
      <c r="O1209" s="66"/>
      <c r="P1209" s="66"/>
      <c r="Q1209" s="66"/>
      <c r="R1209" s="66"/>
      <c r="S1209" s="66"/>
      <c r="T1209" s="67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T1209" s="19" t="s">
        <v>167</v>
      </c>
      <c r="AU1209" s="19" t="s">
        <v>85</v>
      </c>
    </row>
    <row r="1210" spans="2:51" s="13" customFormat="1" ht="11.25">
      <c r="B1210" s="201"/>
      <c r="C1210" s="202"/>
      <c r="D1210" s="193" t="s">
        <v>184</v>
      </c>
      <c r="E1210" s="203" t="s">
        <v>19</v>
      </c>
      <c r="F1210" s="204" t="s">
        <v>1523</v>
      </c>
      <c r="G1210" s="202"/>
      <c r="H1210" s="205">
        <v>4</v>
      </c>
      <c r="I1210" s="206"/>
      <c r="J1210" s="202"/>
      <c r="K1210" s="202"/>
      <c r="L1210" s="207"/>
      <c r="M1210" s="208"/>
      <c r="N1210" s="209"/>
      <c r="O1210" s="209"/>
      <c r="P1210" s="209"/>
      <c r="Q1210" s="209"/>
      <c r="R1210" s="209"/>
      <c r="S1210" s="209"/>
      <c r="T1210" s="210"/>
      <c r="AT1210" s="211" t="s">
        <v>184</v>
      </c>
      <c r="AU1210" s="211" t="s">
        <v>85</v>
      </c>
      <c r="AV1210" s="13" t="s">
        <v>85</v>
      </c>
      <c r="AW1210" s="13" t="s">
        <v>37</v>
      </c>
      <c r="AX1210" s="13" t="s">
        <v>75</v>
      </c>
      <c r="AY1210" s="211" t="s">
        <v>144</v>
      </c>
    </row>
    <row r="1211" spans="2:51" s="14" customFormat="1" ht="11.25">
      <c r="B1211" s="212"/>
      <c r="C1211" s="213"/>
      <c r="D1211" s="193" t="s">
        <v>184</v>
      </c>
      <c r="E1211" s="214" t="s">
        <v>19</v>
      </c>
      <c r="F1211" s="215" t="s">
        <v>186</v>
      </c>
      <c r="G1211" s="213"/>
      <c r="H1211" s="216">
        <v>4</v>
      </c>
      <c r="I1211" s="217"/>
      <c r="J1211" s="213"/>
      <c r="K1211" s="213"/>
      <c r="L1211" s="218"/>
      <c r="M1211" s="219"/>
      <c r="N1211" s="220"/>
      <c r="O1211" s="220"/>
      <c r="P1211" s="220"/>
      <c r="Q1211" s="220"/>
      <c r="R1211" s="220"/>
      <c r="S1211" s="220"/>
      <c r="T1211" s="221"/>
      <c r="AT1211" s="222" t="s">
        <v>184</v>
      </c>
      <c r="AU1211" s="222" t="s">
        <v>85</v>
      </c>
      <c r="AV1211" s="14" t="s">
        <v>169</v>
      </c>
      <c r="AW1211" s="14" t="s">
        <v>37</v>
      </c>
      <c r="AX1211" s="14" t="s">
        <v>83</v>
      </c>
      <c r="AY1211" s="222" t="s">
        <v>144</v>
      </c>
    </row>
    <row r="1212" spans="1:65" s="2" customFormat="1" ht="16.5" customHeight="1">
      <c r="A1212" s="36"/>
      <c r="B1212" s="37"/>
      <c r="C1212" s="180" t="s">
        <v>1529</v>
      </c>
      <c r="D1212" s="180" t="s">
        <v>147</v>
      </c>
      <c r="E1212" s="181" t="s">
        <v>1530</v>
      </c>
      <c r="F1212" s="182" t="s">
        <v>1531</v>
      </c>
      <c r="G1212" s="183" t="s">
        <v>150</v>
      </c>
      <c r="H1212" s="184">
        <v>4</v>
      </c>
      <c r="I1212" s="185"/>
      <c r="J1212" s="186">
        <f>ROUND(I1212*H1212,2)</f>
        <v>0</v>
      </c>
      <c r="K1212" s="182" t="s">
        <v>151</v>
      </c>
      <c r="L1212" s="41"/>
      <c r="M1212" s="187" t="s">
        <v>19</v>
      </c>
      <c r="N1212" s="188" t="s">
        <v>46</v>
      </c>
      <c r="O1212" s="66"/>
      <c r="P1212" s="189">
        <f>O1212*H1212</f>
        <v>0</v>
      </c>
      <c r="Q1212" s="189">
        <v>0</v>
      </c>
      <c r="R1212" s="189">
        <f>Q1212*H1212</f>
        <v>0</v>
      </c>
      <c r="S1212" s="189">
        <v>0</v>
      </c>
      <c r="T1212" s="190">
        <f>S1212*H1212</f>
        <v>0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91" t="s">
        <v>249</v>
      </c>
      <c r="AT1212" s="191" t="s">
        <v>147</v>
      </c>
      <c r="AU1212" s="191" t="s">
        <v>85</v>
      </c>
      <c r="AY1212" s="19" t="s">
        <v>144</v>
      </c>
      <c r="BE1212" s="192">
        <f>IF(N1212="základní",J1212,0)</f>
        <v>0</v>
      </c>
      <c r="BF1212" s="192">
        <f>IF(N1212="snížená",J1212,0)</f>
        <v>0</v>
      </c>
      <c r="BG1212" s="192">
        <f>IF(N1212="zákl. přenesená",J1212,0)</f>
        <v>0</v>
      </c>
      <c r="BH1212" s="192">
        <f>IF(N1212="sníž. přenesená",J1212,0)</f>
        <v>0</v>
      </c>
      <c r="BI1212" s="192">
        <f>IF(N1212="nulová",J1212,0)</f>
        <v>0</v>
      </c>
      <c r="BJ1212" s="19" t="s">
        <v>83</v>
      </c>
      <c r="BK1212" s="192">
        <f>ROUND(I1212*H1212,2)</f>
        <v>0</v>
      </c>
      <c r="BL1212" s="19" t="s">
        <v>249</v>
      </c>
      <c r="BM1212" s="191" t="s">
        <v>1532</v>
      </c>
    </row>
    <row r="1213" spans="1:47" s="2" customFormat="1" ht="11.25">
      <c r="A1213" s="36"/>
      <c r="B1213" s="37"/>
      <c r="C1213" s="38"/>
      <c r="D1213" s="193" t="s">
        <v>154</v>
      </c>
      <c r="E1213" s="38"/>
      <c r="F1213" s="194" t="s">
        <v>1533</v>
      </c>
      <c r="G1213" s="38"/>
      <c r="H1213" s="38"/>
      <c r="I1213" s="195"/>
      <c r="J1213" s="38"/>
      <c r="K1213" s="38"/>
      <c r="L1213" s="41"/>
      <c r="M1213" s="196"/>
      <c r="N1213" s="197"/>
      <c r="O1213" s="66"/>
      <c r="P1213" s="66"/>
      <c r="Q1213" s="66"/>
      <c r="R1213" s="66"/>
      <c r="S1213" s="66"/>
      <c r="T1213" s="67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T1213" s="19" t="s">
        <v>154</v>
      </c>
      <c r="AU1213" s="19" t="s">
        <v>85</v>
      </c>
    </row>
    <row r="1214" spans="1:47" s="2" customFormat="1" ht="11.25">
      <c r="A1214" s="36"/>
      <c r="B1214" s="37"/>
      <c r="C1214" s="38"/>
      <c r="D1214" s="198" t="s">
        <v>155</v>
      </c>
      <c r="E1214" s="38"/>
      <c r="F1214" s="199" t="s">
        <v>1534</v>
      </c>
      <c r="G1214" s="38"/>
      <c r="H1214" s="38"/>
      <c r="I1214" s="195"/>
      <c r="J1214" s="38"/>
      <c r="K1214" s="38"/>
      <c r="L1214" s="41"/>
      <c r="M1214" s="196"/>
      <c r="N1214" s="197"/>
      <c r="O1214" s="66"/>
      <c r="P1214" s="66"/>
      <c r="Q1214" s="66"/>
      <c r="R1214" s="66"/>
      <c r="S1214" s="66"/>
      <c r="T1214" s="67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T1214" s="19" t="s">
        <v>155</v>
      </c>
      <c r="AU1214" s="19" t="s">
        <v>85</v>
      </c>
    </row>
    <row r="1215" spans="1:47" s="2" customFormat="1" ht="19.5">
      <c r="A1215" s="36"/>
      <c r="B1215" s="37"/>
      <c r="C1215" s="38"/>
      <c r="D1215" s="193" t="s">
        <v>167</v>
      </c>
      <c r="E1215" s="38"/>
      <c r="F1215" s="200" t="s">
        <v>1535</v>
      </c>
      <c r="G1215" s="38"/>
      <c r="H1215" s="38"/>
      <c r="I1215" s="195"/>
      <c r="J1215" s="38"/>
      <c r="K1215" s="38"/>
      <c r="L1215" s="41"/>
      <c r="M1215" s="196"/>
      <c r="N1215" s="197"/>
      <c r="O1215" s="66"/>
      <c r="P1215" s="66"/>
      <c r="Q1215" s="66"/>
      <c r="R1215" s="66"/>
      <c r="S1215" s="66"/>
      <c r="T1215" s="67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T1215" s="19" t="s">
        <v>167</v>
      </c>
      <c r="AU1215" s="19" t="s">
        <v>85</v>
      </c>
    </row>
    <row r="1216" spans="2:51" s="13" customFormat="1" ht="11.25">
      <c r="B1216" s="201"/>
      <c r="C1216" s="202"/>
      <c r="D1216" s="193" t="s">
        <v>184</v>
      </c>
      <c r="E1216" s="203" t="s">
        <v>19</v>
      </c>
      <c r="F1216" s="204" t="s">
        <v>169</v>
      </c>
      <c r="G1216" s="202"/>
      <c r="H1216" s="205">
        <v>4</v>
      </c>
      <c r="I1216" s="206"/>
      <c r="J1216" s="202"/>
      <c r="K1216" s="202"/>
      <c r="L1216" s="207"/>
      <c r="M1216" s="208"/>
      <c r="N1216" s="209"/>
      <c r="O1216" s="209"/>
      <c r="P1216" s="209"/>
      <c r="Q1216" s="209"/>
      <c r="R1216" s="209"/>
      <c r="S1216" s="209"/>
      <c r="T1216" s="210"/>
      <c r="AT1216" s="211" t="s">
        <v>184</v>
      </c>
      <c r="AU1216" s="211" t="s">
        <v>85</v>
      </c>
      <c r="AV1216" s="13" t="s">
        <v>85</v>
      </c>
      <c r="AW1216" s="13" t="s">
        <v>37</v>
      </c>
      <c r="AX1216" s="13" t="s">
        <v>75</v>
      </c>
      <c r="AY1216" s="211" t="s">
        <v>144</v>
      </c>
    </row>
    <row r="1217" spans="2:51" s="14" customFormat="1" ht="11.25">
      <c r="B1217" s="212"/>
      <c r="C1217" s="213"/>
      <c r="D1217" s="193" t="s">
        <v>184</v>
      </c>
      <c r="E1217" s="214" t="s">
        <v>19</v>
      </c>
      <c r="F1217" s="215" t="s">
        <v>186</v>
      </c>
      <c r="G1217" s="213"/>
      <c r="H1217" s="216">
        <v>4</v>
      </c>
      <c r="I1217" s="217"/>
      <c r="J1217" s="213"/>
      <c r="K1217" s="213"/>
      <c r="L1217" s="218"/>
      <c r="M1217" s="219"/>
      <c r="N1217" s="220"/>
      <c r="O1217" s="220"/>
      <c r="P1217" s="220"/>
      <c r="Q1217" s="220"/>
      <c r="R1217" s="220"/>
      <c r="S1217" s="220"/>
      <c r="T1217" s="221"/>
      <c r="AT1217" s="222" t="s">
        <v>184</v>
      </c>
      <c r="AU1217" s="222" t="s">
        <v>85</v>
      </c>
      <c r="AV1217" s="14" t="s">
        <v>169</v>
      </c>
      <c r="AW1217" s="14" t="s">
        <v>37</v>
      </c>
      <c r="AX1217" s="14" t="s">
        <v>83</v>
      </c>
      <c r="AY1217" s="222" t="s">
        <v>144</v>
      </c>
    </row>
    <row r="1218" spans="1:65" s="2" customFormat="1" ht="16.5" customHeight="1">
      <c r="A1218" s="36"/>
      <c r="B1218" s="37"/>
      <c r="C1218" s="248" t="s">
        <v>1536</v>
      </c>
      <c r="D1218" s="248" t="s">
        <v>654</v>
      </c>
      <c r="E1218" s="249" t="s">
        <v>1537</v>
      </c>
      <c r="F1218" s="250" t="s">
        <v>1538</v>
      </c>
      <c r="G1218" s="251" t="s">
        <v>150</v>
      </c>
      <c r="H1218" s="252">
        <v>4</v>
      </c>
      <c r="I1218" s="253"/>
      <c r="J1218" s="254">
        <f>ROUND(I1218*H1218,2)</f>
        <v>0</v>
      </c>
      <c r="K1218" s="250" t="s">
        <v>151</v>
      </c>
      <c r="L1218" s="255"/>
      <c r="M1218" s="256" t="s">
        <v>19</v>
      </c>
      <c r="N1218" s="257" t="s">
        <v>46</v>
      </c>
      <c r="O1218" s="66"/>
      <c r="P1218" s="189">
        <f>O1218*H1218</f>
        <v>0</v>
      </c>
      <c r="Q1218" s="189">
        <v>0.001</v>
      </c>
      <c r="R1218" s="189">
        <f>Q1218*H1218</f>
        <v>0.004</v>
      </c>
      <c r="S1218" s="189">
        <v>0</v>
      </c>
      <c r="T1218" s="190">
        <f>S1218*H1218</f>
        <v>0</v>
      </c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R1218" s="191" t="s">
        <v>573</v>
      </c>
      <c r="AT1218" s="191" t="s">
        <v>654</v>
      </c>
      <c r="AU1218" s="191" t="s">
        <v>85</v>
      </c>
      <c r="AY1218" s="19" t="s">
        <v>144</v>
      </c>
      <c r="BE1218" s="192">
        <f>IF(N1218="základní",J1218,0)</f>
        <v>0</v>
      </c>
      <c r="BF1218" s="192">
        <f>IF(N1218="snížená",J1218,0)</f>
        <v>0</v>
      </c>
      <c r="BG1218" s="192">
        <f>IF(N1218="zákl. přenesená",J1218,0)</f>
        <v>0</v>
      </c>
      <c r="BH1218" s="192">
        <f>IF(N1218="sníž. přenesená",J1218,0)</f>
        <v>0</v>
      </c>
      <c r="BI1218" s="192">
        <f>IF(N1218="nulová",J1218,0)</f>
        <v>0</v>
      </c>
      <c r="BJ1218" s="19" t="s">
        <v>83</v>
      </c>
      <c r="BK1218" s="192">
        <f>ROUND(I1218*H1218,2)</f>
        <v>0</v>
      </c>
      <c r="BL1218" s="19" t="s">
        <v>249</v>
      </c>
      <c r="BM1218" s="191" t="s">
        <v>1539</v>
      </c>
    </row>
    <row r="1219" spans="1:47" s="2" customFormat="1" ht="11.25">
      <c r="A1219" s="36"/>
      <c r="B1219" s="37"/>
      <c r="C1219" s="38"/>
      <c r="D1219" s="193" t="s">
        <v>154</v>
      </c>
      <c r="E1219" s="38"/>
      <c r="F1219" s="194" t="s">
        <v>1538</v>
      </c>
      <c r="G1219" s="38"/>
      <c r="H1219" s="38"/>
      <c r="I1219" s="195"/>
      <c r="J1219" s="38"/>
      <c r="K1219" s="38"/>
      <c r="L1219" s="41"/>
      <c r="M1219" s="196"/>
      <c r="N1219" s="197"/>
      <c r="O1219" s="66"/>
      <c r="P1219" s="66"/>
      <c r="Q1219" s="66"/>
      <c r="R1219" s="66"/>
      <c r="S1219" s="66"/>
      <c r="T1219" s="67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T1219" s="19" t="s">
        <v>154</v>
      </c>
      <c r="AU1219" s="19" t="s">
        <v>85</v>
      </c>
    </row>
    <row r="1220" spans="1:65" s="2" customFormat="1" ht="16.5" customHeight="1">
      <c r="A1220" s="36"/>
      <c r="B1220" s="37"/>
      <c r="C1220" s="180" t="s">
        <v>1540</v>
      </c>
      <c r="D1220" s="180" t="s">
        <v>147</v>
      </c>
      <c r="E1220" s="181" t="s">
        <v>1541</v>
      </c>
      <c r="F1220" s="182" t="s">
        <v>1542</v>
      </c>
      <c r="G1220" s="183" t="s">
        <v>150</v>
      </c>
      <c r="H1220" s="184">
        <v>1</v>
      </c>
      <c r="I1220" s="185"/>
      <c r="J1220" s="186">
        <f>ROUND(I1220*H1220,2)</f>
        <v>0</v>
      </c>
      <c r="K1220" s="182" t="s">
        <v>151</v>
      </c>
      <c r="L1220" s="41"/>
      <c r="M1220" s="187" t="s">
        <v>19</v>
      </c>
      <c r="N1220" s="188" t="s">
        <v>46</v>
      </c>
      <c r="O1220" s="66"/>
      <c r="P1220" s="189">
        <f>O1220*H1220</f>
        <v>0</v>
      </c>
      <c r="Q1220" s="189">
        <v>0</v>
      </c>
      <c r="R1220" s="189">
        <f>Q1220*H1220</f>
        <v>0</v>
      </c>
      <c r="S1220" s="189">
        <v>0</v>
      </c>
      <c r="T1220" s="190">
        <f>S1220*H1220</f>
        <v>0</v>
      </c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R1220" s="191" t="s">
        <v>249</v>
      </c>
      <c r="AT1220" s="191" t="s">
        <v>147</v>
      </c>
      <c r="AU1220" s="191" t="s">
        <v>85</v>
      </c>
      <c r="AY1220" s="19" t="s">
        <v>144</v>
      </c>
      <c r="BE1220" s="192">
        <f>IF(N1220="základní",J1220,0)</f>
        <v>0</v>
      </c>
      <c r="BF1220" s="192">
        <f>IF(N1220="snížená",J1220,0)</f>
        <v>0</v>
      </c>
      <c r="BG1220" s="192">
        <f>IF(N1220="zákl. přenesená",J1220,0)</f>
        <v>0</v>
      </c>
      <c r="BH1220" s="192">
        <f>IF(N1220="sníž. přenesená",J1220,0)</f>
        <v>0</v>
      </c>
      <c r="BI1220" s="192">
        <f>IF(N1220="nulová",J1220,0)</f>
        <v>0</v>
      </c>
      <c r="BJ1220" s="19" t="s">
        <v>83</v>
      </c>
      <c r="BK1220" s="192">
        <f>ROUND(I1220*H1220,2)</f>
        <v>0</v>
      </c>
      <c r="BL1220" s="19" t="s">
        <v>249</v>
      </c>
      <c r="BM1220" s="191" t="s">
        <v>1543</v>
      </c>
    </row>
    <row r="1221" spans="1:47" s="2" customFormat="1" ht="11.25">
      <c r="A1221" s="36"/>
      <c r="B1221" s="37"/>
      <c r="C1221" s="38"/>
      <c r="D1221" s="193" t="s">
        <v>154</v>
      </c>
      <c r="E1221" s="38"/>
      <c r="F1221" s="194" t="s">
        <v>1544</v>
      </c>
      <c r="G1221" s="38"/>
      <c r="H1221" s="38"/>
      <c r="I1221" s="195"/>
      <c r="J1221" s="38"/>
      <c r="K1221" s="38"/>
      <c r="L1221" s="41"/>
      <c r="M1221" s="196"/>
      <c r="N1221" s="197"/>
      <c r="O1221" s="66"/>
      <c r="P1221" s="66"/>
      <c r="Q1221" s="66"/>
      <c r="R1221" s="66"/>
      <c r="S1221" s="66"/>
      <c r="T1221" s="67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T1221" s="19" t="s">
        <v>154</v>
      </c>
      <c r="AU1221" s="19" t="s">
        <v>85</v>
      </c>
    </row>
    <row r="1222" spans="1:47" s="2" customFormat="1" ht="11.25">
      <c r="A1222" s="36"/>
      <c r="B1222" s="37"/>
      <c r="C1222" s="38"/>
      <c r="D1222" s="198" t="s">
        <v>155</v>
      </c>
      <c r="E1222" s="38"/>
      <c r="F1222" s="199" t="s">
        <v>1545</v>
      </c>
      <c r="G1222" s="38"/>
      <c r="H1222" s="38"/>
      <c r="I1222" s="195"/>
      <c r="J1222" s="38"/>
      <c r="K1222" s="38"/>
      <c r="L1222" s="41"/>
      <c r="M1222" s="196"/>
      <c r="N1222" s="197"/>
      <c r="O1222" s="66"/>
      <c r="P1222" s="66"/>
      <c r="Q1222" s="66"/>
      <c r="R1222" s="66"/>
      <c r="S1222" s="66"/>
      <c r="T1222" s="67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T1222" s="19" t="s">
        <v>155</v>
      </c>
      <c r="AU1222" s="19" t="s">
        <v>85</v>
      </c>
    </row>
    <row r="1223" spans="1:65" s="2" customFormat="1" ht="16.5" customHeight="1">
      <c r="A1223" s="36"/>
      <c r="B1223" s="37"/>
      <c r="C1223" s="248" t="s">
        <v>1546</v>
      </c>
      <c r="D1223" s="248" t="s">
        <v>654</v>
      </c>
      <c r="E1223" s="249" t="s">
        <v>1547</v>
      </c>
      <c r="F1223" s="250" t="s">
        <v>1548</v>
      </c>
      <c r="G1223" s="251" t="s">
        <v>1463</v>
      </c>
      <c r="H1223" s="252">
        <v>1</v>
      </c>
      <c r="I1223" s="253"/>
      <c r="J1223" s="254">
        <f>ROUND(I1223*H1223,2)</f>
        <v>0</v>
      </c>
      <c r="K1223" s="250" t="s">
        <v>19</v>
      </c>
      <c r="L1223" s="255"/>
      <c r="M1223" s="256" t="s">
        <v>19</v>
      </c>
      <c r="N1223" s="257" t="s">
        <v>46</v>
      </c>
      <c r="O1223" s="66"/>
      <c r="P1223" s="189">
        <f>O1223*H1223</f>
        <v>0</v>
      </c>
      <c r="Q1223" s="189">
        <v>0.02423</v>
      </c>
      <c r="R1223" s="189">
        <f>Q1223*H1223</f>
        <v>0.02423</v>
      </c>
      <c r="S1223" s="189">
        <v>0</v>
      </c>
      <c r="T1223" s="190">
        <f>S1223*H1223</f>
        <v>0</v>
      </c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R1223" s="191" t="s">
        <v>573</v>
      </c>
      <c r="AT1223" s="191" t="s">
        <v>654</v>
      </c>
      <c r="AU1223" s="191" t="s">
        <v>85</v>
      </c>
      <c r="AY1223" s="19" t="s">
        <v>144</v>
      </c>
      <c r="BE1223" s="192">
        <f>IF(N1223="základní",J1223,0)</f>
        <v>0</v>
      </c>
      <c r="BF1223" s="192">
        <f>IF(N1223="snížená",J1223,0)</f>
        <v>0</v>
      </c>
      <c r="BG1223" s="192">
        <f>IF(N1223="zákl. přenesená",J1223,0)</f>
        <v>0</v>
      </c>
      <c r="BH1223" s="192">
        <f>IF(N1223="sníž. přenesená",J1223,0)</f>
        <v>0</v>
      </c>
      <c r="BI1223" s="192">
        <f>IF(N1223="nulová",J1223,0)</f>
        <v>0</v>
      </c>
      <c r="BJ1223" s="19" t="s">
        <v>83</v>
      </c>
      <c r="BK1223" s="192">
        <f>ROUND(I1223*H1223,2)</f>
        <v>0</v>
      </c>
      <c r="BL1223" s="19" t="s">
        <v>249</v>
      </c>
      <c r="BM1223" s="191" t="s">
        <v>1549</v>
      </c>
    </row>
    <row r="1224" spans="1:47" s="2" customFormat="1" ht="11.25">
      <c r="A1224" s="36"/>
      <c r="B1224" s="37"/>
      <c r="C1224" s="38"/>
      <c r="D1224" s="193" t="s">
        <v>154</v>
      </c>
      <c r="E1224" s="38"/>
      <c r="F1224" s="194" t="s">
        <v>1548</v>
      </c>
      <c r="G1224" s="38"/>
      <c r="H1224" s="38"/>
      <c r="I1224" s="195"/>
      <c r="J1224" s="38"/>
      <c r="K1224" s="38"/>
      <c r="L1224" s="41"/>
      <c r="M1224" s="196"/>
      <c r="N1224" s="197"/>
      <c r="O1224" s="66"/>
      <c r="P1224" s="66"/>
      <c r="Q1224" s="66"/>
      <c r="R1224" s="66"/>
      <c r="S1224" s="66"/>
      <c r="T1224" s="67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T1224" s="19" t="s">
        <v>154</v>
      </c>
      <c r="AU1224" s="19" t="s">
        <v>85</v>
      </c>
    </row>
    <row r="1225" spans="1:47" s="2" customFormat="1" ht="19.5">
      <c r="A1225" s="36"/>
      <c r="B1225" s="37"/>
      <c r="C1225" s="38"/>
      <c r="D1225" s="193" t="s">
        <v>167</v>
      </c>
      <c r="E1225" s="38"/>
      <c r="F1225" s="200" t="s">
        <v>1550</v>
      </c>
      <c r="G1225" s="38"/>
      <c r="H1225" s="38"/>
      <c r="I1225" s="195"/>
      <c r="J1225" s="38"/>
      <c r="K1225" s="38"/>
      <c r="L1225" s="41"/>
      <c r="M1225" s="196"/>
      <c r="N1225" s="197"/>
      <c r="O1225" s="66"/>
      <c r="P1225" s="66"/>
      <c r="Q1225" s="66"/>
      <c r="R1225" s="66"/>
      <c r="S1225" s="66"/>
      <c r="T1225" s="67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T1225" s="19" t="s">
        <v>167</v>
      </c>
      <c r="AU1225" s="19" t="s">
        <v>85</v>
      </c>
    </row>
    <row r="1226" spans="2:51" s="13" customFormat="1" ht="11.25">
      <c r="B1226" s="201"/>
      <c r="C1226" s="202"/>
      <c r="D1226" s="193" t="s">
        <v>184</v>
      </c>
      <c r="E1226" s="203" t="s">
        <v>19</v>
      </c>
      <c r="F1226" s="204" t="s">
        <v>83</v>
      </c>
      <c r="G1226" s="202"/>
      <c r="H1226" s="205">
        <v>1</v>
      </c>
      <c r="I1226" s="206"/>
      <c r="J1226" s="202"/>
      <c r="K1226" s="202"/>
      <c r="L1226" s="207"/>
      <c r="M1226" s="208"/>
      <c r="N1226" s="209"/>
      <c r="O1226" s="209"/>
      <c r="P1226" s="209"/>
      <c r="Q1226" s="209"/>
      <c r="R1226" s="209"/>
      <c r="S1226" s="209"/>
      <c r="T1226" s="210"/>
      <c r="AT1226" s="211" t="s">
        <v>184</v>
      </c>
      <c r="AU1226" s="211" t="s">
        <v>85</v>
      </c>
      <c r="AV1226" s="13" t="s">
        <v>85</v>
      </c>
      <c r="AW1226" s="13" t="s">
        <v>37</v>
      </c>
      <c r="AX1226" s="13" t="s">
        <v>75</v>
      </c>
      <c r="AY1226" s="211" t="s">
        <v>144</v>
      </c>
    </row>
    <row r="1227" spans="2:51" s="14" customFormat="1" ht="11.25">
      <c r="B1227" s="212"/>
      <c r="C1227" s="213"/>
      <c r="D1227" s="193" t="s">
        <v>184</v>
      </c>
      <c r="E1227" s="214" t="s">
        <v>19</v>
      </c>
      <c r="F1227" s="215" t="s">
        <v>186</v>
      </c>
      <c r="G1227" s="213"/>
      <c r="H1227" s="216">
        <v>1</v>
      </c>
      <c r="I1227" s="217"/>
      <c r="J1227" s="213"/>
      <c r="K1227" s="213"/>
      <c r="L1227" s="218"/>
      <c r="M1227" s="219"/>
      <c r="N1227" s="220"/>
      <c r="O1227" s="220"/>
      <c r="P1227" s="220"/>
      <c r="Q1227" s="220"/>
      <c r="R1227" s="220"/>
      <c r="S1227" s="220"/>
      <c r="T1227" s="221"/>
      <c r="AT1227" s="222" t="s">
        <v>184</v>
      </c>
      <c r="AU1227" s="222" t="s">
        <v>85</v>
      </c>
      <c r="AV1227" s="14" t="s">
        <v>169</v>
      </c>
      <c r="AW1227" s="14" t="s">
        <v>37</v>
      </c>
      <c r="AX1227" s="14" t="s">
        <v>83</v>
      </c>
      <c r="AY1227" s="222" t="s">
        <v>144</v>
      </c>
    </row>
    <row r="1228" spans="1:65" s="2" customFormat="1" ht="24.2" customHeight="1">
      <c r="A1228" s="36"/>
      <c r="B1228" s="37"/>
      <c r="C1228" s="180" t="s">
        <v>1551</v>
      </c>
      <c r="D1228" s="180" t="s">
        <v>147</v>
      </c>
      <c r="E1228" s="181" t="s">
        <v>1552</v>
      </c>
      <c r="F1228" s="182" t="s">
        <v>1553</v>
      </c>
      <c r="G1228" s="183" t="s">
        <v>199</v>
      </c>
      <c r="H1228" s="184">
        <v>9.779</v>
      </c>
      <c r="I1228" s="185"/>
      <c r="J1228" s="186">
        <f>ROUND(I1228*H1228,2)</f>
        <v>0</v>
      </c>
      <c r="K1228" s="182" t="s">
        <v>19</v>
      </c>
      <c r="L1228" s="41"/>
      <c r="M1228" s="187" t="s">
        <v>19</v>
      </c>
      <c r="N1228" s="188" t="s">
        <v>46</v>
      </c>
      <c r="O1228" s="66"/>
      <c r="P1228" s="189">
        <f>O1228*H1228</f>
        <v>0</v>
      </c>
      <c r="Q1228" s="189">
        <v>0.00015</v>
      </c>
      <c r="R1228" s="189">
        <f>Q1228*H1228</f>
        <v>0.0014668499999999998</v>
      </c>
      <c r="S1228" s="189">
        <v>0</v>
      </c>
      <c r="T1228" s="190">
        <f>S1228*H1228</f>
        <v>0</v>
      </c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R1228" s="191" t="s">
        <v>249</v>
      </c>
      <c r="AT1228" s="191" t="s">
        <v>147</v>
      </c>
      <c r="AU1228" s="191" t="s">
        <v>85</v>
      </c>
      <c r="AY1228" s="19" t="s">
        <v>144</v>
      </c>
      <c r="BE1228" s="192">
        <f>IF(N1228="základní",J1228,0)</f>
        <v>0</v>
      </c>
      <c r="BF1228" s="192">
        <f>IF(N1228="snížená",J1228,0)</f>
        <v>0</v>
      </c>
      <c r="BG1228" s="192">
        <f>IF(N1228="zákl. přenesená",J1228,0)</f>
        <v>0</v>
      </c>
      <c r="BH1228" s="192">
        <f>IF(N1228="sníž. přenesená",J1228,0)</f>
        <v>0</v>
      </c>
      <c r="BI1228" s="192">
        <f>IF(N1228="nulová",J1228,0)</f>
        <v>0</v>
      </c>
      <c r="BJ1228" s="19" t="s">
        <v>83</v>
      </c>
      <c r="BK1228" s="192">
        <f>ROUND(I1228*H1228,2)</f>
        <v>0</v>
      </c>
      <c r="BL1228" s="19" t="s">
        <v>249</v>
      </c>
      <c r="BM1228" s="191" t="s">
        <v>1554</v>
      </c>
    </row>
    <row r="1229" spans="1:47" s="2" customFormat="1" ht="19.5">
      <c r="A1229" s="36"/>
      <c r="B1229" s="37"/>
      <c r="C1229" s="38"/>
      <c r="D1229" s="193" t="s">
        <v>154</v>
      </c>
      <c r="E1229" s="38"/>
      <c r="F1229" s="194" t="s">
        <v>1553</v>
      </c>
      <c r="G1229" s="38"/>
      <c r="H1229" s="38"/>
      <c r="I1229" s="195"/>
      <c r="J1229" s="38"/>
      <c r="K1229" s="38"/>
      <c r="L1229" s="41"/>
      <c r="M1229" s="196"/>
      <c r="N1229" s="197"/>
      <c r="O1229" s="66"/>
      <c r="P1229" s="66"/>
      <c r="Q1229" s="66"/>
      <c r="R1229" s="66"/>
      <c r="S1229" s="66"/>
      <c r="T1229" s="67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T1229" s="19" t="s">
        <v>154</v>
      </c>
      <c r="AU1229" s="19" t="s">
        <v>85</v>
      </c>
    </row>
    <row r="1230" spans="1:47" s="2" customFormat="1" ht="29.25">
      <c r="A1230" s="36"/>
      <c r="B1230" s="37"/>
      <c r="C1230" s="38"/>
      <c r="D1230" s="193" t="s">
        <v>167</v>
      </c>
      <c r="E1230" s="38"/>
      <c r="F1230" s="200" t="s">
        <v>1555</v>
      </c>
      <c r="G1230" s="38"/>
      <c r="H1230" s="38"/>
      <c r="I1230" s="195"/>
      <c r="J1230" s="38"/>
      <c r="K1230" s="38"/>
      <c r="L1230" s="41"/>
      <c r="M1230" s="196"/>
      <c r="N1230" s="197"/>
      <c r="O1230" s="66"/>
      <c r="P1230" s="66"/>
      <c r="Q1230" s="66"/>
      <c r="R1230" s="66"/>
      <c r="S1230" s="66"/>
      <c r="T1230" s="67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T1230" s="19" t="s">
        <v>167</v>
      </c>
      <c r="AU1230" s="19" t="s">
        <v>85</v>
      </c>
    </row>
    <row r="1231" spans="2:51" s="13" customFormat="1" ht="11.25">
      <c r="B1231" s="201"/>
      <c r="C1231" s="202"/>
      <c r="D1231" s="193" t="s">
        <v>184</v>
      </c>
      <c r="E1231" s="203" t="s">
        <v>19</v>
      </c>
      <c r="F1231" s="204" t="s">
        <v>1556</v>
      </c>
      <c r="G1231" s="202"/>
      <c r="H1231" s="205">
        <v>9.779</v>
      </c>
      <c r="I1231" s="206"/>
      <c r="J1231" s="202"/>
      <c r="K1231" s="202"/>
      <c r="L1231" s="207"/>
      <c r="M1231" s="208"/>
      <c r="N1231" s="209"/>
      <c r="O1231" s="209"/>
      <c r="P1231" s="209"/>
      <c r="Q1231" s="209"/>
      <c r="R1231" s="209"/>
      <c r="S1231" s="209"/>
      <c r="T1231" s="210"/>
      <c r="AT1231" s="211" t="s">
        <v>184</v>
      </c>
      <c r="AU1231" s="211" t="s">
        <v>85</v>
      </c>
      <c r="AV1231" s="13" t="s">
        <v>85</v>
      </c>
      <c r="AW1231" s="13" t="s">
        <v>37</v>
      </c>
      <c r="AX1231" s="13" t="s">
        <v>75</v>
      </c>
      <c r="AY1231" s="211" t="s">
        <v>144</v>
      </c>
    </row>
    <row r="1232" spans="2:51" s="14" customFormat="1" ht="11.25">
      <c r="B1232" s="212"/>
      <c r="C1232" s="213"/>
      <c r="D1232" s="193" t="s">
        <v>184</v>
      </c>
      <c r="E1232" s="214" t="s">
        <v>19</v>
      </c>
      <c r="F1232" s="215" t="s">
        <v>186</v>
      </c>
      <c r="G1232" s="213"/>
      <c r="H1232" s="216">
        <v>9.779</v>
      </c>
      <c r="I1232" s="217"/>
      <c r="J1232" s="213"/>
      <c r="K1232" s="213"/>
      <c r="L1232" s="218"/>
      <c r="M1232" s="219"/>
      <c r="N1232" s="220"/>
      <c r="O1232" s="220"/>
      <c r="P1232" s="220"/>
      <c r="Q1232" s="220"/>
      <c r="R1232" s="220"/>
      <c r="S1232" s="220"/>
      <c r="T1232" s="221"/>
      <c r="AT1232" s="222" t="s">
        <v>184</v>
      </c>
      <c r="AU1232" s="222" t="s">
        <v>85</v>
      </c>
      <c r="AV1232" s="14" t="s">
        <v>169</v>
      </c>
      <c r="AW1232" s="14" t="s">
        <v>37</v>
      </c>
      <c r="AX1232" s="14" t="s">
        <v>83</v>
      </c>
      <c r="AY1232" s="222" t="s">
        <v>144</v>
      </c>
    </row>
    <row r="1233" spans="1:65" s="2" customFormat="1" ht="24.2" customHeight="1">
      <c r="A1233" s="36"/>
      <c r="B1233" s="37"/>
      <c r="C1233" s="180" t="s">
        <v>1557</v>
      </c>
      <c r="D1233" s="180" t="s">
        <v>147</v>
      </c>
      <c r="E1233" s="181" t="s">
        <v>1558</v>
      </c>
      <c r="F1233" s="182" t="s">
        <v>1559</v>
      </c>
      <c r="G1233" s="183" t="s">
        <v>199</v>
      </c>
      <c r="H1233" s="184">
        <v>5.95</v>
      </c>
      <c r="I1233" s="185"/>
      <c r="J1233" s="186">
        <f>ROUND(I1233*H1233,2)</f>
        <v>0</v>
      </c>
      <c r="K1233" s="182" t="s">
        <v>19</v>
      </c>
      <c r="L1233" s="41"/>
      <c r="M1233" s="187" t="s">
        <v>19</v>
      </c>
      <c r="N1233" s="188" t="s">
        <v>46</v>
      </c>
      <c r="O1233" s="66"/>
      <c r="P1233" s="189">
        <f>O1233*H1233</f>
        <v>0</v>
      </c>
      <c r="Q1233" s="189">
        <v>0.00015</v>
      </c>
      <c r="R1233" s="189">
        <f>Q1233*H1233</f>
        <v>0.0008925</v>
      </c>
      <c r="S1233" s="189">
        <v>0</v>
      </c>
      <c r="T1233" s="190">
        <f>S1233*H1233</f>
        <v>0</v>
      </c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R1233" s="191" t="s">
        <v>249</v>
      </c>
      <c r="AT1233" s="191" t="s">
        <v>147</v>
      </c>
      <c r="AU1233" s="191" t="s">
        <v>85</v>
      </c>
      <c r="AY1233" s="19" t="s">
        <v>144</v>
      </c>
      <c r="BE1233" s="192">
        <f>IF(N1233="základní",J1233,0)</f>
        <v>0</v>
      </c>
      <c r="BF1233" s="192">
        <f>IF(N1233="snížená",J1233,0)</f>
        <v>0</v>
      </c>
      <c r="BG1233" s="192">
        <f>IF(N1233="zákl. přenesená",J1233,0)</f>
        <v>0</v>
      </c>
      <c r="BH1233" s="192">
        <f>IF(N1233="sníž. přenesená",J1233,0)</f>
        <v>0</v>
      </c>
      <c r="BI1233" s="192">
        <f>IF(N1233="nulová",J1233,0)</f>
        <v>0</v>
      </c>
      <c r="BJ1233" s="19" t="s">
        <v>83</v>
      </c>
      <c r="BK1233" s="192">
        <f>ROUND(I1233*H1233,2)</f>
        <v>0</v>
      </c>
      <c r="BL1233" s="19" t="s">
        <v>249</v>
      </c>
      <c r="BM1233" s="191" t="s">
        <v>1560</v>
      </c>
    </row>
    <row r="1234" spans="1:47" s="2" customFormat="1" ht="19.5">
      <c r="A1234" s="36"/>
      <c r="B1234" s="37"/>
      <c r="C1234" s="38"/>
      <c r="D1234" s="193" t="s">
        <v>154</v>
      </c>
      <c r="E1234" s="38"/>
      <c r="F1234" s="194" t="s">
        <v>1559</v>
      </c>
      <c r="G1234" s="38"/>
      <c r="H1234" s="38"/>
      <c r="I1234" s="195"/>
      <c r="J1234" s="38"/>
      <c r="K1234" s="38"/>
      <c r="L1234" s="41"/>
      <c r="M1234" s="196"/>
      <c r="N1234" s="197"/>
      <c r="O1234" s="66"/>
      <c r="P1234" s="66"/>
      <c r="Q1234" s="66"/>
      <c r="R1234" s="66"/>
      <c r="S1234" s="66"/>
      <c r="T1234" s="67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T1234" s="19" t="s">
        <v>154</v>
      </c>
      <c r="AU1234" s="19" t="s">
        <v>85</v>
      </c>
    </row>
    <row r="1235" spans="1:47" s="2" customFormat="1" ht="29.25">
      <c r="A1235" s="36"/>
      <c r="B1235" s="37"/>
      <c r="C1235" s="38"/>
      <c r="D1235" s="193" t="s">
        <v>167</v>
      </c>
      <c r="E1235" s="38"/>
      <c r="F1235" s="200" t="s">
        <v>1561</v>
      </c>
      <c r="G1235" s="38"/>
      <c r="H1235" s="38"/>
      <c r="I1235" s="195"/>
      <c r="J1235" s="38"/>
      <c r="K1235" s="38"/>
      <c r="L1235" s="41"/>
      <c r="M1235" s="196"/>
      <c r="N1235" s="197"/>
      <c r="O1235" s="66"/>
      <c r="P1235" s="66"/>
      <c r="Q1235" s="66"/>
      <c r="R1235" s="66"/>
      <c r="S1235" s="66"/>
      <c r="T1235" s="67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T1235" s="19" t="s">
        <v>167</v>
      </c>
      <c r="AU1235" s="19" t="s">
        <v>85</v>
      </c>
    </row>
    <row r="1236" spans="2:51" s="13" customFormat="1" ht="11.25">
      <c r="B1236" s="201"/>
      <c r="C1236" s="202"/>
      <c r="D1236" s="193" t="s">
        <v>184</v>
      </c>
      <c r="E1236" s="203" t="s">
        <v>19</v>
      </c>
      <c r="F1236" s="204" t="s">
        <v>1562</v>
      </c>
      <c r="G1236" s="202"/>
      <c r="H1236" s="205">
        <v>5.95</v>
      </c>
      <c r="I1236" s="206"/>
      <c r="J1236" s="202"/>
      <c r="K1236" s="202"/>
      <c r="L1236" s="207"/>
      <c r="M1236" s="208"/>
      <c r="N1236" s="209"/>
      <c r="O1236" s="209"/>
      <c r="P1236" s="209"/>
      <c r="Q1236" s="209"/>
      <c r="R1236" s="209"/>
      <c r="S1236" s="209"/>
      <c r="T1236" s="210"/>
      <c r="AT1236" s="211" t="s">
        <v>184</v>
      </c>
      <c r="AU1236" s="211" t="s">
        <v>85</v>
      </c>
      <c r="AV1236" s="13" t="s">
        <v>85</v>
      </c>
      <c r="AW1236" s="13" t="s">
        <v>37</v>
      </c>
      <c r="AX1236" s="13" t="s">
        <v>75</v>
      </c>
      <c r="AY1236" s="211" t="s">
        <v>144</v>
      </c>
    </row>
    <row r="1237" spans="2:51" s="14" customFormat="1" ht="11.25">
      <c r="B1237" s="212"/>
      <c r="C1237" s="213"/>
      <c r="D1237" s="193" t="s">
        <v>184</v>
      </c>
      <c r="E1237" s="214" t="s">
        <v>19</v>
      </c>
      <c r="F1237" s="215" t="s">
        <v>186</v>
      </c>
      <c r="G1237" s="213"/>
      <c r="H1237" s="216">
        <v>5.95</v>
      </c>
      <c r="I1237" s="217"/>
      <c r="J1237" s="213"/>
      <c r="K1237" s="213"/>
      <c r="L1237" s="218"/>
      <c r="M1237" s="219"/>
      <c r="N1237" s="220"/>
      <c r="O1237" s="220"/>
      <c r="P1237" s="220"/>
      <c r="Q1237" s="220"/>
      <c r="R1237" s="220"/>
      <c r="S1237" s="220"/>
      <c r="T1237" s="221"/>
      <c r="AT1237" s="222" t="s">
        <v>184</v>
      </c>
      <c r="AU1237" s="222" t="s">
        <v>85</v>
      </c>
      <c r="AV1237" s="14" t="s">
        <v>169</v>
      </c>
      <c r="AW1237" s="14" t="s">
        <v>37</v>
      </c>
      <c r="AX1237" s="14" t="s">
        <v>83</v>
      </c>
      <c r="AY1237" s="222" t="s">
        <v>144</v>
      </c>
    </row>
    <row r="1238" spans="1:65" s="2" customFormat="1" ht="16.5" customHeight="1">
      <c r="A1238" s="36"/>
      <c r="B1238" s="37"/>
      <c r="C1238" s="180" t="s">
        <v>1563</v>
      </c>
      <c r="D1238" s="180" t="s">
        <v>147</v>
      </c>
      <c r="E1238" s="181" t="s">
        <v>1564</v>
      </c>
      <c r="F1238" s="182" t="s">
        <v>1565</v>
      </c>
      <c r="G1238" s="183" t="s">
        <v>455</v>
      </c>
      <c r="H1238" s="184">
        <v>0.713</v>
      </c>
      <c r="I1238" s="185"/>
      <c r="J1238" s="186">
        <f>ROUND(I1238*H1238,2)</f>
        <v>0</v>
      </c>
      <c r="K1238" s="182" t="s">
        <v>151</v>
      </c>
      <c r="L1238" s="41"/>
      <c r="M1238" s="187" t="s">
        <v>19</v>
      </c>
      <c r="N1238" s="188" t="s">
        <v>46</v>
      </c>
      <c r="O1238" s="66"/>
      <c r="P1238" s="189">
        <f>O1238*H1238</f>
        <v>0</v>
      </c>
      <c r="Q1238" s="189">
        <v>0</v>
      </c>
      <c r="R1238" s="189">
        <f>Q1238*H1238</f>
        <v>0</v>
      </c>
      <c r="S1238" s="189">
        <v>0</v>
      </c>
      <c r="T1238" s="190">
        <f>S1238*H1238</f>
        <v>0</v>
      </c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R1238" s="191" t="s">
        <v>249</v>
      </c>
      <c r="AT1238" s="191" t="s">
        <v>147</v>
      </c>
      <c r="AU1238" s="191" t="s">
        <v>85</v>
      </c>
      <c r="AY1238" s="19" t="s">
        <v>144</v>
      </c>
      <c r="BE1238" s="192">
        <f>IF(N1238="základní",J1238,0)</f>
        <v>0</v>
      </c>
      <c r="BF1238" s="192">
        <f>IF(N1238="snížená",J1238,0)</f>
        <v>0</v>
      </c>
      <c r="BG1238" s="192">
        <f>IF(N1238="zákl. přenesená",J1238,0)</f>
        <v>0</v>
      </c>
      <c r="BH1238" s="192">
        <f>IF(N1238="sníž. přenesená",J1238,0)</f>
        <v>0</v>
      </c>
      <c r="BI1238" s="192">
        <f>IF(N1238="nulová",J1238,0)</f>
        <v>0</v>
      </c>
      <c r="BJ1238" s="19" t="s">
        <v>83</v>
      </c>
      <c r="BK1238" s="192">
        <f>ROUND(I1238*H1238,2)</f>
        <v>0</v>
      </c>
      <c r="BL1238" s="19" t="s">
        <v>249</v>
      </c>
      <c r="BM1238" s="191" t="s">
        <v>1566</v>
      </c>
    </row>
    <row r="1239" spans="1:47" s="2" customFormat="1" ht="19.5">
      <c r="A1239" s="36"/>
      <c r="B1239" s="37"/>
      <c r="C1239" s="38"/>
      <c r="D1239" s="193" t="s">
        <v>154</v>
      </c>
      <c r="E1239" s="38"/>
      <c r="F1239" s="194" t="s">
        <v>1567</v>
      </c>
      <c r="G1239" s="38"/>
      <c r="H1239" s="38"/>
      <c r="I1239" s="195"/>
      <c r="J1239" s="38"/>
      <c r="K1239" s="38"/>
      <c r="L1239" s="41"/>
      <c r="M1239" s="196"/>
      <c r="N1239" s="197"/>
      <c r="O1239" s="66"/>
      <c r="P1239" s="66"/>
      <c r="Q1239" s="66"/>
      <c r="R1239" s="66"/>
      <c r="S1239" s="66"/>
      <c r="T1239" s="67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T1239" s="19" t="s">
        <v>154</v>
      </c>
      <c r="AU1239" s="19" t="s">
        <v>85</v>
      </c>
    </row>
    <row r="1240" spans="1:47" s="2" customFormat="1" ht="11.25">
      <c r="A1240" s="36"/>
      <c r="B1240" s="37"/>
      <c r="C1240" s="38"/>
      <c r="D1240" s="198" t="s">
        <v>155</v>
      </c>
      <c r="E1240" s="38"/>
      <c r="F1240" s="199" t="s">
        <v>1568</v>
      </c>
      <c r="G1240" s="38"/>
      <c r="H1240" s="38"/>
      <c r="I1240" s="195"/>
      <c r="J1240" s="38"/>
      <c r="K1240" s="38"/>
      <c r="L1240" s="41"/>
      <c r="M1240" s="196"/>
      <c r="N1240" s="197"/>
      <c r="O1240" s="66"/>
      <c r="P1240" s="66"/>
      <c r="Q1240" s="66"/>
      <c r="R1240" s="66"/>
      <c r="S1240" s="66"/>
      <c r="T1240" s="67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T1240" s="19" t="s">
        <v>155</v>
      </c>
      <c r="AU1240" s="19" t="s">
        <v>85</v>
      </c>
    </row>
    <row r="1241" spans="2:63" s="12" customFormat="1" ht="22.9" customHeight="1">
      <c r="B1241" s="164"/>
      <c r="C1241" s="165"/>
      <c r="D1241" s="166" t="s">
        <v>74</v>
      </c>
      <c r="E1241" s="178" t="s">
        <v>1569</v>
      </c>
      <c r="F1241" s="178" t="s">
        <v>1570</v>
      </c>
      <c r="G1241" s="165"/>
      <c r="H1241" s="165"/>
      <c r="I1241" s="168"/>
      <c r="J1241" s="179">
        <f>BK1241</f>
        <v>0</v>
      </c>
      <c r="K1241" s="165"/>
      <c r="L1241" s="170"/>
      <c r="M1241" s="171"/>
      <c r="N1241" s="172"/>
      <c r="O1241" s="172"/>
      <c r="P1241" s="173">
        <f>SUM(P1242:P1282)</f>
        <v>0</v>
      </c>
      <c r="Q1241" s="172"/>
      <c r="R1241" s="173">
        <f>SUM(R1242:R1282)</f>
        <v>1.3768122</v>
      </c>
      <c r="S1241" s="172"/>
      <c r="T1241" s="174">
        <f>SUM(T1242:T1282)</f>
        <v>0</v>
      </c>
      <c r="AR1241" s="175" t="s">
        <v>85</v>
      </c>
      <c r="AT1241" s="176" t="s">
        <v>74</v>
      </c>
      <c r="AU1241" s="176" t="s">
        <v>83</v>
      </c>
      <c r="AY1241" s="175" t="s">
        <v>144</v>
      </c>
      <c r="BK1241" s="177">
        <f>SUM(BK1242:BK1282)</f>
        <v>0</v>
      </c>
    </row>
    <row r="1242" spans="1:65" s="2" customFormat="1" ht="16.5" customHeight="1">
      <c r="A1242" s="36"/>
      <c r="B1242" s="37"/>
      <c r="C1242" s="180" t="s">
        <v>1571</v>
      </c>
      <c r="D1242" s="180" t="s">
        <v>147</v>
      </c>
      <c r="E1242" s="181" t="s">
        <v>1572</v>
      </c>
      <c r="F1242" s="182" t="s">
        <v>1573</v>
      </c>
      <c r="G1242" s="183" t="s">
        <v>199</v>
      </c>
      <c r="H1242" s="184">
        <v>212.446</v>
      </c>
      <c r="I1242" s="185"/>
      <c r="J1242" s="186">
        <f>ROUND(I1242*H1242,2)</f>
        <v>0</v>
      </c>
      <c r="K1242" s="182" t="s">
        <v>151</v>
      </c>
      <c r="L1242" s="41"/>
      <c r="M1242" s="187" t="s">
        <v>19</v>
      </c>
      <c r="N1242" s="188" t="s">
        <v>46</v>
      </c>
      <c r="O1242" s="66"/>
      <c r="P1242" s="189">
        <f>O1242*H1242</f>
        <v>0</v>
      </c>
      <c r="Q1242" s="189">
        <v>0</v>
      </c>
      <c r="R1242" s="189">
        <f>Q1242*H1242</f>
        <v>0</v>
      </c>
      <c r="S1242" s="189">
        <v>0</v>
      </c>
      <c r="T1242" s="190">
        <f>S1242*H1242</f>
        <v>0</v>
      </c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R1242" s="191" t="s">
        <v>249</v>
      </c>
      <c r="AT1242" s="191" t="s">
        <v>147</v>
      </c>
      <c r="AU1242" s="191" t="s">
        <v>85</v>
      </c>
      <c r="AY1242" s="19" t="s">
        <v>144</v>
      </c>
      <c r="BE1242" s="192">
        <f>IF(N1242="základní",J1242,0)</f>
        <v>0</v>
      </c>
      <c r="BF1242" s="192">
        <f>IF(N1242="snížená",J1242,0)</f>
        <v>0</v>
      </c>
      <c r="BG1242" s="192">
        <f>IF(N1242="zákl. přenesená",J1242,0)</f>
        <v>0</v>
      </c>
      <c r="BH1242" s="192">
        <f>IF(N1242="sníž. přenesená",J1242,0)</f>
        <v>0</v>
      </c>
      <c r="BI1242" s="192">
        <f>IF(N1242="nulová",J1242,0)</f>
        <v>0</v>
      </c>
      <c r="BJ1242" s="19" t="s">
        <v>83</v>
      </c>
      <c r="BK1242" s="192">
        <f>ROUND(I1242*H1242,2)</f>
        <v>0</v>
      </c>
      <c r="BL1242" s="19" t="s">
        <v>249</v>
      </c>
      <c r="BM1242" s="191" t="s">
        <v>1574</v>
      </c>
    </row>
    <row r="1243" spans="1:47" s="2" customFormat="1" ht="11.25">
      <c r="A1243" s="36"/>
      <c r="B1243" s="37"/>
      <c r="C1243" s="38"/>
      <c r="D1243" s="193" t="s">
        <v>154</v>
      </c>
      <c r="E1243" s="38"/>
      <c r="F1243" s="194" t="s">
        <v>1575</v>
      </c>
      <c r="G1243" s="38"/>
      <c r="H1243" s="38"/>
      <c r="I1243" s="195"/>
      <c r="J1243" s="38"/>
      <c r="K1243" s="38"/>
      <c r="L1243" s="41"/>
      <c r="M1243" s="196"/>
      <c r="N1243" s="197"/>
      <c r="O1243" s="66"/>
      <c r="P1243" s="66"/>
      <c r="Q1243" s="66"/>
      <c r="R1243" s="66"/>
      <c r="S1243" s="66"/>
      <c r="T1243" s="67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T1243" s="19" t="s">
        <v>154</v>
      </c>
      <c r="AU1243" s="19" t="s">
        <v>85</v>
      </c>
    </row>
    <row r="1244" spans="1:47" s="2" customFormat="1" ht="11.25">
      <c r="A1244" s="36"/>
      <c r="B1244" s="37"/>
      <c r="C1244" s="38"/>
      <c r="D1244" s="198" t="s">
        <v>155</v>
      </c>
      <c r="E1244" s="38"/>
      <c r="F1244" s="199" t="s">
        <v>1576</v>
      </c>
      <c r="G1244" s="38"/>
      <c r="H1244" s="38"/>
      <c r="I1244" s="195"/>
      <c r="J1244" s="38"/>
      <c r="K1244" s="38"/>
      <c r="L1244" s="41"/>
      <c r="M1244" s="196"/>
      <c r="N1244" s="197"/>
      <c r="O1244" s="66"/>
      <c r="P1244" s="66"/>
      <c r="Q1244" s="66"/>
      <c r="R1244" s="66"/>
      <c r="S1244" s="66"/>
      <c r="T1244" s="67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T1244" s="19" t="s">
        <v>155</v>
      </c>
      <c r="AU1244" s="19" t="s">
        <v>85</v>
      </c>
    </row>
    <row r="1245" spans="1:65" s="2" customFormat="1" ht="16.5" customHeight="1">
      <c r="A1245" s="36"/>
      <c r="B1245" s="37"/>
      <c r="C1245" s="180" t="s">
        <v>1577</v>
      </c>
      <c r="D1245" s="180" t="s">
        <v>147</v>
      </c>
      <c r="E1245" s="181" t="s">
        <v>1578</v>
      </c>
      <c r="F1245" s="182" t="s">
        <v>1579</v>
      </c>
      <c r="G1245" s="183" t="s">
        <v>199</v>
      </c>
      <c r="H1245" s="184">
        <v>103.132</v>
      </c>
      <c r="I1245" s="185"/>
      <c r="J1245" s="186">
        <f>ROUND(I1245*H1245,2)</f>
        <v>0</v>
      </c>
      <c r="K1245" s="182" t="s">
        <v>151</v>
      </c>
      <c r="L1245" s="41"/>
      <c r="M1245" s="187" t="s">
        <v>19</v>
      </c>
      <c r="N1245" s="188" t="s">
        <v>46</v>
      </c>
      <c r="O1245" s="66"/>
      <c r="P1245" s="189">
        <f>O1245*H1245</f>
        <v>0</v>
      </c>
      <c r="Q1245" s="189">
        <v>0.0015</v>
      </c>
      <c r="R1245" s="189">
        <f>Q1245*H1245</f>
        <v>0.154698</v>
      </c>
      <c r="S1245" s="189">
        <v>0</v>
      </c>
      <c r="T1245" s="190">
        <f>S1245*H1245</f>
        <v>0</v>
      </c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R1245" s="191" t="s">
        <v>249</v>
      </c>
      <c r="AT1245" s="191" t="s">
        <v>147</v>
      </c>
      <c r="AU1245" s="191" t="s">
        <v>85</v>
      </c>
      <c r="AY1245" s="19" t="s">
        <v>144</v>
      </c>
      <c r="BE1245" s="192">
        <f>IF(N1245="základní",J1245,0)</f>
        <v>0</v>
      </c>
      <c r="BF1245" s="192">
        <f>IF(N1245="snížená",J1245,0)</f>
        <v>0</v>
      </c>
      <c r="BG1245" s="192">
        <f>IF(N1245="zákl. přenesená",J1245,0)</f>
        <v>0</v>
      </c>
      <c r="BH1245" s="192">
        <f>IF(N1245="sníž. přenesená",J1245,0)</f>
        <v>0</v>
      </c>
      <c r="BI1245" s="192">
        <f>IF(N1245="nulová",J1245,0)</f>
        <v>0</v>
      </c>
      <c r="BJ1245" s="19" t="s">
        <v>83</v>
      </c>
      <c r="BK1245" s="192">
        <f>ROUND(I1245*H1245,2)</f>
        <v>0</v>
      </c>
      <c r="BL1245" s="19" t="s">
        <v>249</v>
      </c>
      <c r="BM1245" s="191" t="s">
        <v>1580</v>
      </c>
    </row>
    <row r="1246" spans="1:47" s="2" customFormat="1" ht="11.25">
      <c r="A1246" s="36"/>
      <c r="B1246" s="37"/>
      <c r="C1246" s="38"/>
      <c r="D1246" s="193" t="s">
        <v>154</v>
      </c>
      <c r="E1246" s="38"/>
      <c r="F1246" s="194" t="s">
        <v>1581</v>
      </c>
      <c r="G1246" s="38"/>
      <c r="H1246" s="38"/>
      <c r="I1246" s="195"/>
      <c r="J1246" s="38"/>
      <c r="K1246" s="38"/>
      <c r="L1246" s="41"/>
      <c r="M1246" s="196"/>
      <c r="N1246" s="197"/>
      <c r="O1246" s="66"/>
      <c r="P1246" s="66"/>
      <c r="Q1246" s="66"/>
      <c r="R1246" s="66"/>
      <c r="S1246" s="66"/>
      <c r="T1246" s="67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T1246" s="19" t="s">
        <v>154</v>
      </c>
      <c r="AU1246" s="19" t="s">
        <v>85</v>
      </c>
    </row>
    <row r="1247" spans="1:47" s="2" customFormat="1" ht="11.25">
      <c r="A1247" s="36"/>
      <c r="B1247" s="37"/>
      <c r="C1247" s="38"/>
      <c r="D1247" s="198" t="s">
        <v>155</v>
      </c>
      <c r="E1247" s="38"/>
      <c r="F1247" s="199" t="s">
        <v>1582</v>
      </c>
      <c r="G1247" s="38"/>
      <c r="H1247" s="38"/>
      <c r="I1247" s="195"/>
      <c r="J1247" s="38"/>
      <c r="K1247" s="38"/>
      <c r="L1247" s="41"/>
      <c r="M1247" s="196"/>
      <c r="N1247" s="197"/>
      <c r="O1247" s="66"/>
      <c r="P1247" s="66"/>
      <c r="Q1247" s="66"/>
      <c r="R1247" s="66"/>
      <c r="S1247" s="66"/>
      <c r="T1247" s="67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T1247" s="19" t="s">
        <v>155</v>
      </c>
      <c r="AU1247" s="19" t="s">
        <v>85</v>
      </c>
    </row>
    <row r="1248" spans="2:51" s="15" customFormat="1" ht="11.25">
      <c r="B1248" s="227"/>
      <c r="C1248" s="228"/>
      <c r="D1248" s="193" t="s">
        <v>184</v>
      </c>
      <c r="E1248" s="229" t="s">
        <v>19</v>
      </c>
      <c r="F1248" s="230" t="s">
        <v>416</v>
      </c>
      <c r="G1248" s="228"/>
      <c r="H1248" s="229" t="s">
        <v>19</v>
      </c>
      <c r="I1248" s="231"/>
      <c r="J1248" s="228"/>
      <c r="K1248" s="228"/>
      <c r="L1248" s="232"/>
      <c r="M1248" s="233"/>
      <c r="N1248" s="234"/>
      <c r="O1248" s="234"/>
      <c r="P1248" s="234"/>
      <c r="Q1248" s="234"/>
      <c r="R1248" s="234"/>
      <c r="S1248" s="234"/>
      <c r="T1248" s="235"/>
      <c r="AT1248" s="236" t="s">
        <v>184</v>
      </c>
      <c r="AU1248" s="236" t="s">
        <v>85</v>
      </c>
      <c r="AV1248" s="15" t="s">
        <v>83</v>
      </c>
      <c r="AW1248" s="15" t="s">
        <v>37</v>
      </c>
      <c r="AX1248" s="15" t="s">
        <v>75</v>
      </c>
      <c r="AY1248" s="236" t="s">
        <v>144</v>
      </c>
    </row>
    <row r="1249" spans="2:51" s="13" customFormat="1" ht="11.25">
      <c r="B1249" s="201"/>
      <c r="C1249" s="202"/>
      <c r="D1249" s="193" t="s">
        <v>184</v>
      </c>
      <c r="E1249" s="203" t="s">
        <v>19</v>
      </c>
      <c r="F1249" s="204" t="s">
        <v>863</v>
      </c>
      <c r="G1249" s="202"/>
      <c r="H1249" s="205">
        <v>34.432</v>
      </c>
      <c r="I1249" s="206"/>
      <c r="J1249" s="202"/>
      <c r="K1249" s="202"/>
      <c r="L1249" s="207"/>
      <c r="M1249" s="208"/>
      <c r="N1249" s="209"/>
      <c r="O1249" s="209"/>
      <c r="P1249" s="209"/>
      <c r="Q1249" s="209"/>
      <c r="R1249" s="209"/>
      <c r="S1249" s="209"/>
      <c r="T1249" s="210"/>
      <c r="AT1249" s="211" t="s">
        <v>184</v>
      </c>
      <c r="AU1249" s="211" t="s">
        <v>85</v>
      </c>
      <c r="AV1249" s="13" t="s">
        <v>85</v>
      </c>
      <c r="AW1249" s="13" t="s">
        <v>37</v>
      </c>
      <c r="AX1249" s="13" t="s">
        <v>75</v>
      </c>
      <c r="AY1249" s="211" t="s">
        <v>144</v>
      </c>
    </row>
    <row r="1250" spans="2:51" s="15" customFormat="1" ht="11.25">
      <c r="B1250" s="227"/>
      <c r="C1250" s="228"/>
      <c r="D1250" s="193" t="s">
        <v>184</v>
      </c>
      <c r="E1250" s="229" t="s">
        <v>19</v>
      </c>
      <c r="F1250" s="230" t="s">
        <v>509</v>
      </c>
      <c r="G1250" s="228"/>
      <c r="H1250" s="229" t="s">
        <v>19</v>
      </c>
      <c r="I1250" s="231"/>
      <c r="J1250" s="228"/>
      <c r="K1250" s="228"/>
      <c r="L1250" s="232"/>
      <c r="M1250" s="233"/>
      <c r="N1250" s="234"/>
      <c r="O1250" s="234"/>
      <c r="P1250" s="234"/>
      <c r="Q1250" s="234"/>
      <c r="R1250" s="234"/>
      <c r="S1250" s="234"/>
      <c r="T1250" s="235"/>
      <c r="AT1250" s="236" t="s">
        <v>184</v>
      </c>
      <c r="AU1250" s="236" t="s">
        <v>85</v>
      </c>
      <c r="AV1250" s="15" t="s">
        <v>83</v>
      </c>
      <c r="AW1250" s="15" t="s">
        <v>37</v>
      </c>
      <c r="AX1250" s="15" t="s">
        <v>75</v>
      </c>
      <c r="AY1250" s="236" t="s">
        <v>144</v>
      </c>
    </row>
    <row r="1251" spans="2:51" s="13" customFormat="1" ht="11.25">
      <c r="B1251" s="201"/>
      <c r="C1251" s="202"/>
      <c r="D1251" s="193" t="s">
        <v>184</v>
      </c>
      <c r="E1251" s="203" t="s">
        <v>19</v>
      </c>
      <c r="F1251" s="204" t="s">
        <v>864</v>
      </c>
      <c r="G1251" s="202"/>
      <c r="H1251" s="205">
        <v>68.7</v>
      </c>
      <c r="I1251" s="206"/>
      <c r="J1251" s="202"/>
      <c r="K1251" s="202"/>
      <c r="L1251" s="207"/>
      <c r="M1251" s="208"/>
      <c r="N1251" s="209"/>
      <c r="O1251" s="209"/>
      <c r="P1251" s="209"/>
      <c r="Q1251" s="209"/>
      <c r="R1251" s="209"/>
      <c r="S1251" s="209"/>
      <c r="T1251" s="210"/>
      <c r="AT1251" s="211" t="s">
        <v>184</v>
      </c>
      <c r="AU1251" s="211" t="s">
        <v>85</v>
      </c>
      <c r="AV1251" s="13" t="s">
        <v>85</v>
      </c>
      <c r="AW1251" s="13" t="s">
        <v>37</v>
      </c>
      <c r="AX1251" s="13" t="s">
        <v>75</v>
      </c>
      <c r="AY1251" s="211" t="s">
        <v>144</v>
      </c>
    </row>
    <row r="1252" spans="2:51" s="14" customFormat="1" ht="11.25">
      <c r="B1252" s="212"/>
      <c r="C1252" s="213"/>
      <c r="D1252" s="193" t="s">
        <v>184</v>
      </c>
      <c r="E1252" s="214" t="s">
        <v>19</v>
      </c>
      <c r="F1252" s="215" t="s">
        <v>186</v>
      </c>
      <c r="G1252" s="213"/>
      <c r="H1252" s="216">
        <v>103.132</v>
      </c>
      <c r="I1252" s="217"/>
      <c r="J1252" s="213"/>
      <c r="K1252" s="213"/>
      <c r="L1252" s="218"/>
      <c r="M1252" s="219"/>
      <c r="N1252" s="220"/>
      <c r="O1252" s="220"/>
      <c r="P1252" s="220"/>
      <c r="Q1252" s="220"/>
      <c r="R1252" s="220"/>
      <c r="S1252" s="220"/>
      <c r="T1252" s="221"/>
      <c r="AT1252" s="222" t="s">
        <v>184</v>
      </c>
      <c r="AU1252" s="222" t="s">
        <v>85</v>
      </c>
      <c r="AV1252" s="14" t="s">
        <v>169</v>
      </c>
      <c r="AW1252" s="14" t="s">
        <v>37</v>
      </c>
      <c r="AX1252" s="14" t="s">
        <v>83</v>
      </c>
      <c r="AY1252" s="222" t="s">
        <v>144</v>
      </c>
    </row>
    <row r="1253" spans="1:65" s="2" customFormat="1" ht="16.5" customHeight="1">
      <c r="A1253" s="36"/>
      <c r="B1253" s="37"/>
      <c r="C1253" s="180" t="s">
        <v>1583</v>
      </c>
      <c r="D1253" s="180" t="s">
        <v>147</v>
      </c>
      <c r="E1253" s="181" t="s">
        <v>1584</v>
      </c>
      <c r="F1253" s="182" t="s">
        <v>1585</v>
      </c>
      <c r="G1253" s="183" t="s">
        <v>199</v>
      </c>
      <c r="H1253" s="184">
        <v>103.132</v>
      </c>
      <c r="I1253" s="185"/>
      <c r="J1253" s="186">
        <f>ROUND(I1253*H1253,2)</f>
        <v>0</v>
      </c>
      <c r="K1253" s="182" t="s">
        <v>151</v>
      </c>
      <c r="L1253" s="41"/>
      <c r="M1253" s="187" t="s">
        <v>19</v>
      </c>
      <c r="N1253" s="188" t="s">
        <v>46</v>
      </c>
      <c r="O1253" s="66"/>
      <c r="P1253" s="189">
        <f>O1253*H1253</f>
        <v>0</v>
      </c>
      <c r="Q1253" s="189">
        <v>0.0045</v>
      </c>
      <c r="R1253" s="189">
        <f>Q1253*H1253</f>
        <v>0.464094</v>
      </c>
      <c r="S1253" s="189">
        <v>0</v>
      </c>
      <c r="T1253" s="190">
        <f>S1253*H1253</f>
        <v>0</v>
      </c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R1253" s="191" t="s">
        <v>249</v>
      </c>
      <c r="AT1253" s="191" t="s">
        <v>147</v>
      </c>
      <c r="AU1253" s="191" t="s">
        <v>85</v>
      </c>
      <c r="AY1253" s="19" t="s">
        <v>144</v>
      </c>
      <c r="BE1253" s="192">
        <f>IF(N1253="základní",J1253,0)</f>
        <v>0</v>
      </c>
      <c r="BF1253" s="192">
        <f>IF(N1253="snížená",J1253,0)</f>
        <v>0</v>
      </c>
      <c r="BG1253" s="192">
        <f>IF(N1253="zákl. přenesená",J1253,0)</f>
        <v>0</v>
      </c>
      <c r="BH1253" s="192">
        <f>IF(N1253="sníž. přenesená",J1253,0)</f>
        <v>0</v>
      </c>
      <c r="BI1253" s="192">
        <f>IF(N1253="nulová",J1253,0)</f>
        <v>0</v>
      </c>
      <c r="BJ1253" s="19" t="s">
        <v>83</v>
      </c>
      <c r="BK1253" s="192">
        <f>ROUND(I1253*H1253,2)</f>
        <v>0</v>
      </c>
      <c r="BL1253" s="19" t="s">
        <v>249</v>
      </c>
      <c r="BM1253" s="191" t="s">
        <v>1586</v>
      </c>
    </row>
    <row r="1254" spans="1:47" s="2" customFormat="1" ht="11.25">
      <c r="A1254" s="36"/>
      <c r="B1254" s="37"/>
      <c r="C1254" s="38"/>
      <c r="D1254" s="193" t="s">
        <v>154</v>
      </c>
      <c r="E1254" s="38"/>
      <c r="F1254" s="194" t="s">
        <v>1587</v>
      </c>
      <c r="G1254" s="38"/>
      <c r="H1254" s="38"/>
      <c r="I1254" s="195"/>
      <c r="J1254" s="38"/>
      <c r="K1254" s="38"/>
      <c r="L1254" s="41"/>
      <c r="M1254" s="196"/>
      <c r="N1254" s="197"/>
      <c r="O1254" s="66"/>
      <c r="P1254" s="66"/>
      <c r="Q1254" s="66"/>
      <c r="R1254" s="66"/>
      <c r="S1254" s="66"/>
      <c r="T1254" s="67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T1254" s="19" t="s">
        <v>154</v>
      </c>
      <c r="AU1254" s="19" t="s">
        <v>85</v>
      </c>
    </row>
    <row r="1255" spans="1:47" s="2" customFormat="1" ht="11.25">
      <c r="A1255" s="36"/>
      <c r="B1255" s="37"/>
      <c r="C1255" s="38"/>
      <c r="D1255" s="198" t="s">
        <v>155</v>
      </c>
      <c r="E1255" s="38"/>
      <c r="F1255" s="199" t="s">
        <v>1588</v>
      </c>
      <c r="G1255" s="38"/>
      <c r="H1255" s="38"/>
      <c r="I1255" s="195"/>
      <c r="J1255" s="38"/>
      <c r="K1255" s="38"/>
      <c r="L1255" s="41"/>
      <c r="M1255" s="196"/>
      <c r="N1255" s="197"/>
      <c r="O1255" s="66"/>
      <c r="P1255" s="66"/>
      <c r="Q1255" s="66"/>
      <c r="R1255" s="66"/>
      <c r="S1255" s="66"/>
      <c r="T1255" s="67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T1255" s="19" t="s">
        <v>155</v>
      </c>
      <c r="AU1255" s="19" t="s">
        <v>85</v>
      </c>
    </row>
    <row r="1256" spans="2:51" s="15" customFormat="1" ht="11.25">
      <c r="B1256" s="227"/>
      <c r="C1256" s="228"/>
      <c r="D1256" s="193" t="s">
        <v>184</v>
      </c>
      <c r="E1256" s="229" t="s">
        <v>19</v>
      </c>
      <c r="F1256" s="230" t="s">
        <v>416</v>
      </c>
      <c r="G1256" s="228"/>
      <c r="H1256" s="229" t="s">
        <v>19</v>
      </c>
      <c r="I1256" s="231"/>
      <c r="J1256" s="228"/>
      <c r="K1256" s="228"/>
      <c r="L1256" s="232"/>
      <c r="M1256" s="233"/>
      <c r="N1256" s="234"/>
      <c r="O1256" s="234"/>
      <c r="P1256" s="234"/>
      <c r="Q1256" s="234"/>
      <c r="R1256" s="234"/>
      <c r="S1256" s="234"/>
      <c r="T1256" s="235"/>
      <c r="AT1256" s="236" t="s">
        <v>184</v>
      </c>
      <c r="AU1256" s="236" t="s">
        <v>85</v>
      </c>
      <c r="AV1256" s="15" t="s">
        <v>83</v>
      </c>
      <c r="AW1256" s="15" t="s">
        <v>37</v>
      </c>
      <c r="AX1256" s="15" t="s">
        <v>75</v>
      </c>
      <c r="AY1256" s="236" t="s">
        <v>144</v>
      </c>
    </row>
    <row r="1257" spans="2:51" s="13" customFormat="1" ht="11.25">
      <c r="B1257" s="201"/>
      <c r="C1257" s="202"/>
      <c r="D1257" s="193" t="s">
        <v>184</v>
      </c>
      <c r="E1257" s="203" t="s">
        <v>19</v>
      </c>
      <c r="F1257" s="204" t="s">
        <v>863</v>
      </c>
      <c r="G1257" s="202"/>
      <c r="H1257" s="205">
        <v>34.432</v>
      </c>
      <c r="I1257" s="206"/>
      <c r="J1257" s="202"/>
      <c r="K1257" s="202"/>
      <c r="L1257" s="207"/>
      <c r="M1257" s="208"/>
      <c r="N1257" s="209"/>
      <c r="O1257" s="209"/>
      <c r="P1257" s="209"/>
      <c r="Q1257" s="209"/>
      <c r="R1257" s="209"/>
      <c r="S1257" s="209"/>
      <c r="T1257" s="210"/>
      <c r="AT1257" s="211" t="s">
        <v>184</v>
      </c>
      <c r="AU1257" s="211" t="s">
        <v>85</v>
      </c>
      <c r="AV1257" s="13" t="s">
        <v>85</v>
      </c>
      <c r="AW1257" s="13" t="s">
        <v>37</v>
      </c>
      <c r="AX1257" s="13" t="s">
        <v>75</v>
      </c>
      <c r="AY1257" s="211" t="s">
        <v>144</v>
      </c>
    </row>
    <row r="1258" spans="2:51" s="15" customFormat="1" ht="11.25">
      <c r="B1258" s="227"/>
      <c r="C1258" s="228"/>
      <c r="D1258" s="193" t="s">
        <v>184</v>
      </c>
      <c r="E1258" s="229" t="s">
        <v>19</v>
      </c>
      <c r="F1258" s="230" t="s">
        <v>509</v>
      </c>
      <c r="G1258" s="228"/>
      <c r="H1258" s="229" t="s">
        <v>19</v>
      </c>
      <c r="I1258" s="231"/>
      <c r="J1258" s="228"/>
      <c r="K1258" s="228"/>
      <c r="L1258" s="232"/>
      <c r="M1258" s="233"/>
      <c r="N1258" s="234"/>
      <c r="O1258" s="234"/>
      <c r="P1258" s="234"/>
      <c r="Q1258" s="234"/>
      <c r="R1258" s="234"/>
      <c r="S1258" s="234"/>
      <c r="T1258" s="235"/>
      <c r="AT1258" s="236" t="s">
        <v>184</v>
      </c>
      <c r="AU1258" s="236" t="s">
        <v>85</v>
      </c>
      <c r="AV1258" s="15" t="s">
        <v>83</v>
      </c>
      <c r="AW1258" s="15" t="s">
        <v>37</v>
      </c>
      <c r="AX1258" s="15" t="s">
        <v>75</v>
      </c>
      <c r="AY1258" s="236" t="s">
        <v>144</v>
      </c>
    </row>
    <row r="1259" spans="2:51" s="13" customFormat="1" ht="11.25">
      <c r="B1259" s="201"/>
      <c r="C1259" s="202"/>
      <c r="D1259" s="193" t="s">
        <v>184</v>
      </c>
      <c r="E1259" s="203" t="s">
        <v>19</v>
      </c>
      <c r="F1259" s="204" t="s">
        <v>864</v>
      </c>
      <c r="G1259" s="202"/>
      <c r="H1259" s="205">
        <v>68.7</v>
      </c>
      <c r="I1259" s="206"/>
      <c r="J1259" s="202"/>
      <c r="K1259" s="202"/>
      <c r="L1259" s="207"/>
      <c r="M1259" s="208"/>
      <c r="N1259" s="209"/>
      <c r="O1259" s="209"/>
      <c r="P1259" s="209"/>
      <c r="Q1259" s="209"/>
      <c r="R1259" s="209"/>
      <c r="S1259" s="209"/>
      <c r="T1259" s="210"/>
      <c r="AT1259" s="211" t="s">
        <v>184</v>
      </c>
      <c r="AU1259" s="211" t="s">
        <v>85</v>
      </c>
      <c r="AV1259" s="13" t="s">
        <v>85</v>
      </c>
      <c r="AW1259" s="13" t="s">
        <v>37</v>
      </c>
      <c r="AX1259" s="13" t="s">
        <v>75</v>
      </c>
      <c r="AY1259" s="211" t="s">
        <v>144</v>
      </c>
    </row>
    <row r="1260" spans="2:51" s="14" customFormat="1" ht="11.25">
      <c r="B1260" s="212"/>
      <c r="C1260" s="213"/>
      <c r="D1260" s="193" t="s">
        <v>184</v>
      </c>
      <c r="E1260" s="214" t="s">
        <v>19</v>
      </c>
      <c r="F1260" s="215" t="s">
        <v>186</v>
      </c>
      <c r="G1260" s="213"/>
      <c r="H1260" s="216">
        <v>103.132</v>
      </c>
      <c r="I1260" s="217"/>
      <c r="J1260" s="213"/>
      <c r="K1260" s="213"/>
      <c r="L1260" s="218"/>
      <c r="M1260" s="219"/>
      <c r="N1260" s="220"/>
      <c r="O1260" s="220"/>
      <c r="P1260" s="220"/>
      <c r="Q1260" s="220"/>
      <c r="R1260" s="220"/>
      <c r="S1260" s="220"/>
      <c r="T1260" s="221"/>
      <c r="AT1260" s="222" t="s">
        <v>184</v>
      </c>
      <c r="AU1260" s="222" t="s">
        <v>85</v>
      </c>
      <c r="AV1260" s="14" t="s">
        <v>169</v>
      </c>
      <c r="AW1260" s="14" t="s">
        <v>37</v>
      </c>
      <c r="AX1260" s="14" t="s">
        <v>83</v>
      </c>
      <c r="AY1260" s="222" t="s">
        <v>144</v>
      </c>
    </row>
    <row r="1261" spans="1:65" s="2" customFormat="1" ht="16.5" customHeight="1">
      <c r="A1261" s="36"/>
      <c r="B1261" s="37"/>
      <c r="C1261" s="180" t="s">
        <v>1589</v>
      </c>
      <c r="D1261" s="180" t="s">
        <v>147</v>
      </c>
      <c r="E1261" s="181" t="s">
        <v>1590</v>
      </c>
      <c r="F1261" s="182" t="s">
        <v>1591</v>
      </c>
      <c r="G1261" s="183" t="s">
        <v>199</v>
      </c>
      <c r="H1261" s="184">
        <v>103.132</v>
      </c>
      <c r="I1261" s="185"/>
      <c r="J1261" s="186">
        <f>ROUND(I1261*H1261,2)</f>
        <v>0</v>
      </c>
      <c r="K1261" s="182" t="s">
        <v>151</v>
      </c>
      <c r="L1261" s="41"/>
      <c r="M1261" s="187" t="s">
        <v>19</v>
      </c>
      <c r="N1261" s="188" t="s">
        <v>46</v>
      </c>
      <c r="O1261" s="66"/>
      <c r="P1261" s="189">
        <f>O1261*H1261</f>
        <v>0</v>
      </c>
      <c r="Q1261" s="189">
        <v>0.0073</v>
      </c>
      <c r="R1261" s="189">
        <f>Q1261*H1261</f>
        <v>0.7528636000000001</v>
      </c>
      <c r="S1261" s="189">
        <v>0</v>
      </c>
      <c r="T1261" s="190">
        <f>S1261*H1261</f>
        <v>0</v>
      </c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R1261" s="191" t="s">
        <v>249</v>
      </c>
      <c r="AT1261" s="191" t="s">
        <v>147</v>
      </c>
      <c r="AU1261" s="191" t="s">
        <v>85</v>
      </c>
      <c r="AY1261" s="19" t="s">
        <v>144</v>
      </c>
      <c r="BE1261" s="192">
        <f>IF(N1261="základní",J1261,0)</f>
        <v>0</v>
      </c>
      <c r="BF1261" s="192">
        <f>IF(N1261="snížená",J1261,0)</f>
        <v>0</v>
      </c>
      <c r="BG1261" s="192">
        <f>IF(N1261="zákl. přenesená",J1261,0)</f>
        <v>0</v>
      </c>
      <c r="BH1261" s="192">
        <f>IF(N1261="sníž. přenesená",J1261,0)</f>
        <v>0</v>
      </c>
      <c r="BI1261" s="192">
        <f>IF(N1261="nulová",J1261,0)</f>
        <v>0</v>
      </c>
      <c r="BJ1261" s="19" t="s">
        <v>83</v>
      </c>
      <c r="BK1261" s="192">
        <f>ROUND(I1261*H1261,2)</f>
        <v>0</v>
      </c>
      <c r="BL1261" s="19" t="s">
        <v>249</v>
      </c>
      <c r="BM1261" s="191" t="s">
        <v>1592</v>
      </c>
    </row>
    <row r="1262" spans="1:47" s="2" customFormat="1" ht="11.25">
      <c r="A1262" s="36"/>
      <c r="B1262" s="37"/>
      <c r="C1262" s="38"/>
      <c r="D1262" s="193" t="s">
        <v>154</v>
      </c>
      <c r="E1262" s="38"/>
      <c r="F1262" s="194" t="s">
        <v>1593</v>
      </c>
      <c r="G1262" s="38"/>
      <c r="H1262" s="38"/>
      <c r="I1262" s="195"/>
      <c r="J1262" s="38"/>
      <c r="K1262" s="38"/>
      <c r="L1262" s="41"/>
      <c r="M1262" s="196"/>
      <c r="N1262" s="197"/>
      <c r="O1262" s="66"/>
      <c r="P1262" s="66"/>
      <c r="Q1262" s="66"/>
      <c r="R1262" s="66"/>
      <c r="S1262" s="66"/>
      <c r="T1262" s="67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T1262" s="19" t="s">
        <v>154</v>
      </c>
      <c r="AU1262" s="19" t="s">
        <v>85</v>
      </c>
    </row>
    <row r="1263" spans="1:47" s="2" customFormat="1" ht="11.25">
      <c r="A1263" s="36"/>
      <c r="B1263" s="37"/>
      <c r="C1263" s="38"/>
      <c r="D1263" s="198" t="s">
        <v>155</v>
      </c>
      <c r="E1263" s="38"/>
      <c r="F1263" s="199" t="s">
        <v>1594</v>
      </c>
      <c r="G1263" s="38"/>
      <c r="H1263" s="38"/>
      <c r="I1263" s="195"/>
      <c r="J1263" s="38"/>
      <c r="K1263" s="38"/>
      <c r="L1263" s="41"/>
      <c r="M1263" s="196"/>
      <c r="N1263" s="197"/>
      <c r="O1263" s="66"/>
      <c r="P1263" s="66"/>
      <c r="Q1263" s="66"/>
      <c r="R1263" s="66"/>
      <c r="S1263" s="66"/>
      <c r="T1263" s="67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T1263" s="19" t="s">
        <v>155</v>
      </c>
      <c r="AU1263" s="19" t="s">
        <v>85</v>
      </c>
    </row>
    <row r="1264" spans="2:51" s="15" customFormat="1" ht="11.25">
      <c r="B1264" s="227"/>
      <c r="C1264" s="228"/>
      <c r="D1264" s="193" t="s">
        <v>184</v>
      </c>
      <c r="E1264" s="229" t="s">
        <v>19</v>
      </c>
      <c r="F1264" s="230" t="s">
        <v>416</v>
      </c>
      <c r="G1264" s="228"/>
      <c r="H1264" s="229" t="s">
        <v>19</v>
      </c>
      <c r="I1264" s="231"/>
      <c r="J1264" s="228"/>
      <c r="K1264" s="228"/>
      <c r="L1264" s="232"/>
      <c r="M1264" s="233"/>
      <c r="N1264" s="234"/>
      <c r="O1264" s="234"/>
      <c r="P1264" s="234"/>
      <c r="Q1264" s="234"/>
      <c r="R1264" s="234"/>
      <c r="S1264" s="234"/>
      <c r="T1264" s="235"/>
      <c r="AT1264" s="236" t="s">
        <v>184</v>
      </c>
      <c r="AU1264" s="236" t="s">
        <v>85</v>
      </c>
      <c r="AV1264" s="15" t="s">
        <v>83</v>
      </c>
      <c r="AW1264" s="15" t="s">
        <v>37</v>
      </c>
      <c r="AX1264" s="15" t="s">
        <v>75</v>
      </c>
      <c r="AY1264" s="236" t="s">
        <v>144</v>
      </c>
    </row>
    <row r="1265" spans="2:51" s="13" customFormat="1" ht="11.25">
      <c r="B1265" s="201"/>
      <c r="C1265" s="202"/>
      <c r="D1265" s="193" t="s">
        <v>184</v>
      </c>
      <c r="E1265" s="203" t="s">
        <v>19</v>
      </c>
      <c r="F1265" s="204" t="s">
        <v>863</v>
      </c>
      <c r="G1265" s="202"/>
      <c r="H1265" s="205">
        <v>34.432</v>
      </c>
      <c r="I1265" s="206"/>
      <c r="J1265" s="202"/>
      <c r="K1265" s="202"/>
      <c r="L1265" s="207"/>
      <c r="M1265" s="208"/>
      <c r="N1265" s="209"/>
      <c r="O1265" s="209"/>
      <c r="P1265" s="209"/>
      <c r="Q1265" s="209"/>
      <c r="R1265" s="209"/>
      <c r="S1265" s="209"/>
      <c r="T1265" s="210"/>
      <c r="AT1265" s="211" t="s">
        <v>184</v>
      </c>
      <c r="AU1265" s="211" t="s">
        <v>85</v>
      </c>
      <c r="AV1265" s="13" t="s">
        <v>85</v>
      </c>
      <c r="AW1265" s="13" t="s">
        <v>37</v>
      </c>
      <c r="AX1265" s="13" t="s">
        <v>75</v>
      </c>
      <c r="AY1265" s="211" t="s">
        <v>144</v>
      </c>
    </row>
    <row r="1266" spans="2:51" s="15" customFormat="1" ht="11.25">
      <c r="B1266" s="227"/>
      <c r="C1266" s="228"/>
      <c r="D1266" s="193" t="s">
        <v>184</v>
      </c>
      <c r="E1266" s="229" t="s">
        <v>19</v>
      </c>
      <c r="F1266" s="230" t="s">
        <v>509</v>
      </c>
      <c r="G1266" s="228"/>
      <c r="H1266" s="229" t="s">
        <v>19</v>
      </c>
      <c r="I1266" s="231"/>
      <c r="J1266" s="228"/>
      <c r="K1266" s="228"/>
      <c r="L1266" s="232"/>
      <c r="M1266" s="233"/>
      <c r="N1266" s="234"/>
      <c r="O1266" s="234"/>
      <c r="P1266" s="234"/>
      <c r="Q1266" s="234"/>
      <c r="R1266" s="234"/>
      <c r="S1266" s="234"/>
      <c r="T1266" s="235"/>
      <c r="AT1266" s="236" t="s">
        <v>184</v>
      </c>
      <c r="AU1266" s="236" t="s">
        <v>85</v>
      </c>
      <c r="AV1266" s="15" t="s">
        <v>83</v>
      </c>
      <c r="AW1266" s="15" t="s">
        <v>37</v>
      </c>
      <c r="AX1266" s="15" t="s">
        <v>75</v>
      </c>
      <c r="AY1266" s="236" t="s">
        <v>144</v>
      </c>
    </row>
    <row r="1267" spans="2:51" s="13" customFormat="1" ht="11.25">
      <c r="B1267" s="201"/>
      <c r="C1267" s="202"/>
      <c r="D1267" s="193" t="s">
        <v>184</v>
      </c>
      <c r="E1267" s="203" t="s">
        <v>19</v>
      </c>
      <c r="F1267" s="204" t="s">
        <v>864</v>
      </c>
      <c r="G1267" s="202"/>
      <c r="H1267" s="205">
        <v>68.7</v>
      </c>
      <c r="I1267" s="206"/>
      <c r="J1267" s="202"/>
      <c r="K1267" s="202"/>
      <c r="L1267" s="207"/>
      <c r="M1267" s="208"/>
      <c r="N1267" s="209"/>
      <c r="O1267" s="209"/>
      <c r="P1267" s="209"/>
      <c r="Q1267" s="209"/>
      <c r="R1267" s="209"/>
      <c r="S1267" s="209"/>
      <c r="T1267" s="210"/>
      <c r="AT1267" s="211" t="s">
        <v>184</v>
      </c>
      <c r="AU1267" s="211" t="s">
        <v>85</v>
      </c>
      <c r="AV1267" s="13" t="s">
        <v>85</v>
      </c>
      <c r="AW1267" s="13" t="s">
        <v>37</v>
      </c>
      <c r="AX1267" s="13" t="s">
        <v>75</v>
      </c>
      <c r="AY1267" s="211" t="s">
        <v>144</v>
      </c>
    </row>
    <row r="1268" spans="2:51" s="14" customFormat="1" ht="11.25">
      <c r="B1268" s="212"/>
      <c r="C1268" s="213"/>
      <c r="D1268" s="193" t="s">
        <v>184</v>
      </c>
      <c r="E1268" s="214" t="s">
        <v>19</v>
      </c>
      <c r="F1268" s="215" t="s">
        <v>186</v>
      </c>
      <c r="G1268" s="213"/>
      <c r="H1268" s="216">
        <v>103.132</v>
      </c>
      <c r="I1268" s="217"/>
      <c r="J1268" s="213"/>
      <c r="K1268" s="213"/>
      <c r="L1268" s="218"/>
      <c r="M1268" s="219"/>
      <c r="N1268" s="220"/>
      <c r="O1268" s="220"/>
      <c r="P1268" s="220"/>
      <c r="Q1268" s="220"/>
      <c r="R1268" s="220"/>
      <c r="S1268" s="220"/>
      <c r="T1268" s="221"/>
      <c r="AT1268" s="222" t="s">
        <v>184</v>
      </c>
      <c r="AU1268" s="222" t="s">
        <v>85</v>
      </c>
      <c r="AV1268" s="14" t="s">
        <v>169</v>
      </c>
      <c r="AW1268" s="14" t="s">
        <v>37</v>
      </c>
      <c r="AX1268" s="14" t="s">
        <v>83</v>
      </c>
      <c r="AY1268" s="222" t="s">
        <v>144</v>
      </c>
    </row>
    <row r="1269" spans="1:65" s="2" customFormat="1" ht="16.5" customHeight="1">
      <c r="A1269" s="36"/>
      <c r="B1269" s="37"/>
      <c r="C1269" s="248" t="s">
        <v>1595</v>
      </c>
      <c r="D1269" s="248" t="s">
        <v>654</v>
      </c>
      <c r="E1269" s="249" t="s">
        <v>1596</v>
      </c>
      <c r="F1269" s="250" t="s">
        <v>1597</v>
      </c>
      <c r="G1269" s="251" t="s">
        <v>199</v>
      </c>
      <c r="H1269" s="252">
        <v>109.32</v>
      </c>
      <c r="I1269" s="253"/>
      <c r="J1269" s="254">
        <f>ROUND(I1269*H1269,2)</f>
        <v>0</v>
      </c>
      <c r="K1269" s="250" t="s">
        <v>19</v>
      </c>
      <c r="L1269" s="255"/>
      <c r="M1269" s="256" t="s">
        <v>19</v>
      </c>
      <c r="N1269" s="257" t="s">
        <v>46</v>
      </c>
      <c r="O1269" s="66"/>
      <c r="P1269" s="189">
        <f>O1269*H1269</f>
        <v>0</v>
      </c>
      <c r="Q1269" s="189">
        <v>0</v>
      </c>
      <c r="R1269" s="189">
        <f>Q1269*H1269</f>
        <v>0</v>
      </c>
      <c r="S1269" s="189">
        <v>0</v>
      </c>
      <c r="T1269" s="190">
        <f>S1269*H1269</f>
        <v>0</v>
      </c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R1269" s="191" t="s">
        <v>573</v>
      </c>
      <c r="AT1269" s="191" t="s">
        <v>654</v>
      </c>
      <c r="AU1269" s="191" t="s">
        <v>85</v>
      </c>
      <c r="AY1269" s="19" t="s">
        <v>144</v>
      </c>
      <c r="BE1269" s="192">
        <f>IF(N1269="základní",J1269,0)</f>
        <v>0</v>
      </c>
      <c r="BF1269" s="192">
        <f>IF(N1269="snížená",J1269,0)</f>
        <v>0</v>
      </c>
      <c r="BG1269" s="192">
        <f>IF(N1269="zákl. přenesená",J1269,0)</f>
        <v>0</v>
      </c>
      <c r="BH1269" s="192">
        <f>IF(N1269="sníž. přenesená",J1269,0)</f>
        <v>0</v>
      </c>
      <c r="BI1269" s="192">
        <f>IF(N1269="nulová",J1269,0)</f>
        <v>0</v>
      </c>
      <c r="BJ1269" s="19" t="s">
        <v>83</v>
      </c>
      <c r="BK1269" s="192">
        <f>ROUND(I1269*H1269,2)</f>
        <v>0</v>
      </c>
      <c r="BL1269" s="19" t="s">
        <v>249</v>
      </c>
      <c r="BM1269" s="191" t="s">
        <v>1598</v>
      </c>
    </row>
    <row r="1270" spans="1:47" s="2" customFormat="1" ht="11.25">
      <c r="A1270" s="36"/>
      <c r="B1270" s="37"/>
      <c r="C1270" s="38"/>
      <c r="D1270" s="193" t="s">
        <v>154</v>
      </c>
      <c r="E1270" s="38"/>
      <c r="F1270" s="194" t="s">
        <v>1597</v>
      </c>
      <c r="G1270" s="38"/>
      <c r="H1270" s="38"/>
      <c r="I1270" s="195"/>
      <c r="J1270" s="38"/>
      <c r="K1270" s="38"/>
      <c r="L1270" s="41"/>
      <c r="M1270" s="196"/>
      <c r="N1270" s="197"/>
      <c r="O1270" s="66"/>
      <c r="P1270" s="66"/>
      <c r="Q1270" s="66"/>
      <c r="R1270" s="66"/>
      <c r="S1270" s="66"/>
      <c r="T1270" s="67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T1270" s="19" t="s">
        <v>154</v>
      </c>
      <c r="AU1270" s="19" t="s">
        <v>85</v>
      </c>
    </row>
    <row r="1271" spans="2:51" s="13" customFormat="1" ht="11.25">
      <c r="B1271" s="201"/>
      <c r="C1271" s="202"/>
      <c r="D1271" s="193" t="s">
        <v>184</v>
      </c>
      <c r="E1271" s="203" t="s">
        <v>19</v>
      </c>
      <c r="F1271" s="204" t="s">
        <v>1599</v>
      </c>
      <c r="G1271" s="202"/>
      <c r="H1271" s="205">
        <v>109.32</v>
      </c>
      <c r="I1271" s="206"/>
      <c r="J1271" s="202"/>
      <c r="K1271" s="202"/>
      <c r="L1271" s="207"/>
      <c r="M1271" s="208"/>
      <c r="N1271" s="209"/>
      <c r="O1271" s="209"/>
      <c r="P1271" s="209"/>
      <c r="Q1271" s="209"/>
      <c r="R1271" s="209"/>
      <c r="S1271" s="209"/>
      <c r="T1271" s="210"/>
      <c r="AT1271" s="211" t="s">
        <v>184</v>
      </c>
      <c r="AU1271" s="211" t="s">
        <v>85</v>
      </c>
      <c r="AV1271" s="13" t="s">
        <v>85</v>
      </c>
      <c r="AW1271" s="13" t="s">
        <v>37</v>
      </c>
      <c r="AX1271" s="13" t="s">
        <v>83</v>
      </c>
      <c r="AY1271" s="211" t="s">
        <v>144</v>
      </c>
    </row>
    <row r="1272" spans="1:65" s="2" customFormat="1" ht="16.5" customHeight="1">
      <c r="A1272" s="36"/>
      <c r="B1272" s="37"/>
      <c r="C1272" s="180" t="s">
        <v>1600</v>
      </c>
      <c r="D1272" s="180" t="s">
        <v>147</v>
      </c>
      <c r="E1272" s="181" t="s">
        <v>1601</v>
      </c>
      <c r="F1272" s="182" t="s">
        <v>1602</v>
      </c>
      <c r="G1272" s="183" t="s">
        <v>199</v>
      </c>
      <c r="H1272" s="184">
        <v>103.132</v>
      </c>
      <c r="I1272" s="185"/>
      <c r="J1272" s="186">
        <f>ROUND(I1272*H1272,2)</f>
        <v>0</v>
      </c>
      <c r="K1272" s="182" t="s">
        <v>151</v>
      </c>
      <c r="L1272" s="41"/>
      <c r="M1272" s="187" t="s">
        <v>19</v>
      </c>
      <c r="N1272" s="188" t="s">
        <v>46</v>
      </c>
      <c r="O1272" s="66"/>
      <c r="P1272" s="189">
        <f>O1272*H1272</f>
        <v>0</v>
      </c>
      <c r="Q1272" s="189">
        <v>5E-05</v>
      </c>
      <c r="R1272" s="189">
        <f>Q1272*H1272</f>
        <v>0.005156600000000001</v>
      </c>
      <c r="S1272" s="189">
        <v>0</v>
      </c>
      <c r="T1272" s="190">
        <f>S1272*H1272</f>
        <v>0</v>
      </c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R1272" s="191" t="s">
        <v>249</v>
      </c>
      <c r="AT1272" s="191" t="s">
        <v>147</v>
      </c>
      <c r="AU1272" s="191" t="s">
        <v>85</v>
      </c>
      <c r="AY1272" s="19" t="s">
        <v>144</v>
      </c>
      <c r="BE1272" s="192">
        <f>IF(N1272="základní",J1272,0)</f>
        <v>0</v>
      </c>
      <c r="BF1272" s="192">
        <f>IF(N1272="snížená",J1272,0)</f>
        <v>0</v>
      </c>
      <c r="BG1272" s="192">
        <f>IF(N1272="zákl. přenesená",J1272,0)</f>
        <v>0</v>
      </c>
      <c r="BH1272" s="192">
        <f>IF(N1272="sníž. přenesená",J1272,0)</f>
        <v>0</v>
      </c>
      <c r="BI1272" s="192">
        <f>IF(N1272="nulová",J1272,0)</f>
        <v>0</v>
      </c>
      <c r="BJ1272" s="19" t="s">
        <v>83</v>
      </c>
      <c r="BK1272" s="192">
        <f>ROUND(I1272*H1272,2)</f>
        <v>0</v>
      </c>
      <c r="BL1272" s="19" t="s">
        <v>249</v>
      </c>
      <c r="BM1272" s="191" t="s">
        <v>1603</v>
      </c>
    </row>
    <row r="1273" spans="1:47" s="2" customFormat="1" ht="11.25">
      <c r="A1273" s="36"/>
      <c r="B1273" s="37"/>
      <c r="C1273" s="38"/>
      <c r="D1273" s="193" t="s">
        <v>154</v>
      </c>
      <c r="E1273" s="38"/>
      <c r="F1273" s="194" t="s">
        <v>1604</v>
      </c>
      <c r="G1273" s="38"/>
      <c r="H1273" s="38"/>
      <c r="I1273" s="195"/>
      <c r="J1273" s="38"/>
      <c r="K1273" s="38"/>
      <c r="L1273" s="41"/>
      <c r="M1273" s="196"/>
      <c r="N1273" s="197"/>
      <c r="O1273" s="66"/>
      <c r="P1273" s="66"/>
      <c r="Q1273" s="66"/>
      <c r="R1273" s="66"/>
      <c r="S1273" s="66"/>
      <c r="T1273" s="67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T1273" s="19" t="s">
        <v>154</v>
      </c>
      <c r="AU1273" s="19" t="s">
        <v>85</v>
      </c>
    </row>
    <row r="1274" spans="1:47" s="2" customFormat="1" ht="11.25">
      <c r="A1274" s="36"/>
      <c r="B1274" s="37"/>
      <c r="C1274" s="38"/>
      <c r="D1274" s="198" t="s">
        <v>155</v>
      </c>
      <c r="E1274" s="38"/>
      <c r="F1274" s="199" t="s">
        <v>1605</v>
      </c>
      <c r="G1274" s="38"/>
      <c r="H1274" s="38"/>
      <c r="I1274" s="195"/>
      <c r="J1274" s="38"/>
      <c r="K1274" s="38"/>
      <c r="L1274" s="41"/>
      <c r="M1274" s="196"/>
      <c r="N1274" s="197"/>
      <c r="O1274" s="66"/>
      <c r="P1274" s="66"/>
      <c r="Q1274" s="66"/>
      <c r="R1274" s="66"/>
      <c r="S1274" s="66"/>
      <c r="T1274" s="67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T1274" s="19" t="s">
        <v>155</v>
      </c>
      <c r="AU1274" s="19" t="s">
        <v>85</v>
      </c>
    </row>
    <row r="1275" spans="2:51" s="15" customFormat="1" ht="11.25">
      <c r="B1275" s="227"/>
      <c r="C1275" s="228"/>
      <c r="D1275" s="193" t="s">
        <v>184</v>
      </c>
      <c r="E1275" s="229" t="s">
        <v>19</v>
      </c>
      <c r="F1275" s="230" t="s">
        <v>416</v>
      </c>
      <c r="G1275" s="228"/>
      <c r="H1275" s="229" t="s">
        <v>19</v>
      </c>
      <c r="I1275" s="231"/>
      <c r="J1275" s="228"/>
      <c r="K1275" s="228"/>
      <c r="L1275" s="232"/>
      <c r="M1275" s="233"/>
      <c r="N1275" s="234"/>
      <c r="O1275" s="234"/>
      <c r="P1275" s="234"/>
      <c r="Q1275" s="234"/>
      <c r="R1275" s="234"/>
      <c r="S1275" s="234"/>
      <c r="T1275" s="235"/>
      <c r="AT1275" s="236" t="s">
        <v>184</v>
      </c>
      <c r="AU1275" s="236" t="s">
        <v>85</v>
      </c>
      <c r="AV1275" s="15" t="s">
        <v>83</v>
      </c>
      <c r="AW1275" s="15" t="s">
        <v>37</v>
      </c>
      <c r="AX1275" s="15" t="s">
        <v>75</v>
      </c>
      <c r="AY1275" s="236" t="s">
        <v>144</v>
      </c>
    </row>
    <row r="1276" spans="2:51" s="13" customFormat="1" ht="11.25">
      <c r="B1276" s="201"/>
      <c r="C1276" s="202"/>
      <c r="D1276" s="193" t="s">
        <v>184</v>
      </c>
      <c r="E1276" s="203" t="s">
        <v>19</v>
      </c>
      <c r="F1276" s="204" t="s">
        <v>863</v>
      </c>
      <c r="G1276" s="202"/>
      <c r="H1276" s="205">
        <v>34.432</v>
      </c>
      <c r="I1276" s="206"/>
      <c r="J1276" s="202"/>
      <c r="K1276" s="202"/>
      <c r="L1276" s="207"/>
      <c r="M1276" s="208"/>
      <c r="N1276" s="209"/>
      <c r="O1276" s="209"/>
      <c r="P1276" s="209"/>
      <c r="Q1276" s="209"/>
      <c r="R1276" s="209"/>
      <c r="S1276" s="209"/>
      <c r="T1276" s="210"/>
      <c r="AT1276" s="211" t="s">
        <v>184</v>
      </c>
      <c r="AU1276" s="211" t="s">
        <v>85</v>
      </c>
      <c r="AV1276" s="13" t="s">
        <v>85</v>
      </c>
      <c r="AW1276" s="13" t="s">
        <v>37</v>
      </c>
      <c r="AX1276" s="13" t="s">
        <v>75</v>
      </c>
      <c r="AY1276" s="211" t="s">
        <v>144</v>
      </c>
    </row>
    <row r="1277" spans="2:51" s="15" customFormat="1" ht="11.25">
      <c r="B1277" s="227"/>
      <c r="C1277" s="228"/>
      <c r="D1277" s="193" t="s">
        <v>184</v>
      </c>
      <c r="E1277" s="229" t="s">
        <v>19</v>
      </c>
      <c r="F1277" s="230" t="s">
        <v>509</v>
      </c>
      <c r="G1277" s="228"/>
      <c r="H1277" s="229" t="s">
        <v>19</v>
      </c>
      <c r="I1277" s="231"/>
      <c r="J1277" s="228"/>
      <c r="K1277" s="228"/>
      <c r="L1277" s="232"/>
      <c r="M1277" s="233"/>
      <c r="N1277" s="234"/>
      <c r="O1277" s="234"/>
      <c r="P1277" s="234"/>
      <c r="Q1277" s="234"/>
      <c r="R1277" s="234"/>
      <c r="S1277" s="234"/>
      <c r="T1277" s="235"/>
      <c r="AT1277" s="236" t="s">
        <v>184</v>
      </c>
      <c r="AU1277" s="236" t="s">
        <v>85</v>
      </c>
      <c r="AV1277" s="15" t="s">
        <v>83</v>
      </c>
      <c r="AW1277" s="15" t="s">
        <v>37</v>
      </c>
      <c r="AX1277" s="15" t="s">
        <v>75</v>
      </c>
      <c r="AY1277" s="236" t="s">
        <v>144</v>
      </c>
    </row>
    <row r="1278" spans="2:51" s="13" customFormat="1" ht="11.25">
      <c r="B1278" s="201"/>
      <c r="C1278" s="202"/>
      <c r="D1278" s="193" t="s">
        <v>184</v>
      </c>
      <c r="E1278" s="203" t="s">
        <v>19</v>
      </c>
      <c r="F1278" s="204" t="s">
        <v>864</v>
      </c>
      <c r="G1278" s="202"/>
      <c r="H1278" s="205">
        <v>68.7</v>
      </c>
      <c r="I1278" s="206"/>
      <c r="J1278" s="202"/>
      <c r="K1278" s="202"/>
      <c r="L1278" s="207"/>
      <c r="M1278" s="208"/>
      <c r="N1278" s="209"/>
      <c r="O1278" s="209"/>
      <c r="P1278" s="209"/>
      <c r="Q1278" s="209"/>
      <c r="R1278" s="209"/>
      <c r="S1278" s="209"/>
      <c r="T1278" s="210"/>
      <c r="AT1278" s="211" t="s">
        <v>184</v>
      </c>
      <c r="AU1278" s="211" t="s">
        <v>85</v>
      </c>
      <c r="AV1278" s="13" t="s">
        <v>85</v>
      </c>
      <c r="AW1278" s="13" t="s">
        <v>37</v>
      </c>
      <c r="AX1278" s="13" t="s">
        <v>75</v>
      </c>
      <c r="AY1278" s="211" t="s">
        <v>144</v>
      </c>
    </row>
    <row r="1279" spans="2:51" s="14" customFormat="1" ht="11.25">
      <c r="B1279" s="212"/>
      <c r="C1279" s="213"/>
      <c r="D1279" s="193" t="s">
        <v>184</v>
      </c>
      <c r="E1279" s="214" t="s">
        <v>19</v>
      </c>
      <c r="F1279" s="215" t="s">
        <v>186</v>
      </c>
      <c r="G1279" s="213"/>
      <c r="H1279" s="216">
        <v>103.132</v>
      </c>
      <c r="I1279" s="217"/>
      <c r="J1279" s="213"/>
      <c r="K1279" s="213"/>
      <c r="L1279" s="218"/>
      <c r="M1279" s="219"/>
      <c r="N1279" s="220"/>
      <c r="O1279" s="220"/>
      <c r="P1279" s="220"/>
      <c r="Q1279" s="220"/>
      <c r="R1279" s="220"/>
      <c r="S1279" s="220"/>
      <c r="T1279" s="221"/>
      <c r="AT1279" s="222" t="s">
        <v>184</v>
      </c>
      <c r="AU1279" s="222" t="s">
        <v>85</v>
      </c>
      <c r="AV1279" s="14" t="s">
        <v>169</v>
      </c>
      <c r="AW1279" s="14" t="s">
        <v>37</v>
      </c>
      <c r="AX1279" s="14" t="s">
        <v>83</v>
      </c>
      <c r="AY1279" s="222" t="s">
        <v>144</v>
      </c>
    </row>
    <row r="1280" spans="1:65" s="2" customFormat="1" ht="16.5" customHeight="1">
      <c r="A1280" s="36"/>
      <c r="B1280" s="37"/>
      <c r="C1280" s="180" t="s">
        <v>1606</v>
      </c>
      <c r="D1280" s="180" t="s">
        <v>147</v>
      </c>
      <c r="E1280" s="181" t="s">
        <v>1607</v>
      </c>
      <c r="F1280" s="182" t="s">
        <v>1608</v>
      </c>
      <c r="G1280" s="183" t="s">
        <v>455</v>
      </c>
      <c r="H1280" s="184">
        <v>1.377</v>
      </c>
      <c r="I1280" s="185"/>
      <c r="J1280" s="186">
        <f>ROUND(I1280*H1280,2)</f>
        <v>0</v>
      </c>
      <c r="K1280" s="182" t="s">
        <v>151</v>
      </c>
      <c r="L1280" s="41"/>
      <c r="M1280" s="187" t="s">
        <v>19</v>
      </c>
      <c r="N1280" s="188" t="s">
        <v>46</v>
      </c>
      <c r="O1280" s="66"/>
      <c r="P1280" s="189">
        <f>O1280*H1280</f>
        <v>0</v>
      </c>
      <c r="Q1280" s="189">
        <v>0</v>
      </c>
      <c r="R1280" s="189">
        <f>Q1280*H1280</f>
        <v>0</v>
      </c>
      <c r="S1280" s="189">
        <v>0</v>
      </c>
      <c r="T1280" s="190">
        <f>S1280*H1280</f>
        <v>0</v>
      </c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R1280" s="191" t="s">
        <v>249</v>
      </c>
      <c r="AT1280" s="191" t="s">
        <v>147</v>
      </c>
      <c r="AU1280" s="191" t="s">
        <v>85</v>
      </c>
      <c r="AY1280" s="19" t="s">
        <v>144</v>
      </c>
      <c r="BE1280" s="192">
        <f>IF(N1280="základní",J1280,0)</f>
        <v>0</v>
      </c>
      <c r="BF1280" s="192">
        <f>IF(N1280="snížená",J1280,0)</f>
        <v>0</v>
      </c>
      <c r="BG1280" s="192">
        <f>IF(N1280="zákl. přenesená",J1280,0)</f>
        <v>0</v>
      </c>
      <c r="BH1280" s="192">
        <f>IF(N1280="sníž. přenesená",J1280,0)</f>
        <v>0</v>
      </c>
      <c r="BI1280" s="192">
        <f>IF(N1280="nulová",J1280,0)</f>
        <v>0</v>
      </c>
      <c r="BJ1280" s="19" t="s">
        <v>83</v>
      </c>
      <c r="BK1280" s="192">
        <f>ROUND(I1280*H1280,2)</f>
        <v>0</v>
      </c>
      <c r="BL1280" s="19" t="s">
        <v>249</v>
      </c>
      <c r="BM1280" s="191" t="s">
        <v>1609</v>
      </c>
    </row>
    <row r="1281" spans="1:47" s="2" customFormat="1" ht="19.5">
      <c r="A1281" s="36"/>
      <c r="B1281" s="37"/>
      <c r="C1281" s="38"/>
      <c r="D1281" s="193" t="s">
        <v>154</v>
      </c>
      <c r="E1281" s="38"/>
      <c r="F1281" s="194" t="s">
        <v>1610</v>
      </c>
      <c r="G1281" s="38"/>
      <c r="H1281" s="38"/>
      <c r="I1281" s="195"/>
      <c r="J1281" s="38"/>
      <c r="K1281" s="38"/>
      <c r="L1281" s="41"/>
      <c r="M1281" s="196"/>
      <c r="N1281" s="197"/>
      <c r="O1281" s="66"/>
      <c r="P1281" s="66"/>
      <c r="Q1281" s="66"/>
      <c r="R1281" s="66"/>
      <c r="S1281" s="66"/>
      <c r="T1281" s="67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T1281" s="19" t="s">
        <v>154</v>
      </c>
      <c r="AU1281" s="19" t="s">
        <v>85</v>
      </c>
    </row>
    <row r="1282" spans="1:47" s="2" customFormat="1" ht="11.25">
      <c r="A1282" s="36"/>
      <c r="B1282" s="37"/>
      <c r="C1282" s="38"/>
      <c r="D1282" s="198" t="s">
        <v>155</v>
      </c>
      <c r="E1282" s="38"/>
      <c r="F1282" s="199" t="s">
        <v>1611</v>
      </c>
      <c r="G1282" s="38"/>
      <c r="H1282" s="38"/>
      <c r="I1282" s="195"/>
      <c r="J1282" s="38"/>
      <c r="K1282" s="38"/>
      <c r="L1282" s="41"/>
      <c r="M1282" s="196"/>
      <c r="N1282" s="197"/>
      <c r="O1282" s="66"/>
      <c r="P1282" s="66"/>
      <c r="Q1282" s="66"/>
      <c r="R1282" s="66"/>
      <c r="S1282" s="66"/>
      <c r="T1282" s="67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T1282" s="19" t="s">
        <v>155</v>
      </c>
      <c r="AU1282" s="19" t="s">
        <v>85</v>
      </c>
    </row>
    <row r="1283" spans="2:63" s="12" customFormat="1" ht="22.9" customHeight="1">
      <c r="B1283" s="164"/>
      <c r="C1283" s="165"/>
      <c r="D1283" s="166" t="s">
        <v>74</v>
      </c>
      <c r="E1283" s="178" t="s">
        <v>1612</v>
      </c>
      <c r="F1283" s="178" t="s">
        <v>1613</v>
      </c>
      <c r="G1283" s="165"/>
      <c r="H1283" s="165"/>
      <c r="I1283" s="168"/>
      <c r="J1283" s="179">
        <f>BK1283</f>
        <v>0</v>
      </c>
      <c r="K1283" s="165"/>
      <c r="L1283" s="170"/>
      <c r="M1283" s="171"/>
      <c r="N1283" s="172"/>
      <c r="O1283" s="172"/>
      <c r="P1283" s="173">
        <f>SUM(P1284:P1301)</f>
        <v>0</v>
      </c>
      <c r="Q1283" s="172"/>
      <c r="R1283" s="173">
        <f>SUM(R1284:R1301)</f>
        <v>0.0033000000000000004</v>
      </c>
      <c r="S1283" s="172"/>
      <c r="T1283" s="174">
        <f>SUM(T1284:T1301)</f>
        <v>0</v>
      </c>
      <c r="AR1283" s="175" t="s">
        <v>85</v>
      </c>
      <c r="AT1283" s="176" t="s">
        <v>74</v>
      </c>
      <c r="AU1283" s="176" t="s">
        <v>83</v>
      </c>
      <c r="AY1283" s="175" t="s">
        <v>144</v>
      </c>
      <c r="BK1283" s="177">
        <f>SUM(BK1284:BK1301)</f>
        <v>0</v>
      </c>
    </row>
    <row r="1284" spans="1:65" s="2" customFormat="1" ht="16.5" customHeight="1">
      <c r="A1284" s="36"/>
      <c r="B1284" s="37"/>
      <c r="C1284" s="180" t="s">
        <v>1614</v>
      </c>
      <c r="D1284" s="180" t="s">
        <v>147</v>
      </c>
      <c r="E1284" s="181" t="s">
        <v>1615</v>
      </c>
      <c r="F1284" s="182" t="s">
        <v>1616</v>
      </c>
      <c r="G1284" s="183" t="s">
        <v>199</v>
      </c>
      <c r="H1284" s="184">
        <v>6</v>
      </c>
      <c r="I1284" s="185"/>
      <c r="J1284" s="186">
        <f>ROUND(I1284*H1284,2)</f>
        <v>0</v>
      </c>
      <c r="K1284" s="182" t="s">
        <v>151</v>
      </c>
      <c r="L1284" s="41"/>
      <c r="M1284" s="187" t="s">
        <v>19</v>
      </c>
      <c r="N1284" s="188" t="s">
        <v>46</v>
      </c>
      <c r="O1284" s="66"/>
      <c r="P1284" s="189">
        <f>O1284*H1284</f>
        <v>0</v>
      </c>
      <c r="Q1284" s="189">
        <v>7E-05</v>
      </c>
      <c r="R1284" s="189">
        <f>Q1284*H1284</f>
        <v>0.00041999999999999996</v>
      </c>
      <c r="S1284" s="189">
        <v>0</v>
      </c>
      <c r="T1284" s="190">
        <f>S1284*H1284</f>
        <v>0</v>
      </c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R1284" s="191" t="s">
        <v>249</v>
      </c>
      <c r="AT1284" s="191" t="s">
        <v>147</v>
      </c>
      <c r="AU1284" s="191" t="s">
        <v>85</v>
      </c>
      <c r="AY1284" s="19" t="s">
        <v>144</v>
      </c>
      <c r="BE1284" s="192">
        <f>IF(N1284="základní",J1284,0)</f>
        <v>0</v>
      </c>
      <c r="BF1284" s="192">
        <f>IF(N1284="snížená",J1284,0)</f>
        <v>0</v>
      </c>
      <c r="BG1284" s="192">
        <f>IF(N1284="zákl. přenesená",J1284,0)</f>
        <v>0</v>
      </c>
      <c r="BH1284" s="192">
        <f>IF(N1284="sníž. přenesená",J1284,0)</f>
        <v>0</v>
      </c>
      <c r="BI1284" s="192">
        <f>IF(N1284="nulová",J1284,0)</f>
        <v>0</v>
      </c>
      <c r="BJ1284" s="19" t="s">
        <v>83</v>
      </c>
      <c r="BK1284" s="192">
        <f>ROUND(I1284*H1284,2)</f>
        <v>0</v>
      </c>
      <c r="BL1284" s="19" t="s">
        <v>249</v>
      </c>
      <c r="BM1284" s="191" t="s">
        <v>1617</v>
      </c>
    </row>
    <row r="1285" spans="1:47" s="2" customFormat="1" ht="11.25">
      <c r="A1285" s="36"/>
      <c r="B1285" s="37"/>
      <c r="C1285" s="38"/>
      <c r="D1285" s="193" t="s">
        <v>154</v>
      </c>
      <c r="E1285" s="38"/>
      <c r="F1285" s="194" t="s">
        <v>1618</v>
      </c>
      <c r="G1285" s="38"/>
      <c r="H1285" s="38"/>
      <c r="I1285" s="195"/>
      <c r="J1285" s="38"/>
      <c r="K1285" s="38"/>
      <c r="L1285" s="41"/>
      <c r="M1285" s="196"/>
      <c r="N1285" s="197"/>
      <c r="O1285" s="66"/>
      <c r="P1285" s="66"/>
      <c r="Q1285" s="66"/>
      <c r="R1285" s="66"/>
      <c r="S1285" s="66"/>
      <c r="T1285" s="67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T1285" s="19" t="s">
        <v>154</v>
      </c>
      <c r="AU1285" s="19" t="s">
        <v>85</v>
      </c>
    </row>
    <row r="1286" spans="1:47" s="2" customFormat="1" ht="11.25">
      <c r="A1286" s="36"/>
      <c r="B1286" s="37"/>
      <c r="C1286" s="38"/>
      <c r="D1286" s="198" t="s">
        <v>155</v>
      </c>
      <c r="E1286" s="38"/>
      <c r="F1286" s="199" t="s">
        <v>1619</v>
      </c>
      <c r="G1286" s="38"/>
      <c r="H1286" s="38"/>
      <c r="I1286" s="195"/>
      <c r="J1286" s="38"/>
      <c r="K1286" s="38"/>
      <c r="L1286" s="41"/>
      <c r="M1286" s="196"/>
      <c r="N1286" s="197"/>
      <c r="O1286" s="66"/>
      <c r="P1286" s="66"/>
      <c r="Q1286" s="66"/>
      <c r="R1286" s="66"/>
      <c r="S1286" s="66"/>
      <c r="T1286" s="67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T1286" s="19" t="s">
        <v>155</v>
      </c>
      <c r="AU1286" s="19" t="s">
        <v>85</v>
      </c>
    </row>
    <row r="1287" spans="1:65" s="2" customFormat="1" ht="16.5" customHeight="1">
      <c r="A1287" s="36"/>
      <c r="B1287" s="37"/>
      <c r="C1287" s="180" t="s">
        <v>1620</v>
      </c>
      <c r="D1287" s="180" t="s">
        <v>147</v>
      </c>
      <c r="E1287" s="181" t="s">
        <v>1621</v>
      </c>
      <c r="F1287" s="182" t="s">
        <v>1622</v>
      </c>
      <c r="G1287" s="183" t="s">
        <v>199</v>
      </c>
      <c r="H1287" s="184">
        <v>6</v>
      </c>
      <c r="I1287" s="185"/>
      <c r="J1287" s="186">
        <f>ROUND(I1287*H1287,2)</f>
        <v>0</v>
      </c>
      <c r="K1287" s="182" t="s">
        <v>151</v>
      </c>
      <c r="L1287" s="41"/>
      <c r="M1287" s="187" t="s">
        <v>19</v>
      </c>
      <c r="N1287" s="188" t="s">
        <v>46</v>
      </c>
      <c r="O1287" s="66"/>
      <c r="P1287" s="189">
        <f>O1287*H1287</f>
        <v>0</v>
      </c>
      <c r="Q1287" s="189">
        <v>7E-05</v>
      </c>
      <c r="R1287" s="189">
        <f>Q1287*H1287</f>
        <v>0.00041999999999999996</v>
      </c>
      <c r="S1287" s="189">
        <v>0</v>
      </c>
      <c r="T1287" s="190">
        <f>S1287*H1287</f>
        <v>0</v>
      </c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R1287" s="191" t="s">
        <v>249</v>
      </c>
      <c r="AT1287" s="191" t="s">
        <v>147</v>
      </c>
      <c r="AU1287" s="191" t="s">
        <v>85</v>
      </c>
      <c r="AY1287" s="19" t="s">
        <v>144</v>
      </c>
      <c r="BE1287" s="192">
        <f>IF(N1287="základní",J1287,0)</f>
        <v>0</v>
      </c>
      <c r="BF1287" s="192">
        <f>IF(N1287="snížená",J1287,0)</f>
        <v>0</v>
      </c>
      <c r="BG1287" s="192">
        <f>IF(N1287="zákl. přenesená",J1287,0)</f>
        <v>0</v>
      </c>
      <c r="BH1287" s="192">
        <f>IF(N1287="sníž. přenesená",J1287,0)</f>
        <v>0</v>
      </c>
      <c r="BI1287" s="192">
        <f>IF(N1287="nulová",J1287,0)</f>
        <v>0</v>
      </c>
      <c r="BJ1287" s="19" t="s">
        <v>83</v>
      </c>
      <c r="BK1287" s="192">
        <f>ROUND(I1287*H1287,2)</f>
        <v>0</v>
      </c>
      <c r="BL1287" s="19" t="s">
        <v>249</v>
      </c>
      <c r="BM1287" s="191" t="s">
        <v>1623</v>
      </c>
    </row>
    <row r="1288" spans="1:47" s="2" customFormat="1" ht="11.25">
      <c r="A1288" s="36"/>
      <c r="B1288" s="37"/>
      <c r="C1288" s="38"/>
      <c r="D1288" s="193" t="s">
        <v>154</v>
      </c>
      <c r="E1288" s="38"/>
      <c r="F1288" s="194" t="s">
        <v>1624</v>
      </c>
      <c r="G1288" s="38"/>
      <c r="H1288" s="38"/>
      <c r="I1288" s="195"/>
      <c r="J1288" s="38"/>
      <c r="K1288" s="38"/>
      <c r="L1288" s="41"/>
      <c r="M1288" s="196"/>
      <c r="N1288" s="197"/>
      <c r="O1288" s="66"/>
      <c r="P1288" s="66"/>
      <c r="Q1288" s="66"/>
      <c r="R1288" s="66"/>
      <c r="S1288" s="66"/>
      <c r="T1288" s="67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T1288" s="19" t="s">
        <v>154</v>
      </c>
      <c r="AU1288" s="19" t="s">
        <v>85</v>
      </c>
    </row>
    <row r="1289" spans="1:47" s="2" customFormat="1" ht="11.25">
      <c r="A1289" s="36"/>
      <c r="B1289" s="37"/>
      <c r="C1289" s="38"/>
      <c r="D1289" s="198" t="s">
        <v>155</v>
      </c>
      <c r="E1289" s="38"/>
      <c r="F1289" s="199" t="s">
        <v>1625</v>
      </c>
      <c r="G1289" s="38"/>
      <c r="H1289" s="38"/>
      <c r="I1289" s="195"/>
      <c r="J1289" s="38"/>
      <c r="K1289" s="38"/>
      <c r="L1289" s="41"/>
      <c r="M1289" s="196"/>
      <c r="N1289" s="197"/>
      <c r="O1289" s="66"/>
      <c r="P1289" s="66"/>
      <c r="Q1289" s="66"/>
      <c r="R1289" s="66"/>
      <c r="S1289" s="66"/>
      <c r="T1289" s="67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T1289" s="19" t="s">
        <v>155</v>
      </c>
      <c r="AU1289" s="19" t="s">
        <v>85</v>
      </c>
    </row>
    <row r="1290" spans="1:65" s="2" customFormat="1" ht="16.5" customHeight="1">
      <c r="A1290" s="36"/>
      <c r="B1290" s="37"/>
      <c r="C1290" s="180" t="s">
        <v>1626</v>
      </c>
      <c r="D1290" s="180" t="s">
        <v>147</v>
      </c>
      <c r="E1290" s="181" t="s">
        <v>1627</v>
      </c>
      <c r="F1290" s="182" t="s">
        <v>1628</v>
      </c>
      <c r="G1290" s="183" t="s">
        <v>199</v>
      </c>
      <c r="H1290" s="184">
        <v>6</v>
      </c>
      <c r="I1290" s="185"/>
      <c r="J1290" s="186">
        <f>ROUND(I1290*H1290,2)</f>
        <v>0</v>
      </c>
      <c r="K1290" s="182" t="s">
        <v>151</v>
      </c>
      <c r="L1290" s="41"/>
      <c r="M1290" s="187" t="s">
        <v>19</v>
      </c>
      <c r="N1290" s="188" t="s">
        <v>46</v>
      </c>
      <c r="O1290" s="66"/>
      <c r="P1290" s="189">
        <f>O1290*H1290</f>
        <v>0</v>
      </c>
      <c r="Q1290" s="189">
        <v>0</v>
      </c>
      <c r="R1290" s="189">
        <f>Q1290*H1290</f>
        <v>0</v>
      </c>
      <c r="S1290" s="189">
        <v>0</v>
      </c>
      <c r="T1290" s="190">
        <f>S1290*H1290</f>
        <v>0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91" t="s">
        <v>249</v>
      </c>
      <c r="AT1290" s="191" t="s">
        <v>147</v>
      </c>
      <c r="AU1290" s="191" t="s">
        <v>85</v>
      </c>
      <c r="AY1290" s="19" t="s">
        <v>144</v>
      </c>
      <c r="BE1290" s="192">
        <f>IF(N1290="základní",J1290,0)</f>
        <v>0</v>
      </c>
      <c r="BF1290" s="192">
        <f>IF(N1290="snížená",J1290,0)</f>
        <v>0</v>
      </c>
      <c r="BG1290" s="192">
        <f>IF(N1290="zákl. přenesená",J1290,0)</f>
        <v>0</v>
      </c>
      <c r="BH1290" s="192">
        <f>IF(N1290="sníž. přenesená",J1290,0)</f>
        <v>0</v>
      </c>
      <c r="BI1290" s="192">
        <f>IF(N1290="nulová",J1290,0)</f>
        <v>0</v>
      </c>
      <c r="BJ1290" s="19" t="s">
        <v>83</v>
      </c>
      <c r="BK1290" s="192">
        <f>ROUND(I1290*H1290,2)</f>
        <v>0</v>
      </c>
      <c r="BL1290" s="19" t="s">
        <v>249</v>
      </c>
      <c r="BM1290" s="191" t="s">
        <v>1629</v>
      </c>
    </row>
    <row r="1291" spans="1:47" s="2" customFormat="1" ht="11.25">
      <c r="A1291" s="36"/>
      <c r="B1291" s="37"/>
      <c r="C1291" s="38"/>
      <c r="D1291" s="193" t="s">
        <v>154</v>
      </c>
      <c r="E1291" s="38"/>
      <c r="F1291" s="194" t="s">
        <v>1630</v>
      </c>
      <c r="G1291" s="38"/>
      <c r="H1291" s="38"/>
      <c r="I1291" s="195"/>
      <c r="J1291" s="38"/>
      <c r="K1291" s="38"/>
      <c r="L1291" s="41"/>
      <c r="M1291" s="196"/>
      <c r="N1291" s="197"/>
      <c r="O1291" s="66"/>
      <c r="P1291" s="66"/>
      <c r="Q1291" s="66"/>
      <c r="R1291" s="66"/>
      <c r="S1291" s="66"/>
      <c r="T1291" s="67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T1291" s="19" t="s">
        <v>154</v>
      </c>
      <c r="AU1291" s="19" t="s">
        <v>85</v>
      </c>
    </row>
    <row r="1292" spans="1:47" s="2" customFormat="1" ht="11.25">
      <c r="A1292" s="36"/>
      <c r="B1292" s="37"/>
      <c r="C1292" s="38"/>
      <c r="D1292" s="198" t="s">
        <v>155</v>
      </c>
      <c r="E1292" s="38"/>
      <c r="F1292" s="199" t="s">
        <v>1631</v>
      </c>
      <c r="G1292" s="38"/>
      <c r="H1292" s="38"/>
      <c r="I1292" s="195"/>
      <c r="J1292" s="38"/>
      <c r="K1292" s="38"/>
      <c r="L1292" s="41"/>
      <c r="M1292" s="196"/>
      <c r="N1292" s="197"/>
      <c r="O1292" s="66"/>
      <c r="P1292" s="66"/>
      <c r="Q1292" s="66"/>
      <c r="R1292" s="66"/>
      <c r="S1292" s="66"/>
      <c r="T1292" s="67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T1292" s="19" t="s">
        <v>155</v>
      </c>
      <c r="AU1292" s="19" t="s">
        <v>85</v>
      </c>
    </row>
    <row r="1293" spans="1:65" s="2" customFormat="1" ht="16.5" customHeight="1">
      <c r="A1293" s="36"/>
      <c r="B1293" s="37"/>
      <c r="C1293" s="180" t="s">
        <v>1632</v>
      </c>
      <c r="D1293" s="180" t="s">
        <v>147</v>
      </c>
      <c r="E1293" s="181" t="s">
        <v>1633</v>
      </c>
      <c r="F1293" s="182" t="s">
        <v>1634</v>
      </c>
      <c r="G1293" s="183" t="s">
        <v>199</v>
      </c>
      <c r="H1293" s="184">
        <v>6</v>
      </c>
      <c r="I1293" s="185"/>
      <c r="J1293" s="186">
        <f>ROUND(I1293*H1293,2)</f>
        <v>0</v>
      </c>
      <c r="K1293" s="182" t="s">
        <v>151</v>
      </c>
      <c r="L1293" s="41"/>
      <c r="M1293" s="187" t="s">
        <v>19</v>
      </c>
      <c r="N1293" s="188" t="s">
        <v>46</v>
      </c>
      <c r="O1293" s="66"/>
      <c r="P1293" s="189">
        <f>O1293*H1293</f>
        <v>0</v>
      </c>
      <c r="Q1293" s="189">
        <v>0.00017</v>
      </c>
      <c r="R1293" s="189">
        <f>Q1293*H1293</f>
        <v>0.00102</v>
      </c>
      <c r="S1293" s="189">
        <v>0</v>
      </c>
      <c r="T1293" s="190">
        <f>S1293*H1293</f>
        <v>0</v>
      </c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R1293" s="191" t="s">
        <v>249</v>
      </c>
      <c r="AT1293" s="191" t="s">
        <v>147</v>
      </c>
      <c r="AU1293" s="191" t="s">
        <v>85</v>
      </c>
      <c r="AY1293" s="19" t="s">
        <v>144</v>
      </c>
      <c r="BE1293" s="192">
        <f>IF(N1293="základní",J1293,0)</f>
        <v>0</v>
      </c>
      <c r="BF1293" s="192">
        <f>IF(N1293="snížená",J1293,0)</f>
        <v>0</v>
      </c>
      <c r="BG1293" s="192">
        <f>IF(N1293="zákl. přenesená",J1293,0)</f>
        <v>0</v>
      </c>
      <c r="BH1293" s="192">
        <f>IF(N1293="sníž. přenesená",J1293,0)</f>
        <v>0</v>
      </c>
      <c r="BI1293" s="192">
        <f>IF(N1293="nulová",J1293,0)</f>
        <v>0</v>
      </c>
      <c r="BJ1293" s="19" t="s">
        <v>83</v>
      </c>
      <c r="BK1293" s="192">
        <f>ROUND(I1293*H1293,2)</f>
        <v>0</v>
      </c>
      <c r="BL1293" s="19" t="s">
        <v>249</v>
      </c>
      <c r="BM1293" s="191" t="s">
        <v>1635</v>
      </c>
    </row>
    <row r="1294" spans="1:47" s="2" customFormat="1" ht="11.25">
      <c r="A1294" s="36"/>
      <c r="B1294" s="37"/>
      <c r="C1294" s="38"/>
      <c r="D1294" s="193" t="s">
        <v>154</v>
      </c>
      <c r="E1294" s="38"/>
      <c r="F1294" s="194" t="s">
        <v>1636</v>
      </c>
      <c r="G1294" s="38"/>
      <c r="H1294" s="38"/>
      <c r="I1294" s="195"/>
      <c r="J1294" s="38"/>
      <c r="K1294" s="38"/>
      <c r="L1294" s="41"/>
      <c r="M1294" s="196"/>
      <c r="N1294" s="197"/>
      <c r="O1294" s="66"/>
      <c r="P1294" s="66"/>
      <c r="Q1294" s="66"/>
      <c r="R1294" s="66"/>
      <c r="S1294" s="66"/>
      <c r="T1294" s="67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T1294" s="19" t="s">
        <v>154</v>
      </c>
      <c r="AU1294" s="19" t="s">
        <v>85</v>
      </c>
    </row>
    <row r="1295" spans="1:47" s="2" customFormat="1" ht="11.25">
      <c r="A1295" s="36"/>
      <c r="B1295" s="37"/>
      <c r="C1295" s="38"/>
      <c r="D1295" s="198" t="s">
        <v>155</v>
      </c>
      <c r="E1295" s="38"/>
      <c r="F1295" s="199" t="s">
        <v>1637</v>
      </c>
      <c r="G1295" s="38"/>
      <c r="H1295" s="38"/>
      <c r="I1295" s="195"/>
      <c r="J1295" s="38"/>
      <c r="K1295" s="38"/>
      <c r="L1295" s="41"/>
      <c r="M1295" s="196"/>
      <c r="N1295" s="197"/>
      <c r="O1295" s="66"/>
      <c r="P1295" s="66"/>
      <c r="Q1295" s="66"/>
      <c r="R1295" s="66"/>
      <c r="S1295" s="66"/>
      <c r="T1295" s="67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T1295" s="19" t="s">
        <v>155</v>
      </c>
      <c r="AU1295" s="19" t="s">
        <v>85</v>
      </c>
    </row>
    <row r="1296" spans="1:65" s="2" customFormat="1" ht="16.5" customHeight="1">
      <c r="A1296" s="36"/>
      <c r="B1296" s="37"/>
      <c r="C1296" s="180" t="s">
        <v>1638</v>
      </c>
      <c r="D1296" s="180" t="s">
        <v>147</v>
      </c>
      <c r="E1296" s="181" t="s">
        <v>1639</v>
      </c>
      <c r="F1296" s="182" t="s">
        <v>1640</v>
      </c>
      <c r="G1296" s="183" t="s">
        <v>199</v>
      </c>
      <c r="H1296" s="184">
        <v>6</v>
      </c>
      <c r="I1296" s="185"/>
      <c r="J1296" s="186">
        <f>ROUND(I1296*H1296,2)</f>
        <v>0</v>
      </c>
      <c r="K1296" s="182" t="s">
        <v>151</v>
      </c>
      <c r="L1296" s="41"/>
      <c r="M1296" s="187" t="s">
        <v>19</v>
      </c>
      <c r="N1296" s="188" t="s">
        <v>46</v>
      </c>
      <c r="O1296" s="66"/>
      <c r="P1296" s="189">
        <f>O1296*H1296</f>
        <v>0</v>
      </c>
      <c r="Q1296" s="189">
        <v>0.00012</v>
      </c>
      <c r="R1296" s="189">
        <f>Q1296*H1296</f>
        <v>0.00072</v>
      </c>
      <c r="S1296" s="189">
        <v>0</v>
      </c>
      <c r="T1296" s="190">
        <f>S1296*H1296</f>
        <v>0</v>
      </c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R1296" s="191" t="s">
        <v>249</v>
      </c>
      <c r="AT1296" s="191" t="s">
        <v>147</v>
      </c>
      <c r="AU1296" s="191" t="s">
        <v>85</v>
      </c>
      <c r="AY1296" s="19" t="s">
        <v>144</v>
      </c>
      <c r="BE1296" s="192">
        <f>IF(N1296="základní",J1296,0)</f>
        <v>0</v>
      </c>
      <c r="BF1296" s="192">
        <f>IF(N1296="snížená",J1296,0)</f>
        <v>0</v>
      </c>
      <c r="BG1296" s="192">
        <f>IF(N1296="zákl. přenesená",J1296,0)</f>
        <v>0</v>
      </c>
      <c r="BH1296" s="192">
        <f>IF(N1296="sníž. přenesená",J1296,0)</f>
        <v>0</v>
      </c>
      <c r="BI1296" s="192">
        <f>IF(N1296="nulová",J1296,0)</f>
        <v>0</v>
      </c>
      <c r="BJ1296" s="19" t="s">
        <v>83</v>
      </c>
      <c r="BK1296" s="192">
        <f>ROUND(I1296*H1296,2)</f>
        <v>0</v>
      </c>
      <c r="BL1296" s="19" t="s">
        <v>249</v>
      </c>
      <c r="BM1296" s="191" t="s">
        <v>1641</v>
      </c>
    </row>
    <row r="1297" spans="1:47" s="2" customFormat="1" ht="11.25">
      <c r="A1297" s="36"/>
      <c r="B1297" s="37"/>
      <c r="C1297" s="38"/>
      <c r="D1297" s="193" t="s">
        <v>154</v>
      </c>
      <c r="E1297" s="38"/>
      <c r="F1297" s="194" t="s">
        <v>1642</v>
      </c>
      <c r="G1297" s="38"/>
      <c r="H1297" s="38"/>
      <c r="I1297" s="195"/>
      <c r="J1297" s="38"/>
      <c r="K1297" s="38"/>
      <c r="L1297" s="41"/>
      <c r="M1297" s="196"/>
      <c r="N1297" s="197"/>
      <c r="O1297" s="66"/>
      <c r="P1297" s="66"/>
      <c r="Q1297" s="66"/>
      <c r="R1297" s="66"/>
      <c r="S1297" s="66"/>
      <c r="T1297" s="67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T1297" s="19" t="s">
        <v>154</v>
      </c>
      <c r="AU1297" s="19" t="s">
        <v>85</v>
      </c>
    </row>
    <row r="1298" spans="1:47" s="2" customFormat="1" ht="11.25">
      <c r="A1298" s="36"/>
      <c r="B1298" s="37"/>
      <c r="C1298" s="38"/>
      <c r="D1298" s="198" t="s">
        <v>155</v>
      </c>
      <c r="E1298" s="38"/>
      <c r="F1298" s="199" t="s">
        <v>1643</v>
      </c>
      <c r="G1298" s="38"/>
      <c r="H1298" s="38"/>
      <c r="I1298" s="195"/>
      <c r="J1298" s="38"/>
      <c r="K1298" s="38"/>
      <c r="L1298" s="41"/>
      <c r="M1298" s="196"/>
      <c r="N1298" s="197"/>
      <c r="O1298" s="66"/>
      <c r="P1298" s="66"/>
      <c r="Q1298" s="66"/>
      <c r="R1298" s="66"/>
      <c r="S1298" s="66"/>
      <c r="T1298" s="67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T1298" s="19" t="s">
        <v>155</v>
      </c>
      <c r="AU1298" s="19" t="s">
        <v>85</v>
      </c>
    </row>
    <row r="1299" spans="1:65" s="2" customFormat="1" ht="16.5" customHeight="1">
      <c r="A1299" s="36"/>
      <c r="B1299" s="37"/>
      <c r="C1299" s="180" t="s">
        <v>1644</v>
      </c>
      <c r="D1299" s="180" t="s">
        <v>147</v>
      </c>
      <c r="E1299" s="181" t="s">
        <v>1645</v>
      </c>
      <c r="F1299" s="182" t="s">
        <v>1646</v>
      </c>
      <c r="G1299" s="183" t="s">
        <v>199</v>
      </c>
      <c r="H1299" s="184">
        <v>6</v>
      </c>
      <c r="I1299" s="185"/>
      <c r="J1299" s="186">
        <f>ROUND(I1299*H1299,2)</f>
        <v>0</v>
      </c>
      <c r="K1299" s="182" t="s">
        <v>151</v>
      </c>
      <c r="L1299" s="41"/>
      <c r="M1299" s="187" t="s">
        <v>19</v>
      </c>
      <c r="N1299" s="188" t="s">
        <v>46</v>
      </c>
      <c r="O1299" s="66"/>
      <c r="P1299" s="189">
        <f>O1299*H1299</f>
        <v>0</v>
      </c>
      <c r="Q1299" s="189">
        <v>0.00012</v>
      </c>
      <c r="R1299" s="189">
        <f>Q1299*H1299</f>
        <v>0.00072</v>
      </c>
      <c r="S1299" s="189">
        <v>0</v>
      </c>
      <c r="T1299" s="190">
        <f>S1299*H1299</f>
        <v>0</v>
      </c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R1299" s="191" t="s">
        <v>249</v>
      </c>
      <c r="AT1299" s="191" t="s">
        <v>147</v>
      </c>
      <c r="AU1299" s="191" t="s">
        <v>85</v>
      </c>
      <c r="AY1299" s="19" t="s">
        <v>144</v>
      </c>
      <c r="BE1299" s="192">
        <f>IF(N1299="základní",J1299,0)</f>
        <v>0</v>
      </c>
      <c r="BF1299" s="192">
        <f>IF(N1299="snížená",J1299,0)</f>
        <v>0</v>
      </c>
      <c r="BG1299" s="192">
        <f>IF(N1299="zákl. přenesená",J1299,0)</f>
        <v>0</v>
      </c>
      <c r="BH1299" s="192">
        <f>IF(N1299="sníž. přenesená",J1299,0)</f>
        <v>0</v>
      </c>
      <c r="BI1299" s="192">
        <f>IF(N1299="nulová",J1299,0)</f>
        <v>0</v>
      </c>
      <c r="BJ1299" s="19" t="s">
        <v>83</v>
      </c>
      <c r="BK1299" s="192">
        <f>ROUND(I1299*H1299,2)</f>
        <v>0</v>
      </c>
      <c r="BL1299" s="19" t="s">
        <v>249</v>
      </c>
      <c r="BM1299" s="191" t="s">
        <v>1647</v>
      </c>
    </row>
    <row r="1300" spans="1:47" s="2" customFormat="1" ht="11.25">
      <c r="A1300" s="36"/>
      <c r="B1300" s="37"/>
      <c r="C1300" s="38"/>
      <c r="D1300" s="193" t="s">
        <v>154</v>
      </c>
      <c r="E1300" s="38"/>
      <c r="F1300" s="194" t="s">
        <v>1648</v>
      </c>
      <c r="G1300" s="38"/>
      <c r="H1300" s="38"/>
      <c r="I1300" s="195"/>
      <c r="J1300" s="38"/>
      <c r="K1300" s="38"/>
      <c r="L1300" s="41"/>
      <c r="M1300" s="196"/>
      <c r="N1300" s="197"/>
      <c r="O1300" s="66"/>
      <c r="P1300" s="66"/>
      <c r="Q1300" s="66"/>
      <c r="R1300" s="66"/>
      <c r="S1300" s="66"/>
      <c r="T1300" s="67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T1300" s="19" t="s">
        <v>154</v>
      </c>
      <c r="AU1300" s="19" t="s">
        <v>85</v>
      </c>
    </row>
    <row r="1301" spans="1:47" s="2" customFormat="1" ht="11.25">
      <c r="A1301" s="36"/>
      <c r="B1301" s="37"/>
      <c r="C1301" s="38"/>
      <c r="D1301" s="198" t="s">
        <v>155</v>
      </c>
      <c r="E1301" s="38"/>
      <c r="F1301" s="199" t="s">
        <v>1649</v>
      </c>
      <c r="G1301" s="38"/>
      <c r="H1301" s="38"/>
      <c r="I1301" s="195"/>
      <c r="J1301" s="38"/>
      <c r="K1301" s="38"/>
      <c r="L1301" s="41"/>
      <c r="M1301" s="196"/>
      <c r="N1301" s="197"/>
      <c r="O1301" s="66"/>
      <c r="P1301" s="66"/>
      <c r="Q1301" s="66"/>
      <c r="R1301" s="66"/>
      <c r="S1301" s="66"/>
      <c r="T1301" s="67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T1301" s="19" t="s">
        <v>155</v>
      </c>
      <c r="AU1301" s="19" t="s">
        <v>85</v>
      </c>
    </row>
    <row r="1302" spans="2:63" s="12" customFormat="1" ht="22.9" customHeight="1">
      <c r="B1302" s="164"/>
      <c r="C1302" s="165"/>
      <c r="D1302" s="166" t="s">
        <v>74</v>
      </c>
      <c r="E1302" s="178" t="s">
        <v>1650</v>
      </c>
      <c r="F1302" s="178" t="s">
        <v>1651</v>
      </c>
      <c r="G1302" s="165"/>
      <c r="H1302" s="165"/>
      <c r="I1302" s="168"/>
      <c r="J1302" s="179">
        <f>BK1302</f>
        <v>0</v>
      </c>
      <c r="K1302" s="165"/>
      <c r="L1302" s="170"/>
      <c r="M1302" s="171"/>
      <c r="N1302" s="172"/>
      <c r="O1302" s="172"/>
      <c r="P1302" s="173">
        <f>SUM(P1303:P1741)</f>
        <v>0</v>
      </c>
      <c r="Q1302" s="172"/>
      <c r="R1302" s="173">
        <f>SUM(R1303:R1741)</f>
        <v>15.396752300000001</v>
      </c>
      <c r="S1302" s="172"/>
      <c r="T1302" s="174">
        <f>SUM(T1303:T1741)</f>
        <v>2.4546193699999996</v>
      </c>
      <c r="AR1302" s="175" t="s">
        <v>85</v>
      </c>
      <c r="AT1302" s="176" t="s">
        <v>74</v>
      </c>
      <c r="AU1302" s="176" t="s">
        <v>83</v>
      </c>
      <c r="AY1302" s="175" t="s">
        <v>144</v>
      </c>
      <c r="BK1302" s="177">
        <f>SUM(BK1303:BK1741)</f>
        <v>0</v>
      </c>
    </row>
    <row r="1303" spans="1:65" s="2" customFormat="1" ht="16.5" customHeight="1">
      <c r="A1303" s="36"/>
      <c r="B1303" s="37"/>
      <c r="C1303" s="180" t="s">
        <v>1652</v>
      </c>
      <c r="D1303" s="180" t="s">
        <v>147</v>
      </c>
      <c r="E1303" s="181" t="s">
        <v>1653</v>
      </c>
      <c r="F1303" s="182" t="s">
        <v>1654</v>
      </c>
      <c r="G1303" s="183" t="s">
        <v>199</v>
      </c>
      <c r="H1303" s="184">
        <v>6166.25</v>
      </c>
      <c r="I1303" s="185"/>
      <c r="J1303" s="186">
        <f>ROUND(I1303*H1303,2)</f>
        <v>0</v>
      </c>
      <c r="K1303" s="182" t="s">
        <v>151</v>
      </c>
      <c r="L1303" s="41"/>
      <c r="M1303" s="187" t="s">
        <v>19</v>
      </c>
      <c r="N1303" s="188" t="s">
        <v>46</v>
      </c>
      <c r="O1303" s="66"/>
      <c r="P1303" s="189">
        <f>O1303*H1303</f>
        <v>0</v>
      </c>
      <c r="Q1303" s="189">
        <v>0.001</v>
      </c>
      <c r="R1303" s="189">
        <f>Q1303*H1303</f>
        <v>6.16625</v>
      </c>
      <c r="S1303" s="189">
        <v>0.00031</v>
      </c>
      <c r="T1303" s="190">
        <f>S1303*H1303</f>
        <v>1.9115375</v>
      </c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R1303" s="191" t="s">
        <v>249</v>
      </c>
      <c r="AT1303" s="191" t="s">
        <v>147</v>
      </c>
      <c r="AU1303" s="191" t="s">
        <v>85</v>
      </c>
      <c r="AY1303" s="19" t="s">
        <v>144</v>
      </c>
      <c r="BE1303" s="192">
        <f>IF(N1303="základní",J1303,0)</f>
        <v>0</v>
      </c>
      <c r="BF1303" s="192">
        <f>IF(N1303="snížená",J1303,0)</f>
        <v>0</v>
      </c>
      <c r="BG1303" s="192">
        <f>IF(N1303="zákl. přenesená",J1303,0)</f>
        <v>0</v>
      </c>
      <c r="BH1303" s="192">
        <f>IF(N1303="sníž. přenesená",J1303,0)</f>
        <v>0</v>
      </c>
      <c r="BI1303" s="192">
        <f>IF(N1303="nulová",J1303,0)</f>
        <v>0</v>
      </c>
      <c r="BJ1303" s="19" t="s">
        <v>83</v>
      </c>
      <c r="BK1303" s="192">
        <f>ROUND(I1303*H1303,2)</f>
        <v>0</v>
      </c>
      <c r="BL1303" s="19" t="s">
        <v>249</v>
      </c>
      <c r="BM1303" s="191" t="s">
        <v>1655</v>
      </c>
    </row>
    <row r="1304" spans="1:47" s="2" customFormat="1" ht="11.25">
      <c r="A1304" s="36"/>
      <c r="B1304" s="37"/>
      <c r="C1304" s="38"/>
      <c r="D1304" s="193" t="s">
        <v>154</v>
      </c>
      <c r="E1304" s="38"/>
      <c r="F1304" s="194" t="s">
        <v>1656</v>
      </c>
      <c r="G1304" s="38"/>
      <c r="H1304" s="38"/>
      <c r="I1304" s="195"/>
      <c r="J1304" s="38"/>
      <c r="K1304" s="38"/>
      <c r="L1304" s="41"/>
      <c r="M1304" s="196"/>
      <c r="N1304" s="197"/>
      <c r="O1304" s="66"/>
      <c r="P1304" s="66"/>
      <c r="Q1304" s="66"/>
      <c r="R1304" s="66"/>
      <c r="S1304" s="66"/>
      <c r="T1304" s="67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T1304" s="19" t="s">
        <v>154</v>
      </c>
      <c r="AU1304" s="19" t="s">
        <v>85</v>
      </c>
    </row>
    <row r="1305" spans="1:47" s="2" customFormat="1" ht="11.25">
      <c r="A1305" s="36"/>
      <c r="B1305" s="37"/>
      <c r="C1305" s="38"/>
      <c r="D1305" s="198" t="s">
        <v>155</v>
      </c>
      <c r="E1305" s="38"/>
      <c r="F1305" s="199" t="s">
        <v>1657</v>
      </c>
      <c r="G1305" s="38"/>
      <c r="H1305" s="38"/>
      <c r="I1305" s="195"/>
      <c r="J1305" s="38"/>
      <c r="K1305" s="38"/>
      <c r="L1305" s="41"/>
      <c r="M1305" s="196"/>
      <c r="N1305" s="197"/>
      <c r="O1305" s="66"/>
      <c r="P1305" s="66"/>
      <c r="Q1305" s="66"/>
      <c r="R1305" s="66"/>
      <c r="S1305" s="66"/>
      <c r="T1305" s="67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T1305" s="19" t="s">
        <v>155</v>
      </c>
      <c r="AU1305" s="19" t="s">
        <v>85</v>
      </c>
    </row>
    <row r="1306" spans="2:51" s="15" customFormat="1" ht="11.25">
      <c r="B1306" s="227"/>
      <c r="C1306" s="228"/>
      <c r="D1306" s="193" t="s">
        <v>184</v>
      </c>
      <c r="E1306" s="229" t="s">
        <v>19</v>
      </c>
      <c r="F1306" s="230" t="s">
        <v>416</v>
      </c>
      <c r="G1306" s="228"/>
      <c r="H1306" s="229" t="s">
        <v>19</v>
      </c>
      <c r="I1306" s="231"/>
      <c r="J1306" s="228"/>
      <c r="K1306" s="228"/>
      <c r="L1306" s="232"/>
      <c r="M1306" s="233"/>
      <c r="N1306" s="234"/>
      <c r="O1306" s="234"/>
      <c r="P1306" s="234"/>
      <c r="Q1306" s="234"/>
      <c r="R1306" s="234"/>
      <c r="S1306" s="234"/>
      <c r="T1306" s="235"/>
      <c r="AT1306" s="236" t="s">
        <v>184</v>
      </c>
      <c r="AU1306" s="236" t="s">
        <v>85</v>
      </c>
      <c r="AV1306" s="15" t="s">
        <v>83</v>
      </c>
      <c r="AW1306" s="15" t="s">
        <v>37</v>
      </c>
      <c r="AX1306" s="15" t="s">
        <v>75</v>
      </c>
      <c r="AY1306" s="236" t="s">
        <v>144</v>
      </c>
    </row>
    <row r="1307" spans="2:51" s="13" customFormat="1" ht="11.25">
      <c r="B1307" s="201"/>
      <c r="C1307" s="202"/>
      <c r="D1307" s="193" t="s">
        <v>184</v>
      </c>
      <c r="E1307" s="203" t="s">
        <v>19</v>
      </c>
      <c r="F1307" s="204" t="s">
        <v>1658</v>
      </c>
      <c r="G1307" s="202"/>
      <c r="H1307" s="205">
        <v>53</v>
      </c>
      <c r="I1307" s="206"/>
      <c r="J1307" s="202"/>
      <c r="K1307" s="202"/>
      <c r="L1307" s="207"/>
      <c r="M1307" s="208"/>
      <c r="N1307" s="209"/>
      <c r="O1307" s="209"/>
      <c r="P1307" s="209"/>
      <c r="Q1307" s="209"/>
      <c r="R1307" s="209"/>
      <c r="S1307" s="209"/>
      <c r="T1307" s="210"/>
      <c r="AT1307" s="211" t="s">
        <v>184</v>
      </c>
      <c r="AU1307" s="211" t="s">
        <v>85</v>
      </c>
      <c r="AV1307" s="13" t="s">
        <v>85</v>
      </c>
      <c r="AW1307" s="13" t="s">
        <v>37</v>
      </c>
      <c r="AX1307" s="13" t="s">
        <v>75</v>
      </c>
      <c r="AY1307" s="211" t="s">
        <v>144</v>
      </c>
    </row>
    <row r="1308" spans="2:51" s="13" customFormat="1" ht="11.25">
      <c r="B1308" s="201"/>
      <c r="C1308" s="202"/>
      <c r="D1308" s="193" t="s">
        <v>184</v>
      </c>
      <c r="E1308" s="203" t="s">
        <v>19</v>
      </c>
      <c r="F1308" s="204" t="s">
        <v>1659</v>
      </c>
      <c r="G1308" s="202"/>
      <c r="H1308" s="205">
        <v>108.252</v>
      </c>
      <c r="I1308" s="206"/>
      <c r="J1308" s="202"/>
      <c r="K1308" s="202"/>
      <c r="L1308" s="207"/>
      <c r="M1308" s="208"/>
      <c r="N1308" s="209"/>
      <c r="O1308" s="209"/>
      <c r="P1308" s="209"/>
      <c r="Q1308" s="209"/>
      <c r="R1308" s="209"/>
      <c r="S1308" s="209"/>
      <c r="T1308" s="210"/>
      <c r="AT1308" s="211" t="s">
        <v>184</v>
      </c>
      <c r="AU1308" s="211" t="s">
        <v>85</v>
      </c>
      <c r="AV1308" s="13" t="s">
        <v>85</v>
      </c>
      <c r="AW1308" s="13" t="s">
        <v>37</v>
      </c>
      <c r="AX1308" s="13" t="s">
        <v>75</v>
      </c>
      <c r="AY1308" s="211" t="s">
        <v>144</v>
      </c>
    </row>
    <row r="1309" spans="2:51" s="15" customFormat="1" ht="11.25">
      <c r="B1309" s="227"/>
      <c r="C1309" s="228"/>
      <c r="D1309" s="193" t="s">
        <v>184</v>
      </c>
      <c r="E1309" s="229" t="s">
        <v>19</v>
      </c>
      <c r="F1309" s="230" t="s">
        <v>509</v>
      </c>
      <c r="G1309" s="228"/>
      <c r="H1309" s="229" t="s">
        <v>19</v>
      </c>
      <c r="I1309" s="231"/>
      <c r="J1309" s="228"/>
      <c r="K1309" s="228"/>
      <c r="L1309" s="232"/>
      <c r="M1309" s="233"/>
      <c r="N1309" s="234"/>
      <c r="O1309" s="234"/>
      <c r="P1309" s="234"/>
      <c r="Q1309" s="234"/>
      <c r="R1309" s="234"/>
      <c r="S1309" s="234"/>
      <c r="T1309" s="235"/>
      <c r="AT1309" s="236" t="s">
        <v>184</v>
      </c>
      <c r="AU1309" s="236" t="s">
        <v>85</v>
      </c>
      <c r="AV1309" s="15" t="s">
        <v>83</v>
      </c>
      <c r="AW1309" s="15" t="s">
        <v>37</v>
      </c>
      <c r="AX1309" s="15" t="s">
        <v>75</v>
      </c>
      <c r="AY1309" s="236" t="s">
        <v>144</v>
      </c>
    </row>
    <row r="1310" spans="2:51" s="13" customFormat="1" ht="11.25">
      <c r="B1310" s="201"/>
      <c r="C1310" s="202"/>
      <c r="D1310" s="193" t="s">
        <v>184</v>
      </c>
      <c r="E1310" s="203" t="s">
        <v>19</v>
      </c>
      <c r="F1310" s="204" t="s">
        <v>1660</v>
      </c>
      <c r="G1310" s="202"/>
      <c r="H1310" s="205">
        <v>410.5</v>
      </c>
      <c r="I1310" s="206"/>
      <c r="J1310" s="202"/>
      <c r="K1310" s="202"/>
      <c r="L1310" s="207"/>
      <c r="M1310" s="208"/>
      <c r="N1310" s="209"/>
      <c r="O1310" s="209"/>
      <c r="P1310" s="209"/>
      <c r="Q1310" s="209"/>
      <c r="R1310" s="209"/>
      <c r="S1310" s="209"/>
      <c r="T1310" s="210"/>
      <c r="AT1310" s="211" t="s">
        <v>184</v>
      </c>
      <c r="AU1310" s="211" t="s">
        <v>85</v>
      </c>
      <c r="AV1310" s="13" t="s">
        <v>85</v>
      </c>
      <c r="AW1310" s="13" t="s">
        <v>37</v>
      </c>
      <c r="AX1310" s="13" t="s">
        <v>75</v>
      </c>
      <c r="AY1310" s="211" t="s">
        <v>144</v>
      </c>
    </row>
    <row r="1311" spans="2:51" s="13" customFormat="1" ht="22.5">
      <c r="B1311" s="201"/>
      <c r="C1311" s="202"/>
      <c r="D1311" s="193" t="s">
        <v>184</v>
      </c>
      <c r="E1311" s="203" t="s">
        <v>19</v>
      </c>
      <c r="F1311" s="204" t="s">
        <v>1661</v>
      </c>
      <c r="G1311" s="202"/>
      <c r="H1311" s="205">
        <v>728.439</v>
      </c>
      <c r="I1311" s="206"/>
      <c r="J1311" s="202"/>
      <c r="K1311" s="202"/>
      <c r="L1311" s="207"/>
      <c r="M1311" s="208"/>
      <c r="N1311" s="209"/>
      <c r="O1311" s="209"/>
      <c r="P1311" s="209"/>
      <c r="Q1311" s="209"/>
      <c r="R1311" s="209"/>
      <c r="S1311" s="209"/>
      <c r="T1311" s="210"/>
      <c r="AT1311" s="211" t="s">
        <v>184</v>
      </c>
      <c r="AU1311" s="211" t="s">
        <v>85</v>
      </c>
      <c r="AV1311" s="13" t="s">
        <v>85</v>
      </c>
      <c r="AW1311" s="13" t="s">
        <v>37</v>
      </c>
      <c r="AX1311" s="13" t="s">
        <v>75</v>
      </c>
      <c r="AY1311" s="211" t="s">
        <v>144</v>
      </c>
    </row>
    <row r="1312" spans="2:51" s="13" customFormat="1" ht="11.25">
      <c r="B1312" s="201"/>
      <c r="C1312" s="202"/>
      <c r="D1312" s="193" t="s">
        <v>184</v>
      </c>
      <c r="E1312" s="203" t="s">
        <v>19</v>
      </c>
      <c r="F1312" s="204" t="s">
        <v>1662</v>
      </c>
      <c r="G1312" s="202"/>
      <c r="H1312" s="205">
        <v>362.255</v>
      </c>
      <c r="I1312" s="206"/>
      <c r="J1312" s="202"/>
      <c r="K1312" s="202"/>
      <c r="L1312" s="207"/>
      <c r="M1312" s="208"/>
      <c r="N1312" s="209"/>
      <c r="O1312" s="209"/>
      <c r="P1312" s="209"/>
      <c r="Q1312" s="209"/>
      <c r="R1312" s="209"/>
      <c r="S1312" s="209"/>
      <c r="T1312" s="210"/>
      <c r="AT1312" s="211" t="s">
        <v>184</v>
      </c>
      <c r="AU1312" s="211" t="s">
        <v>85</v>
      </c>
      <c r="AV1312" s="13" t="s">
        <v>85</v>
      </c>
      <c r="AW1312" s="13" t="s">
        <v>37</v>
      </c>
      <c r="AX1312" s="13" t="s">
        <v>75</v>
      </c>
      <c r="AY1312" s="211" t="s">
        <v>144</v>
      </c>
    </row>
    <row r="1313" spans="2:51" s="15" customFormat="1" ht="11.25">
      <c r="B1313" s="227"/>
      <c r="C1313" s="228"/>
      <c r="D1313" s="193" t="s">
        <v>184</v>
      </c>
      <c r="E1313" s="229" t="s">
        <v>19</v>
      </c>
      <c r="F1313" s="230" t="s">
        <v>1663</v>
      </c>
      <c r="G1313" s="228"/>
      <c r="H1313" s="229" t="s">
        <v>19</v>
      </c>
      <c r="I1313" s="231"/>
      <c r="J1313" s="228"/>
      <c r="K1313" s="228"/>
      <c r="L1313" s="232"/>
      <c r="M1313" s="233"/>
      <c r="N1313" s="234"/>
      <c r="O1313" s="234"/>
      <c r="P1313" s="234"/>
      <c r="Q1313" s="234"/>
      <c r="R1313" s="234"/>
      <c r="S1313" s="234"/>
      <c r="T1313" s="235"/>
      <c r="AT1313" s="236" t="s">
        <v>184</v>
      </c>
      <c r="AU1313" s="236" t="s">
        <v>85</v>
      </c>
      <c r="AV1313" s="15" t="s">
        <v>83</v>
      </c>
      <c r="AW1313" s="15" t="s">
        <v>37</v>
      </c>
      <c r="AX1313" s="15" t="s">
        <v>75</v>
      </c>
      <c r="AY1313" s="236" t="s">
        <v>144</v>
      </c>
    </row>
    <row r="1314" spans="2:51" s="13" customFormat="1" ht="11.25">
      <c r="B1314" s="201"/>
      <c r="C1314" s="202"/>
      <c r="D1314" s="193" t="s">
        <v>184</v>
      </c>
      <c r="E1314" s="203" t="s">
        <v>19</v>
      </c>
      <c r="F1314" s="204" t="s">
        <v>1664</v>
      </c>
      <c r="G1314" s="202"/>
      <c r="H1314" s="205">
        <v>24.2</v>
      </c>
      <c r="I1314" s="206"/>
      <c r="J1314" s="202"/>
      <c r="K1314" s="202"/>
      <c r="L1314" s="207"/>
      <c r="M1314" s="208"/>
      <c r="N1314" s="209"/>
      <c r="O1314" s="209"/>
      <c r="P1314" s="209"/>
      <c r="Q1314" s="209"/>
      <c r="R1314" s="209"/>
      <c r="S1314" s="209"/>
      <c r="T1314" s="210"/>
      <c r="AT1314" s="211" t="s">
        <v>184</v>
      </c>
      <c r="AU1314" s="211" t="s">
        <v>85</v>
      </c>
      <c r="AV1314" s="13" t="s">
        <v>85</v>
      </c>
      <c r="AW1314" s="13" t="s">
        <v>37</v>
      </c>
      <c r="AX1314" s="13" t="s">
        <v>75</v>
      </c>
      <c r="AY1314" s="211" t="s">
        <v>144</v>
      </c>
    </row>
    <row r="1315" spans="2:51" s="13" customFormat="1" ht="22.5">
      <c r="B1315" s="201"/>
      <c r="C1315" s="202"/>
      <c r="D1315" s="193" t="s">
        <v>184</v>
      </c>
      <c r="E1315" s="203" t="s">
        <v>19</v>
      </c>
      <c r="F1315" s="204" t="s">
        <v>1665</v>
      </c>
      <c r="G1315" s="202"/>
      <c r="H1315" s="205">
        <v>801.784</v>
      </c>
      <c r="I1315" s="206"/>
      <c r="J1315" s="202"/>
      <c r="K1315" s="202"/>
      <c r="L1315" s="207"/>
      <c r="M1315" s="208"/>
      <c r="N1315" s="209"/>
      <c r="O1315" s="209"/>
      <c r="P1315" s="209"/>
      <c r="Q1315" s="209"/>
      <c r="R1315" s="209"/>
      <c r="S1315" s="209"/>
      <c r="T1315" s="210"/>
      <c r="AT1315" s="211" t="s">
        <v>184</v>
      </c>
      <c r="AU1315" s="211" t="s">
        <v>85</v>
      </c>
      <c r="AV1315" s="13" t="s">
        <v>85</v>
      </c>
      <c r="AW1315" s="13" t="s">
        <v>37</v>
      </c>
      <c r="AX1315" s="13" t="s">
        <v>75</v>
      </c>
      <c r="AY1315" s="211" t="s">
        <v>144</v>
      </c>
    </row>
    <row r="1316" spans="2:51" s="15" customFormat="1" ht="11.25">
      <c r="B1316" s="227"/>
      <c r="C1316" s="228"/>
      <c r="D1316" s="193" t="s">
        <v>184</v>
      </c>
      <c r="E1316" s="229" t="s">
        <v>19</v>
      </c>
      <c r="F1316" s="230" t="s">
        <v>1666</v>
      </c>
      <c r="G1316" s="228"/>
      <c r="H1316" s="229" t="s">
        <v>19</v>
      </c>
      <c r="I1316" s="231"/>
      <c r="J1316" s="228"/>
      <c r="K1316" s="228"/>
      <c r="L1316" s="232"/>
      <c r="M1316" s="233"/>
      <c r="N1316" s="234"/>
      <c r="O1316" s="234"/>
      <c r="P1316" s="234"/>
      <c r="Q1316" s="234"/>
      <c r="R1316" s="234"/>
      <c r="S1316" s="234"/>
      <c r="T1316" s="235"/>
      <c r="AT1316" s="236" t="s">
        <v>184</v>
      </c>
      <c r="AU1316" s="236" t="s">
        <v>85</v>
      </c>
      <c r="AV1316" s="15" t="s">
        <v>83</v>
      </c>
      <c r="AW1316" s="15" t="s">
        <v>37</v>
      </c>
      <c r="AX1316" s="15" t="s">
        <v>75</v>
      </c>
      <c r="AY1316" s="236" t="s">
        <v>144</v>
      </c>
    </row>
    <row r="1317" spans="2:51" s="13" customFormat="1" ht="11.25">
      <c r="B1317" s="201"/>
      <c r="C1317" s="202"/>
      <c r="D1317" s="193" t="s">
        <v>184</v>
      </c>
      <c r="E1317" s="203" t="s">
        <v>19</v>
      </c>
      <c r="F1317" s="204" t="s">
        <v>1667</v>
      </c>
      <c r="G1317" s="202"/>
      <c r="H1317" s="205">
        <v>24.2</v>
      </c>
      <c r="I1317" s="206"/>
      <c r="J1317" s="202"/>
      <c r="K1317" s="202"/>
      <c r="L1317" s="207"/>
      <c r="M1317" s="208"/>
      <c r="N1317" s="209"/>
      <c r="O1317" s="209"/>
      <c r="P1317" s="209"/>
      <c r="Q1317" s="209"/>
      <c r="R1317" s="209"/>
      <c r="S1317" s="209"/>
      <c r="T1317" s="210"/>
      <c r="AT1317" s="211" t="s">
        <v>184</v>
      </c>
      <c r="AU1317" s="211" t="s">
        <v>85</v>
      </c>
      <c r="AV1317" s="13" t="s">
        <v>85</v>
      </c>
      <c r="AW1317" s="13" t="s">
        <v>37</v>
      </c>
      <c r="AX1317" s="13" t="s">
        <v>75</v>
      </c>
      <c r="AY1317" s="211" t="s">
        <v>144</v>
      </c>
    </row>
    <row r="1318" spans="2:51" s="13" customFormat="1" ht="11.25">
      <c r="B1318" s="201"/>
      <c r="C1318" s="202"/>
      <c r="D1318" s="193" t="s">
        <v>184</v>
      </c>
      <c r="E1318" s="203" t="s">
        <v>19</v>
      </c>
      <c r="F1318" s="204" t="s">
        <v>1668</v>
      </c>
      <c r="G1318" s="202"/>
      <c r="H1318" s="205">
        <v>801.784</v>
      </c>
      <c r="I1318" s="206"/>
      <c r="J1318" s="202"/>
      <c r="K1318" s="202"/>
      <c r="L1318" s="207"/>
      <c r="M1318" s="208"/>
      <c r="N1318" s="209"/>
      <c r="O1318" s="209"/>
      <c r="P1318" s="209"/>
      <c r="Q1318" s="209"/>
      <c r="R1318" s="209"/>
      <c r="S1318" s="209"/>
      <c r="T1318" s="210"/>
      <c r="AT1318" s="211" t="s">
        <v>184</v>
      </c>
      <c r="AU1318" s="211" t="s">
        <v>85</v>
      </c>
      <c r="AV1318" s="13" t="s">
        <v>85</v>
      </c>
      <c r="AW1318" s="13" t="s">
        <v>37</v>
      </c>
      <c r="AX1318" s="13" t="s">
        <v>75</v>
      </c>
      <c r="AY1318" s="211" t="s">
        <v>144</v>
      </c>
    </row>
    <row r="1319" spans="2:51" s="15" customFormat="1" ht="11.25">
      <c r="B1319" s="227"/>
      <c r="C1319" s="228"/>
      <c r="D1319" s="193" t="s">
        <v>184</v>
      </c>
      <c r="E1319" s="229" t="s">
        <v>19</v>
      </c>
      <c r="F1319" s="230" t="s">
        <v>1669</v>
      </c>
      <c r="G1319" s="228"/>
      <c r="H1319" s="229" t="s">
        <v>19</v>
      </c>
      <c r="I1319" s="231"/>
      <c r="J1319" s="228"/>
      <c r="K1319" s="228"/>
      <c r="L1319" s="232"/>
      <c r="M1319" s="233"/>
      <c r="N1319" s="234"/>
      <c r="O1319" s="234"/>
      <c r="P1319" s="234"/>
      <c r="Q1319" s="234"/>
      <c r="R1319" s="234"/>
      <c r="S1319" s="234"/>
      <c r="T1319" s="235"/>
      <c r="AT1319" s="236" t="s">
        <v>184</v>
      </c>
      <c r="AU1319" s="236" t="s">
        <v>85</v>
      </c>
      <c r="AV1319" s="15" t="s">
        <v>83</v>
      </c>
      <c r="AW1319" s="15" t="s">
        <v>37</v>
      </c>
      <c r="AX1319" s="15" t="s">
        <v>75</v>
      </c>
      <c r="AY1319" s="236" t="s">
        <v>144</v>
      </c>
    </row>
    <row r="1320" spans="2:51" s="13" customFormat="1" ht="11.25">
      <c r="B1320" s="201"/>
      <c r="C1320" s="202"/>
      <c r="D1320" s="193" t="s">
        <v>184</v>
      </c>
      <c r="E1320" s="203" t="s">
        <v>19</v>
      </c>
      <c r="F1320" s="204" t="s">
        <v>1670</v>
      </c>
      <c r="G1320" s="202"/>
      <c r="H1320" s="205">
        <v>0</v>
      </c>
      <c r="I1320" s="206"/>
      <c r="J1320" s="202"/>
      <c r="K1320" s="202"/>
      <c r="L1320" s="207"/>
      <c r="M1320" s="208"/>
      <c r="N1320" s="209"/>
      <c r="O1320" s="209"/>
      <c r="P1320" s="209"/>
      <c r="Q1320" s="209"/>
      <c r="R1320" s="209"/>
      <c r="S1320" s="209"/>
      <c r="T1320" s="210"/>
      <c r="AT1320" s="211" t="s">
        <v>184</v>
      </c>
      <c r="AU1320" s="211" t="s">
        <v>85</v>
      </c>
      <c r="AV1320" s="13" t="s">
        <v>85</v>
      </c>
      <c r="AW1320" s="13" t="s">
        <v>37</v>
      </c>
      <c r="AX1320" s="13" t="s">
        <v>75</v>
      </c>
      <c r="AY1320" s="211" t="s">
        <v>144</v>
      </c>
    </row>
    <row r="1321" spans="2:51" s="13" customFormat="1" ht="11.25">
      <c r="B1321" s="201"/>
      <c r="C1321" s="202"/>
      <c r="D1321" s="193" t="s">
        <v>184</v>
      </c>
      <c r="E1321" s="203" t="s">
        <v>19</v>
      </c>
      <c r="F1321" s="204" t="s">
        <v>1668</v>
      </c>
      <c r="G1321" s="202"/>
      <c r="H1321" s="205">
        <v>801.784</v>
      </c>
      <c r="I1321" s="206"/>
      <c r="J1321" s="202"/>
      <c r="K1321" s="202"/>
      <c r="L1321" s="207"/>
      <c r="M1321" s="208"/>
      <c r="N1321" s="209"/>
      <c r="O1321" s="209"/>
      <c r="P1321" s="209"/>
      <c r="Q1321" s="209"/>
      <c r="R1321" s="209"/>
      <c r="S1321" s="209"/>
      <c r="T1321" s="210"/>
      <c r="AT1321" s="211" t="s">
        <v>184</v>
      </c>
      <c r="AU1321" s="211" t="s">
        <v>85</v>
      </c>
      <c r="AV1321" s="13" t="s">
        <v>85</v>
      </c>
      <c r="AW1321" s="13" t="s">
        <v>37</v>
      </c>
      <c r="AX1321" s="13" t="s">
        <v>75</v>
      </c>
      <c r="AY1321" s="211" t="s">
        <v>144</v>
      </c>
    </row>
    <row r="1322" spans="2:51" s="15" customFormat="1" ht="11.25">
      <c r="B1322" s="227"/>
      <c r="C1322" s="228"/>
      <c r="D1322" s="193" t="s">
        <v>184</v>
      </c>
      <c r="E1322" s="229" t="s">
        <v>19</v>
      </c>
      <c r="F1322" s="230" t="s">
        <v>1671</v>
      </c>
      <c r="G1322" s="228"/>
      <c r="H1322" s="229" t="s">
        <v>19</v>
      </c>
      <c r="I1322" s="231"/>
      <c r="J1322" s="228"/>
      <c r="K1322" s="228"/>
      <c r="L1322" s="232"/>
      <c r="M1322" s="233"/>
      <c r="N1322" s="234"/>
      <c r="O1322" s="234"/>
      <c r="P1322" s="234"/>
      <c r="Q1322" s="234"/>
      <c r="R1322" s="234"/>
      <c r="S1322" s="234"/>
      <c r="T1322" s="235"/>
      <c r="AT1322" s="236" t="s">
        <v>184</v>
      </c>
      <c r="AU1322" s="236" t="s">
        <v>85</v>
      </c>
      <c r="AV1322" s="15" t="s">
        <v>83</v>
      </c>
      <c r="AW1322" s="15" t="s">
        <v>37</v>
      </c>
      <c r="AX1322" s="15" t="s">
        <v>75</v>
      </c>
      <c r="AY1322" s="236" t="s">
        <v>144</v>
      </c>
    </row>
    <row r="1323" spans="2:51" s="13" customFormat="1" ht="11.25">
      <c r="B1323" s="201"/>
      <c r="C1323" s="202"/>
      <c r="D1323" s="193" t="s">
        <v>184</v>
      </c>
      <c r="E1323" s="203" t="s">
        <v>19</v>
      </c>
      <c r="F1323" s="204" t="s">
        <v>1672</v>
      </c>
      <c r="G1323" s="202"/>
      <c r="H1323" s="205">
        <v>224.866</v>
      </c>
      <c r="I1323" s="206"/>
      <c r="J1323" s="202"/>
      <c r="K1323" s="202"/>
      <c r="L1323" s="207"/>
      <c r="M1323" s="208"/>
      <c r="N1323" s="209"/>
      <c r="O1323" s="209"/>
      <c r="P1323" s="209"/>
      <c r="Q1323" s="209"/>
      <c r="R1323" s="209"/>
      <c r="S1323" s="209"/>
      <c r="T1323" s="210"/>
      <c r="AT1323" s="211" t="s">
        <v>184</v>
      </c>
      <c r="AU1323" s="211" t="s">
        <v>85</v>
      </c>
      <c r="AV1323" s="13" t="s">
        <v>85</v>
      </c>
      <c r="AW1323" s="13" t="s">
        <v>37</v>
      </c>
      <c r="AX1323" s="13" t="s">
        <v>75</v>
      </c>
      <c r="AY1323" s="211" t="s">
        <v>144</v>
      </c>
    </row>
    <row r="1324" spans="2:51" s="13" customFormat="1" ht="22.5">
      <c r="B1324" s="201"/>
      <c r="C1324" s="202"/>
      <c r="D1324" s="193" t="s">
        <v>184</v>
      </c>
      <c r="E1324" s="203" t="s">
        <v>19</v>
      </c>
      <c r="F1324" s="204" t="s">
        <v>1673</v>
      </c>
      <c r="G1324" s="202"/>
      <c r="H1324" s="205">
        <v>718.399</v>
      </c>
      <c r="I1324" s="206"/>
      <c r="J1324" s="202"/>
      <c r="K1324" s="202"/>
      <c r="L1324" s="207"/>
      <c r="M1324" s="208"/>
      <c r="N1324" s="209"/>
      <c r="O1324" s="209"/>
      <c r="P1324" s="209"/>
      <c r="Q1324" s="209"/>
      <c r="R1324" s="209"/>
      <c r="S1324" s="209"/>
      <c r="T1324" s="210"/>
      <c r="AT1324" s="211" t="s">
        <v>184</v>
      </c>
      <c r="AU1324" s="211" t="s">
        <v>85</v>
      </c>
      <c r="AV1324" s="13" t="s">
        <v>85</v>
      </c>
      <c r="AW1324" s="13" t="s">
        <v>37</v>
      </c>
      <c r="AX1324" s="13" t="s">
        <v>75</v>
      </c>
      <c r="AY1324" s="211" t="s">
        <v>144</v>
      </c>
    </row>
    <row r="1325" spans="2:51" s="15" customFormat="1" ht="11.25">
      <c r="B1325" s="227"/>
      <c r="C1325" s="228"/>
      <c r="D1325" s="193" t="s">
        <v>184</v>
      </c>
      <c r="E1325" s="229" t="s">
        <v>19</v>
      </c>
      <c r="F1325" s="230" t="s">
        <v>1674</v>
      </c>
      <c r="G1325" s="228"/>
      <c r="H1325" s="229" t="s">
        <v>19</v>
      </c>
      <c r="I1325" s="231"/>
      <c r="J1325" s="228"/>
      <c r="K1325" s="228"/>
      <c r="L1325" s="232"/>
      <c r="M1325" s="233"/>
      <c r="N1325" s="234"/>
      <c r="O1325" s="234"/>
      <c r="P1325" s="234"/>
      <c r="Q1325" s="234"/>
      <c r="R1325" s="234"/>
      <c r="S1325" s="234"/>
      <c r="T1325" s="235"/>
      <c r="AT1325" s="236" t="s">
        <v>184</v>
      </c>
      <c r="AU1325" s="236" t="s">
        <v>85</v>
      </c>
      <c r="AV1325" s="15" t="s">
        <v>83</v>
      </c>
      <c r="AW1325" s="15" t="s">
        <v>37</v>
      </c>
      <c r="AX1325" s="15" t="s">
        <v>75</v>
      </c>
      <c r="AY1325" s="236" t="s">
        <v>144</v>
      </c>
    </row>
    <row r="1326" spans="2:51" s="13" customFormat="1" ht="11.25">
      <c r="B1326" s="201"/>
      <c r="C1326" s="202"/>
      <c r="D1326" s="193" t="s">
        <v>184</v>
      </c>
      <c r="E1326" s="203" t="s">
        <v>19</v>
      </c>
      <c r="F1326" s="204" t="s">
        <v>1675</v>
      </c>
      <c r="G1326" s="202"/>
      <c r="H1326" s="205">
        <v>147.857</v>
      </c>
      <c r="I1326" s="206"/>
      <c r="J1326" s="202"/>
      <c r="K1326" s="202"/>
      <c r="L1326" s="207"/>
      <c r="M1326" s="208"/>
      <c r="N1326" s="209"/>
      <c r="O1326" s="209"/>
      <c r="P1326" s="209"/>
      <c r="Q1326" s="209"/>
      <c r="R1326" s="209"/>
      <c r="S1326" s="209"/>
      <c r="T1326" s="210"/>
      <c r="AT1326" s="211" t="s">
        <v>184</v>
      </c>
      <c r="AU1326" s="211" t="s">
        <v>85</v>
      </c>
      <c r="AV1326" s="13" t="s">
        <v>85</v>
      </c>
      <c r="AW1326" s="13" t="s">
        <v>37</v>
      </c>
      <c r="AX1326" s="13" t="s">
        <v>75</v>
      </c>
      <c r="AY1326" s="211" t="s">
        <v>144</v>
      </c>
    </row>
    <row r="1327" spans="2:51" s="13" customFormat="1" ht="11.25">
      <c r="B1327" s="201"/>
      <c r="C1327" s="202"/>
      <c r="D1327" s="193" t="s">
        <v>184</v>
      </c>
      <c r="E1327" s="203" t="s">
        <v>19</v>
      </c>
      <c r="F1327" s="204" t="s">
        <v>1676</v>
      </c>
      <c r="G1327" s="202"/>
      <c r="H1327" s="205">
        <v>820.87</v>
      </c>
      <c r="I1327" s="206"/>
      <c r="J1327" s="202"/>
      <c r="K1327" s="202"/>
      <c r="L1327" s="207"/>
      <c r="M1327" s="208"/>
      <c r="N1327" s="209"/>
      <c r="O1327" s="209"/>
      <c r="P1327" s="209"/>
      <c r="Q1327" s="209"/>
      <c r="R1327" s="209"/>
      <c r="S1327" s="209"/>
      <c r="T1327" s="210"/>
      <c r="AT1327" s="211" t="s">
        <v>184</v>
      </c>
      <c r="AU1327" s="211" t="s">
        <v>85</v>
      </c>
      <c r="AV1327" s="13" t="s">
        <v>85</v>
      </c>
      <c r="AW1327" s="13" t="s">
        <v>37</v>
      </c>
      <c r="AX1327" s="13" t="s">
        <v>75</v>
      </c>
      <c r="AY1327" s="211" t="s">
        <v>144</v>
      </c>
    </row>
    <row r="1328" spans="2:51" s="15" customFormat="1" ht="11.25">
      <c r="B1328" s="227"/>
      <c r="C1328" s="228"/>
      <c r="D1328" s="193" t="s">
        <v>184</v>
      </c>
      <c r="E1328" s="229" t="s">
        <v>19</v>
      </c>
      <c r="F1328" s="230" t="s">
        <v>1677</v>
      </c>
      <c r="G1328" s="228"/>
      <c r="H1328" s="229" t="s">
        <v>19</v>
      </c>
      <c r="I1328" s="231"/>
      <c r="J1328" s="228"/>
      <c r="K1328" s="228"/>
      <c r="L1328" s="232"/>
      <c r="M1328" s="233"/>
      <c r="N1328" s="234"/>
      <c r="O1328" s="234"/>
      <c r="P1328" s="234"/>
      <c r="Q1328" s="234"/>
      <c r="R1328" s="234"/>
      <c r="S1328" s="234"/>
      <c r="T1328" s="235"/>
      <c r="AT1328" s="236" t="s">
        <v>184</v>
      </c>
      <c r="AU1328" s="236" t="s">
        <v>85</v>
      </c>
      <c r="AV1328" s="15" t="s">
        <v>83</v>
      </c>
      <c r="AW1328" s="15" t="s">
        <v>37</v>
      </c>
      <c r="AX1328" s="15" t="s">
        <v>75</v>
      </c>
      <c r="AY1328" s="236" t="s">
        <v>144</v>
      </c>
    </row>
    <row r="1329" spans="2:51" s="13" customFormat="1" ht="11.25">
      <c r="B1329" s="201"/>
      <c r="C1329" s="202"/>
      <c r="D1329" s="193" t="s">
        <v>184</v>
      </c>
      <c r="E1329" s="203" t="s">
        <v>19</v>
      </c>
      <c r="F1329" s="204" t="s">
        <v>1678</v>
      </c>
      <c r="G1329" s="202"/>
      <c r="H1329" s="205">
        <v>44.9</v>
      </c>
      <c r="I1329" s="206"/>
      <c r="J1329" s="202"/>
      <c r="K1329" s="202"/>
      <c r="L1329" s="207"/>
      <c r="M1329" s="208"/>
      <c r="N1329" s="209"/>
      <c r="O1329" s="209"/>
      <c r="P1329" s="209"/>
      <c r="Q1329" s="209"/>
      <c r="R1329" s="209"/>
      <c r="S1329" s="209"/>
      <c r="T1329" s="210"/>
      <c r="AT1329" s="211" t="s">
        <v>184</v>
      </c>
      <c r="AU1329" s="211" t="s">
        <v>85</v>
      </c>
      <c r="AV1329" s="13" t="s">
        <v>85</v>
      </c>
      <c r="AW1329" s="13" t="s">
        <v>37</v>
      </c>
      <c r="AX1329" s="13" t="s">
        <v>75</v>
      </c>
      <c r="AY1329" s="211" t="s">
        <v>144</v>
      </c>
    </row>
    <row r="1330" spans="2:51" s="13" customFormat="1" ht="11.25">
      <c r="B1330" s="201"/>
      <c r="C1330" s="202"/>
      <c r="D1330" s="193" t="s">
        <v>184</v>
      </c>
      <c r="E1330" s="203" t="s">
        <v>19</v>
      </c>
      <c r="F1330" s="204" t="s">
        <v>1679</v>
      </c>
      <c r="G1330" s="202"/>
      <c r="H1330" s="205">
        <v>93.16</v>
      </c>
      <c r="I1330" s="206"/>
      <c r="J1330" s="202"/>
      <c r="K1330" s="202"/>
      <c r="L1330" s="207"/>
      <c r="M1330" s="208"/>
      <c r="N1330" s="209"/>
      <c r="O1330" s="209"/>
      <c r="P1330" s="209"/>
      <c r="Q1330" s="209"/>
      <c r="R1330" s="209"/>
      <c r="S1330" s="209"/>
      <c r="T1330" s="210"/>
      <c r="AT1330" s="211" t="s">
        <v>184</v>
      </c>
      <c r="AU1330" s="211" t="s">
        <v>85</v>
      </c>
      <c r="AV1330" s="13" t="s">
        <v>85</v>
      </c>
      <c r="AW1330" s="13" t="s">
        <v>37</v>
      </c>
      <c r="AX1330" s="13" t="s">
        <v>75</v>
      </c>
      <c r="AY1330" s="211" t="s">
        <v>144</v>
      </c>
    </row>
    <row r="1331" spans="2:51" s="14" customFormat="1" ht="11.25">
      <c r="B1331" s="212"/>
      <c r="C1331" s="213"/>
      <c r="D1331" s="193" t="s">
        <v>184</v>
      </c>
      <c r="E1331" s="214" t="s">
        <v>19</v>
      </c>
      <c r="F1331" s="215" t="s">
        <v>186</v>
      </c>
      <c r="G1331" s="213"/>
      <c r="H1331" s="216">
        <v>6166.249999999999</v>
      </c>
      <c r="I1331" s="217"/>
      <c r="J1331" s="213"/>
      <c r="K1331" s="213"/>
      <c r="L1331" s="218"/>
      <c r="M1331" s="219"/>
      <c r="N1331" s="220"/>
      <c r="O1331" s="220"/>
      <c r="P1331" s="220"/>
      <c r="Q1331" s="220"/>
      <c r="R1331" s="220"/>
      <c r="S1331" s="220"/>
      <c r="T1331" s="221"/>
      <c r="AT1331" s="222" t="s">
        <v>184</v>
      </c>
      <c r="AU1331" s="222" t="s">
        <v>85</v>
      </c>
      <c r="AV1331" s="14" t="s">
        <v>169</v>
      </c>
      <c r="AW1331" s="14" t="s">
        <v>37</v>
      </c>
      <c r="AX1331" s="14" t="s">
        <v>83</v>
      </c>
      <c r="AY1331" s="222" t="s">
        <v>144</v>
      </c>
    </row>
    <row r="1332" spans="1:65" s="2" customFormat="1" ht="16.5" customHeight="1">
      <c r="A1332" s="36"/>
      <c r="B1332" s="37"/>
      <c r="C1332" s="180" t="s">
        <v>1680</v>
      </c>
      <c r="D1332" s="180" t="s">
        <v>147</v>
      </c>
      <c r="E1332" s="181" t="s">
        <v>1681</v>
      </c>
      <c r="F1332" s="182" t="s">
        <v>1682</v>
      </c>
      <c r="G1332" s="183" t="s">
        <v>199</v>
      </c>
      <c r="H1332" s="184">
        <v>1751.877</v>
      </c>
      <c r="I1332" s="185"/>
      <c r="J1332" s="186">
        <f>ROUND(I1332*H1332,2)</f>
        <v>0</v>
      </c>
      <c r="K1332" s="182" t="s">
        <v>151</v>
      </c>
      <c r="L1332" s="41"/>
      <c r="M1332" s="187" t="s">
        <v>19</v>
      </c>
      <c r="N1332" s="188" t="s">
        <v>46</v>
      </c>
      <c r="O1332" s="66"/>
      <c r="P1332" s="189">
        <f>O1332*H1332</f>
        <v>0</v>
      </c>
      <c r="Q1332" s="189">
        <v>0.001</v>
      </c>
      <c r="R1332" s="189">
        <f>Q1332*H1332</f>
        <v>1.751877</v>
      </c>
      <c r="S1332" s="189">
        <v>0.00031</v>
      </c>
      <c r="T1332" s="190">
        <f>S1332*H1332</f>
        <v>0.54308187</v>
      </c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R1332" s="191" t="s">
        <v>249</v>
      </c>
      <c r="AT1332" s="191" t="s">
        <v>147</v>
      </c>
      <c r="AU1332" s="191" t="s">
        <v>85</v>
      </c>
      <c r="AY1332" s="19" t="s">
        <v>144</v>
      </c>
      <c r="BE1332" s="192">
        <f>IF(N1332="základní",J1332,0)</f>
        <v>0</v>
      </c>
      <c r="BF1332" s="192">
        <f>IF(N1332="snížená",J1332,0)</f>
        <v>0</v>
      </c>
      <c r="BG1332" s="192">
        <f>IF(N1332="zákl. přenesená",J1332,0)</f>
        <v>0</v>
      </c>
      <c r="BH1332" s="192">
        <f>IF(N1332="sníž. přenesená",J1332,0)</f>
        <v>0</v>
      </c>
      <c r="BI1332" s="192">
        <f>IF(N1332="nulová",J1332,0)</f>
        <v>0</v>
      </c>
      <c r="BJ1332" s="19" t="s">
        <v>83</v>
      </c>
      <c r="BK1332" s="192">
        <f>ROUND(I1332*H1332,2)</f>
        <v>0</v>
      </c>
      <c r="BL1332" s="19" t="s">
        <v>249</v>
      </c>
      <c r="BM1332" s="191" t="s">
        <v>1683</v>
      </c>
    </row>
    <row r="1333" spans="1:47" s="2" customFormat="1" ht="11.25">
      <c r="A1333" s="36"/>
      <c r="B1333" s="37"/>
      <c r="C1333" s="38"/>
      <c r="D1333" s="193" t="s">
        <v>154</v>
      </c>
      <c r="E1333" s="38"/>
      <c r="F1333" s="194" t="s">
        <v>1684</v>
      </c>
      <c r="G1333" s="38"/>
      <c r="H1333" s="38"/>
      <c r="I1333" s="195"/>
      <c r="J1333" s="38"/>
      <c r="K1333" s="38"/>
      <c r="L1333" s="41"/>
      <c r="M1333" s="196"/>
      <c r="N1333" s="197"/>
      <c r="O1333" s="66"/>
      <c r="P1333" s="66"/>
      <c r="Q1333" s="66"/>
      <c r="R1333" s="66"/>
      <c r="S1333" s="66"/>
      <c r="T1333" s="67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T1333" s="19" t="s">
        <v>154</v>
      </c>
      <c r="AU1333" s="19" t="s">
        <v>85</v>
      </c>
    </row>
    <row r="1334" spans="1:47" s="2" customFormat="1" ht="11.25">
      <c r="A1334" s="36"/>
      <c r="B1334" s="37"/>
      <c r="C1334" s="38"/>
      <c r="D1334" s="198" t="s">
        <v>155</v>
      </c>
      <c r="E1334" s="38"/>
      <c r="F1334" s="199" t="s">
        <v>1685</v>
      </c>
      <c r="G1334" s="38"/>
      <c r="H1334" s="38"/>
      <c r="I1334" s="195"/>
      <c r="J1334" s="38"/>
      <c r="K1334" s="38"/>
      <c r="L1334" s="41"/>
      <c r="M1334" s="196"/>
      <c r="N1334" s="197"/>
      <c r="O1334" s="66"/>
      <c r="P1334" s="66"/>
      <c r="Q1334" s="66"/>
      <c r="R1334" s="66"/>
      <c r="S1334" s="66"/>
      <c r="T1334" s="67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T1334" s="19" t="s">
        <v>155</v>
      </c>
      <c r="AU1334" s="19" t="s">
        <v>85</v>
      </c>
    </row>
    <row r="1335" spans="2:51" s="15" customFormat="1" ht="11.25">
      <c r="B1335" s="227"/>
      <c r="C1335" s="228"/>
      <c r="D1335" s="193" t="s">
        <v>184</v>
      </c>
      <c r="E1335" s="229" t="s">
        <v>19</v>
      </c>
      <c r="F1335" s="230" t="s">
        <v>416</v>
      </c>
      <c r="G1335" s="228"/>
      <c r="H1335" s="229" t="s">
        <v>19</v>
      </c>
      <c r="I1335" s="231"/>
      <c r="J1335" s="228"/>
      <c r="K1335" s="228"/>
      <c r="L1335" s="232"/>
      <c r="M1335" s="233"/>
      <c r="N1335" s="234"/>
      <c r="O1335" s="234"/>
      <c r="P1335" s="234"/>
      <c r="Q1335" s="234"/>
      <c r="R1335" s="234"/>
      <c r="S1335" s="234"/>
      <c r="T1335" s="235"/>
      <c r="AT1335" s="236" t="s">
        <v>184</v>
      </c>
      <c r="AU1335" s="236" t="s">
        <v>85</v>
      </c>
      <c r="AV1335" s="15" t="s">
        <v>83</v>
      </c>
      <c r="AW1335" s="15" t="s">
        <v>37</v>
      </c>
      <c r="AX1335" s="15" t="s">
        <v>75</v>
      </c>
      <c r="AY1335" s="236" t="s">
        <v>144</v>
      </c>
    </row>
    <row r="1336" spans="2:51" s="13" customFormat="1" ht="11.25">
      <c r="B1336" s="201"/>
      <c r="C1336" s="202"/>
      <c r="D1336" s="193" t="s">
        <v>184</v>
      </c>
      <c r="E1336" s="203" t="s">
        <v>19</v>
      </c>
      <c r="F1336" s="204" t="s">
        <v>1686</v>
      </c>
      <c r="G1336" s="202"/>
      <c r="H1336" s="205">
        <v>13.8</v>
      </c>
      <c r="I1336" s="206"/>
      <c r="J1336" s="202"/>
      <c r="K1336" s="202"/>
      <c r="L1336" s="207"/>
      <c r="M1336" s="208"/>
      <c r="N1336" s="209"/>
      <c r="O1336" s="209"/>
      <c r="P1336" s="209"/>
      <c r="Q1336" s="209"/>
      <c r="R1336" s="209"/>
      <c r="S1336" s="209"/>
      <c r="T1336" s="210"/>
      <c r="AT1336" s="211" t="s">
        <v>184</v>
      </c>
      <c r="AU1336" s="211" t="s">
        <v>85</v>
      </c>
      <c r="AV1336" s="13" t="s">
        <v>85</v>
      </c>
      <c r="AW1336" s="13" t="s">
        <v>37</v>
      </c>
      <c r="AX1336" s="13" t="s">
        <v>75</v>
      </c>
      <c r="AY1336" s="211" t="s">
        <v>144</v>
      </c>
    </row>
    <row r="1337" spans="2:51" s="13" customFormat="1" ht="11.25">
      <c r="B1337" s="201"/>
      <c r="C1337" s="202"/>
      <c r="D1337" s="193" t="s">
        <v>184</v>
      </c>
      <c r="E1337" s="203" t="s">
        <v>19</v>
      </c>
      <c r="F1337" s="204" t="s">
        <v>1687</v>
      </c>
      <c r="G1337" s="202"/>
      <c r="H1337" s="205">
        <v>58.307</v>
      </c>
      <c r="I1337" s="206"/>
      <c r="J1337" s="202"/>
      <c r="K1337" s="202"/>
      <c r="L1337" s="207"/>
      <c r="M1337" s="208"/>
      <c r="N1337" s="209"/>
      <c r="O1337" s="209"/>
      <c r="P1337" s="209"/>
      <c r="Q1337" s="209"/>
      <c r="R1337" s="209"/>
      <c r="S1337" s="209"/>
      <c r="T1337" s="210"/>
      <c r="AT1337" s="211" t="s">
        <v>184</v>
      </c>
      <c r="AU1337" s="211" t="s">
        <v>85</v>
      </c>
      <c r="AV1337" s="13" t="s">
        <v>85</v>
      </c>
      <c r="AW1337" s="13" t="s">
        <v>37</v>
      </c>
      <c r="AX1337" s="13" t="s">
        <v>75</v>
      </c>
      <c r="AY1337" s="211" t="s">
        <v>144</v>
      </c>
    </row>
    <row r="1338" spans="2:51" s="15" customFormat="1" ht="11.25">
      <c r="B1338" s="227"/>
      <c r="C1338" s="228"/>
      <c r="D1338" s="193" t="s">
        <v>184</v>
      </c>
      <c r="E1338" s="229" t="s">
        <v>19</v>
      </c>
      <c r="F1338" s="230" t="s">
        <v>509</v>
      </c>
      <c r="G1338" s="228"/>
      <c r="H1338" s="229" t="s">
        <v>19</v>
      </c>
      <c r="I1338" s="231"/>
      <c r="J1338" s="228"/>
      <c r="K1338" s="228"/>
      <c r="L1338" s="232"/>
      <c r="M1338" s="233"/>
      <c r="N1338" s="234"/>
      <c r="O1338" s="234"/>
      <c r="P1338" s="234"/>
      <c r="Q1338" s="234"/>
      <c r="R1338" s="234"/>
      <c r="S1338" s="234"/>
      <c r="T1338" s="235"/>
      <c r="AT1338" s="236" t="s">
        <v>184</v>
      </c>
      <c r="AU1338" s="236" t="s">
        <v>85</v>
      </c>
      <c r="AV1338" s="15" t="s">
        <v>83</v>
      </c>
      <c r="AW1338" s="15" t="s">
        <v>37</v>
      </c>
      <c r="AX1338" s="15" t="s">
        <v>75</v>
      </c>
      <c r="AY1338" s="236" t="s">
        <v>144</v>
      </c>
    </row>
    <row r="1339" spans="2:51" s="13" customFormat="1" ht="11.25">
      <c r="B1339" s="201"/>
      <c r="C1339" s="202"/>
      <c r="D1339" s="193" t="s">
        <v>184</v>
      </c>
      <c r="E1339" s="203" t="s">
        <v>19</v>
      </c>
      <c r="F1339" s="204" t="s">
        <v>1688</v>
      </c>
      <c r="G1339" s="202"/>
      <c r="H1339" s="205">
        <v>33.9</v>
      </c>
      <c r="I1339" s="206"/>
      <c r="J1339" s="202"/>
      <c r="K1339" s="202"/>
      <c r="L1339" s="207"/>
      <c r="M1339" s="208"/>
      <c r="N1339" s="209"/>
      <c r="O1339" s="209"/>
      <c r="P1339" s="209"/>
      <c r="Q1339" s="209"/>
      <c r="R1339" s="209"/>
      <c r="S1339" s="209"/>
      <c r="T1339" s="210"/>
      <c r="AT1339" s="211" t="s">
        <v>184</v>
      </c>
      <c r="AU1339" s="211" t="s">
        <v>85</v>
      </c>
      <c r="AV1339" s="13" t="s">
        <v>85</v>
      </c>
      <c r="AW1339" s="13" t="s">
        <v>37</v>
      </c>
      <c r="AX1339" s="13" t="s">
        <v>75</v>
      </c>
      <c r="AY1339" s="211" t="s">
        <v>144</v>
      </c>
    </row>
    <row r="1340" spans="2:51" s="13" customFormat="1" ht="11.25">
      <c r="B1340" s="201"/>
      <c r="C1340" s="202"/>
      <c r="D1340" s="193" t="s">
        <v>184</v>
      </c>
      <c r="E1340" s="203" t="s">
        <v>19</v>
      </c>
      <c r="F1340" s="204" t="s">
        <v>1689</v>
      </c>
      <c r="G1340" s="202"/>
      <c r="H1340" s="205">
        <v>125.587</v>
      </c>
      <c r="I1340" s="206"/>
      <c r="J1340" s="202"/>
      <c r="K1340" s="202"/>
      <c r="L1340" s="207"/>
      <c r="M1340" s="208"/>
      <c r="N1340" s="209"/>
      <c r="O1340" s="209"/>
      <c r="P1340" s="209"/>
      <c r="Q1340" s="209"/>
      <c r="R1340" s="209"/>
      <c r="S1340" s="209"/>
      <c r="T1340" s="210"/>
      <c r="AT1340" s="211" t="s">
        <v>184</v>
      </c>
      <c r="AU1340" s="211" t="s">
        <v>85</v>
      </c>
      <c r="AV1340" s="13" t="s">
        <v>85</v>
      </c>
      <c r="AW1340" s="13" t="s">
        <v>37</v>
      </c>
      <c r="AX1340" s="13" t="s">
        <v>75</v>
      </c>
      <c r="AY1340" s="211" t="s">
        <v>144</v>
      </c>
    </row>
    <row r="1341" spans="2:51" s="15" customFormat="1" ht="11.25">
      <c r="B1341" s="227"/>
      <c r="C1341" s="228"/>
      <c r="D1341" s="193" t="s">
        <v>184</v>
      </c>
      <c r="E1341" s="229" t="s">
        <v>19</v>
      </c>
      <c r="F1341" s="230" t="s">
        <v>1663</v>
      </c>
      <c r="G1341" s="228"/>
      <c r="H1341" s="229" t="s">
        <v>19</v>
      </c>
      <c r="I1341" s="231"/>
      <c r="J1341" s="228"/>
      <c r="K1341" s="228"/>
      <c r="L1341" s="232"/>
      <c r="M1341" s="233"/>
      <c r="N1341" s="234"/>
      <c r="O1341" s="234"/>
      <c r="P1341" s="234"/>
      <c r="Q1341" s="234"/>
      <c r="R1341" s="234"/>
      <c r="S1341" s="234"/>
      <c r="T1341" s="235"/>
      <c r="AT1341" s="236" t="s">
        <v>184</v>
      </c>
      <c r="AU1341" s="236" t="s">
        <v>85</v>
      </c>
      <c r="AV1341" s="15" t="s">
        <v>83</v>
      </c>
      <c r="AW1341" s="15" t="s">
        <v>37</v>
      </c>
      <c r="AX1341" s="15" t="s">
        <v>75</v>
      </c>
      <c r="AY1341" s="236" t="s">
        <v>144</v>
      </c>
    </row>
    <row r="1342" spans="2:51" s="13" customFormat="1" ht="11.25">
      <c r="B1342" s="201"/>
      <c r="C1342" s="202"/>
      <c r="D1342" s="193" t="s">
        <v>184</v>
      </c>
      <c r="E1342" s="203" t="s">
        <v>19</v>
      </c>
      <c r="F1342" s="204" t="s">
        <v>1690</v>
      </c>
      <c r="G1342" s="202"/>
      <c r="H1342" s="205">
        <v>58.4</v>
      </c>
      <c r="I1342" s="206"/>
      <c r="J1342" s="202"/>
      <c r="K1342" s="202"/>
      <c r="L1342" s="207"/>
      <c r="M1342" s="208"/>
      <c r="N1342" s="209"/>
      <c r="O1342" s="209"/>
      <c r="P1342" s="209"/>
      <c r="Q1342" s="209"/>
      <c r="R1342" s="209"/>
      <c r="S1342" s="209"/>
      <c r="T1342" s="210"/>
      <c r="AT1342" s="211" t="s">
        <v>184</v>
      </c>
      <c r="AU1342" s="211" t="s">
        <v>85</v>
      </c>
      <c r="AV1342" s="13" t="s">
        <v>85</v>
      </c>
      <c r="AW1342" s="13" t="s">
        <v>37</v>
      </c>
      <c r="AX1342" s="13" t="s">
        <v>75</v>
      </c>
      <c r="AY1342" s="211" t="s">
        <v>144</v>
      </c>
    </row>
    <row r="1343" spans="2:51" s="13" customFormat="1" ht="11.25">
      <c r="B1343" s="201"/>
      <c r="C1343" s="202"/>
      <c r="D1343" s="193" t="s">
        <v>184</v>
      </c>
      <c r="E1343" s="203" t="s">
        <v>19</v>
      </c>
      <c r="F1343" s="204" t="s">
        <v>1691</v>
      </c>
      <c r="G1343" s="202"/>
      <c r="H1343" s="205">
        <v>230.309</v>
      </c>
      <c r="I1343" s="206"/>
      <c r="J1343" s="202"/>
      <c r="K1343" s="202"/>
      <c r="L1343" s="207"/>
      <c r="M1343" s="208"/>
      <c r="N1343" s="209"/>
      <c r="O1343" s="209"/>
      <c r="P1343" s="209"/>
      <c r="Q1343" s="209"/>
      <c r="R1343" s="209"/>
      <c r="S1343" s="209"/>
      <c r="T1343" s="210"/>
      <c r="AT1343" s="211" t="s">
        <v>184</v>
      </c>
      <c r="AU1343" s="211" t="s">
        <v>85</v>
      </c>
      <c r="AV1343" s="13" t="s">
        <v>85</v>
      </c>
      <c r="AW1343" s="13" t="s">
        <v>37</v>
      </c>
      <c r="AX1343" s="13" t="s">
        <v>75</v>
      </c>
      <c r="AY1343" s="211" t="s">
        <v>144</v>
      </c>
    </row>
    <row r="1344" spans="2:51" s="15" customFormat="1" ht="11.25">
      <c r="B1344" s="227"/>
      <c r="C1344" s="228"/>
      <c r="D1344" s="193" t="s">
        <v>184</v>
      </c>
      <c r="E1344" s="229" t="s">
        <v>19</v>
      </c>
      <c r="F1344" s="230" t="s">
        <v>1666</v>
      </c>
      <c r="G1344" s="228"/>
      <c r="H1344" s="229" t="s">
        <v>19</v>
      </c>
      <c r="I1344" s="231"/>
      <c r="J1344" s="228"/>
      <c r="K1344" s="228"/>
      <c r="L1344" s="232"/>
      <c r="M1344" s="233"/>
      <c r="N1344" s="234"/>
      <c r="O1344" s="234"/>
      <c r="P1344" s="234"/>
      <c r="Q1344" s="234"/>
      <c r="R1344" s="234"/>
      <c r="S1344" s="234"/>
      <c r="T1344" s="235"/>
      <c r="AT1344" s="236" t="s">
        <v>184</v>
      </c>
      <c r="AU1344" s="236" t="s">
        <v>85</v>
      </c>
      <c r="AV1344" s="15" t="s">
        <v>83</v>
      </c>
      <c r="AW1344" s="15" t="s">
        <v>37</v>
      </c>
      <c r="AX1344" s="15" t="s">
        <v>75</v>
      </c>
      <c r="AY1344" s="236" t="s">
        <v>144</v>
      </c>
    </row>
    <row r="1345" spans="2:51" s="13" customFormat="1" ht="11.25">
      <c r="B1345" s="201"/>
      <c r="C1345" s="202"/>
      <c r="D1345" s="193" t="s">
        <v>184</v>
      </c>
      <c r="E1345" s="203" t="s">
        <v>19</v>
      </c>
      <c r="F1345" s="204" t="s">
        <v>1692</v>
      </c>
      <c r="G1345" s="202"/>
      <c r="H1345" s="205">
        <v>82.6</v>
      </c>
      <c r="I1345" s="206"/>
      <c r="J1345" s="202"/>
      <c r="K1345" s="202"/>
      <c r="L1345" s="207"/>
      <c r="M1345" s="208"/>
      <c r="N1345" s="209"/>
      <c r="O1345" s="209"/>
      <c r="P1345" s="209"/>
      <c r="Q1345" s="209"/>
      <c r="R1345" s="209"/>
      <c r="S1345" s="209"/>
      <c r="T1345" s="210"/>
      <c r="AT1345" s="211" t="s">
        <v>184</v>
      </c>
      <c r="AU1345" s="211" t="s">
        <v>85</v>
      </c>
      <c r="AV1345" s="13" t="s">
        <v>85</v>
      </c>
      <c r="AW1345" s="13" t="s">
        <v>37</v>
      </c>
      <c r="AX1345" s="13" t="s">
        <v>75</v>
      </c>
      <c r="AY1345" s="211" t="s">
        <v>144</v>
      </c>
    </row>
    <row r="1346" spans="2:51" s="13" customFormat="1" ht="11.25">
      <c r="B1346" s="201"/>
      <c r="C1346" s="202"/>
      <c r="D1346" s="193" t="s">
        <v>184</v>
      </c>
      <c r="E1346" s="203" t="s">
        <v>19</v>
      </c>
      <c r="F1346" s="204" t="s">
        <v>1693</v>
      </c>
      <c r="G1346" s="202"/>
      <c r="H1346" s="205">
        <v>184.704</v>
      </c>
      <c r="I1346" s="206"/>
      <c r="J1346" s="202"/>
      <c r="K1346" s="202"/>
      <c r="L1346" s="207"/>
      <c r="M1346" s="208"/>
      <c r="N1346" s="209"/>
      <c r="O1346" s="209"/>
      <c r="P1346" s="209"/>
      <c r="Q1346" s="209"/>
      <c r="R1346" s="209"/>
      <c r="S1346" s="209"/>
      <c r="T1346" s="210"/>
      <c r="AT1346" s="211" t="s">
        <v>184</v>
      </c>
      <c r="AU1346" s="211" t="s">
        <v>85</v>
      </c>
      <c r="AV1346" s="13" t="s">
        <v>85</v>
      </c>
      <c r="AW1346" s="13" t="s">
        <v>37</v>
      </c>
      <c r="AX1346" s="13" t="s">
        <v>75</v>
      </c>
      <c r="AY1346" s="211" t="s">
        <v>144</v>
      </c>
    </row>
    <row r="1347" spans="2:51" s="15" customFormat="1" ht="11.25">
      <c r="B1347" s="227"/>
      <c r="C1347" s="228"/>
      <c r="D1347" s="193" t="s">
        <v>184</v>
      </c>
      <c r="E1347" s="229" t="s">
        <v>19</v>
      </c>
      <c r="F1347" s="230" t="s">
        <v>1669</v>
      </c>
      <c r="G1347" s="228"/>
      <c r="H1347" s="229" t="s">
        <v>19</v>
      </c>
      <c r="I1347" s="231"/>
      <c r="J1347" s="228"/>
      <c r="K1347" s="228"/>
      <c r="L1347" s="232"/>
      <c r="M1347" s="233"/>
      <c r="N1347" s="234"/>
      <c r="O1347" s="234"/>
      <c r="P1347" s="234"/>
      <c r="Q1347" s="234"/>
      <c r="R1347" s="234"/>
      <c r="S1347" s="234"/>
      <c r="T1347" s="235"/>
      <c r="AT1347" s="236" t="s">
        <v>184</v>
      </c>
      <c r="AU1347" s="236" t="s">
        <v>85</v>
      </c>
      <c r="AV1347" s="15" t="s">
        <v>83</v>
      </c>
      <c r="AW1347" s="15" t="s">
        <v>37</v>
      </c>
      <c r="AX1347" s="15" t="s">
        <v>75</v>
      </c>
      <c r="AY1347" s="236" t="s">
        <v>144</v>
      </c>
    </row>
    <row r="1348" spans="2:51" s="13" customFormat="1" ht="11.25">
      <c r="B1348" s="201"/>
      <c r="C1348" s="202"/>
      <c r="D1348" s="193" t="s">
        <v>184</v>
      </c>
      <c r="E1348" s="203" t="s">
        <v>19</v>
      </c>
      <c r="F1348" s="204" t="s">
        <v>1694</v>
      </c>
      <c r="G1348" s="202"/>
      <c r="H1348" s="205">
        <v>72.3</v>
      </c>
      <c r="I1348" s="206"/>
      <c r="J1348" s="202"/>
      <c r="K1348" s="202"/>
      <c r="L1348" s="207"/>
      <c r="M1348" s="208"/>
      <c r="N1348" s="209"/>
      <c r="O1348" s="209"/>
      <c r="P1348" s="209"/>
      <c r="Q1348" s="209"/>
      <c r="R1348" s="209"/>
      <c r="S1348" s="209"/>
      <c r="T1348" s="210"/>
      <c r="AT1348" s="211" t="s">
        <v>184</v>
      </c>
      <c r="AU1348" s="211" t="s">
        <v>85</v>
      </c>
      <c r="AV1348" s="13" t="s">
        <v>85</v>
      </c>
      <c r="AW1348" s="13" t="s">
        <v>37</v>
      </c>
      <c r="AX1348" s="13" t="s">
        <v>75</v>
      </c>
      <c r="AY1348" s="211" t="s">
        <v>144</v>
      </c>
    </row>
    <row r="1349" spans="2:51" s="13" customFormat="1" ht="11.25">
      <c r="B1349" s="201"/>
      <c r="C1349" s="202"/>
      <c r="D1349" s="193" t="s">
        <v>184</v>
      </c>
      <c r="E1349" s="203" t="s">
        <v>19</v>
      </c>
      <c r="F1349" s="204" t="s">
        <v>1695</v>
      </c>
      <c r="G1349" s="202"/>
      <c r="H1349" s="205">
        <v>197.39</v>
      </c>
      <c r="I1349" s="206"/>
      <c r="J1349" s="202"/>
      <c r="K1349" s="202"/>
      <c r="L1349" s="207"/>
      <c r="M1349" s="208"/>
      <c r="N1349" s="209"/>
      <c r="O1349" s="209"/>
      <c r="P1349" s="209"/>
      <c r="Q1349" s="209"/>
      <c r="R1349" s="209"/>
      <c r="S1349" s="209"/>
      <c r="T1349" s="210"/>
      <c r="AT1349" s="211" t="s">
        <v>184</v>
      </c>
      <c r="AU1349" s="211" t="s">
        <v>85</v>
      </c>
      <c r="AV1349" s="13" t="s">
        <v>85</v>
      </c>
      <c r="AW1349" s="13" t="s">
        <v>37</v>
      </c>
      <c r="AX1349" s="13" t="s">
        <v>75</v>
      </c>
      <c r="AY1349" s="211" t="s">
        <v>144</v>
      </c>
    </row>
    <row r="1350" spans="2:51" s="15" customFormat="1" ht="11.25">
      <c r="B1350" s="227"/>
      <c r="C1350" s="228"/>
      <c r="D1350" s="193" t="s">
        <v>184</v>
      </c>
      <c r="E1350" s="229" t="s">
        <v>19</v>
      </c>
      <c r="F1350" s="230" t="s">
        <v>1671</v>
      </c>
      <c r="G1350" s="228"/>
      <c r="H1350" s="229" t="s">
        <v>19</v>
      </c>
      <c r="I1350" s="231"/>
      <c r="J1350" s="228"/>
      <c r="K1350" s="228"/>
      <c r="L1350" s="232"/>
      <c r="M1350" s="233"/>
      <c r="N1350" s="234"/>
      <c r="O1350" s="234"/>
      <c r="P1350" s="234"/>
      <c r="Q1350" s="234"/>
      <c r="R1350" s="234"/>
      <c r="S1350" s="234"/>
      <c r="T1350" s="235"/>
      <c r="AT1350" s="236" t="s">
        <v>184</v>
      </c>
      <c r="AU1350" s="236" t="s">
        <v>85</v>
      </c>
      <c r="AV1350" s="15" t="s">
        <v>83</v>
      </c>
      <c r="AW1350" s="15" t="s">
        <v>37</v>
      </c>
      <c r="AX1350" s="15" t="s">
        <v>75</v>
      </c>
      <c r="AY1350" s="236" t="s">
        <v>144</v>
      </c>
    </row>
    <row r="1351" spans="2:51" s="13" customFormat="1" ht="11.25">
      <c r="B1351" s="201"/>
      <c r="C1351" s="202"/>
      <c r="D1351" s="193" t="s">
        <v>184</v>
      </c>
      <c r="E1351" s="203" t="s">
        <v>19</v>
      </c>
      <c r="F1351" s="204" t="s">
        <v>1696</v>
      </c>
      <c r="G1351" s="202"/>
      <c r="H1351" s="205">
        <v>73.1</v>
      </c>
      <c r="I1351" s="206"/>
      <c r="J1351" s="202"/>
      <c r="K1351" s="202"/>
      <c r="L1351" s="207"/>
      <c r="M1351" s="208"/>
      <c r="N1351" s="209"/>
      <c r="O1351" s="209"/>
      <c r="P1351" s="209"/>
      <c r="Q1351" s="209"/>
      <c r="R1351" s="209"/>
      <c r="S1351" s="209"/>
      <c r="T1351" s="210"/>
      <c r="AT1351" s="211" t="s">
        <v>184</v>
      </c>
      <c r="AU1351" s="211" t="s">
        <v>85</v>
      </c>
      <c r="AV1351" s="13" t="s">
        <v>85</v>
      </c>
      <c r="AW1351" s="13" t="s">
        <v>37</v>
      </c>
      <c r="AX1351" s="13" t="s">
        <v>75</v>
      </c>
      <c r="AY1351" s="211" t="s">
        <v>144</v>
      </c>
    </row>
    <row r="1352" spans="2:51" s="13" customFormat="1" ht="11.25">
      <c r="B1352" s="201"/>
      <c r="C1352" s="202"/>
      <c r="D1352" s="193" t="s">
        <v>184</v>
      </c>
      <c r="E1352" s="203" t="s">
        <v>19</v>
      </c>
      <c r="F1352" s="204" t="s">
        <v>1695</v>
      </c>
      <c r="G1352" s="202"/>
      <c r="H1352" s="205">
        <v>197.39</v>
      </c>
      <c r="I1352" s="206"/>
      <c r="J1352" s="202"/>
      <c r="K1352" s="202"/>
      <c r="L1352" s="207"/>
      <c r="M1352" s="208"/>
      <c r="N1352" s="209"/>
      <c r="O1352" s="209"/>
      <c r="P1352" s="209"/>
      <c r="Q1352" s="209"/>
      <c r="R1352" s="209"/>
      <c r="S1352" s="209"/>
      <c r="T1352" s="210"/>
      <c r="AT1352" s="211" t="s">
        <v>184</v>
      </c>
      <c r="AU1352" s="211" t="s">
        <v>85</v>
      </c>
      <c r="AV1352" s="13" t="s">
        <v>85</v>
      </c>
      <c r="AW1352" s="13" t="s">
        <v>37</v>
      </c>
      <c r="AX1352" s="13" t="s">
        <v>75</v>
      </c>
      <c r="AY1352" s="211" t="s">
        <v>144</v>
      </c>
    </row>
    <row r="1353" spans="2:51" s="15" customFormat="1" ht="11.25">
      <c r="B1353" s="227"/>
      <c r="C1353" s="228"/>
      <c r="D1353" s="193" t="s">
        <v>184</v>
      </c>
      <c r="E1353" s="229" t="s">
        <v>19</v>
      </c>
      <c r="F1353" s="230" t="s">
        <v>1674</v>
      </c>
      <c r="G1353" s="228"/>
      <c r="H1353" s="229" t="s">
        <v>19</v>
      </c>
      <c r="I1353" s="231"/>
      <c r="J1353" s="228"/>
      <c r="K1353" s="228"/>
      <c r="L1353" s="232"/>
      <c r="M1353" s="233"/>
      <c r="N1353" s="234"/>
      <c r="O1353" s="234"/>
      <c r="P1353" s="234"/>
      <c r="Q1353" s="234"/>
      <c r="R1353" s="234"/>
      <c r="S1353" s="234"/>
      <c r="T1353" s="235"/>
      <c r="AT1353" s="236" t="s">
        <v>184</v>
      </c>
      <c r="AU1353" s="236" t="s">
        <v>85</v>
      </c>
      <c r="AV1353" s="15" t="s">
        <v>83</v>
      </c>
      <c r="AW1353" s="15" t="s">
        <v>37</v>
      </c>
      <c r="AX1353" s="15" t="s">
        <v>75</v>
      </c>
      <c r="AY1353" s="236" t="s">
        <v>144</v>
      </c>
    </row>
    <row r="1354" spans="2:51" s="13" customFormat="1" ht="11.25">
      <c r="B1354" s="201"/>
      <c r="C1354" s="202"/>
      <c r="D1354" s="193" t="s">
        <v>184</v>
      </c>
      <c r="E1354" s="203" t="s">
        <v>19</v>
      </c>
      <c r="F1354" s="204" t="s">
        <v>1696</v>
      </c>
      <c r="G1354" s="202"/>
      <c r="H1354" s="205">
        <v>73.1</v>
      </c>
      <c r="I1354" s="206"/>
      <c r="J1354" s="202"/>
      <c r="K1354" s="202"/>
      <c r="L1354" s="207"/>
      <c r="M1354" s="208"/>
      <c r="N1354" s="209"/>
      <c r="O1354" s="209"/>
      <c r="P1354" s="209"/>
      <c r="Q1354" s="209"/>
      <c r="R1354" s="209"/>
      <c r="S1354" s="209"/>
      <c r="T1354" s="210"/>
      <c r="AT1354" s="211" t="s">
        <v>184</v>
      </c>
      <c r="AU1354" s="211" t="s">
        <v>85</v>
      </c>
      <c r="AV1354" s="13" t="s">
        <v>85</v>
      </c>
      <c r="AW1354" s="13" t="s">
        <v>37</v>
      </c>
      <c r="AX1354" s="13" t="s">
        <v>75</v>
      </c>
      <c r="AY1354" s="211" t="s">
        <v>144</v>
      </c>
    </row>
    <row r="1355" spans="2:51" s="13" customFormat="1" ht="11.25">
      <c r="B1355" s="201"/>
      <c r="C1355" s="202"/>
      <c r="D1355" s="193" t="s">
        <v>184</v>
      </c>
      <c r="E1355" s="203" t="s">
        <v>19</v>
      </c>
      <c r="F1355" s="204" t="s">
        <v>1697</v>
      </c>
      <c r="G1355" s="202"/>
      <c r="H1355" s="205">
        <v>197.39</v>
      </c>
      <c r="I1355" s="206"/>
      <c r="J1355" s="202"/>
      <c r="K1355" s="202"/>
      <c r="L1355" s="207"/>
      <c r="M1355" s="208"/>
      <c r="N1355" s="209"/>
      <c r="O1355" s="209"/>
      <c r="P1355" s="209"/>
      <c r="Q1355" s="209"/>
      <c r="R1355" s="209"/>
      <c r="S1355" s="209"/>
      <c r="T1355" s="210"/>
      <c r="AT1355" s="211" t="s">
        <v>184</v>
      </c>
      <c r="AU1355" s="211" t="s">
        <v>85</v>
      </c>
      <c r="AV1355" s="13" t="s">
        <v>85</v>
      </c>
      <c r="AW1355" s="13" t="s">
        <v>37</v>
      </c>
      <c r="AX1355" s="13" t="s">
        <v>75</v>
      </c>
      <c r="AY1355" s="211" t="s">
        <v>144</v>
      </c>
    </row>
    <row r="1356" spans="2:51" s="15" customFormat="1" ht="11.25">
      <c r="B1356" s="227"/>
      <c r="C1356" s="228"/>
      <c r="D1356" s="193" t="s">
        <v>184</v>
      </c>
      <c r="E1356" s="229" t="s">
        <v>19</v>
      </c>
      <c r="F1356" s="230" t="s">
        <v>1677</v>
      </c>
      <c r="G1356" s="228"/>
      <c r="H1356" s="229" t="s">
        <v>19</v>
      </c>
      <c r="I1356" s="231"/>
      <c r="J1356" s="228"/>
      <c r="K1356" s="228"/>
      <c r="L1356" s="232"/>
      <c r="M1356" s="233"/>
      <c r="N1356" s="234"/>
      <c r="O1356" s="234"/>
      <c r="P1356" s="234"/>
      <c r="Q1356" s="234"/>
      <c r="R1356" s="234"/>
      <c r="S1356" s="234"/>
      <c r="T1356" s="235"/>
      <c r="AT1356" s="236" t="s">
        <v>184</v>
      </c>
      <c r="AU1356" s="236" t="s">
        <v>85</v>
      </c>
      <c r="AV1356" s="15" t="s">
        <v>83</v>
      </c>
      <c r="AW1356" s="15" t="s">
        <v>37</v>
      </c>
      <c r="AX1356" s="15" t="s">
        <v>75</v>
      </c>
      <c r="AY1356" s="236" t="s">
        <v>144</v>
      </c>
    </row>
    <row r="1357" spans="2:51" s="13" customFormat="1" ht="11.25">
      <c r="B1357" s="201"/>
      <c r="C1357" s="202"/>
      <c r="D1357" s="193" t="s">
        <v>184</v>
      </c>
      <c r="E1357" s="203" t="s">
        <v>19</v>
      </c>
      <c r="F1357" s="204" t="s">
        <v>1698</v>
      </c>
      <c r="G1357" s="202"/>
      <c r="H1357" s="205">
        <v>33.6</v>
      </c>
      <c r="I1357" s="206"/>
      <c r="J1357" s="202"/>
      <c r="K1357" s="202"/>
      <c r="L1357" s="207"/>
      <c r="M1357" s="208"/>
      <c r="N1357" s="209"/>
      <c r="O1357" s="209"/>
      <c r="P1357" s="209"/>
      <c r="Q1357" s="209"/>
      <c r="R1357" s="209"/>
      <c r="S1357" s="209"/>
      <c r="T1357" s="210"/>
      <c r="AT1357" s="211" t="s">
        <v>184</v>
      </c>
      <c r="AU1357" s="211" t="s">
        <v>85</v>
      </c>
      <c r="AV1357" s="13" t="s">
        <v>85</v>
      </c>
      <c r="AW1357" s="13" t="s">
        <v>37</v>
      </c>
      <c r="AX1357" s="13" t="s">
        <v>75</v>
      </c>
      <c r="AY1357" s="211" t="s">
        <v>144</v>
      </c>
    </row>
    <row r="1358" spans="2:51" s="13" customFormat="1" ht="11.25">
      <c r="B1358" s="201"/>
      <c r="C1358" s="202"/>
      <c r="D1358" s="193" t="s">
        <v>184</v>
      </c>
      <c r="E1358" s="203" t="s">
        <v>19</v>
      </c>
      <c r="F1358" s="204" t="s">
        <v>1699</v>
      </c>
      <c r="G1358" s="202"/>
      <c r="H1358" s="205">
        <v>120</v>
      </c>
      <c r="I1358" s="206"/>
      <c r="J1358" s="202"/>
      <c r="K1358" s="202"/>
      <c r="L1358" s="207"/>
      <c r="M1358" s="208"/>
      <c r="N1358" s="209"/>
      <c r="O1358" s="209"/>
      <c r="P1358" s="209"/>
      <c r="Q1358" s="209"/>
      <c r="R1358" s="209"/>
      <c r="S1358" s="209"/>
      <c r="T1358" s="210"/>
      <c r="AT1358" s="211" t="s">
        <v>184</v>
      </c>
      <c r="AU1358" s="211" t="s">
        <v>85</v>
      </c>
      <c r="AV1358" s="13" t="s">
        <v>85</v>
      </c>
      <c r="AW1358" s="13" t="s">
        <v>37</v>
      </c>
      <c r="AX1358" s="13" t="s">
        <v>75</v>
      </c>
      <c r="AY1358" s="211" t="s">
        <v>144</v>
      </c>
    </row>
    <row r="1359" spans="2:51" s="14" customFormat="1" ht="11.25">
      <c r="B1359" s="212"/>
      <c r="C1359" s="213"/>
      <c r="D1359" s="193" t="s">
        <v>184</v>
      </c>
      <c r="E1359" s="214" t="s">
        <v>19</v>
      </c>
      <c r="F1359" s="215" t="s">
        <v>186</v>
      </c>
      <c r="G1359" s="213"/>
      <c r="H1359" s="216">
        <v>1751.8769999999995</v>
      </c>
      <c r="I1359" s="217"/>
      <c r="J1359" s="213"/>
      <c r="K1359" s="213"/>
      <c r="L1359" s="218"/>
      <c r="M1359" s="219"/>
      <c r="N1359" s="220"/>
      <c r="O1359" s="220"/>
      <c r="P1359" s="220"/>
      <c r="Q1359" s="220"/>
      <c r="R1359" s="220"/>
      <c r="S1359" s="220"/>
      <c r="T1359" s="221"/>
      <c r="AT1359" s="222" t="s">
        <v>184</v>
      </c>
      <c r="AU1359" s="222" t="s">
        <v>85</v>
      </c>
      <c r="AV1359" s="14" t="s">
        <v>169</v>
      </c>
      <c r="AW1359" s="14" t="s">
        <v>37</v>
      </c>
      <c r="AX1359" s="14" t="s">
        <v>83</v>
      </c>
      <c r="AY1359" s="222" t="s">
        <v>144</v>
      </c>
    </row>
    <row r="1360" spans="1:65" s="2" customFormat="1" ht="16.5" customHeight="1">
      <c r="A1360" s="36"/>
      <c r="B1360" s="37"/>
      <c r="C1360" s="180" t="s">
        <v>1700</v>
      </c>
      <c r="D1360" s="180" t="s">
        <v>147</v>
      </c>
      <c r="E1360" s="181" t="s">
        <v>1701</v>
      </c>
      <c r="F1360" s="182" t="s">
        <v>1702</v>
      </c>
      <c r="G1360" s="183" t="s">
        <v>199</v>
      </c>
      <c r="H1360" s="184">
        <v>6166.25</v>
      </c>
      <c r="I1360" s="185"/>
      <c r="J1360" s="186">
        <f>ROUND(I1360*H1360,2)</f>
        <v>0</v>
      </c>
      <c r="K1360" s="182" t="s">
        <v>151</v>
      </c>
      <c r="L1360" s="41"/>
      <c r="M1360" s="187" t="s">
        <v>19</v>
      </c>
      <c r="N1360" s="188" t="s">
        <v>46</v>
      </c>
      <c r="O1360" s="66"/>
      <c r="P1360" s="189">
        <f>O1360*H1360</f>
        <v>0</v>
      </c>
      <c r="Q1360" s="189">
        <v>0</v>
      </c>
      <c r="R1360" s="189">
        <f>Q1360*H1360</f>
        <v>0</v>
      </c>
      <c r="S1360" s="189">
        <v>0</v>
      </c>
      <c r="T1360" s="190">
        <f>S1360*H1360</f>
        <v>0</v>
      </c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R1360" s="191" t="s">
        <v>249</v>
      </c>
      <c r="AT1360" s="191" t="s">
        <v>147</v>
      </c>
      <c r="AU1360" s="191" t="s">
        <v>85</v>
      </c>
      <c r="AY1360" s="19" t="s">
        <v>144</v>
      </c>
      <c r="BE1360" s="192">
        <f>IF(N1360="základní",J1360,0)</f>
        <v>0</v>
      </c>
      <c r="BF1360" s="192">
        <f>IF(N1360="snížená",J1360,0)</f>
        <v>0</v>
      </c>
      <c r="BG1360" s="192">
        <f>IF(N1360="zákl. přenesená",J1360,0)</f>
        <v>0</v>
      </c>
      <c r="BH1360" s="192">
        <f>IF(N1360="sníž. přenesená",J1360,0)</f>
        <v>0</v>
      </c>
      <c r="BI1360" s="192">
        <f>IF(N1360="nulová",J1360,0)</f>
        <v>0</v>
      </c>
      <c r="BJ1360" s="19" t="s">
        <v>83</v>
      </c>
      <c r="BK1360" s="192">
        <f>ROUND(I1360*H1360,2)</f>
        <v>0</v>
      </c>
      <c r="BL1360" s="19" t="s">
        <v>249</v>
      </c>
      <c r="BM1360" s="191" t="s">
        <v>1703</v>
      </c>
    </row>
    <row r="1361" spans="1:47" s="2" customFormat="1" ht="11.25">
      <c r="A1361" s="36"/>
      <c r="B1361" s="37"/>
      <c r="C1361" s="38"/>
      <c r="D1361" s="193" t="s">
        <v>154</v>
      </c>
      <c r="E1361" s="38"/>
      <c r="F1361" s="194" t="s">
        <v>1704</v>
      </c>
      <c r="G1361" s="38"/>
      <c r="H1361" s="38"/>
      <c r="I1361" s="195"/>
      <c r="J1361" s="38"/>
      <c r="K1361" s="38"/>
      <c r="L1361" s="41"/>
      <c r="M1361" s="196"/>
      <c r="N1361" s="197"/>
      <c r="O1361" s="66"/>
      <c r="P1361" s="66"/>
      <c r="Q1361" s="66"/>
      <c r="R1361" s="66"/>
      <c r="S1361" s="66"/>
      <c r="T1361" s="67"/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T1361" s="19" t="s">
        <v>154</v>
      </c>
      <c r="AU1361" s="19" t="s">
        <v>85</v>
      </c>
    </row>
    <row r="1362" spans="1:47" s="2" customFormat="1" ht="11.25">
      <c r="A1362" s="36"/>
      <c r="B1362" s="37"/>
      <c r="C1362" s="38"/>
      <c r="D1362" s="198" t="s">
        <v>155</v>
      </c>
      <c r="E1362" s="38"/>
      <c r="F1362" s="199" t="s">
        <v>1705</v>
      </c>
      <c r="G1362" s="38"/>
      <c r="H1362" s="38"/>
      <c r="I1362" s="195"/>
      <c r="J1362" s="38"/>
      <c r="K1362" s="38"/>
      <c r="L1362" s="41"/>
      <c r="M1362" s="196"/>
      <c r="N1362" s="197"/>
      <c r="O1362" s="66"/>
      <c r="P1362" s="66"/>
      <c r="Q1362" s="66"/>
      <c r="R1362" s="66"/>
      <c r="S1362" s="66"/>
      <c r="T1362" s="67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T1362" s="19" t="s">
        <v>155</v>
      </c>
      <c r="AU1362" s="19" t="s">
        <v>85</v>
      </c>
    </row>
    <row r="1363" spans="2:51" s="15" customFormat="1" ht="11.25">
      <c r="B1363" s="227"/>
      <c r="C1363" s="228"/>
      <c r="D1363" s="193" t="s">
        <v>184</v>
      </c>
      <c r="E1363" s="229" t="s">
        <v>19</v>
      </c>
      <c r="F1363" s="230" t="s">
        <v>416</v>
      </c>
      <c r="G1363" s="228"/>
      <c r="H1363" s="229" t="s">
        <v>19</v>
      </c>
      <c r="I1363" s="231"/>
      <c r="J1363" s="228"/>
      <c r="K1363" s="228"/>
      <c r="L1363" s="232"/>
      <c r="M1363" s="233"/>
      <c r="N1363" s="234"/>
      <c r="O1363" s="234"/>
      <c r="P1363" s="234"/>
      <c r="Q1363" s="234"/>
      <c r="R1363" s="234"/>
      <c r="S1363" s="234"/>
      <c r="T1363" s="235"/>
      <c r="AT1363" s="236" t="s">
        <v>184</v>
      </c>
      <c r="AU1363" s="236" t="s">
        <v>85</v>
      </c>
      <c r="AV1363" s="15" t="s">
        <v>83</v>
      </c>
      <c r="AW1363" s="15" t="s">
        <v>37</v>
      </c>
      <c r="AX1363" s="15" t="s">
        <v>75</v>
      </c>
      <c r="AY1363" s="236" t="s">
        <v>144</v>
      </c>
    </row>
    <row r="1364" spans="2:51" s="13" customFormat="1" ht="11.25">
      <c r="B1364" s="201"/>
      <c r="C1364" s="202"/>
      <c r="D1364" s="193" t="s">
        <v>184</v>
      </c>
      <c r="E1364" s="203" t="s">
        <v>19</v>
      </c>
      <c r="F1364" s="204" t="s">
        <v>1658</v>
      </c>
      <c r="G1364" s="202"/>
      <c r="H1364" s="205">
        <v>53</v>
      </c>
      <c r="I1364" s="206"/>
      <c r="J1364" s="202"/>
      <c r="K1364" s="202"/>
      <c r="L1364" s="207"/>
      <c r="M1364" s="208"/>
      <c r="N1364" s="209"/>
      <c r="O1364" s="209"/>
      <c r="P1364" s="209"/>
      <c r="Q1364" s="209"/>
      <c r="R1364" s="209"/>
      <c r="S1364" s="209"/>
      <c r="T1364" s="210"/>
      <c r="AT1364" s="211" t="s">
        <v>184</v>
      </c>
      <c r="AU1364" s="211" t="s">
        <v>85</v>
      </c>
      <c r="AV1364" s="13" t="s">
        <v>85</v>
      </c>
      <c r="AW1364" s="13" t="s">
        <v>37</v>
      </c>
      <c r="AX1364" s="13" t="s">
        <v>75</v>
      </c>
      <c r="AY1364" s="211" t="s">
        <v>144</v>
      </c>
    </row>
    <row r="1365" spans="2:51" s="13" customFormat="1" ht="11.25">
      <c r="B1365" s="201"/>
      <c r="C1365" s="202"/>
      <c r="D1365" s="193" t="s">
        <v>184</v>
      </c>
      <c r="E1365" s="203" t="s">
        <v>19</v>
      </c>
      <c r="F1365" s="204" t="s">
        <v>1659</v>
      </c>
      <c r="G1365" s="202"/>
      <c r="H1365" s="205">
        <v>108.252</v>
      </c>
      <c r="I1365" s="206"/>
      <c r="J1365" s="202"/>
      <c r="K1365" s="202"/>
      <c r="L1365" s="207"/>
      <c r="M1365" s="208"/>
      <c r="N1365" s="209"/>
      <c r="O1365" s="209"/>
      <c r="P1365" s="209"/>
      <c r="Q1365" s="209"/>
      <c r="R1365" s="209"/>
      <c r="S1365" s="209"/>
      <c r="T1365" s="210"/>
      <c r="AT1365" s="211" t="s">
        <v>184</v>
      </c>
      <c r="AU1365" s="211" t="s">
        <v>85</v>
      </c>
      <c r="AV1365" s="13" t="s">
        <v>85</v>
      </c>
      <c r="AW1365" s="13" t="s">
        <v>37</v>
      </c>
      <c r="AX1365" s="13" t="s">
        <v>75</v>
      </c>
      <c r="AY1365" s="211" t="s">
        <v>144</v>
      </c>
    </row>
    <row r="1366" spans="2:51" s="15" customFormat="1" ht="11.25">
      <c r="B1366" s="227"/>
      <c r="C1366" s="228"/>
      <c r="D1366" s="193" t="s">
        <v>184</v>
      </c>
      <c r="E1366" s="229" t="s">
        <v>19</v>
      </c>
      <c r="F1366" s="230" t="s">
        <v>509</v>
      </c>
      <c r="G1366" s="228"/>
      <c r="H1366" s="229" t="s">
        <v>19</v>
      </c>
      <c r="I1366" s="231"/>
      <c r="J1366" s="228"/>
      <c r="K1366" s="228"/>
      <c r="L1366" s="232"/>
      <c r="M1366" s="233"/>
      <c r="N1366" s="234"/>
      <c r="O1366" s="234"/>
      <c r="P1366" s="234"/>
      <c r="Q1366" s="234"/>
      <c r="R1366" s="234"/>
      <c r="S1366" s="234"/>
      <c r="T1366" s="235"/>
      <c r="AT1366" s="236" t="s">
        <v>184</v>
      </c>
      <c r="AU1366" s="236" t="s">
        <v>85</v>
      </c>
      <c r="AV1366" s="15" t="s">
        <v>83</v>
      </c>
      <c r="AW1366" s="15" t="s">
        <v>37</v>
      </c>
      <c r="AX1366" s="15" t="s">
        <v>75</v>
      </c>
      <c r="AY1366" s="236" t="s">
        <v>144</v>
      </c>
    </row>
    <row r="1367" spans="2:51" s="13" customFormat="1" ht="11.25">
      <c r="B1367" s="201"/>
      <c r="C1367" s="202"/>
      <c r="D1367" s="193" t="s">
        <v>184</v>
      </c>
      <c r="E1367" s="203" t="s">
        <v>19</v>
      </c>
      <c r="F1367" s="204" t="s">
        <v>1660</v>
      </c>
      <c r="G1367" s="202"/>
      <c r="H1367" s="205">
        <v>410.5</v>
      </c>
      <c r="I1367" s="206"/>
      <c r="J1367" s="202"/>
      <c r="K1367" s="202"/>
      <c r="L1367" s="207"/>
      <c r="M1367" s="208"/>
      <c r="N1367" s="209"/>
      <c r="O1367" s="209"/>
      <c r="P1367" s="209"/>
      <c r="Q1367" s="209"/>
      <c r="R1367" s="209"/>
      <c r="S1367" s="209"/>
      <c r="T1367" s="210"/>
      <c r="AT1367" s="211" t="s">
        <v>184</v>
      </c>
      <c r="AU1367" s="211" t="s">
        <v>85</v>
      </c>
      <c r="AV1367" s="13" t="s">
        <v>85</v>
      </c>
      <c r="AW1367" s="13" t="s">
        <v>37</v>
      </c>
      <c r="AX1367" s="13" t="s">
        <v>75</v>
      </c>
      <c r="AY1367" s="211" t="s">
        <v>144</v>
      </c>
    </row>
    <row r="1368" spans="2:51" s="13" customFormat="1" ht="22.5">
      <c r="B1368" s="201"/>
      <c r="C1368" s="202"/>
      <c r="D1368" s="193" t="s">
        <v>184</v>
      </c>
      <c r="E1368" s="203" t="s">
        <v>19</v>
      </c>
      <c r="F1368" s="204" t="s">
        <v>1661</v>
      </c>
      <c r="G1368" s="202"/>
      <c r="H1368" s="205">
        <v>728.439</v>
      </c>
      <c r="I1368" s="206"/>
      <c r="J1368" s="202"/>
      <c r="K1368" s="202"/>
      <c r="L1368" s="207"/>
      <c r="M1368" s="208"/>
      <c r="N1368" s="209"/>
      <c r="O1368" s="209"/>
      <c r="P1368" s="209"/>
      <c r="Q1368" s="209"/>
      <c r="R1368" s="209"/>
      <c r="S1368" s="209"/>
      <c r="T1368" s="210"/>
      <c r="AT1368" s="211" t="s">
        <v>184</v>
      </c>
      <c r="AU1368" s="211" t="s">
        <v>85</v>
      </c>
      <c r="AV1368" s="13" t="s">
        <v>85</v>
      </c>
      <c r="AW1368" s="13" t="s">
        <v>37</v>
      </c>
      <c r="AX1368" s="13" t="s">
        <v>75</v>
      </c>
      <c r="AY1368" s="211" t="s">
        <v>144</v>
      </c>
    </row>
    <row r="1369" spans="2:51" s="13" customFormat="1" ht="11.25">
      <c r="B1369" s="201"/>
      <c r="C1369" s="202"/>
      <c r="D1369" s="193" t="s">
        <v>184</v>
      </c>
      <c r="E1369" s="203" t="s">
        <v>19</v>
      </c>
      <c r="F1369" s="204" t="s">
        <v>1662</v>
      </c>
      <c r="G1369" s="202"/>
      <c r="H1369" s="205">
        <v>362.255</v>
      </c>
      <c r="I1369" s="206"/>
      <c r="J1369" s="202"/>
      <c r="K1369" s="202"/>
      <c r="L1369" s="207"/>
      <c r="M1369" s="208"/>
      <c r="N1369" s="209"/>
      <c r="O1369" s="209"/>
      <c r="P1369" s="209"/>
      <c r="Q1369" s="209"/>
      <c r="R1369" s="209"/>
      <c r="S1369" s="209"/>
      <c r="T1369" s="210"/>
      <c r="AT1369" s="211" t="s">
        <v>184</v>
      </c>
      <c r="AU1369" s="211" t="s">
        <v>85</v>
      </c>
      <c r="AV1369" s="13" t="s">
        <v>85</v>
      </c>
      <c r="AW1369" s="13" t="s">
        <v>37</v>
      </c>
      <c r="AX1369" s="13" t="s">
        <v>75</v>
      </c>
      <c r="AY1369" s="211" t="s">
        <v>144</v>
      </c>
    </row>
    <row r="1370" spans="2:51" s="15" customFormat="1" ht="11.25">
      <c r="B1370" s="227"/>
      <c r="C1370" s="228"/>
      <c r="D1370" s="193" t="s">
        <v>184</v>
      </c>
      <c r="E1370" s="229" t="s">
        <v>19</v>
      </c>
      <c r="F1370" s="230" t="s">
        <v>1663</v>
      </c>
      <c r="G1370" s="228"/>
      <c r="H1370" s="229" t="s">
        <v>19</v>
      </c>
      <c r="I1370" s="231"/>
      <c r="J1370" s="228"/>
      <c r="K1370" s="228"/>
      <c r="L1370" s="232"/>
      <c r="M1370" s="233"/>
      <c r="N1370" s="234"/>
      <c r="O1370" s="234"/>
      <c r="P1370" s="234"/>
      <c r="Q1370" s="234"/>
      <c r="R1370" s="234"/>
      <c r="S1370" s="234"/>
      <c r="T1370" s="235"/>
      <c r="AT1370" s="236" t="s">
        <v>184</v>
      </c>
      <c r="AU1370" s="236" t="s">
        <v>85</v>
      </c>
      <c r="AV1370" s="15" t="s">
        <v>83</v>
      </c>
      <c r="AW1370" s="15" t="s">
        <v>37</v>
      </c>
      <c r="AX1370" s="15" t="s">
        <v>75</v>
      </c>
      <c r="AY1370" s="236" t="s">
        <v>144</v>
      </c>
    </row>
    <row r="1371" spans="2:51" s="13" customFormat="1" ht="11.25">
      <c r="B1371" s="201"/>
      <c r="C1371" s="202"/>
      <c r="D1371" s="193" t="s">
        <v>184</v>
      </c>
      <c r="E1371" s="203" t="s">
        <v>19</v>
      </c>
      <c r="F1371" s="204" t="s">
        <v>1664</v>
      </c>
      <c r="G1371" s="202"/>
      <c r="H1371" s="205">
        <v>24.2</v>
      </c>
      <c r="I1371" s="206"/>
      <c r="J1371" s="202"/>
      <c r="K1371" s="202"/>
      <c r="L1371" s="207"/>
      <c r="M1371" s="208"/>
      <c r="N1371" s="209"/>
      <c r="O1371" s="209"/>
      <c r="P1371" s="209"/>
      <c r="Q1371" s="209"/>
      <c r="R1371" s="209"/>
      <c r="S1371" s="209"/>
      <c r="T1371" s="210"/>
      <c r="AT1371" s="211" t="s">
        <v>184</v>
      </c>
      <c r="AU1371" s="211" t="s">
        <v>85</v>
      </c>
      <c r="AV1371" s="13" t="s">
        <v>85</v>
      </c>
      <c r="AW1371" s="13" t="s">
        <v>37</v>
      </c>
      <c r="AX1371" s="13" t="s">
        <v>75</v>
      </c>
      <c r="AY1371" s="211" t="s">
        <v>144</v>
      </c>
    </row>
    <row r="1372" spans="2:51" s="13" customFormat="1" ht="22.5">
      <c r="B1372" s="201"/>
      <c r="C1372" s="202"/>
      <c r="D1372" s="193" t="s">
        <v>184</v>
      </c>
      <c r="E1372" s="203" t="s">
        <v>19</v>
      </c>
      <c r="F1372" s="204" t="s">
        <v>1665</v>
      </c>
      <c r="G1372" s="202"/>
      <c r="H1372" s="205">
        <v>801.784</v>
      </c>
      <c r="I1372" s="206"/>
      <c r="J1372" s="202"/>
      <c r="K1372" s="202"/>
      <c r="L1372" s="207"/>
      <c r="M1372" s="208"/>
      <c r="N1372" s="209"/>
      <c r="O1372" s="209"/>
      <c r="P1372" s="209"/>
      <c r="Q1372" s="209"/>
      <c r="R1372" s="209"/>
      <c r="S1372" s="209"/>
      <c r="T1372" s="210"/>
      <c r="AT1372" s="211" t="s">
        <v>184</v>
      </c>
      <c r="AU1372" s="211" t="s">
        <v>85</v>
      </c>
      <c r="AV1372" s="13" t="s">
        <v>85</v>
      </c>
      <c r="AW1372" s="13" t="s">
        <v>37</v>
      </c>
      <c r="AX1372" s="13" t="s">
        <v>75</v>
      </c>
      <c r="AY1372" s="211" t="s">
        <v>144</v>
      </c>
    </row>
    <row r="1373" spans="2:51" s="15" customFormat="1" ht="11.25">
      <c r="B1373" s="227"/>
      <c r="C1373" s="228"/>
      <c r="D1373" s="193" t="s">
        <v>184</v>
      </c>
      <c r="E1373" s="229" t="s">
        <v>19</v>
      </c>
      <c r="F1373" s="230" t="s">
        <v>1666</v>
      </c>
      <c r="G1373" s="228"/>
      <c r="H1373" s="229" t="s">
        <v>19</v>
      </c>
      <c r="I1373" s="231"/>
      <c r="J1373" s="228"/>
      <c r="K1373" s="228"/>
      <c r="L1373" s="232"/>
      <c r="M1373" s="233"/>
      <c r="N1373" s="234"/>
      <c r="O1373" s="234"/>
      <c r="P1373" s="234"/>
      <c r="Q1373" s="234"/>
      <c r="R1373" s="234"/>
      <c r="S1373" s="234"/>
      <c r="T1373" s="235"/>
      <c r="AT1373" s="236" t="s">
        <v>184</v>
      </c>
      <c r="AU1373" s="236" t="s">
        <v>85</v>
      </c>
      <c r="AV1373" s="15" t="s">
        <v>83</v>
      </c>
      <c r="AW1373" s="15" t="s">
        <v>37</v>
      </c>
      <c r="AX1373" s="15" t="s">
        <v>75</v>
      </c>
      <c r="AY1373" s="236" t="s">
        <v>144</v>
      </c>
    </row>
    <row r="1374" spans="2:51" s="13" customFormat="1" ht="11.25">
      <c r="B1374" s="201"/>
      <c r="C1374" s="202"/>
      <c r="D1374" s="193" t="s">
        <v>184</v>
      </c>
      <c r="E1374" s="203" t="s">
        <v>19</v>
      </c>
      <c r="F1374" s="204" t="s">
        <v>1667</v>
      </c>
      <c r="G1374" s="202"/>
      <c r="H1374" s="205">
        <v>24.2</v>
      </c>
      <c r="I1374" s="206"/>
      <c r="J1374" s="202"/>
      <c r="K1374" s="202"/>
      <c r="L1374" s="207"/>
      <c r="M1374" s="208"/>
      <c r="N1374" s="209"/>
      <c r="O1374" s="209"/>
      <c r="P1374" s="209"/>
      <c r="Q1374" s="209"/>
      <c r="R1374" s="209"/>
      <c r="S1374" s="209"/>
      <c r="T1374" s="210"/>
      <c r="AT1374" s="211" t="s">
        <v>184</v>
      </c>
      <c r="AU1374" s="211" t="s">
        <v>85</v>
      </c>
      <c r="AV1374" s="13" t="s">
        <v>85</v>
      </c>
      <c r="AW1374" s="13" t="s">
        <v>37</v>
      </c>
      <c r="AX1374" s="13" t="s">
        <v>75</v>
      </c>
      <c r="AY1374" s="211" t="s">
        <v>144</v>
      </c>
    </row>
    <row r="1375" spans="2:51" s="13" customFormat="1" ht="11.25">
      <c r="B1375" s="201"/>
      <c r="C1375" s="202"/>
      <c r="D1375" s="193" t="s">
        <v>184</v>
      </c>
      <c r="E1375" s="203" t="s">
        <v>19</v>
      </c>
      <c r="F1375" s="204" t="s">
        <v>1668</v>
      </c>
      <c r="G1375" s="202"/>
      <c r="H1375" s="205">
        <v>801.784</v>
      </c>
      <c r="I1375" s="206"/>
      <c r="J1375" s="202"/>
      <c r="K1375" s="202"/>
      <c r="L1375" s="207"/>
      <c r="M1375" s="208"/>
      <c r="N1375" s="209"/>
      <c r="O1375" s="209"/>
      <c r="P1375" s="209"/>
      <c r="Q1375" s="209"/>
      <c r="R1375" s="209"/>
      <c r="S1375" s="209"/>
      <c r="T1375" s="210"/>
      <c r="AT1375" s="211" t="s">
        <v>184</v>
      </c>
      <c r="AU1375" s="211" t="s">
        <v>85</v>
      </c>
      <c r="AV1375" s="13" t="s">
        <v>85</v>
      </c>
      <c r="AW1375" s="13" t="s">
        <v>37</v>
      </c>
      <c r="AX1375" s="13" t="s">
        <v>75</v>
      </c>
      <c r="AY1375" s="211" t="s">
        <v>144</v>
      </c>
    </row>
    <row r="1376" spans="2:51" s="15" customFormat="1" ht="11.25">
      <c r="B1376" s="227"/>
      <c r="C1376" s="228"/>
      <c r="D1376" s="193" t="s">
        <v>184</v>
      </c>
      <c r="E1376" s="229" t="s">
        <v>19</v>
      </c>
      <c r="F1376" s="230" t="s">
        <v>1669</v>
      </c>
      <c r="G1376" s="228"/>
      <c r="H1376" s="229" t="s">
        <v>19</v>
      </c>
      <c r="I1376" s="231"/>
      <c r="J1376" s="228"/>
      <c r="K1376" s="228"/>
      <c r="L1376" s="232"/>
      <c r="M1376" s="233"/>
      <c r="N1376" s="234"/>
      <c r="O1376" s="234"/>
      <c r="P1376" s="234"/>
      <c r="Q1376" s="234"/>
      <c r="R1376" s="234"/>
      <c r="S1376" s="234"/>
      <c r="T1376" s="235"/>
      <c r="AT1376" s="236" t="s">
        <v>184</v>
      </c>
      <c r="AU1376" s="236" t="s">
        <v>85</v>
      </c>
      <c r="AV1376" s="15" t="s">
        <v>83</v>
      </c>
      <c r="AW1376" s="15" t="s">
        <v>37</v>
      </c>
      <c r="AX1376" s="15" t="s">
        <v>75</v>
      </c>
      <c r="AY1376" s="236" t="s">
        <v>144</v>
      </c>
    </row>
    <row r="1377" spans="2:51" s="13" customFormat="1" ht="11.25">
      <c r="B1377" s="201"/>
      <c r="C1377" s="202"/>
      <c r="D1377" s="193" t="s">
        <v>184</v>
      </c>
      <c r="E1377" s="203" t="s">
        <v>19</v>
      </c>
      <c r="F1377" s="204" t="s">
        <v>1670</v>
      </c>
      <c r="G1377" s="202"/>
      <c r="H1377" s="205">
        <v>0</v>
      </c>
      <c r="I1377" s="206"/>
      <c r="J1377" s="202"/>
      <c r="K1377" s="202"/>
      <c r="L1377" s="207"/>
      <c r="M1377" s="208"/>
      <c r="N1377" s="209"/>
      <c r="O1377" s="209"/>
      <c r="P1377" s="209"/>
      <c r="Q1377" s="209"/>
      <c r="R1377" s="209"/>
      <c r="S1377" s="209"/>
      <c r="T1377" s="210"/>
      <c r="AT1377" s="211" t="s">
        <v>184</v>
      </c>
      <c r="AU1377" s="211" t="s">
        <v>85</v>
      </c>
      <c r="AV1377" s="13" t="s">
        <v>85</v>
      </c>
      <c r="AW1377" s="13" t="s">
        <v>37</v>
      </c>
      <c r="AX1377" s="13" t="s">
        <v>75</v>
      </c>
      <c r="AY1377" s="211" t="s">
        <v>144</v>
      </c>
    </row>
    <row r="1378" spans="2:51" s="13" customFormat="1" ht="11.25">
      <c r="B1378" s="201"/>
      <c r="C1378" s="202"/>
      <c r="D1378" s="193" t="s">
        <v>184</v>
      </c>
      <c r="E1378" s="203" t="s">
        <v>19</v>
      </c>
      <c r="F1378" s="204" t="s">
        <v>1668</v>
      </c>
      <c r="G1378" s="202"/>
      <c r="H1378" s="205">
        <v>801.784</v>
      </c>
      <c r="I1378" s="206"/>
      <c r="J1378" s="202"/>
      <c r="K1378" s="202"/>
      <c r="L1378" s="207"/>
      <c r="M1378" s="208"/>
      <c r="N1378" s="209"/>
      <c r="O1378" s="209"/>
      <c r="P1378" s="209"/>
      <c r="Q1378" s="209"/>
      <c r="R1378" s="209"/>
      <c r="S1378" s="209"/>
      <c r="T1378" s="210"/>
      <c r="AT1378" s="211" t="s">
        <v>184</v>
      </c>
      <c r="AU1378" s="211" t="s">
        <v>85</v>
      </c>
      <c r="AV1378" s="13" t="s">
        <v>85</v>
      </c>
      <c r="AW1378" s="13" t="s">
        <v>37</v>
      </c>
      <c r="AX1378" s="13" t="s">
        <v>75</v>
      </c>
      <c r="AY1378" s="211" t="s">
        <v>144</v>
      </c>
    </row>
    <row r="1379" spans="2:51" s="15" customFormat="1" ht="11.25">
      <c r="B1379" s="227"/>
      <c r="C1379" s="228"/>
      <c r="D1379" s="193" t="s">
        <v>184</v>
      </c>
      <c r="E1379" s="229" t="s">
        <v>19</v>
      </c>
      <c r="F1379" s="230" t="s">
        <v>1671</v>
      </c>
      <c r="G1379" s="228"/>
      <c r="H1379" s="229" t="s">
        <v>19</v>
      </c>
      <c r="I1379" s="231"/>
      <c r="J1379" s="228"/>
      <c r="K1379" s="228"/>
      <c r="L1379" s="232"/>
      <c r="M1379" s="233"/>
      <c r="N1379" s="234"/>
      <c r="O1379" s="234"/>
      <c r="P1379" s="234"/>
      <c r="Q1379" s="234"/>
      <c r="R1379" s="234"/>
      <c r="S1379" s="234"/>
      <c r="T1379" s="235"/>
      <c r="AT1379" s="236" t="s">
        <v>184</v>
      </c>
      <c r="AU1379" s="236" t="s">
        <v>85</v>
      </c>
      <c r="AV1379" s="15" t="s">
        <v>83</v>
      </c>
      <c r="AW1379" s="15" t="s">
        <v>37</v>
      </c>
      <c r="AX1379" s="15" t="s">
        <v>75</v>
      </c>
      <c r="AY1379" s="236" t="s">
        <v>144</v>
      </c>
    </row>
    <row r="1380" spans="2:51" s="13" customFormat="1" ht="11.25">
      <c r="B1380" s="201"/>
      <c r="C1380" s="202"/>
      <c r="D1380" s="193" t="s">
        <v>184</v>
      </c>
      <c r="E1380" s="203" t="s">
        <v>19</v>
      </c>
      <c r="F1380" s="204" t="s">
        <v>1672</v>
      </c>
      <c r="G1380" s="202"/>
      <c r="H1380" s="205">
        <v>224.866</v>
      </c>
      <c r="I1380" s="206"/>
      <c r="J1380" s="202"/>
      <c r="K1380" s="202"/>
      <c r="L1380" s="207"/>
      <c r="M1380" s="208"/>
      <c r="N1380" s="209"/>
      <c r="O1380" s="209"/>
      <c r="P1380" s="209"/>
      <c r="Q1380" s="209"/>
      <c r="R1380" s="209"/>
      <c r="S1380" s="209"/>
      <c r="T1380" s="210"/>
      <c r="AT1380" s="211" t="s">
        <v>184</v>
      </c>
      <c r="AU1380" s="211" t="s">
        <v>85</v>
      </c>
      <c r="AV1380" s="13" t="s">
        <v>85</v>
      </c>
      <c r="AW1380" s="13" t="s">
        <v>37</v>
      </c>
      <c r="AX1380" s="13" t="s">
        <v>75</v>
      </c>
      <c r="AY1380" s="211" t="s">
        <v>144</v>
      </c>
    </row>
    <row r="1381" spans="2:51" s="13" customFormat="1" ht="22.5">
      <c r="B1381" s="201"/>
      <c r="C1381" s="202"/>
      <c r="D1381" s="193" t="s">
        <v>184</v>
      </c>
      <c r="E1381" s="203" t="s">
        <v>19</v>
      </c>
      <c r="F1381" s="204" t="s">
        <v>1673</v>
      </c>
      <c r="G1381" s="202"/>
      <c r="H1381" s="205">
        <v>718.399</v>
      </c>
      <c r="I1381" s="206"/>
      <c r="J1381" s="202"/>
      <c r="K1381" s="202"/>
      <c r="L1381" s="207"/>
      <c r="M1381" s="208"/>
      <c r="N1381" s="209"/>
      <c r="O1381" s="209"/>
      <c r="P1381" s="209"/>
      <c r="Q1381" s="209"/>
      <c r="R1381" s="209"/>
      <c r="S1381" s="209"/>
      <c r="T1381" s="210"/>
      <c r="AT1381" s="211" t="s">
        <v>184</v>
      </c>
      <c r="AU1381" s="211" t="s">
        <v>85</v>
      </c>
      <c r="AV1381" s="13" t="s">
        <v>85</v>
      </c>
      <c r="AW1381" s="13" t="s">
        <v>37</v>
      </c>
      <c r="AX1381" s="13" t="s">
        <v>75</v>
      </c>
      <c r="AY1381" s="211" t="s">
        <v>144</v>
      </c>
    </row>
    <row r="1382" spans="2:51" s="15" customFormat="1" ht="11.25">
      <c r="B1382" s="227"/>
      <c r="C1382" s="228"/>
      <c r="D1382" s="193" t="s">
        <v>184</v>
      </c>
      <c r="E1382" s="229" t="s">
        <v>19</v>
      </c>
      <c r="F1382" s="230" t="s">
        <v>1674</v>
      </c>
      <c r="G1382" s="228"/>
      <c r="H1382" s="229" t="s">
        <v>19</v>
      </c>
      <c r="I1382" s="231"/>
      <c r="J1382" s="228"/>
      <c r="K1382" s="228"/>
      <c r="L1382" s="232"/>
      <c r="M1382" s="233"/>
      <c r="N1382" s="234"/>
      <c r="O1382" s="234"/>
      <c r="P1382" s="234"/>
      <c r="Q1382" s="234"/>
      <c r="R1382" s="234"/>
      <c r="S1382" s="234"/>
      <c r="T1382" s="235"/>
      <c r="AT1382" s="236" t="s">
        <v>184</v>
      </c>
      <c r="AU1382" s="236" t="s">
        <v>85</v>
      </c>
      <c r="AV1382" s="15" t="s">
        <v>83</v>
      </c>
      <c r="AW1382" s="15" t="s">
        <v>37</v>
      </c>
      <c r="AX1382" s="15" t="s">
        <v>75</v>
      </c>
      <c r="AY1382" s="236" t="s">
        <v>144</v>
      </c>
    </row>
    <row r="1383" spans="2:51" s="13" customFormat="1" ht="11.25">
      <c r="B1383" s="201"/>
      <c r="C1383" s="202"/>
      <c r="D1383" s="193" t="s">
        <v>184</v>
      </c>
      <c r="E1383" s="203" t="s">
        <v>19</v>
      </c>
      <c r="F1383" s="204" t="s">
        <v>1675</v>
      </c>
      <c r="G1383" s="202"/>
      <c r="H1383" s="205">
        <v>147.857</v>
      </c>
      <c r="I1383" s="206"/>
      <c r="J1383" s="202"/>
      <c r="K1383" s="202"/>
      <c r="L1383" s="207"/>
      <c r="M1383" s="208"/>
      <c r="N1383" s="209"/>
      <c r="O1383" s="209"/>
      <c r="P1383" s="209"/>
      <c r="Q1383" s="209"/>
      <c r="R1383" s="209"/>
      <c r="S1383" s="209"/>
      <c r="T1383" s="210"/>
      <c r="AT1383" s="211" t="s">
        <v>184</v>
      </c>
      <c r="AU1383" s="211" t="s">
        <v>85</v>
      </c>
      <c r="AV1383" s="13" t="s">
        <v>85</v>
      </c>
      <c r="AW1383" s="13" t="s">
        <v>37</v>
      </c>
      <c r="AX1383" s="13" t="s">
        <v>75</v>
      </c>
      <c r="AY1383" s="211" t="s">
        <v>144</v>
      </c>
    </row>
    <row r="1384" spans="2:51" s="13" customFormat="1" ht="11.25">
      <c r="B1384" s="201"/>
      <c r="C1384" s="202"/>
      <c r="D1384" s="193" t="s">
        <v>184</v>
      </c>
      <c r="E1384" s="203" t="s">
        <v>19</v>
      </c>
      <c r="F1384" s="204" t="s">
        <v>1676</v>
      </c>
      <c r="G1384" s="202"/>
      <c r="H1384" s="205">
        <v>820.87</v>
      </c>
      <c r="I1384" s="206"/>
      <c r="J1384" s="202"/>
      <c r="K1384" s="202"/>
      <c r="L1384" s="207"/>
      <c r="M1384" s="208"/>
      <c r="N1384" s="209"/>
      <c r="O1384" s="209"/>
      <c r="P1384" s="209"/>
      <c r="Q1384" s="209"/>
      <c r="R1384" s="209"/>
      <c r="S1384" s="209"/>
      <c r="T1384" s="210"/>
      <c r="AT1384" s="211" t="s">
        <v>184</v>
      </c>
      <c r="AU1384" s="211" t="s">
        <v>85</v>
      </c>
      <c r="AV1384" s="13" t="s">
        <v>85</v>
      </c>
      <c r="AW1384" s="13" t="s">
        <v>37</v>
      </c>
      <c r="AX1384" s="13" t="s">
        <v>75</v>
      </c>
      <c r="AY1384" s="211" t="s">
        <v>144</v>
      </c>
    </row>
    <row r="1385" spans="2:51" s="15" customFormat="1" ht="11.25">
      <c r="B1385" s="227"/>
      <c r="C1385" s="228"/>
      <c r="D1385" s="193" t="s">
        <v>184</v>
      </c>
      <c r="E1385" s="229" t="s">
        <v>19</v>
      </c>
      <c r="F1385" s="230" t="s">
        <v>1677</v>
      </c>
      <c r="G1385" s="228"/>
      <c r="H1385" s="229" t="s">
        <v>19</v>
      </c>
      <c r="I1385" s="231"/>
      <c r="J1385" s="228"/>
      <c r="K1385" s="228"/>
      <c r="L1385" s="232"/>
      <c r="M1385" s="233"/>
      <c r="N1385" s="234"/>
      <c r="O1385" s="234"/>
      <c r="P1385" s="234"/>
      <c r="Q1385" s="234"/>
      <c r="R1385" s="234"/>
      <c r="S1385" s="234"/>
      <c r="T1385" s="235"/>
      <c r="AT1385" s="236" t="s">
        <v>184</v>
      </c>
      <c r="AU1385" s="236" t="s">
        <v>85</v>
      </c>
      <c r="AV1385" s="15" t="s">
        <v>83</v>
      </c>
      <c r="AW1385" s="15" t="s">
        <v>37</v>
      </c>
      <c r="AX1385" s="15" t="s">
        <v>75</v>
      </c>
      <c r="AY1385" s="236" t="s">
        <v>144</v>
      </c>
    </row>
    <row r="1386" spans="2:51" s="13" customFormat="1" ht="11.25">
      <c r="B1386" s="201"/>
      <c r="C1386" s="202"/>
      <c r="D1386" s="193" t="s">
        <v>184</v>
      </c>
      <c r="E1386" s="203" t="s">
        <v>19</v>
      </c>
      <c r="F1386" s="204" t="s">
        <v>1678</v>
      </c>
      <c r="G1386" s="202"/>
      <c r="H1386" s="205">
        <v>44.9</v>
      </c>
      <c r="I1386" s="206"/>
      <c r="J1386" s="202"/>
      <c r="K1386" s="202"/>
      <c r="L1386" s="207"/>
      <c r="M1386" s="208"/>
      <c r="N1386" s="209"/>
      <c r="O1386" s="209"/>
      <c r="P1386" s="209"/>
      <c r="Q1386" s="209"/>
      <c r="R1386" s="209"/>
      <c r="S1386" s="209"/>
      <c r="T1386" s="210"/>
      <c r="AT1386" s="211" t="s">
        <v>184</v>
      </c>
      <c r="AU1386" s="211" t="s">
        <v>85</v>
      </c>
      <c r="AV1386" s="13" t="s">
        <v>85</v>
      </c>
      <c r="AW1386" s="13" t="s">
        <v>37</v>
      </c>
      <c r="AX1386" s="13" t="s">
        <v>75</v>
      </c>
      <c r="AY1386" s="211" t="s">
        <v>144</v>
      </c>
    </row>
    <row r="1387" spans="2:51" s="13" customFormat="1" ht="11.25">
      <c r="B1387" s="201"/>
      <c r="C1387" s="202"/>
      <c r="D1387" s="193" t="s">
        <v>184</v>
      </c>
      <c r="E1387" s="203" t="s">
        <v>19</v>
      </c>
      <c r="F1387" s="204" t="s">
        <v>1679</v>
      </c>
      <c r="G1387" s="202"/>
      <c r="H1387" s="205">
        <v>93.16</v>
      </c>
      <c r="I1387" s="206"/>
      <c r="J1387" s="202"/>
      <c r="K1387" s="202"/>
      <c r="L1387" s="207"/>
      <c r="M1387" s="208"/>
      <c r="N1387" s="209"/>
      <c r="O1387" s="209"/>
      <c r="P1387" s="209"/>
      <c r="Q1387" s="209"/>
      <c r="R1387" s="209"/>
      <c r="S1387" s="209"/>
      <c r="T1387" s="210"/>
      <c r="AT1387" s="211" t="s">
        <v>184</v>
      </c>
      <c r="AU1387" s="211" t="s">
        <v>85</v>
      </c>
      <c r="AV1387" s="13" t="s">
        <v>85</v>
      </c>
      <c r="AW1387" s="13" t="s">
        <v>37</v>
      </c>
      <c r="AX1387" s="13" t="s">
        <v>75</v>
      </c>
      <c r="AY1387" s="211" t="s">
        <v>144</v>
      </c>
    </row>
    <row r="1388" spans="2:51" s="14" customFormat="1" ht="11.25">
      <c r="B1388" s="212"/>
      <c r="C1388" s="213"/>
      <c r="D1388" s="193" t="s">
        <v>184</v>
      </c>
      <c r="E1388" s="214" t="s">
        <v>19</v>
      </c>
      <c r="F1388" s="215" t="s">
        <v>186</v>
      </c>
      <c r="G1388" s="213"/>
      <c r="H1388" s="216">
        <v>6166.249999999999</v>
      </c>
      <c r="I1388" s="217"/>
      <c r="J1388" s="213"/>
      <c r="K1388" s="213"/>
      <c r="L1388" s="218"/>
      <c r="M1388" s="219"/>
      <c r="N1388" s="220"/>
      <c r="O1388" s="220"/>
      <c r="P1388" s="220"/>
      <c r="Q1388" s="220"/>
      <c r="R1388" s="220"/>
      <c r="S1388" s="220"/>
      <c r="T1388" s="221"/>
      <c r="AT1388" s="222" t="s">
        <v>184</v>
      </c>
      <c r="AU1388" s="222" t="s">
        <v>85</v>
      </c>
      <c r="AV1388" s="14" t="s">
        <v>169</v>
      </c>
      <c r="AW1388" s="14" t="s">
        <v>37</v>
      </c>
      <c r="AX1388" s="14" t="s">
        <v>83</v>
      </c>
      <c r="AY1388" s="222" t="s">
        <v>144</v>
      </c>
    </row>
    <row r="1389" spans="1:65" s="2" customFormat="1" ht="16.5" customHeight="1">
      <c r="A1389" s="36"/>
      <c r="B1389" s="37"/>
      <c r="C1389" s="180" t="s">
        <v>1706</v>
      </c>
      <c r="D1389" s="180" t="s">
        <v>147</v>
      </c>
      <c r="E1389" s="181" t="s">
        <v>1707</v>
      </c>
      <c r="F1389" s="182" t="s">
        <v>1708</v>
      </c>
      <c r="G1389" s="183" t="s">
        <v>199</v>
      </c>
      <c r="H1389" s="184">
        <v>1751.877</v>
      </c>
      <c r="I1389" s="185"/>
      <c r="J1389" s="186">
        <f>ROUND(I1389*H1389,2)</f>
        <v>0</v>
      </c>
      <c r="K1389" s="182" t="s">
        <v>151</v>
      </c>
      <c r="L1389" s="41"/>
      <c r="M1389" s="187" t="s">
        <v>19</v>
      </c>
      <c r="N1389" s="188" t="s">
        <v>46</v>
      </c>
      <c r="O1389" s="66"/>
      <c r="P1389" s="189">
        <f>O1389*H1389</f>
        <v>0</v>
      </c>
      <c r="Q1389" s="189">
        <v>0</v>
      </c>
      <c r="R1389" s="189">
        <f>Q1389*H1389</f>
        <v>0</v>
      </c>
      <c r="S1389" s="189">
        <v>0</v>
      </c>
      <c r="T1389" s="190">
        <f>S1389*H1389</f>
        <v>0</v>
      </c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R1389" s="191" t="s">
        <v>249</v>
      </c>
      <c r="AT1389" s="191" t="s">
        <v>147</v>
      </c>
      <c r="AU1389" s="191" t="s">
        <v>85</v>
      </c>
      <c r="AY1389" s="19" t="s">
        <v>144</v>
      </c>
      <c r="BE1389" s="192">
        <f>IF(N1389="základní",J1389,0)</f>
        <v>0</v>
      </c>
      <c r="BF1389" s="192">
        <f>IF(N1389="snížená",J1389,0)</f>
        <v>0</v>
      </c>
      <c r="BG1389" s="192">
        <f>IF(N1389="zákl. přenesená",J1389,0)</f>
        <v>0</v>
      </c>
      <c r="BH1389" s="192">
        <f>IF(N1389="sníž. přenesená",J1389,0)</f>
        <v>0</v>
      </c>
      <c r="BI1389" s="192">
        <f>IF(N1389="nulová",J1389,0)</f>
        <v>0</v>
      </c>
      <c r="BJ1389" s="19" t="s">
        <v>83</v>
      </c>
      <c r="BK1389" s="192">
        <f>ROUND(I1389*H1389,2)</f>
        <v>0</v>
      </c>
      <c r="BL1389" s="19" t="s">
        <v>249</v>
      </c>
      <c r="BM1389" s="191" t="s">
        <v>1709</v>
      </c>
    </row>
    <row r="1390" spans="1:47" s="2" customFormat="1" ht="11.25">
      <c r="A1390" s="36"/>
      <c r="B1390" s="37"/>
      <c r="C1390" s="38"/>
      <c r="D1390" s="193" t="s">
        <v>154</v>
      </c>
      <c r="E1390" s="38"/>
      <c r="F1390" s="194" t="s">
        <v>1710</v>
      </c>
      <c r="G1390" s="38"/>
      <c r="H1390" s="38"/>
      <c r="I1390" s="195"/>
      <c r="J1390" s="38"/>
      <c r="K1390" s="38"/>
      <c r="L1390" s="41"/>
      <c r="M1390" s="196"/>
      <c r="N1390" s="197"/>
      <c r="O1390" s="66"/>
      <c r="P1390" s="66"/>
      <c r="Q1390" s="66"/>
      <c r="R1390" s="66"/>
      <c r="S1390" s="66"/>
      <c r="T1390" s="67"/>
      <c r="U1390" s="36"/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T1390" s="19" t="s">
        <v>154</v>
      </c>
      <c r="AU1390" s="19" t="s">
        <v>85</v>
      </c>
    </row>
    <row r="1391" spans="1:47" s="2" customFormat="1" ht="11.25">
      <c r="A1391" s="36"/>
      <c r="B1391" s="37"/>
      <c r="C1391" s="38"/>
      <c r="D1391" s="198" t="s">
        <v>155</v>
      </c>
      <c r="E1391" s="38"/>
      <c r="F1391" s="199" t="s">
        <v>1711</v>
      </c>
      <c r="G1391" s="38"/>
      <c r="H1391" s="38"/>
      <c r="I1391" s="195"/>
      <c r="J1391" s="38"/>
      <c r="K1391" s="38"/>
      <c r="L1391" s="41"/>
      <c r="M1391" s="196"/>
      <c r="N1391" s="197"/>
      <c r="O1391" s="66"/>
      <c r="P1391" s="66"/>
      <c r="Q1391" s="66"/>
      <c r="R1391" s="66"/>
      <c r="S1391" s="66"/>
      <c r="T1391" s="67"/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T1391" s="19" t="s">
        <v>155</v>
      </c>
      <c r="AU1391" s="19" t="s">
        <v>85</v>
      </c>
    </row>
    <row r="1392" spans="2:51" s="15" customFormat="1" ht="11.25">
      <c r="B1392" s="227"/>
      <c r="C1392" s="228"/>
      <c r="D1392" s="193" t="s">
        <v>184</v>
      </c>
      <c r="E1392" s="229" t="s">
        <v>19</v>
      </c>
      <c r="F1392" s="230" t="s">
        <v>416</v>
      </c>
      <c r="G1392" s="228"/>
      <c r="H1392" s="229" t="s">
        <v>19</v>
      </c>
      <c r="I1392" s="231"/>
      <c r="J1392" s="228"/>
      <c r="K1392" s="228"/>
      <c r="L1392" s="232"/>
      <c r="M1392" s="233"/>
      <c r="N1392" s="234"/>
      <c r="O1392" s="234"/>
      <c r="P1392" s="234"/>
      <c r="Q1392" s="234"/>
      <c r="R1392" s="234"/>
      <c r="S1392" s="234"/>
      <c r="T1392" s="235"/>
      <c r="AT1392" s="236" t="s">
        <v>184</v>
      </c>
      <c r="AU1392" s="236" t="s">
        <v>85</v>
      </c>
      <c r="AV1392" s="15" t="s">
        <v>83</v>
      </c>
      <c r="AW1392" s="15" t="s">
        <v>37</v>
      </c>
      <c r="AX1392" s="15" t="s">
        <v>75</v>
      </c>
      <c r="AY1392" s="236" t="s">
        <v>144</v>
      </c>
    </row>
    <row r="1393" spans="2:51" s="13" customFormat="1" ht="11.25">
      <c r="B1393" s="201"/>
      <c r="C1393" s="202"/>
      <c r="D1393" s="193" t="s">
        <v>184</v>
      </c>
      <c r="E1393" s="203" t="s">
        <v>19</v>
      </c>
      <c r="F1393" s="204" t="s">
        <v>1686</v>
      </c>
      <c r="G1393" s="202"/>
      <c r="H1393" s="205">
        <v>13.8</v>
      </c>
      <c r="I1393" s="206"/>
      <c r="J1393" s="202"/>
      <c r="K1393" s="202"/>
      <c r="L1393" s="207"/>
      <c r="M1393" s="208"/>
      <c r="N1393" s="209"/>
      <c r="O1393" s="209"/>
      <c r="P1393" s="209"/>
      <c r="Q1393" s="209"/>
      <c r="R1393" s="209"/>
      <c r="S1393" s="209"/>
      <c r="T1393" s="210"/>
      <c r="AT1393" s="211" t="s">
        <v>184</v>
      </c>
      <c r="AU1393" s="211" t="s">
        <v>85</v>
      </c>
      <c r="AV1393" s="13" t="s">
        <v>85</v>
      </c>
      <c r="AW1393" s="13" t="s">
        <v>37</v>
      </c>
      <c r="AX1393" s="13" t="s">
        <v>75</v>
      </c>
      <c r="AY1393" s="211" t="s">
        <v>144</v>
      </c>
    </row>
    <row r="1394" spans="2:51" s="13" customFormat="1" ht="11.25">
      <c r="B1394" s="201"/>
      <c r="C1394" s="202"/>
      <c r="D1394" s="193" t="s">
        <v>184</v>
      </c>
      <c r="E1394" s="203" t="s">
        <v>19</v>
      </c>
      <c r="F1394" s="204" t="s">
        <v>1687</v>
      </c>
      <c r="G1394" s="202"/>
      <c r="H1394" s="205">
        <v>58.307</v>
      </c>
      <c r="I1394" s="206"/>
      <c r="J1394" s="202"/>
      <c r="K1394" s="202"/>
      <c r="L1394" s="207"/>
      <c r="M1394" s="208"/>
      <c r="N1394" s="209"/>
      <c r="O1394" s="209"/>
      <c r="P1394" s="209"/>
      <c r="Q1394" s="209"/>
      <c r="R1394" s="209"/>
      <c r="S1394" s="209"/>
      <c r="T1394" s="210"/>
      <c r="AT1394" s="211" t="s">
        <v>184</v>
      </c>
      <c r="AU1394" s="211" t="s">
        <v>85</v>
      </c>
      <c r="AV1394" s="13" t="s">
        <v>85</v>
      </c>
      <c r="AW1394" s="13" t="s">
        <v>37</v>
      </c>
      <c r="AX1394" s="13" t="s">
        <v>75</v>
      </c>
      <c r="AY1394" s="211" t="s">
        <v>144</v>
      </c>
    </row>
    <row r="1395" spans="2:51" s="15" customFormat="1" ht="11.25">
      <c r="B1395" s="227"/>
      <c r="C1395" s="228"/>
      <c r="D1395" s="193" t="s">
        <v>184</v>
      </c>
      <c r="E1395" s="229" t="s">
        <v>19</v>
      </c>
      <c r="F1395" s="230" t="s">
        <v>509</v>
      </c>
      <c r="G1395" s="228"/>
      <c r="H1395" s="229" t="s">
        <v>19</v>
      </c>
      <c r="I1395" s="231"/>
      <c r="J1395" s="228"/>
      <c r="K1395" s="228"/>
      <c r="L1395" s="232"/>
      <c r="M1395" s="233"/>
      <c r="N1395" s="234"/>
      <c r="O1395" s="234"/>
      <c r="P1395" s="234"/>
      <c r="Q1395" s="234"/>
      <c r="R1395" s="234"/>
      <c r="S1395" s="234"/>
      <c r="T1395" s="235"/>
      <c r="AT1395" s="236" t="s">
        <v>184</v>
      </c>
      <c r="AU1395" s="236" t="s">
        <v>85</v>
      </c>
      <c r="AV1395" s="15" t="s">
        <v>83</v>
      </c>
      <c r="AW1395" s="15" t="s">
        <v>37</v>
      </c>
      <c r="AX1395" s="15" t="s">
        <v>75</v>
      </c>
      <c r="AY1395" s="236" t="s">
        <v>144</v>
      </c>
    </row>
    <row r="1396" spans="2:51" s="13" customFormat="1" ht="11.25">
      <c r="B1396" s="201"/>
      <c r="C1396" s="202"/>
      <c r="D1396" s="193" t="s">
        <v>184</v>
      </c>
      <c r="E1396" s="203" t="s">
        <v>19</v>
      </c>
      <c r="F1396" s="204" t="s">
        <v>1688</v>
      </c>
      <c r="G1396" s="202"/>
      <c r="H1396" s="205">
        <v>33.9</v>
      </c>
      <c r="I1396" s="206"/>
      <c r="J1396" s="202"/>
      <c r="K1396" s="202"/>
      <c r="L1396" s="207"/>
      <c r="M1396" s="208"/>
      <c r="N1396" s="209"/>
      <c r="O1396" s="209"/>
      <c r="P1396" s="209"/>
      <c r="Q1396" s="209"/>
      <c r="R1396" s="209"/>
      <c r="S1396" s="209"/>
      <c r="T1396" s="210"/>
      <c r="AT1396" s="211" t="s">
        <v>184</v>
      </c>
      <c r="AU1396" s="211" t="s">
        <v>85</v>
      </c>
      <c r="AV1396" s="13" t="s">
        <v>85</v>
      </c>
      <c r="AW1396" s="13" t="s">
        <v>37</v>
      </c>
      <c r="AX1396" s="13" t="s">
        <v>75</v>
      </c>
      <c r="AY1396" s="211" t="s">
        <v>144</v>
      </c>
    </row>
    <row r="1397" spans="2:51" s="13" customFormat="1" ht="11.25">
      <c r="B1397" s="201"/>
      <c r="C1397" s="202"/>
      <c r="D1397" s="193" t="s">
        <v>184</v>
      </c>
      <c r="E1397" s="203" t="s">
        <v>19</v>
      </c>
      <c r="F1397" s="204" t="s">
        <v>1689</v>
      </c>
      <c r="G1397" s="202"/>
      <c r="H1397" s="205">
        <v>125.587</v>
      </c>
      <c r="I1397" s="206"/>
      <c r="J1397" s="202"/>
      <c r="K1397" s="202"/>
      <c r="L1397" s="207"/>
      <c r="M1397" s="208"/>
      <c r="N1397" s="209"/>
      <c r="O1397" s="209"/>
      <c r="P1397" s="209"/>
      <c r="Q1397" s="209"/>
      <c r="R1397" s="209"/>
      <c r="S1397" s="209"/>
      <c r="T1397" s="210"/>
      <c r="AT1397" s="211" t="s">
        <v>184</v>
      </c>
      <c r="AU1397" s="211" t="s">
        <v>85</v>
      </c>
      <c r="AV1397" s="13" t="s">
        <v>85</v>
      </c>
      <c r="AW1397" s="13" t="s">
        <v>37</v>
      </c>
      <c r="AX1397" s="13" t="s">
        <v>75</v>
      </c>
      <c r="AY1397" s="211" t="s">
        <v>144</v>
      </c>
    </row>
    <row r="1398" spans="2:51" s="15" customFormat="1" ht="11.25">
      <c r="B1398" s="227"/>
      <c r="C1398" s="228"/>
      <c r="D1398" s="193" t="s">
        <v>184</v>
      </c>
      <c r="E1398" s="229" t="s">
        <v>19</v>
      </c>
      <c r="F1398" s="230" t="s">
        <v>1663</v>
      </c>
      <c r="G1398" s="228"/>
      <c r="H1398" s="229" t="s">
        <v>19</v>
      </c>
      <c r="I1398" s="231"/>
      <c r="J1398" s="228"/>
      <c r="K1398" s="228"/>
      <c r="L1398" s="232"/>
      <c r="M1398" s="233"/>
      <c r="N1398" s="234"/>
      <c r="O1398" s="234"/>
      <c r="P1398" s="234"/>
      <c r="Q1398" s="234"/>
      <c r="R1398" s="234"/>
      <c r="S1398" s="234"/>
      <c r="T1398" s="235"/>
      <c r="AT1398" s="236" t="s">
        <v>184</v>
      </c>
      <c r="AU1398" s="236" t="s">
        <v>85</v>
      </c>
      <c r="AV1398" s="15" t="s">
        <v>83</v>
      </c>
      <c r="AW1398" s="15" t="s">
        <v>37</v>
      </c>
      <c r="AX1398" s="15" t="s">
        <v>75</v>
      </c>
      <c r="AY1398" s="236" t="s">
        <v>144</v>
      </c>
    </row>
    <row r="1399" spans="2:51" s="13" customFormat="1" ht="11.25">
      <c r="B1399" s="201"/>
      <c r="C1399" s="202"/>
      <c r="D1399" s="193" t="s">
        <v>184</v>
      </c>
      <c r="E1399" s="203" t="s">
        <v>19</v>
      </c>
      <c r="F1399" s="204" t="s">
        <v>1690</v>
      </c>
      <c r="G1399" s="202"/>
      <c r="H1399" s="205">
        <v>58.4</v>
      </c>
      <c r="I1399" s="206"/>
      <c r="J1399" s="202"/>
      <c r="K1399" s="202"/>
      <c r="L1399" s="207"/>
      <c r="M1399" s="208"/>
      <c r="N1399" s="209"/>
      <c r="O1399" s="209"/>
      <c r="P1399" s="209"/>
      <c r="Q1399" s="209"/>
      <c r="R1399" s="209"/>
      <c r="S1399" s="209"/>
      <c r="T1399" s="210"/>
      <c r="AT1399" s="211" t="s">
        <v>184</v>
      </c>
      <c r="AU1399" s="211" t="s">
        <v>85</v>
      </c>
      <c r="AV1399" s="13" t="s">
        <v>85</v>
      </c>
      <c r="AW1399" s="13" t="s">
        <v>37</v>
      </c>
      <c r="AX1399" s="13" t="s">
        <v>75</v>
      </c>
      <c r="AY1399" s="211" t="s">
        <v>144</v>
      </c>
    </row>
    <row r="1400" spans="2:51" s="13" customFormat="1" ht="11.25">
      <c r="B1400" s="201"/>
      <c r="C1400" s="202"/>
      <c r="D1400" s="193" t="s">
        <v>184</v>
      </c>
      <c r="E1400" s="203" t="s">
        <v>19</v>
      </c>
      <c r="F1400" s="204" t="s">
        <v>1691</v>
      </c>
      <c r="G1400" s="202"/>
      <c r="H1400" s="205">
        <v>230.309</v>
      </c>
      <c r="I1400" s="206"/>
      <c r="J1400" s="202"/>
      <c r="K1400" s="202"/>
      <c r="L1400" s="207"/>
      <c r="M1400" s="208"/>
      <c r="N1400" s="209"/>
      <c r="O1400" s="209"/>
      <c r="P1400" s="209"/>
      <c r="Q1400" s="209"/>
      <c r="R1400" s="209"/>
      <c r="S1400" s="209"/>
      <c r="T1400" s="210"/>
      <c r="AT1400" s="211" t="s">
        <v>184</v>
      </c>
      <c r="AU1400" s="211" t="s">
        <v>85</v>
      </c>
      <c r="AV1400" s="13" t="s">
        <v>85</v>
      </c>
      <c r="AW1400" s="13" t="s">
        <v>37</v>
      </c>
      <c r="AX1400" s="13" t="s">
        <v>75</v>
      </c>
      <c r="AY1400" s="211" t="s">
        <v>144</v>
      </c>
    </row>
    <row r="1401" spans="2:51" s="15" customFormat="1" ht="11.25">
      <c r="B1401" s="227"/>
      <c r="C1401" s="228"/>
      <c r="D1401" s="193" t="s">
        <v>184</v>
      </c>
      <c r="E1401" s="229" t="s">
        <v>19</v>
      </c>
      <c r="F1401" s="230" t="s">
        <v>1666</v>
      </c>
      <c r="G1401" s="228"/>
      <c r="H1401" s="229" t="s">
        <v>19</v>
      </c>
      <c r="I1401" s="231"/>
      <c r="J1401" s="228"/>
      <c r="K1401" s="228"/>
      <c r="L1401" s="232"/>
      <c r="M1401" s="233"/>
      <c r="N1401" s="234"/>
      <c r="O1401" s="234"/>
      <c r="P1401" s="234"/>
      <c r="Q1401" s="234"/>
      <c r="R1401" s="234"/>
      <c r="S1401" s="234"/>
      <c r="T1401" s="235"/>
      <c r="AT1401" s="236" t="s">
        <v>184</v>
      </c>
      <c r="AU1401" s="236" t="s">
        <v>85</v>
      </c>
      <c r="AV1401" s="15" t="s">
        <v>83</v>
      </c>
      <c r="AW1401" s="15" t="s">
        <v>37</v>
      </c>
      <c r="AX1401" s="15" t="s">
        <v>75</v>
      </c>
      <c r="AY1401" s="236" t="s">
        <v>144</v>
      </c>
    </row>
    <row r="1402" spans="2:51" s="13" customFormat="1" ht="11.25">
      <c r="B1402" s="201"/>
      <c r="C1402" s="202"/>
      <c r="D1402" s="193" t="s">
        <v>184</v>
      </c>
      <c r="E1402" s="203" t="s">
        <v>19</v>
      </c>
      <c r="F1402" s="204" t="s">
        <v>1692</v>
      </c>
      <c r="G1402" s="202"/>
      <c r="H1402" s="205">
        <v>82.6</v>
      </c>
      <c r="I1402" s="206"/>
      <c r="J1402" s="202"/>
      <c r="K1402" s="202"/>
      <c r="L1402" s="207"/>
      <c r="M1402" s="208"/>
      <c r="N1402" s="209"/>
      <c r="O1402" s="209"/>
      <c r="P1402" s="209"/>
      <c r="Q1402" s="209"/>
      <c r="R1402" s="209"/>
      <c r="S1402" s="209"/>
      <c r="T1402" s="210"/>
      <c r="AT1402" s="211" t="s">
        <v>184</v>
      </c>
      <c r="AU1402" s="211" t="s">
        <v>85</v>
      </c>
      <c r="AV1402" s="13" t="s">
        <v>85</v>
      </c>
      <c r="AW1402" s="13" t="s">
        <v>37</v>
      </c>
      <c r="AX1402" s="13" t="s">
        <v>75</v>
      </c>
      <c r="AY1402" s="211" t="s">
        <v>144</v>
      </c>
    </row>
    <row r="1403" spans="2:51" s="13" customFormat="1" ht="11.25">
      <c r="B1403" s="201"/>
      <c r="C1403" s="202"/>
      <c r="D1403" s="193" t="s">
        <v>184</v>
      </c>
      <c r="E1403" s="203" t="s">
        <v>19</v>
      </c>
      <c r="F1403" s="204" t="s">
        <v>1693</v>
      </c>
      <c r="G1403" s="202"/>
      <c r="H1403" s="205">
        <v>184.704</v>
      </c>
      <c r="I1403" s="206"/>
      <c r="J1403" s="202"/>
      <c r="K1403" s="202"/>
      <c r="L1403" s="207"/>
      <c r="M1403" s="208"/>
      <c r="N1403" s="209"/>
      <c r="O1403" s="209"/>
      <c r="P1403" s="209"/>
      <c r="Q1403" s="209"/>
      <c r="R1403" s="209"/>
      <c r="S1403" s="209"/>
      <c r="T1403" s="210"/>
      <c r="AT1403" s="211" t="s">
        <v>184</v>
      </c>
      <c r="AU1403" s="211" t="s">
        <v>85</v>
      </c>
      <c r="AV1403" s="13" t="s">
        <v>85</v>
      </c>
      <c r="AW1403" s="13" t="s">
        <v>37</v>
      </c>
      <c r="AX1403" s="13" t="s">
        <v>75</v>
      </c>
      <c r="AY1403" s="211" t="s">
        <v>144</v>
      </c>
    </row>
    <row r="1404" spans="2:51" s="15" customFormat="1" ht="11.25">
      <c r="B1404" s="227"/>
      <c r="C1404" s="228"/>
      <c r="D1404" s="193" t="s">
        <v>184</v>
      </c>
      <c r="E1404" s="229" t="s">
        <v>19</v>
      </c>
      <c r="F1404" s="230" t="s">
        <v>1669</v>
      </c>
      <c r="G1404" s="228"/>
      <c r="H1404" s="229" t="s">
        <v>19</v>
      </c>
      <c r="I1404" s="231"/>
      <c r="J1404" s="228"/>
      <c r="K1404" s="228"/>
      <c r="L1404" s="232"/>
      <c r="M1404" s="233"/>
      <c r="N1404" s="234"/>
      <c r="O1404" s="234"/>
      <c r="P1404" s="234"/>
      <c r="Q1404" s="234"/>
      <c r="R1404" s="234"/>
      <c r="S1404" s="234"/>
      <c r="T1404" s="235"/>
      <c r="AT1404" s="236" t="s">
        <v>184</v>
      </c>
      <c r="AU1404" s="236" t="s">
        <v>85</v>
      </c>
      <c r="AV1404" s="15" t="s">
        <v>83</v>
      </c>
      <c r="AW1404" s="15" t="s">
        <v>37</v>
      </c>
      <c r="AX1404" s="15" t="s">
        <v>75</v>
      </c>
      <c r="AY1404" s="236" t="s">
        <v>144</v>
      </c>
    </row>
    <row r="1405" spans="2:51" s="13" customFormat="1" ht="11.25">
      <c r="B1405" s="201"/>
      <c r="C1405" s="202"/>
      <c r="D1405" s="193" t="s">
        <v>184</v>
      </c>
      <c r="E1405" s="203" t="s">
        <v>19</v>
      </c>
      <c r="F1405" s="204" t="s">
        <v>1694</v>
      </c>
      <c r="G1405" s="202"/>
      <c r="H1405" s="205">
        <v>72.3</v>
      </c>
      <c r="I1405" s="206"/>
      <c r="J1405" s="202"/>
      <c r="K1405" s="202"/>
      <c r="L1405" s="207"/>
      <c r="M1405" s="208"/>
      <c r="N1405" s="209"/>
      <c r="O1405" s="209"/>
      <c r="P1405" s="209"/>
      <c r="Q1405" s="209"/>
      <c r="R1405" s="209"/>
      <c r="S1405" s="209"/>
      <c r="T1405" s="210"/>
      <c r="AT1405" s="211" t="s">
        <v>184</v>
      </c>
      <c r="AU1405" s="211" t="s">
        <v>85</v>
      </c>
      <c r="AV1405" s="13" t="s">
        <v>85</v>
      </c>
      <c r="AW1405" s="13" t="s">
        <v>37</v>
      </c>
      <c r="AX1405" s="13" t="s">
        <v>75</v>
      </c>
      <c r="AY1405" s="211" t="s">
        <v>144</v>
      </c>
    </row>
    <row r="1406" spans="2:51" s="13" customFormat="1" ht="11.25">
      <c r="B1406" s="201"/>
      <c r="C1406" s="202"/>
      <c r="D1406" s="193" t="s">
        <v>184</v>
      </c>
      <c r="E1406" s="203" t="s">
        <v>19</v>
      </c>
      <c r="F1406" s="204" t="s">
        <v>1695</v>
      </c>
      <c r="G1406" s="202"/>
      <c r="H1406" s="205">
        <v>197.39</v>
      </c>
      <c r="I1406" s="206"/>
      <c r="J1406" s="202"/>
      <c r="K1406" s="202"/>
      <c r="L1406" s="207"/>
      <c r="M1406" s="208"/>
      <c r="N1406" s="209"/>
      <c r="O1406" s="209"/>
      <c r="P1406" s="209"/>
      <c r="Q1406" s="209"/>
      <c r="R1406" s="209"/>
      <c r="S1406" s="209"/>
      <c r="T1406" s="210"/>
      <c r="AT1406" s="211" t="s">
        <v>184</v>
      </c>
      <c r="AU1406" s="211" t="s">
        <v>85</v>
      </c>
      <c r="AV1406" s="13" t="s">
        <v>85</v>
      </c>
      <c r="AW1406" s="13" t="s">
        <v>37</v>
      </c>
      <c r="AX1406" s="13" t="s">
        <v>75</v>
      </c>
      <c r="AY1406" s="211" t="s">
        <v>144</v>
      </c>
    </row>
    <row r="1407" spans="2:51" s="15" customFormat="1" ht="11.25">
      <c r="B1407" s="227"/>
      <c r="C1407" s="228"/>
      <c r="D1407" s="193" t="s">
        <v>184</v>
      </c>
      <c r="E1407" s="229" t="s">
        <v>19</v>
      </c>
      <c r="F1407" s="230" t="s">
        <v>1671</v>
      </c>
      <c r="G1407" s="228"/>
      <c r="H1407" s="229" t="s">
        <v>19</v>
      </c>
      <c r="I1407" s="231"/>
      <c r="J1407" s="228"/>
      <c r="K1407" s="228"/>
      <c r="L1407" s="232"/>
      <c r="M1407" s="233"/>
      <c r="N1407" s="234"/>
      <c r="O1407" s="234"/>
      <c r="P1407" s="234"/>
      <c r="Q1407" s="234"/>
      <c r="R1407" s="234"/>
      <c r="S1407" s="234"/>
      <c r="T1407" s="235"/>
      <c r="AT1407" s="236" t="s">
        <v>184</v>
      </c>
      <c r="AU1407" s="236" t="s">
        <v>85</v>
      </c>
      <c r="AV1407" s="15" t="s">
        <v>83</v>
      </c>
      <c r="AW1407" s="15" t="s">
        <v>37</v>
      </c>
      <c r="AX1407" s="15" t="s">
        <v>75</v>
      </c>
      <c r="AY1407" s="236" t="s">
        <v>144</v>
      </c>
    </row>
    <row r="1408" spans="2:51" s="13" customFormat="1" ht="11.25">
      <c r="B1408" s="201"/>
      <c r="C1408" s="202"/>
      <c r="D1408" s="193" t="s">
        <v>184</v>
      </c>
      <c r="E1408" s="203" t="s">
        <v>19</v>
      </c>
      <c r="F1408" s="204" t="s">
        <v>1696</v>
      </c>
      <c r="G1408" s="202"/>
      <c r="H1408" s="205">
        <v>73.1</v>
      </c>
      <c r="I1408" s="206"/>
      <c r="J1408" s="202"/>
      <c r="K1408" s="202"/>
      <c r="L1408" s="207"/>
      <c r="M1408" s="208"/>
      <c r="N1408" s="209"/>
      <c r="O1408" s="209"/>
      <c r="P1408" s="209"/>
      <c r="Q1408" s="209"/>
      <c r="R1408" s="209"/>
      <c r="S1408" s="209"/>
      <c r="T1408" s="210"/>
      <c r="AT1408" s="211" t="s">
        <v>184</v>
      </c>
      <c r="AU1408" s="211" t="s">
        <v>85</v>
      </c>
      <c r="AV1408" s="13" t="s">
        <v>85</v>
      </c>
      <c r="AW1408" s="13" t="s">
        <v>37</v>
      </c>
      <c r="AX1408" s="13" t="s">
        <v>75</v>
      </c>
      <c r="AY1408" s="211" t="s">
        <v>144</v>
      </c>
    </row>
    <row r="1409" spans="2:51" s="13" customFormat="1" ht="11.25">
      <c r="B1409" s="201"/>
      <c r="C1409" s="202"/>
      <c r="D1409" s="193" t="s">
        <v>184</v>
      </c>
      <c r="E1409" s="203" t="s">
        <v>19</v>
      </c>
      <c r="F1409" s="204" t="s">
        <v>1695</v>
      </c>
      <c r="G1409" s="202"/>
      <c r="H1409" s="205">
        <v>197.39</v>
      </c>
      <c r="I1409" s="206"/>
      <c r="J1409" s="202"/>
      <c r="K1409" s="202"/>
      <c r="L1409" s="207"/>
      <c r="M1409" s="208"/>
      <c r="N1409" s="209"/>
      <c r="O1409" s="209"/>
      <c r="P1409" s="209"/>
      <c r="Q1409" s="209"/>
      <c r="R1409" s="209"/>
      <c r="S1409" s="209"/>
      <c r="T1409" s="210"/>
      <c r="AT1409" s="211" t="s">
        <v>184</v>
      </c>
      <c r="AU1409" s="211" t="s">
        <v>85</v>
      </c>
      <c r="AV1409" s="13" t="s">
        <v>85</v>
      </c>
      <c r="AW1409" s="13" t="s">
        <v>37</v>
      </c>
      <c r="AX1409" s="13" t="s">
        <v>75</v>
      </c>
      <c r="AY1409" s="211" t="s">
        <v>144</v>
      </c>
    </row>
    <row r="1410" spans="2:51" s="15" customFormat="1" ht="11.25">
      <c r="B1410" s="227"/>
      <c r="C1410" s="228"/>
      <c r="D1410" s="193" t="s">
        <v>184</v>
      </c>
      <c r="E1410" s="229" t="s">
        <v>19</v>
      </c>
      <c r="F1410" s="230" t="s">
        <v>1674</v>
      </c>
      <c r="G1410" s="228"/>
      <c r="H1410" s="229" t="s">
        <v>19</v>
      </c>
      <c r="I1410" s="231"/>
      <c r="J1410" s="228"/>
      <c r="K1410" s="228"/>
      <c r="L1410" s="232"/>
      <c r="M1410" s="233"/>
      <c r="N1410" s="234"/>
      <c r="O1410" s="234"/>
      <c r="P1410" s="234"/>
      <c r="Q1410" s="234"/>
      <c r="R1410" s="234"/>
      <c r="S1410" s="234"/>
      <c r="T1410" s="235"/>
      <c r="AT1410" s="236" t="s">
        <v>184</v>
      </c>
      <c r="AU1410" s="236" t="s">
        <v>85</v>
      </c>
      <c r="AV1410" s="15" t="s">
        <v>83</v>
      </c>
      <c r="AW1410" s="15" t="s">
        <v>37</v>
      </c>
      <c r="AX1410" s="15" t="s">
        <v>75</v>
      </c>
      <c r="AY1410" s="236" t="s">
        <v>144</v>
      </c>
    </row>
    <row r="1411" spans="2:51" s="13" customFormat="1" ht="11.25">
      <c r="B1411" s="201"/>
      <c r="C1411" s="202"/>
      <c r="D1411" s="193" t="s">
        <v>184</v>
      </c>
      <c r="E1411" s="203" t="s">
        <v>19</v>
      </c>
      <c r="F1411" s="204" t="s">
        <v>1696</v>
      </c>
      <c r="G1411" s="202"/>
      <c r="H1411" s="205">
        <v>73.1</v>
      </c>
      <c r="I1411" s="206"/>
      <c r="J1411" s="202"/>
      <c r="K1411" s="202"/>
      <c r="L1411" s="207"/>
      <c r="M1411" s="208"/>
      <c r="N1411" s="209"/>
      <c r="O1411" s="209"/>
      <c r="P1411" s="209"/>
      <c r="Q1411" s="209"/>
      <c r="R1411" s="209"/>
      <c r="S1411" s="209"/>
      <c r="T1411" s="210"/>
      <c r="AT1411" s="211" t="s">
        <v>184</v>
      </c>
      <c r="AU1411" s="211" t="s">
        <v>85</v>
      </c>
      <c r="AV1411" s="13" t="s">
        <v>85</v>
      </c>
      <c r="AW1411" s="13" t="s">
        <v>37</v>
      </c>
      <c r="AX1411" s="13" t="s">
        <v>75</v>
      </c>
      <c r="AY1411" s="211" t="s">
        <v>144</v>
      </c>
    </row>
    <row r="1412" spans="2:51" s="13" customFormat="1" ht="11.25">
      <c r="B1412" s="201"/>
      <c r="C1412" s="202"/>
      <c r="D1412" s="193" t="s">
        <v>184</v>
      </c>
      <c r="E1412" s="203" t="s">
        <v>19</v>
      </c>
      <c r="F1412" s="204" t="s">
        <v>1697</v>
      </c>
      <c r="G1412" s="202"/>
      <c r="H1412" s="205">
        <v>197.39</v>
      </c>
      <c r="I1412" s="206"/>
      <c r="J1412" s="202"/>
      <c r="K1412" s="202"/>
      <c r="L1412" s="207"/>
      <c r="M1412" s="208"/>
      <c r="N1412" s="209"/>
      <c r="O1412" s="209"/>
      <c r="P1412" s="209"/>
      <c r="Q1412" s="209"/>
      <c r="R1412" s="209"/>
      <c r="S1412" s="209"/>
      <c r="T1412" s="210"/>
      <c r="AT1412" s="211" t="s">
        <v>184</v>
      </c>
      <c r="AU1412" s="211" t="s">
        <v>85</v>
      </c>
      <c r="AV1412" s="13" t="s">
        <v>85</v>
      </c>
      <c r="AW1412" s="13" t="s">
        <v>37</v>
      </c>
      <c r="AX1412" s="13" t="s">
        <v>75</v>
      </c>
      <c r="AY1412" s="211" t="s">
        <v>144</v>
      </c>
    </row>
    <row r="1413" spans="2:51" s="15" customFormat="1" ht="11.25">
      <c r="B1413" s="227"/>
      <c r="C1413" s="228"/>
      <c r="D1413" s="193" t="s">
        <v>184</v>
      </c>
      <c r="E1413" s="229" t="s">
        <v>19</v>
      </c>
      <c r="F1413" s="230" t="s">
        <v>1677</v>
      </c>
      <c r="G1413" s="228"/>
      <c r="H1413" s="229" t="s">
        <v>19</v>
      </c>
      <c r="I1413" s="231"/>
      <c r="J1413" s="228"/>
      <c r="K1413" s="228"/>
      <c r="L1413" s="232"/>
      <c r="M1413" s="233"/>
      <c r="N1413" s="234"/>
      <c r="O1413" s="234"/>
      <c r="P1413" s="234"/>
      <c r="Q1413" s="234"/>
      <c r="R1413" s="234"/>
      <c r="S1413" s="234"/>
      <c r="T1413" s="235"/>
      <c r="AT1413" s="236" t="s">
        <v>184</v>
      </c>
      <c r="AU1413" s="236" t="s">
        <v>85</v>
      </c>
      <c r="AV1413" s="15" t="s">
        <v>83</v>
      </c>
      <c r="AW1413" s="15" t="s">
        <v>37</v>
      </c>
      <c r="AX1413" s="15" t="s">
        <v>75</v>
      </c>
      <c r="AY1413" s="236" t="s">
        <v>144</v>
      </c>
    </row>
    <row r="1414" spans="2:51" s="13" customFormat="1" ht="11.25">
      <c r="B1414" s="201"/>
      <c r="C1414" s="202"/>
      <c r="D1414" s="193" t="s">
        <v>184</v>
      </c>
      <c r="E1414" s="203" t="s">
        <v>19</v>
      </c>
      <c r="F1414" s="204" t="s">
        <v>1698</v>
      </c>
      <c r="G1414" s="202"/>
      <c r="H1414" s="205">
        <v>33.6</v>
      </c>
      <c r="I1414" s="206"/>
      <c r="J1414" s="202"/>
      <c r="K1414" s="202"/>
      <c r="L1414" s="207"/>
      <c r="M1414" s="208"/>
      <c r="N1414" s="209"/>
      <c r="O1414" s="209"/>
      <c r="P1414" s="209"/>
      <c r="Q1414" s="209"/>
      <c r="R1414" s="209"/>
      <c r="S1414" s="209"/>
      <c r="T1414" s="210"/>
      <c r="AT1414" s="211" t="s">
        <v>184</v>
      </c>
      <c r="AU1414" s="211" t="s">
        <v>85</v>
      </c>
      <c r="AV1414" s="13" t="s">
        <v>85</v>
      </c>
      <c r="AW1414" s="13" t="s">
        <v>37</v>
      </c>
      <c r="AX1414" s="13" t="s">
        <v>75</v>
      </c>
      <c r="AY1414" s="211" t="s">
        <v>144</v>
      </c>
    </row>
    <row r="1415" spans="2:51" s="13" customFormat="1" ht="11.25">
      <c r="B1415" s="201"/>
      <c r="C1415" s="202"/>
      <c r="D1415" s="193" t="s">
        <v>184</v>
      </c>
      <c r="E1415" s="203" t="s">
        <v>19</v>
      </c>
      <c r="F1415" s="204" t="s">
        <v>1699</v>
      </c>
      <c r="G1415" s="202"/>
      <c r="H1415" s="205">
        <v>120</v>
      </c>
      <c r="I1415" s="206"/>
      <c r="J1415" s="202"/>
      <c r="K1415" s="202"/>
      <c r="L1415" s="207"/>
      <c r="M1415" s="208"/>
      <c r="N1415" s="209"/>
      <c r="O1415" s="209"/>
      <c r="P1415" s="209"/>
      <c r="Q1415" s="209"/>
      <c r="R1415" s="209"/>
      <c r="S1415" s="209"/>
      <c r="T1415" s="210"/>
      <c r="AT1415" s="211" t="s">
        <v>184</v>
      </c>
      <c r="AU1415" s="211" t="s">
        <v>85</v>
      </c>
      <c r="AV1415" s="13" t="s">
        <v>85</v>
      </c>
      <c r="AW1415" s="13" t="s">
        <v>37</v>
      </c>
      <c r="AX1415" s="13" t="s">
        <v>75</v>
      </c>
      <c r="AY1415" s="211" t="s">
        <v>144</v>
      </c>
    </row>
    <row r="1416" spans="2:51" s="14" customFormat="1" ht="11.25">
      <c r="B1416" s="212"/>
      <c r="C1416" s="213"/>
      <c r="D1416" s="193" t="s">
        <v>184</v>
      </c>
      <c r="E1416" s="214" t="s">
        <v>19</v>
      </c>
      <c r="F1416" s="215" t="s">
        <v>186</v>
      </c>
      <c r="G1416" s="213"/>
      <c r="H1416" s="216">
        <v>1751.8769999999995</v>
      </c>
      <c r="I1416" s="217"/>
      <c r="J1416" s="213"/>
      <c r="K1416" s="213"/>
      <c r="L1416" s="218"/>
      <c r="M1416" s="219"/>
      <c r="N1416" s="220"/>
      <c r="O1416" s="220"/>
      <c r="P1416" s="220"/>
      <c r="Q1416" s="220"/>
      <c r="R1416" s="220"/>
      <c r="S1416" s="220"/>
      <c r="T1416" s="221"/>
      <c r="AT1416" s="222" t="s">
        <v>184</v>
      </c>
      <c r="AU1416" s="222" t="s">
        <v>85</v>
      </c>
      <c r="AV1416" s="14" t="s">
        <v>169</v>
      </c>
      <c r="AW1416" s="14" t="s">
        <v>37</v>
      </c>
      <c r="AX1416" s="14" t="s">
        <v>83</v>
      </c>
      <c r="AY1416" s="222" t="s">
        <v>144</v>
      </c>
    </row>
    <row r="1417" spans="1:65" s="2" customFormat="1" ht="16.5" customHeight="1">
      <c r="A1417" s="36"/>
      <c r="B1417" s="37"/>
      <c r="C1417" s="180" t="s">
        <v>1712</v>
      </c>
      <c r="D1417" s="180" t="s">
        <v>147</v>
      </c>
      <c r="E1417" s="181" t="s">
        <v>1713</v>
      </c>
      <c r="F1417" s="182" t="s">
        <v>1714</v>
      </c>
      <c r="G1417" s="183" t="s">
        <v>348</v>
      </c>
      <c r="H1417" s="184">
        <v>1000</v>
      </c>
      <c r="I1417" s="185"/>
      <c r="J1417" s="186">
        <f>ROUND(I1417*H1417,2)</f>
        <v>0</v>
      </c>
      <c r="K1417" s="182" t="s">
        <v>151</v>
      </c>
      <c r="L1417" s="41"/>
      <c r="M1417" s="187" t="s">
        <v>19</v>
      </c>
      <c r="N1417" s="188" t="s">
        <v>46</v>
      </c>
      <c r="O1417" s="66"/>
      <c r="P1417" s="189">
        <f>O1417*H1417</f>
        <v>0</v>
      </c>
      <c r="Q1417" s="189">
        <v>1E-05</v>
      </c>
      <c r="R1417" s="189">
        <f>Q1417*H1417</f>
        <v>0.01</v>
      </c>
      <c r="S1417" s="189">
        <v>0</v>
      </c>
      <c r="T1417" s="190">
        <f>S1417*H1417</f>
        <v>0</v>
      </c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R1417" s="191" t="s">
        <v>249</v>
      </c>
      <c r="AT1417" s="191" t="s">
        <v>147</v>
      </c>
      <c r="AU1417" s="191" t="s">
        <v>85</v>
      </c>
      <c r="AY1417" s="19" t="s">
        <v>144</v>
      </c>
      <c r="BE1417" s="192">
        <f>IF(N1417="základní",J1417,0)</f>
        <v>0</v>
      </c>
      <c r="BF1417" s="192">
        <f>IF(N1417="snížená",J1417,0)</f>
        <v>0</v>
      </c>
      <c r="BG1417" s="192">
        <f>IF(N1417="zákl. přenesená",J1417,0)</f>
        <v>0</v>
      </c>
      <c r="BH1417" s="192">
        <f>IF(N1417="sníž. přenesená",J1417,0)</f>
        <v>0</v>
      </c>
      <c r="BI1417" s="192">
        <f>IF(N1417="nulová",J1417,0)</f>
        <v>0</v>
      </c>
      <c r="BJ1417" s="19" t="s">
        <v>83</v>
      </c>
      <c r="BK1417" s="192">
        <f>ROUND(I1417*H1417,2)</f>
        <v>0</v>
      </c>
      <c r="BL1417" s="19" t="s">
        <v>249</v>
      </c>
      <c r="BM1417" s="191" t="s">
        <v>1715</v>
      </c>
    </row>
    <row r="1418" spans="1:47" s="2" customFormat="1" ht="11.25">
      <c r="A1418" s="36"/>
      <c r="B1418" s="37"/>
      <c r="C1418" s="38"/>
      <c r="D1418" s="193" t="s">
        <v>154</v>
      </c>
      <c r="E1418" s="38"/>
      <c r="F1418" s="194" t="s">
        <v>1716</v>
      </c>
      <c r="G1418" s="38"/>
      <c r="H1418" s="38"/>
      <c r="I1418" s="195"/>
      <c r="J1418" s="38"/>
      <c r="K1418" s="38"/>
      <c r="L1418" s="41"/>
      <c r="M1418" s="196"/>
      <c r="N1418" s="197"/>
      <c r="O1418" s="66"/>
      <c r="P1418" s="66"/>
      <c r="Q1418" s="66"/>
      <c r="R1418" s="66"/>
      <c r="S1418" s="66"/>
      <c r="T1418" s="67"/>
      <c r="U1418" s="36"/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T1418" s="19" t="s">
        <v>154</v>
      </c>
      <c r="AU1418" s="19" t="s">
        <v>85</v>
      </c>
    </row>
    <row r="1419" spans="1:47" s="2" customFormat="1" ht="11.25">
      <c r="A1419" s="36"/>
      <c r="B1419" s="37"/>
      <c r="C1419" s="38"/>
      <c r="D1419" s="198" t="s">
        <v>155</v>
      </c>
      <c r="E1419" s="38"/>
      <c r="F1419" s="199" t="s">
        <v>1717</v>
      </c>
      <c r="G1419" s="38"/>
      <c r="H1419" s="38"/>
      <c r="I1419" s="195"/>
      <c r="J1419" s="38"/>
      <c r="K1419" s="38"/>
      <c r="L1419" s="41"/>
      <c r="M1419" s="196"/>
      <c r="N1419" s="197"/>
      <c r="O1419" s="66"/>
      <c r="P1419" s="66"/>
      <c r="Q1419" s="66"/>
      <c r="R1419" s="66"/>
      <c r="S1419" s="66"/>
      <c r="T1419" s="67"/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T1419" s="19" t="s">
        <v>155</v>
      </c>
      <c r="AU1419" s="19" t="s">
        <v>85</v>
      </c>
    </row>
    <row r="1420" spans="2:51" s="13" customFormat="1" ht="11.25">
      <c r="B1420" s="201"/>
      <c r="C1420" s="202"/>
      <c r="D1420" s="193" t="s">
        <v>184</v>
      </c>
      <c r="E1420" s="203" t="s">
        <v>19</v>
      </c>
      <c r="F1420" s="204" t="s">
        <v>1718</v>
      </c>
      <c r="G1420" s="202"/>
      <c r="H1420" s="205">
        <v>1000</v>
      </c>
      <c r="I1420" s="206"/>
      <c r="J1420" s="202"/>
      <c r="K1420" s="202"/>
      <c r="L1420" s="207"/>
      <c r="M1420" s="208"/>
      <c r="N1420" s="209"/>
      <c r="O1420" s="209"/>
      <c r="P1420" s="209"/>
      <c r="Q1420" s="209"/>
      <c r="R1420" s="209"/>
      <c r="S1420" s="209"/>
      <c r="T1420" s="210"/>
      <c r="AT1420" s="211" t="s">
        <v>184</v>
      </c>
      <c r="AU1420" s="211" t="s">
        <v>85</v>
      </c>
      <c r="AV1420" s="13" t="s">
        <v>85</v>
      </c>
      <c r="AW1420" s="13" t="s">
        <v>37</v>
      </c>
      <c r="AX1420" s="13" t="s">
        <v>75</v>
      </c>
      <c r="AY1420" s="211" t="s">
        <v>144</v>
      </c>
    </row>
    <row r="1421" spans="2:51" s="14" customFormat="1" ht="11.25">
      <c r="B1421" s="212"/>
      <c r="C1421" s="213"/>
      <c r="D1421" s="193" t="s">
        <v>184</v>
      </c>
      <c r="E1421" s="214" t="s">
        <v>19</v>
      </c>
      <c r="F1421" s="215" t="s">
        <v>186</v>
      </c>
      <c r="G1421" s="213"/>
      <c r="H1421" s="216">
        <v>1000</v>
      </c>
      <c r="I1421" s="217"/>
      <c r="J1421" s="213"/>
      <c r="K1421" s="213"/>
      <c r="L1421" s="218"/>
      <c r="M1421" s="219"/>
      <c r="N1421" s="220"/>
      <c r="O1421" s="220"/>
      <c r="P1421" s="220"/>
      <c r="Q1421" s="220"/>
      <c r="R1421" s="220"/>
      <c r="S1421" s="220"/>
      <c r="T1421" s="221"/>
      <c r="AT1421" s="222" t="s">
        <v>184</v>
      </c>
      <c r="AU1421" s="222" t="s">
        <v>85</v>
      </c>
      <c r="AV1421" s="14" t="s">
        <v>169</v>
      </c>
      <c r="AW1421" s="14" t="s">
        <v>37</v>
      </c>
      <c r="AX1421" s="14" t="s">
        <v>83</v>
      </c>
      <c r="AY1421" s="222" t="s">
        <v>144</v>
      </c>
    </row>
    <row r="1422" spans="1:65" s="2" customFormat="1" ht="16.5" customHeight="1">
      <c r="A1422" s="36"/>
      <c r="B1422" s="37"/>
      <c r="C1422" s="180" t="s">
        <v>1719</v>
      </c>
      <c r="D1422" s="180" t="s">
        <v>147</v>
      </c>
      <c r="E1422" s="181" t="s">
        <v>1720</v>
      </c>
      <c r="F1422" s="182" t="s">
        <v>1721</v>
      </c>
      <c r="G1422" s="183" t="s">
        <v>348</v>
      </c>
      <c r="H1422" s="184">
        <v>300</v>
      </c>
      <c r="I1422" s="185"/>
      <c r="J1422" s="186">
        <f>ROUND(I1422*H1422,2)</f>
        <v>0</v>
      </c>
      <c r="K1422" s="182" t="s">
        <v>151</v>
      </c>
      <c r="L1422" s="41"/>
      <c r="M1422" s="187" t="s">
        <v>19</v>
      </c>
      <c r="N1422" s="188" t="s">
        <v>46</v>
      </c>
      <c r="O1422" s="66"/>
      <c r="P1422" s="189">
        <f>O1422*H1422</f>
        <v>0</v>
      </c>
      <c r="Q1422" s="189">
        <v>1E-05</v>
      </c>
      <c r="R1422" s="189">
        <f>Q1422*H1422</f>
        <v>0.003</v>
      </c>
      <c r="S1422" s="189">
        <v>0</v>
      </c>
      <c r="T1422" s="190">
        <f>S1422*H1422</f>
        <v>0</v>
      </c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R1422" s="191" t="s">
        <v>249</v>
      </c>
      <c r="AT1422" s="191" t="s">
        <v>147</v>
      </c>
      <c r="AU1422" s="191" t="s">
        <v>85</v>
      </c>
      <c r="AY1422" s="19" t="s">
        <v>144</v>
      </c>
      <c r="BE1422" s="192">
        <f>IF(N1422="základní",J1422,0)</f>
        <v>0</v>
      </c>
      <c r="BF1422" s="192">
        <f>IF(N1422="snížená",J1422,0)</f>
        <v>0</v>
      </c>
      <c r="BG1422" s="192">
        <f>IF(N1422="zákl. přenesená",J1422,0)</f>
        <v>0</v>
      </c>
      <c r="BH1422" s="192">
        <f>IF(N1422="sníž. přenesená",J1422,0)</f>
        <v>0</v>
      </c>
      <c r="BI1422" s="192">
        <f>IF(N1422="nulová",J1422,0)</f>
        <v>0</v>
      </c>
      <c r="BJ1422" s="19" t="s">
        <v>83</v>
      </c>
      <c r="BK1422" s="192">
        <f>ROUND(I1422*H1422,2)</f>
        <v>0</v>
      </c>
      <c r="BL1422" s="19" t="s">
        <v>249</v>
      </c>
      <c r="BM1422" s="191" t="s">
        <v>1722</v>
      </c>
    </row>
    <row r="1423" spans="1:47" s="2" customFormat="1" ht="11.25">
      <c r="A1423" s="36"/>
      <c r="B1423" s="37"/>
      <c r="C1423" s="38"/>
      <c r="D1423" s="193" t="s">
        <v>154</v>
      </c>
      <c r="E1423" s="38"/>
      <c r="F1423" s="194" t="s">
        <v>1723</v>
      </c>
      <c r="G1423" s="38"/>
      <c r="H1423" s="38"/>
      <c r="I1423" s="195"/>
      <c r="J1423" s="38"/>
      <c r="K1423" s="38"/>
      <c r="L1423" s="41"/>
      <c r="M1423" s="196"/>
      <c r="N1423" s="197"/>
      <c r="O1423" s="66"/>
      <c r="P1423" s="66"/>
      <c r="Q1423" s="66"/>
      <c r="R1423" s="66"/>
      <c r="S1423" s="66"/>
      <c r="T1423" s="67"/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T1423" s="19" t="s">
        <v>154</v>
      </c>
      <c r="AU1423" s="19" t="s">
        <v>85</v>
      </c>
    </row>
    <row r="1424" spans="1:47" s="2" customFormat="1" ht="11.25">
      <c r="A1424" s="36"/>
      <c r="B1424" s="37"/>
      <c r="C1424" s="38"/>
      <c r="D1424" s="198" t="s">
        <v>155</v>
      </c>
      <c r="E1424" s="38"/>
      <c r="F1424" s="199" t="s">
        <v>1724</v>
      </c>
      <c r="G1424" s="38"/>
      <c r="H1424" s="38"/>
      <c r="I1424" s="195"/>
      <c r="J1424" s="38"/>
      <c r="K1424" s="38"/>
      <c r="L1424" s="41"/>
      <c r="M1424" s="196"/>
      <c r="N1424" s="197"/>
      <c r="O1424" s="66"/>
      <c r="P1424" s="66"/>
      <c r="Q1424" s="66"/>
      <c r="R1424" s="66"/>
      <c r="S1424" s="66"/>
      <c r="T1424" s="67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T1424" s="19" t="s">
        <v>155</v>
      </c>
      <c r="AU1424" s="19" t="s">
        <v>85</v>
      </c>
    </row>
    <row r="1425" spans="2:51" s="13" customFormat="1" ht="11.25">
      <c r="B1425" s="201"/>
      <c r="C1425" s="202"/>
      <c r="D1425" s="193" t="s">
        <v>184</v>
      </c>
      <c r="E1425" s="203" t="s">
        <v>19</v>
      </c>
      <c r="F1425" s="204" t="s">
        <v>1725</v>
      </c>
      <c r="G1425" s="202"/>
      <c r="H1425" s="205">
        <v>300</v>
      </c>
      <c r="I1425" s="206"/>
      <c r="J1425" s="202"/>
      <c r="K1425" s="202"/>
      <c r="L1425" s="207"/>
      <c r="M1425" s="208"/>
      <c r="N1425" s="209"/>
      <c r="O1425" s="209"/>
      <c r="P1425" s="209"/>
      <c r="Q1425" s="209"/>
      <c r="R1425" s="209"/>
      <c r="S1425" s="209"/>
      <c r="T1425" s="210"/>
      <c r="AT1425" s="211" t="s">
        <v>184</v>
      </c>
      <c r="AU1425" s="211" t="s">
        <v>85</v>
      </c>
      <c r="AV1425" s="13" t="s">
        <v>85</v>
      </c>
      <c r="AW1425" s="13" t="s">
        <v>37</v>
      </c>
      <c r="AX1425" s="13" t="s">
        <v>75</v>
      </c>
      <c r="AY1425" s="211" t="s">
        <v>144</v>
      </c>
    </row>
    <row r="1426" spans="2:51" s="14" customFormat="1" ht="11.25">
      <c r="B1426" s="212"/>
      <c r="C1426" s="213"/>
      <c r="D1426" s="193" t="s">
        <v>184</v>
      </c>
      <c r="E1426" s="214" t="s">
        <v>19</v>
      </c>
      <c r="F1426" s="215" t="s">
        <v>186</v>
      </c>
      <c r="G1426" s="213"/>
      <c r="H1426" s="216">
        <v>300</v>
      </c>
      <c r="I1426" s="217"/>
      <c r="J1426" s="213"/>
      <c r="K1426" s="213"/>
      <c r="L1426" s="218"/>
      <c r="M1426" s="219"/>
      <c r="N1426" s="220"/>
      <c r="O1426" s="220"/>
      <c r="P1426" s="220"/>
      <c r="Q1426" s="220"/>
      <c r="R1426" s="220"/>
      <c r="S1426" s="220"/>
      <c r="T1426" s="221"/>
      <c r="AT1426" s="222" t="s">
        <v>184</v>
      </c>
      <c r="AU1426" s="222" t="s">
        <v>85</v>
      </c>
      <c r="AV1426" s="14" t="s">
        <v>169</v>
      </c>
      <c r="AW1426" s="14" t="s">
        <v>37</v>
      </c>
      <c r="AX1426" s="14" t="s">
        <v>83</v>
      </c>
      <c r="AY1426" s="222" t="s">
        <v>144</v>
      </c>
    </row>
    <row r="1427" spans="1:65" s="2" customFormat="1" ht="16.5" customHeight="1">
      <c r="A1427" s="36"/>
      <c r="B1427" s="37"/>
      <c r="C1427" s="180" t="s">
        <v>1726</v>
      </c>
      <c r="D1427" s="180" t="s">
        <v>147</v>
      </c>
      <c r="E1427" s="181" t="s">
        <v>1727</v>
      </c>
      <c r="F1427" s="182" t="s">
        <v>1728</v>
      </c>
      <c r="G1427" s="183" t="s">
        <v>348</v>
      </c>
      <c r="H1427" s="184">
        <v>500</v>
      </c>
      <c r="I1427" s="185"/>
      <c r="J1427" s="186">
        <f>ROUND(I1427*H1427,2)</f>
        <v>0</v>
      </c>
      <c r="K1427" s="182" t="s">
        <v>151</v>
      </c>
      <c r="L1427" s="41"/>
      <c r="M1427" s="187" t="s">
        <v>19</v>
      </c>
      <c r="N1427" s="188" t="s">
        <v>46</v>
      </c>
      <c r="O1427" s="66"/>
      <c r="P1427" s="189">
        <f>O1427*H1427</f>
        <v>0</v>
      </c>
      <c r="Q1427" s="189">
        <v>4E-05</v>
      </c>
      <c r="R1427" s="189">
        <f>Q1427*H1427</f>
        <v>0.02</v>
      </c>
      <c r="S1427" s="189">
        <v>0</v>
      </c>
      <c r="T1427" s="190">
        <f>S1427*H1427</f>
        <v>0</v>
      </c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R1427" s="191" t="s">
        <v>249</v>
      </c>
      <c r="AT1427" s="191" t="s">
        <v>147</v>
      </c>
      <c r="AU1427" s="191" t="s">
        <v>85</v>
      </c>
      <c r="AY1427" s="19" t="s">
        <v>144</v>
      </c>
      <c r="BE1427" s="192">
        <f>IF(N1427="základní",J1427,0)</f>
        <v>0</v>
      </c>
      <c r="BF1427" s="192">
        <f>IF(N1427="snížená",J1427,0)</f>
        <v>0</v>
      </c>
      <c r="BG1427" s="192">
        <f>IF(N1427="zákl. přenesená",J1427,0)</f>
        <v>0</v>
      </c>
      <c r="BH1427" s="192">
        <f>IF(N1427="sníž. přenesená",J1427,0)</f>
        <v>0</v>
      </c>
      <c r="BI1427" s="192">
        <f>IF(N1427="nulová",J1427,0)</f>
        <v>0</v>
      </c>
      <c r="BJ1427" s="19" t="s">
        <v>83</v>
      </c>
      <c r="BK1427" s="192">
        <f>ROUND(I1427*H1427,2)</f>
        <v>0</v>
      </c>
      <c r="BL1427" s="19" t="s">
        <v>249</v>
      </c>
      <c r="BM1427" s="191" t="s">
        <v>1729</v>
      </c>
    </row>
    <row r="1428" spans="1:47" s="2" customFormat="1" ht="11.25">
      <c r="A1428" s="36"/>
      <c r="B1428" s="37"/>
      <c r="C1428" s="38"/>
      <c r="D1428" s="193" t="s">
        <v>154</v>
      </c>
      <c r="E1428" s="38"/>
      <c r="F1428" s="194" t="s">
        <v>1730</v>
      </c>
      <c r="G1428" s="38"/>
      <c r="H1428" s="38"/>
      <c r="I1428" s="195"/>
      <c r="J1428" s="38"/>
      <c r="K1428" s="38"/>
      <c r="L1428" s="41"/>
      <c r="M1428" s="196"/>
      <c r="N1428" s="197"/>
      <c r="O1428" s="66"/>
      <c r="P1428" s="66"/>
      <c r="Q1428" s="66"/>
      <c r="R1428" s="66"/>
      <c r="S1428" s="66"/>
      <c r="T1428" s="67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T1428" s="19" t="s">
        <v>154</v>
      </c>
      <c r="AU1428" s="19" t="s">
        <v>85</v>
      </c>
    </row>
    <row r="1429" spans="1:47" s="2" customFormat="1" ht="11.25">
      <c r="A1429" s="36"/>
      <c r="B1429" s="37"/>
      <c r="C1429" s="38"/>
      <c r="D1429" s="198" t="s">
        <v>155</v>
      </c>
      <c r="E1429" s="38"/>
      <c r="F1429" s="199" t="s">
        <v>1731</v>
      </c>
      <c r="G1429" s="38"/>
      <c r="H1429" s="38"/>
      <c r="I1429" s="195"/>
      <c r="J1429" s="38"/>
      <c r="K1429" s="38"/>
      <c r="L1429" s="41"/>
      <c r="M1429" s="196"/>
      <c r="N1429" s="197"/>
      <c r="O1429" s="66"/>
      <c r="P1429" s="66"/>
      <c r="Q1429" s="66"/>
      <c r="R1429" s="66"/>
      <c r="S1429" s="66"/>
      <c r="T1429" s="67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T1429" s="19" t="s">
        <v>155</v>
      </c>
      <c r="AU1429" s="19" t="s">
        <v>85</v>
      </c>
    </row>
    <row r="1430" spans="2:51" s="13" customFormat="1" ht="11.25">
      <c r="B1430" s="201"/>
      <c r="C1430" s="202"/>
      <c r="D1430" s="193" t="s">
        <v>184</v>
      </c>
      <c r="E1430" s="203" t="s">
        <v>19</v>
      </c>
      <c r="F1430" s="204" t="s">
        <v>1732</v>
      </c>
      <c r="G1430" s="202"/>
      <c r="H1430" s="205">
        <v>500</v>
      </c>
      <c r="I1430" s="206"/>
      <c r="J1430" s="202"/>
      <c r="K1430" s="202"/>
      <c r="L1430" s="207"/>
      <c r="M1430" s="208"/>
      <c r="N1430" s="209"/>
      <c r="O1430" s="209"/>
      <c r="P1430" s="209"/>
      <c r="Q1430" s="209"/>
      <c r="R1430" s="209"/>
      <c r="S1430" s="209"/>
      <c r="T1430" s="210"/>
      <c r="AT1430" s="211" t="s">
        <v>184</v>
      </c>
      <c r="AU1430" s="211" t="s">
        <v>85</v>
      </c>
      <c r="AV1430" s="13" t="s">
        <v>85</v>
      </c>
      <c r="AW1430" s="13" t="s">
        <v>37</v>
      </c>
      <c r="AX1430" s="13" t="s">
        <v>75</v>
      </c>
      <c r="AY1430" s="211" t="s">
        <v>144</v>
      </c>
    </row>
    <row r="1431" spans="2:51" s="14" customFormat="1" ht="11.25">
      <c r="B1431" s="212"/>
      <c r="C1431" s="213"/>
      <c r="D1431" s="193" t="s">
        <v>184</v>
      </c>
      <c r="E1431" s="214" t="s">
        <v>19</v>
      </c>
      <c r="F1431" s="215" t="s">
        <v>186</v>
      </c>
      <c r="G1431" s="213"/>
      <c r="H1431" s="216">
        <v>500</v>
      </c>
      <c r="I1431" s="217"/>
      <c r="J1431" s="213"/>
      <c r="K1431" s="213"/>
      <c r="L1431" s="218"/>
      <c r="M1431" s="219"/>
      <c r="N1431" s="220"/>
      <c r="O1431" s="220"/>
      <c r="P1431" s="220"/>
      <c r="Q1431" s="220"/>
      <c r="R1431" s="220"/>
      <c r="S1431" s="220"/>
      <c r="T1431" s="221"/>
      <c r="AT1431" s="222" t="s">
        <v>184</v>
      </c>
      <c r="AU1431" s="222" t="s">
        <v>85</v>
      </c>
      <c r="AV1431" s="14" t="s">
        <v>169</v>
      </c>
      <c r="AW1431" s="14" t="s">
        <v>37</v>
      </c>
      <c r="AX1431" s="14" t="s">
        <v>83</v>
      </c>
      <c r="AY1431" s="222" t="s">
        <v>144</v>
      </c>
    </row>
    <row r="1432" spans="1:65" s="2" customFormat="1" ht="16.5" customHeight="1">
      <c r="A1432" s="36"/>
      <c r="B1432" s="37"/>
      <c r="C1432" s="248" t="s">
        <v>1733</v>
      </c>
      <c r="D1432" s="248" t="s">
        <v>654</v>
      </c>
      <c r="E1432" s="249" t="s">
        <v>1734</v>
      </c>
      <c r="F1432" s="250" t="s">
        <v>1735</v>
      </c>
      <c r="G1432" s="251" t="s">
        <v>348</v>
      </c>
      <c r="H1432" s="252">
        <v>525</v>
      </c>
      <c r="I1432" s="253"/>
      <c r="J1432" s="254">
        <f>ROUND(I1432*H1432,2)</f>
        <v>0</v>
      </c>
      <c r="K1432" s="250" t="s">
        <v>151</v>
      </c>
      <c r="L1432" s="255"/>
      <c r="M1432" s="256" t="s">
        <v>19</v>
      </c>
      <c r="N1432" s="257" t="s">
        <v>46</v>
      </c>
      <c r="O1432" s="66"/>
      <c r="P1432" s="189">
        <f>O1432*H1432</f>
        <v>0</v>
      </c>
      <c r="Q1432" s="189">
        <v>2E-05</v>
      </c>
      <c r="R1432" s="189">
        <f>Q1432*H1432</f>
        <v>0.0105</v>
      </c>
      <c r="S1432" s="189">
        <v>0</v>
      </c>
      <c r="T1432" s="190">
        <f>S1432*H1432</f>
        <v>0</v>
      </c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R1432" s="191" t="s">
        <v>573</v>
      </c>
      <c r="AT1432" s="191" t="s">
        <v>654</v>
      </c>
      <c r="AU1432" s="191" t="s">
        <v>85</v>
      </c>
      <c r="AY1432" s="19" t="s">
        <v>144</v>
      </c>
      <c r="BE1432" s="192">
        <f>IF(N1432="základní",J1432,0)</f>
        <v>0</v>
      </c>
      <c r="BF1432" s="192">
        <f>IF(N1432="snížená",J1432,0)</f>
        <v>0</v>
      </c>
      <c r="BG1432" s="192">
        <f>IF(N1432="zákl. přenesená",J1432,0)</f>
        <v>0</v>
      </c>
      <c r="BH1432" s="192">
        <f>IF(N1432="sníž. přenesená",J1432,0)</f>
        <v>0</v>
      </c>
      <c r="BI1432" s="192">
        <f>IF(N1432="nulová",J1432,0)</f>
        <v>0</v>
      </c>
      <c r="BJ1432" s="19" t="s">
        <v>83</v>
      </c>
      <c r="BK1432" s="192">
        <f>ROUND(I1432*H1432,2)</f>
        <v>0</v>
      </c>
      <c r="BL1432" s="19" t="s">
        <v>249</v>
      </c>
      <c r="BM1432" s="191" t="s">
        <v>1736</v>
      </c>
    </row>
    <row r="1433" spans="1:47" s="2" customFormat="1" ht="11.25">
      <c r="A1433" s="36"/>
      <c r="B1433" s="37"/>
      <c r="C1433" s="38"/>
      <c r="D1433" s="193" t="s">
        <v>154</v>
      </c>
      <c r="E1433" s="38"/>
      <c r="F1433" s="194" t="s">
        <v>1735</v>
      </c>
      <c r="G1433" s="38"/>
      <c r="H1433" s="38"/>
      <c r="I1433" s="195"/>
      <c r="J1433" s="38"/>
      <c r="K1433" s="38"/>
      <c r="L1433" s="41"/>
      <c r="M1433" s="196"/>
      <c r="N1433" s="197"/>
      <c r="O1433" s="66"/>
      <c r="P1433" s="66"/>
      <c r="Q1433" s="66"/>
      <c r="R1433" s="66"/>
      <c r="S1433" s="66"/>
      <c r="T1433" s="67"/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T1433" s="19" t="s">
        <v>154</v>
      </c>
      <c r="AU1433" s="19" t="s">
        <v>85</v>
      </c>
    </row>
    <row r="1434" spans="2:51" s="13" customFormat="1" ht="11.25">
      <c r="B1434" s="201"/>
      <c r="C1434" s="202"/>
      <c r="D1434" s="193" t="s">
        <v>184</v>
      </c>
      <c r="E1434" s="203" t="s">
        <v>19</v>
      </c>
      <c r="F1434" s="204" t="s">
        <v>1737</v>
      </c>
      <c r="G1434" s="202"/>
      <c r="H1434" s="205">
        <v>525</v>
      </c>
      <c r="I1434" s="206"/>
      <c r="J1434" s="202"/>
      <c r="K1434" s="202"/>
      <c r="L1434" s="207"/>
      <c r="M1434" s="208"/>
      <c r="N1434" s="209"/>
      <c r="O1434" s="209"/>
      <c r="P1434" s="209"/>
      <c r="Q1434" s="209"/>
      <c r="R1434" s="209"/>
      <c r="S1434" s="209"/>
      <c r="T1434" s="210"/>
      <c r="AT1434" s="211" t="s">
        <v>184</v>
      </c>
      <c r="AU1434" s="211" t="s">
        <v>85</v>
      </c>
      <c r="AV1434" s="13" t="s">
        <v>85</v>
      </c>
      <c r="AW1434" s="13" t="s">
        <v>37</v>
      </c>
      <c r="AX1434" s="13" t="s">
        <v>83</v>
      </c>
      <c r="AY1434" s="211" t="s">
        <v>144</v>
      </c>
    </row>
    <row r="1435" spans="1:65" s="2" customFormat="1" ht="21.75" customHeight="1">
      <c r="A1435" s="36"/>
      <c r="B1435" s="37"/>
      <c r="C1435" s="180" t="s">
        <v>1738</v>
      </c>
      <c r="D1435" s="180" t="s">
        <v>147</v>
      </c>
      <c r="E1435" s="181" t="s">
        <v>1739</v>
      </c>
      <c r="F1435" s="182" t="s">
        <v>1740</v>
      </c>
      <c r="G1435" s="183" t="s">
        <v>150</v>
      </c>
      <c r="H1435" s="184">
        <v>200</v>
      </c>
      <c r="I1435" s="185"/>
      <c r="J1435" s="186">
        <f>ROUND(I1435*H1435,2)</f>
        <v>0</v>
      </c>
      <c r="K1435" s="182" t="s">
        <v>151</v>
      </c>
      <c r="L1435" s="41"/>
      <c r="M1435" s="187" t="s">
        <v>19</v>
      </c>
      <c r="N1435" s="188" t="s">
        <v>46</v>
      </c>
      <c r="O1435" s="66"/>
      <c r="P1435" s="189">
        <f>O1435*H1435</f>
        <v>0</v>
      </c>
      <c r="Q1435" s="189">
        <v>0.0012</v>
      </c>
      <c r="R1435" s="189">
        <f>Q1435*H1435</f>
        <v>0.24</v>
      </c>
      <c r="S1435" s="189">
        <v>0</v>
      </c>
      <c r="T1435" s="190">
        <f>S1435*H1435</f>
        <v>0</v>
      </c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R1435" s="191" t="s">
        <v>249</v>
      </c>
      <c r="AT1435" s="191" t="s">
        <v>147</v>
      </c>
      <c r="AU1435" s="191" t="s">
        <v>85</v>
      </c>
      <c r="AY1435" s="19" t="s">
        <v>144</v>
      </c>
      <c r="BE1435" s="192">
        <f>IF(N1435="základní",J1435,0)</f>
        <v>0</v>
      </c>
      <c r="BF1435" s="192">
        <f>IF(N1435="snížená",J1435,0)</f>
        <v>0</v>
      </c>
      <c r="BG1435" s="192">
        <f>IF(N1435="zákl. přenesená",J1435,0)</f>
        <v>0</v>
      </c>
      <c r="BH1435" s="192">
        <f>IF(N1435="sníž. přenesená",J1435,0)</f>
        <v>0</v>
      </c>
      <c r="BI1435" s="192">
        <f>IF(N1435="nulová",J1435,0)</f>
        <v>0</v>
      </c>
      <c r="BJ1435" s="19" t="s">
        <v>83</v>
      </c>
      <c r="BK1435" s="192">
        <f>ROUND(I1435*H1435,2)</f>
        <v>0</v>
      </c>
      <c r="BL1435" s="19" t="s">
        <v>249</v>
      </c>
      <c r="BM1435" s="191" t="s">
        <v>1741</v>
      </c>
    </row>
    <row r="1436" spans="1:47" s="2" customFormat="1" ht="11.25">
      <c r="A1436" s="36"/>
      <c r="B1436" s="37"/>
      <c r="C1436" s="38"/>
      <c r="D1436" s="193" t="s">
        <v>154</v>
      </c>
      <c r="E1436" s="38"/>
      <c r="F1436" s="194" t="s">
        <v>1742</v>
      </c>
      <c r="G1436" s="38"/>
      <c r="H1436" s="38"/>
      <c r="I1436" s="195"/>
      <c r="J1436" s="38"/>
      <c r="K1436" s="38"/>
      <c r="L1436" s="41"/>
      <c r="M1436" s="196"/>
      <c r="N1436" s="197"/>
      <c r="O1436" s="66"/>
      <c r="P1436" s="66"/>
      <c r="Q1436" s="66"/>
      <c r="R1436" s="66"/>
      <c r="S1436" s="66"/>
      <c r="T1436" s="67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T1436" s="19" t="s">
        <v>154</v>
      </c>
      <c r="AU1436" s="19" t="s">
        <v>85</v>
      </c>
    </row>
    <row r="1437" spans="1:47" s="2" customFormat="1" ht="11.25">
      <c r="A1437" s="36"/>
      <c r="B1437" s="37"/>
      <c r="C1437" s="38"/>
      <c r="D1437" s="198" t="s">
        <v>155</v>
      </c>
      <c r="E1437" s="38"/>
      <c r="F1437" s="199" t="s">
        <v>1743</v>
      </c>
      <c r="G1437" s="38"/>
      <c r="H1437" s="38"/>
      <c r="I1437" s="195"/>
      <c r="J1437" s="38"/>
      <c r="K1437" s="38"/>
      <c r="L1437" s="41"/>
      <c r="M1437" s="196"/>
      <c r="N1437" s="197"/>
      <c r="O1437" s="66"/>
      <c r="P1437" s="66"/>
      <c r="Q1437" s="66"/>
      <c r="R1437" s="66"/>
      <c r="S1437" s="66"/>
      <c r="T1437" s="67"/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T1437" s="19" t="s">
        <v>155</v>
      </c>
      <c r="AU1437" s="19" t="s">
        <v>85</v>
      </c>
    </row>
    <row r="1438" spans="2:51" s="13" customFormat="1" ht="11.25">
      <c r="B1438" s="201"/>
      <c r="C1438" s="202"/>
      <c r="D1438" s="193" t="s">
        <v>184</v>
      </c>
      <c r="E1438" s="203" t="s">
        <v>19</v>
      </c>
      <c r="F1438" s="204" t="s">
        <v>1644</v>
      </c>
      <c r="G1438" s="202"/>
      <c r="H1438" s="205">
        <v>200</v>
      </c>
      <c r="I1438" s="206"/>
      <c r="J1438" s="202"/>
      <c r="K1438" s="202"/>
      <c r="L1438" s="207"/>
      <c r="M1438" s="208"/>
      <c r="N1438" s="209"/>
      <c r="O1438" s="209"/>
      <c r="P1438" s="209"/>
      <c r="Q1438" s="209"/>
      <c r="R1438" s="209"/>
      <c r="S1438" s="209"/>
      <c r="T1438" s="210"/>
      <c r="AT1438" s="211" t="s">
        <v>184</v>
      </c>
      <c r="AU1438" s="211" t="s">
        <v>85</v>
      </c>
      <c r="AV1438" s="13" t="s">
        <v>85</v>
      </c>
      <c r="AW1438" s="13" t="s">
        <v>37</v>
      </c>
      <c r="AX1438" s="13" t="s">
        <v>75</v>
      </c>
      <c r="AY1438" s="211" t="s">
        <v>144</v>
      </c>
    </row>
    <row r="1439" spans="2:51" s="14" customFormat="1" ht="11.25">
      <c r="B1439" s="212"/>
      <c r="C1439" s="213"/>
      <c r="D1439" s="193" t="s">
        <v>184</v>
      </c>
      <c r="E1439" s="214" t="s">
        <v>19</v>
      </c>
      <c r="F1439" s="215" t="s">
        <v>186</v>
      </c>
      <c r="G1439" s="213"/>
      <c r="H1439" s="216">
        <v>200</v>
      </c>
      <c r="I1439" s="217"/>
      <c r="J1439" s="213"/>
      <c r="K1439" s="213"/>
      <c r="L1439" s="218"/>
      <c r="M1439" s="219"/>
      <c r="N1439" s="220"/>
      <c r="O1439" s="220"/>
      <c r="P1439" s="220"/>
      <c r="Q1439" s="220"/>
      <c r="R1439" s="220"/>
      <c r="S1439" s="220"/>
      <c r="T1439" s="221"/>
      <c r="AT1439" s="222" t="s">
        <v>184</v>
      </c>
      <c r="AU1439" s="222" t="s">
        <v>85</v>
      </c>
      <c r="AV1439" s="14" t="s">
        <v>169</v>
      </c>
      <c r="AW1439" s="14" t="s">
        <v>37</v>
      </c>
      <c r="AX1439" s="14" t="s">
        <v>83</v>
      </c>
      <c r="AY1439" s="222" t="s">
        <v>144</v>
      </c>
    </row>
    <row r="1440" spans="1:65" s="2" customFormat="1" ht="21.75" customHeight="1">
      <c r="A1440" s="36"/>
      <c r="B1440" s="37"/>
      <c r="C1440" s="180" t="s">
        <v>1744</v>
      </c>
      <c r="D1440" s="180" t="s">
        <v>147</v>
      </c>
      <c r="E1440" s="181" t="s">
        <v>1745</v>
      </c>
      <c r="F1440" s="182" t="s">
        <v>1746</v>
      </c>
      <c r="G1440" s="183" t="s">
        <v>150</v>
      </c>
      <c r="H1440" s="184">
        <v>90</v>
      </c>
      <c r="I1440" s="185"/>
      <c r="J1440" s="186">
        <f>ROUND(I1440*H1440,2)</f>
        <v>0</v>
      </c>
      <c r="K1440" s="182" t="s">
        <v>151</v>
      </c>
      <c r="L1440" s="41"/>
      <c r="M1440" s="187" t="s">
        <v>19</v>
      </c>
      <c r="N1440" s="188" t="s">
        <v>46</v>
      </c>
      <c r="O1440" s="66"/>
      <c r="P1440" s="189">
        <f>O1440*H1440</f>
        <v>0</v>
      </c>
      <c r="Q1440" s="189">
        <v>0.0012</v>
      </c>
      <c r="R1440" s="189">
        <f>Q1440*H1440</f>
        <v>0.10799999999999998</v>
      </c>
      <c r="S1440" s="189">
        <v>0</v>
      </c>
      <c r="T1440" s="190">
        <f>S1440*H1440</f>
        <v>0</v>
      </c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R1440" s="191" t="s">
        <v>249</v>
      </c>
      <c r="AT1440" s="191" t="s">
        <v>147</v>
      </c>
      <c r="AU1440" s="191" t="s">
        <v>85</v>
      </c>
      <c r="AY1440" s="19" t="s">
        <v>144</v>
      </c>
      <c r="BE1440" s="192">
        <f>IF(N1440="základní",J1440,0)</f>
        <v>0</v>
      </c>
      <c r="BF1440" s="192">
        <f>IF(N1440="snížená",J1440,0)</f>
        <v>0</v>
      </c>
      <c r="BG1440" s="192">
        <f>IF(N1440="zákl. přenesená",J1440,0)</f>
        <v>0</v>
      </c>
      <c r="BH1440" s="192">
        <f>IF(N1440="sníž. přenesená",J1440,0)</f>
        <v>0</v>
      </c>
      <c r="BI1440" s="192">
        <f>IF(N1440="nulová",J1440,0)</f>
        <v>0</v>
      </c>
      <c r="BJ1440" s="19" t="s">
        <v>83</v>
      </c>
      <c r="BK1440" s="192">
        <f>ROUND(I1440*H1440,2)</f>
        <v>0</v>
      </c>
      <c r="BL1440" s="19" t="s">
        <v>249</v>
      </c>
      <c r="BM1440" s="191" t="s">
        <v>1747</v>
      </c>
    </row>
    <row r="1441" spans="1:47" s="2" customFormat="1" ht="11.25">
      <c r="A1441" s="36"/>
      <c r="B1441" s="37"/>
      <c r="C1441" s="38"/>
      <c r="D1441" s="193" t="s">
        <v>154</v>
      </c>
      <c r="E1441" s="38"/>
      <c r="F1441" s="194" t="s">
        <v>1748</v>
      </c>
      <c r="G1441" s="38"/>
      <c r="H1441" s="38"/>
      <c r="I1441" s="195"/>
      <c r="J1441" s="38"/>
      <c r="K1441" s="38"/>
      <c r="L1441" s="41"/>
      <c r="M1441" s="196"/>
      <c r="N1441" s="197"/>
      <c r="O1441" s="66"/>
      <c r="P1441" s="66"/>
      <c r="Q1441" s="66"/>
      <c r="R1441" s="66"/>
      <c r="S1441" s="66"/>
      <c r="T1441" s="67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T1441" s="19" t="s">
        <v>154</v>
      </c>
      <c r="AU1441" s="19" t="s">
        <v>85</v>
      </c>
    </row>
    <row r="1442" spans="1:47" s="2" customFormat="1" ht="11.25">
      <c r="A1442" s="36"/>
      <c r="B1442" s="37"/>
      <c r="C1442" s="38"/>
      <c r="D1442" s="198" t="s">
        <v>155</v>
      </c>
      <c r="E1442" s="38"/>
      <c r="F1442" s="199" t="s">
        <v>1749</v>
      </c>
      <c r="G1442" s="38"/>
      <c r="H1442" s="38"/>
      <c r="I1442" s="195"/>
      <c r="J1442" s="38"/>
      <c r="K1442" s="38"/>
      <c r="L1442" s="41"/>
      <c r="M1442" s="196"/>
      <c r="N1442" s="197"/>
      <c r="O1442" s="66"/>
      <c r="P1442" s="66"/>
      <c r="Q1442" s="66"/>
      <c r="R1442" s="66"/>
      <c r="S1442" s="66"/>
      <c r="T1442" s="67"/>
      <c r="U1442" s="36"/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T1442" s="19" t="s">
        <v>155</v>
      </c>
      <c r="AU1442" s="19" t="s">
        <v>85</v>
      </c>
    </row>
    <row r="1443" spans="2:51" s="13" customFormat="1" ht="11.25">
      <c r="B1443" s="201"/>
      <c r="C1443" s="202"/>
      <c r="D1443" s="193" t="s">
        <v>184</v>
      </c>
      <c r="E1443" s="203" t="s">
        <v>19</v>
      </c>
      <c r="F1443" s="204" t="s">
        <v>973</v>
      </c>
      <c r="G1443" s="202"/>
      <c r="H1443" s="205">
        <v>90</v>
      </c>
      <c r="I1443" s="206"/>
      <c r="J1443" s="202"/>
      <c r="K1443" s="202"/>
      <c r="L1443" s="207"/>
      <c r="M1443" s="208"/>
      <c r="N1443" s="209"/>
      <c r="O1443" s="209"/>
      <c r="P1443" s="209"/>
      <c r="Q1443" s="209"/>
      <c r="R1443" s="209"/>
      <c r="S1443" s="209"/>
      <c r="T1443" s="210"/>
      <c r="AT1443" s="211" t="s">
        <v>184</v>
      </c>
      <c r="AU1443" s="211" t="s">
        <v>85</v>
      </c>
      <c r="AV1443" s="13" t="s">
        <v>85</v>
      </c>
      <c r="AW1443" s="13" t="s">
        <v>37</v>
      </c>
      <c r="AX1443" s="13" t="s">
        <v>75</v>
      </c>
      <c r="AY1443" s="211" t="s">
        <v>144</v>
      </c>
    </row>
    <row r="1444" spans="2:51" s="14" customFormat="1" ht="11.25">
      <c r="B1444" s="212"/>
      <c r="C1444" s="213"/>
      <c r="D1444" s="193" t="s">
        <v>184</v>
      </c>
      <c r="E1444" s="214" t="s">
        <v>19</v>
      </c>
      <c r="F1444" s="215" t="s">
        <v>186</v>
      </c>
      <c r="G1444" s="213"/>
      <c r="H1444" s="216">
        <v>90</v>
      </c>
      <c r="I1444" s="217"/>
      <c r="J1444" s="213"/>
      <c r="K1444" s="213"/>
      <c r="L1444" s="218"/>
      <c r="M1444" s="219"/>
      <c r="N1444" s="220"/>
      <c r="O1444" s="220"/>
      <c r="P1444" s="220"/>
      <c r="Q1444" s="220"/>
      <c r="R1444" s="220"/>
      <c r="S1444" s="220"/>
      <c r="T1444" s="221"/>
      <c r="AT1444" s="222" t="s">
        <v>184</v>
      </c>
      <c r="AU1444" s="222" t="s">
        <v>85</v>
      </c>
      <c r="AV1444" s="14" t="s">
        <v>169</v>
      </c>
      <c r="AW1444" s="14" t="s">
        <v>37</v>
      </c>
      <c r="AX1444" s="14" t="s">
        <v>83</v>
      </c>
      <c r="AY1444" s="222" t="s">
        <v>144</v>
      </c>
    </row>
    <row r="1445" spans="1:65" s="2" customFormat="1" ht="16.5" customHeight="1">
      <c r="A1445" s="36"/>
      <c r="B1445" s="37"/>
      <c r="C1445" s="180" t="s">
        <v>1750</v>
      </c>
      <c r="D1445" s="180" t="s">
        <v>147</v>
      </c>
      <c r="E1445" s="181" t="s">
        <v>1751</v>
      </c>
      <c r="F1445" s="182" t="s">
        <v>1752</v>
      </c>
      <c r="G1445" s="183" t="s">
        <v>199</v>
      </c>
      <c r="H1445" s="184">
        <v>500</v>
      </c>
      <c r="I1445" s="185"/>
      <c r="J1445" s="186">
        <f>ROUND(I1445*H1445,2)</f>
        <v>0</v>
      </c>
      <c r="K1445" s="182" t="s">
        <v>151</v>
      </c>
      <c r="L1445" s="41"/>
      <c r="M1445" s="187" t="s">
        <v>19</v>
      </c>
      <c r="N1445" s="188" t="s">
        <v>46</v>
      </c>
      <c r="O1445" s="66"/>
      <c r="P1445" s="189">
        <f>O1445*H1445</f>
        <v>0</v>
      </c>
      <c r="Q1445" s="189">
        <v>0.00318</v>
      </c>
      <c r="R1445" s="189">
        <f>Q1445*H1445</f>
        <v>1.59</v>
      </c>
      <c r="S1445" s="189">
        <v>0</v>
      </c>
      <c r="T1445" s="190">
        <f>S1445*H1445</f>
        <v>0</v>
      </c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R1445" s="191" t="s">
        <v>249</v>
      </c>
      <c r="AT1445" s="191" t="s">
        <v>147</v>
      </c>
      <c r="AU1445" s="191" t="s">
        <v>85</v>
      </c>
      <c r="AY1445" s="19" t="s">
        <v>144</v>
      </c>
      <c r="BE1445" s="192">
        <f>IF(N1445="základní",J1445,0)</f>
        <v>0</v>
      </c>
      <c r="BF1445" s="192">
        <f>IF(N1445="snížená",J1445,0)</f>
        <v>0</v>
      </c>
      <c r="BG1445" s="192">
        <f>IF(N1445="zákl. přenesená",J1445,0)</f>
        <v>0</v>
      </c>
      <c r="BH1445" s="192">
        <f>IF(N1445="sníž. přenesená",J1445,0)</f>
        <v>0</v>
      </c>
      <c r="BI1445" s="192">
        <f>IF(N1445="nulová",J1445,0)</f>
        <v>0</v>
      </c>
      <c r="BJ1445" s="19" t="s">
        <v>83</v>
      </c>
      <c r="BK1445" s="192">
        <f>ROUND(I1445*H1445,2)</f>
        <v>0</v>
      </c>
      <c r="BL1445" s="19" t="s">
        <v>249</v>
      </c>
      <c r="BM1445" s="191" t="s">
        <v>1753</v>
      </c>
    </row>
    <row r="1446" spans="1:47" s="2" customFormat="1" ht="11.25">
      <c r="A1446" s="36"/>
      <c r="B1446" s="37"/>
      <c r="C1446" s="38"/>
      <c r="D1446" s="193" t="s">
        <v>154</v>
      </c>
      <c r="E1446" s="38"/>
      <c r="F1446" s="194" t="s">
        <v>1754</v>
      </c>
      <c r="G1446" s="38"/>
      <c r="H1446" s="38"/>
      <c r="I1446" s="195"/>
      <c r="J1446" s="38"/>
      <c r="K1446" s="38"/>
      <c r="L1446" s="41"/>
      <c r="M1446" s="196"/>
      <c r="N1446" s="197"/>
      <c r="O1446" s="66"/>
      <c r="P1446" s="66"/>
      <c r="Q1446" s="66"/>
      <c r="R1446" s="66"/>
      <c r="S1446" s="66"/>
      <c r="T1446" s="67"/>
      <c r="U1446" s="36"/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T1446" s="19" t="s">
        <v>154</v>
      </c>
      <c r="AU1446" s="19" t="s">
        <v>85</v>
      </c>
    </row>
    <row r="1447" spans="1:47" s="2" customFormat="1" ht="11.25">
      <c r="A1447" s="36"/>
      <c r="B1447" s="37"/>
      <c r="C1447" s="38"/>
      <c r="D1447" s="198" t="s">
        <v>155</v>
      </c>
      <c r="E1447" s="38"/>
      <c r="F1447" s="199" t="s">
        <v>1755</v>
      </c>
      <c r="G1447" s="38"/>
      <c r="H1447" s="38"/>
      <c r="I1447" s="195"/>
      <c r="J1447" s="38"/>
      <c r="K1447" s="38"/>
      <c r="L1447" s="41"/>
      <c r="M1447" s="196"/>
      <c r="N1447" s="197"/>
      <c r="O1447" s="66"/>
      <c r="P1447" s="66"/>
      <c r="Q1447" s="66"/>
      <c r="R1447" s="66"/>
      <c r="S1447" s="66"/>
      <c r="T1447" s="67"/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T1447" s="19" t="s">
        <v>155</v>
      </c>
      <c r="AU1447" s="19" t="s">
        <v>85</v>
      </c>
    </row>
    <row r="1448" spans="2:51" s="13" customFormat="1" ht="11.25">
      <c r="B1448" s="201"/>
      <c r="C1448" s="202"/>
      <c r="D1448" s="193" t="s">
        <v>184</v>
      </c>
      <c r="E1448" s="203" t="s">
        <v>19</v>
      </c>
      <c r="F1448" s="204" t="s">
        <v>1732</v>
      </c>
      <c r="G1448" s="202"/>
      <c r="H1448" s="205">
        <v>500</v>
      </c>
      <c r="I1448" s="206"/>
      <c r="J1448" s="202"/>
      <c r="K1448" s="202"/>
      <c r="L1448" s="207"/>
      <c r="M1448" s="208"/>
      <c r="N1448" s="209"/>
      <c r="O1448" s="209"/>
      <c r="P1448" s="209"/>
      <c r="Q1448" s="209"/>
      <c r="R1448" s="209"/>
      <c r="S1448" s="209"/>
      <c r="T1448" s="210"/>
      <c r="AT1448" s="211" t="s">
        <v>184</v>
      </c>
      <c r="AU1448" s="211" t="s">
        <v>85</v>
      </c>
      <c r="AV1448" s="13" t="s">
        <v>85</v>
      </c>
      <c r="AW1448" s="13" t="s">
        <v>37</v>
      </c>
      <c r="AX1448" s="13" t="s">
        <v>75</v>
      </c>
      <c r="AY1448" s="211" t="s">
        <v>144</v>
      </c>
    </row>
    <row r="1449" spans="2:51" s="14" customFormat="1" ht="11.25">
      <c r="B1449" s="212"/>
      <c r="C1449" s="213"/>
      <c r="D1449" s="193" t="s">
        <v>184</v>
      </c>
      <c r="E1449" s="214" t="s">
        <v>19</v>
      </c>
      <c r="F1449" s="215" t="s">
        <v>186</v>
      </c>
      <c r="G1449" s="213"/>
      <c r="H1449" s="216">
        <v>500</v>
      </c>
      <c r="I1449" s="217"/>
      <c r="J1449" s="213"/>
      <c r="K1449" s="213"/>
      <c r="L1449" s="218"/>
      <c r="M1449" s="219"/>
      <c r="N1449" s="220"/>
      <c r="O1449" s="220"/>
      <c r="P1449" s="220"/>
      <c r="Q1449" s="220"/>
      <c r="R1449" s="220"/>
      <c r="S1449" s="220"/>
      <c r="T1449" s="221"/>
      <c r="AT1449" s="222" t="s">
        <v>184</v>
      </c>
      <c r="AU1449" s="222" t="s">
        <v>85</v>
      </c>
      <c r="AV1449" s="14" t="s">
        <v>169</v>
      </c>
      <c r="AW1449" s="14" t="s">
        <v>37</v>
      </c>
      <c r="AX1449" s="14" t="s">
        <v>83</v>
      </c>
      <c r="AY1449" s="222" t="s">
        <v>144</v>
      </c>
    </row>
    <row r="1450" spans="1:65" s="2" customFormat="1" ht="16.5" customHeight="1">
      <c r="A1450" s="36"/>
      <c r="B1450" s="37"/>
      <c r="C1450" s="180" t="s">
        <v>1756</v>
      </c>
      <c r="D1450" s="180" t="s">
        <v>147</v>
      </c>
      <c r="E1450" s="181" t="s">
        <v>1757</v>
      </c>
      <c r="F1450" s="182" t="s">
        <v>1758</v>
      </c>
      <c r="G1450" s="183" t="s">
        <v>348</v>
      </c>
      <c r="H1450" s="184">
        <v>250</v>
      </c>
      <c r="I1450" s="185"/>
      <c r="J1450" s="186">
        <f>ROUND(I1450*H1450,2)</f>
        <v>0</v>
      </c>
      <c r="K1450" s="182" t="s">
        <v>151</v>
      </c>
      <c r="L1450" s="41"/>
      <c r="M1450" s="187" t="s">
        <v>19</v>
      </c>
      <c r="N1450" s="188" t="s">
        <v>46</v>
      </c>
      <c r="O1450" s="66"/>
      <c r="P1450" s="189">
        <f>O1450*H1450</f>
        <v>0</v>
      </c>
      <c r="Q1450" s="189">
        <v>0</v>
      </c>
      <c r="R1450" s="189">
        <f>Q1450*H1450</f>
        <v>0</v>
      </c>
      <c r="S1450" s="189">
        <v>0</v>
      </c>
      <c r="T1450" s="190">
        <f>S1450*H1450</f>
        <v>0</v>
      </c>
      <c r="U1450" s="36"/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R1450" s="191" t="s">
        <v>249</v>
      </c>
      <c r="AT1450" s="191" t="s">
        <v>147</v>
      </c>
      <c r="AU1450" s="191" t="s">
        <v>85</v>
      </c>
      <c r="AY1450" s="19" t="s">
        <v>144</v>
      </c>
      <c r="BE1450" s="192">
        <f>IF(N1450="základní",J1450,0)</f>
        <v>0</v>
      </c>
      <c r="BF1450" s="192">
        <f>IF(N1450="snížená",J1450,0)</f>
        <v>0</v>
      </c>
      <c r="BG1450" s="192">
        <f>IF(N1450="zákl. přenesená",J1450,0)</f>
        <v>0</v>
      </c>
      <c r="BH1450" s="192">
        <f>IF(N1450="sníž. přenesená",J1450,0)</f>
        <v>0</v>
      </c>
      <c r="BI1450" s="192">
        <f>IF(N1450="nulová",J1450,0)</f>
        <v>0</v>
      </c>
      <c r="BJ1450" s="19" t="s">
        <v>83</v>
      </c>
      <c r="BK1450" s="192">
        <f>ROUND(I1450*H1450,2)</f>
        <v>0</v>
      </c>
      <c r="BL1450" s="19" t="s">
        <v>249</v>
      </c>
      <c r="BM1450" s="191" t="s">
        <v>1759</v>
      </c>
    </row>
    <row r="1451" spans="1:47" s="2" customFormat="1" ht="11.25">
      <c r="A1451" s="36"/>
      <c r="B1451" s="37"/>
      <c r="C1451" s="38"/>
      <c r="D1451" s="193" t="s">
        <v>154</v>
      </c>
      <c r="E1451" s="38"/>
      <c r="F1451" s="194" t="s">
        <v>1760</v>
      </c>
      <c r="G1451" s="38"/>
      <c r="H1451" s="38"/>
      <c r="I1451" s="195"/>
      <c r="J1451" s="38"/>
      <c r="K1451" s="38"/>
      <c r="L1451" s="41"/>
      <c r="M1451" s="196"/>
      <c r="N1451" s="197"/>
      <c r="O1451" s="66"/>
      <c r="P1451" s="66"/>
      <c r="Q1451" s="66"/>
      <c r="R1451" s="66"/>
      <c r="S1451" s="66"/>
      <c r="T1451" s="67"/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T1451" s="19" t="s">
        <v>154</v>
      </c>
      <c r="AU1451" s="19" t="s">
        <v>85</v>
      </c>
    </row>
    <row r="1452" spans="1:47" s="2" customFormat="1" ht="11.25">
      <c r="A1452" s="36"/>
      <c r="B1452" s="37"/>
      <c r="C1452" s="38"/>
      <c r="D1452" s="198" t="s">
        <v>155</v>
      </c>
      <c r="E1452" s="38"/>
      <c r="F1452" s="199" t="s">
        <v>1761</v>
      </c>
      <c r="G1452" s="38"/>
      <c r="H1452" s="38"/>
      <c r="I1452" s="195"/>
      <c r="J1452" s="38"/>
      <c r="K1452" s="38"/>
      <c r="L1452" s="41"/>
      <c r="M1452" s="196"/>
      <c r="N1452" s="197"/>
      <c r="O1452" s="66"/>
      <c r="P1452" s="66"/>
      <c r="Q1452" s="66"/>
      <c r="R1452" s="66"/>
      <c r="S1452" s="66"/>
      <c r="T1452" s="67"/>
      <c r="U1452" s="36"/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T1452" s="19" t="s">
        <v>155</v>
      </c>
      <c r="AU1452" s="19" t="s">
        <v>85</v>
      </c>
    </row>
    <row r="1453" spans="2:51" s="13" customFormat="1" ht="11.25">
      <c r="B1453" s="201"/>
      <c r="C1453" s="202"/>
      <c r="D1453" s="193" t="s">
        <v>184</v>
      </c>
      <c r="E1453" s="203" t="s">
        <v>19</v>
      </c>
      <c r="F1453" s="204" t="s">
        <v>1762</v>
      </c>
      <c r="G1453" s="202"/>
      <c r="H1453" s="205">
        <v>250</v>
      </c>
      <c r="I1453" s="206"/>
      <c r="J1453" s="202"/>
      <c r="K1453" s="202"/>
      <c r="L1453" s="207"/>
      <c r="M1453" s="208"/>
      <c r="N1453" s="209"/>
      <c r="O1453" s="209"/>
      <c r="P1453" s="209"/>
      <c r="Q1453" s="209"/>
      <c r="R1453" s="209"/>
      <c r="S1453" s="209"/>
      <c r="T1453" s="210"/>
      <c r="AT1453" s="211" t="s">
        <v>184</v>
      </c>
      <c r="AU1453" s="211" t="s">
        <v>85</v>
      </c>
      <c r="AV1453" s="13" t="s">
        <v>85</v>
      </c>
      <c r="AW1453" s="13" t="s">
        <v>37</v>
      </c>
      <c r="AX1453" s="13" t="s">
        <v>75</v>
      </c>
      <c r="AY1453" s="211" t="s">
        <v>144</v>
      </c>
    </row>
    <row r="1454" spans="2:51" s="14" customFormat="1" ht="11.25">
      <c r="B1454" s="212"/>
      <c r="C1454" s="213"/>
      <c r="D1454" s="193" t="s">
        <v>184</v>
      </c>
      <c r="E1454" s="214" t="s">
        <v>19</v>
      </c>
      <c r="F1454" s="215" t="s">
        <v>186</v>
      </c>
      <c r="G1454" s="213"/>
      <c r="H1454" s="216">
        <v>250</v>
      </c>
      <c r="I1454" s="217"/>
      <c r="J1454" s="213"/>
      <c r="K1454" s="213"/>
      <c r="L1454" s="218"/>
      <c r="M1454" s="219"/>
      <c r="N1454" s="220"/>
      <c r="O1454" s="220"/>
      <c r="P1454" s="220"/>
      <c r="Q1454" s="220"/>
      <c r="R1454" s="220"/>
      <c r="S1454" s="220"/>
      <c r="T1454" s="221"/>
      <c r="AT1454" s="222" t="s">
        <v>184</v>
      </c>
      <c r="AU1454" s="222" t="s">
        <v>85</v>
      </c>
      <c r="AV1454" s="14" t="s">
        <v>169</v>
      </c>
      <c r="AW1454" s="14" t="s">
        <v>37</v>
      </c>
      <c r="AX1454" s="14" t="s">
        <v>83</v>
      </c>
      <c r="AY1454" s="222" t="s">
        <v>144</v>
      </c>
    </row>
    <row r="1455" spans="1:65" s="2" customFormat="1" ht="16.5" customHeight="1">
      <c r="A1455" s="36"/>
      <c r="B1455" s="37"/>
      <c r="C1455" s="248" t="s">
        <v>1763</v>
      </c>
      <c r="D1455" s="248" t="s">
        <v>654</v>
      </c>
      <c r="E1455" s="249" t="s">
        <v>1764</v>
      </c>
      <c r="F1455" s="250" t="s">
        <v>1765</v>
      </c>
      <c r="G1455" s="251" t="s">
        <v>348</v>
      </c>
      <c r="H1455" s="252">
        <v>262.5</v>
      </c>
      <c r="I1455" s="253"/>
      <c r="J1455" s="254">
        <f>ROUND(I1455*H1455,2)</f>
        <v>0</v>
      </c>
      <c r="K1455" s="250" t="s">
        <v>151</v>
      </c>
      <c r="L1455" s="255"/>
      <c r="M1455" s="256" t="s">
        <v>19</v>
      </c>
      <c r="N1455" s="257" t="s">
        <v>46</v>
      </c>
      <c r="O1455" s="66"/>
      <c r="P1455" s="189">
        <f>O1455*H1455</f>
        <v>0</v>
      </c>
      <c r="Q1455" s="189">
        <v>0</v>
      </c>
      <c r="R1455" s="189">
        <f>Q1455*H1455</f>
        <v>0</v>
      </c>
      <c r="S1455" s="189">
        <v>0</v>
      </c>
      <c r="T1455" s="190">
        <f>S1455*H1455</f>
        <v>0</v>
      </c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R1455" s="191" t="s">
        <v>573</v>
      </c>
      <c r="AT1455" s="191" t="s">
        <v>654</v>
      </c>
      <c r="AU1455" s="191" t="s">
        <v>85</v>
      </c>
      <c r="AY1455" s="19" t="s">
        <v>144</v>
      </c>
      <c r="BE1455" s="192">
        <f>IF(N1455="základní",J1455,0)</f>
        <v>0</v>
      </c>
      <c r="BF1455" s="192">
        <f>IF(N1455="snížená",J1455,0)</f>
        <v>0</v>
      </c>
      <c r="BG1455" s="192">
        <f>IF(N1455="zákl. přenesená",J1455,0)</f>
        <v>0</v>
      </c>
      <c r="BH1455" s="192">
        <f>IF(N1455="sníž. přenesená",J1455,0)</f>
        <v>0</v>
      </c>
      <c r="BI1455" s="192">
        <f>IF(N1455="nulová",J1455,0)</f>
        <v>0</v>
      </c>
      <c r="BJ1455" s="19" t="s">
        <v>83</v>
      </c>
      <c r="BK1455" s="192">
        <f>ROUND(I1455*H1455,2)</f>
        <v>0</v>
      </c>
      <c r="BL1455" s="19" t="s">
        <v>249</v>
      </c>
      <c r="BM1455" s="191" t="s">
        <v>1766</v>
      </c>
    </row>
    <row r="1456" spans="1:47" s="2" customFormat="1" ht="11.25">
      <c r="A1456" s="36"/>
      <c r="B1456" s="37"/>
      <c r="C1456" s="38"/>
      <c r="D1456" s="193" t="s">
        <v>154</v>
      </c>
      <c r="E1456" s="38"/>
      <c r="F1456" s="194" t="s">
        <v>1765</v>
      </c>
      <c r="G1456" s="38"/>
      <c r="H1456" s="38"/>
      <c r="I1456" s="195"/>
      <c r="J1456" s="38"/>
      <c r="K1456" s="38"/>
      <c r="L1456" s="41"/>
      <c r="M1456" s="196"/>
      <c r="N1456" s="197"/>
      <c r="O1456" s="66"/>
      <c r="P1456" s="66"/>
      <c r="Q1456" s="66"/>
      <c r="R1456" s="66"/>
      <c r="S1456" s="66"/>
      <c r="T1456" s="67"/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T1456" s="19" t="s">
        <v>154</v>
      </c>
      <c r="AU1456" s="19" t="s">
        <v>85</v>
      </c>
    </row>
    <row r="1457" spans="2:51" s="13" customFormat="1" ht="11.25">
      <c r="B1457" s="201"/>
      <c r="C1457" s="202"/>
      <c r="D1457" s="193" t="s">
        <v>184</v>
      </c>
      <c r="E1457" s="203" t="s">
        <v>19</v>
      </c>
      <c r="F1457" s="204" t="s">
        <v>1767</v>
      </c>
      <c r="G1457" s="202"/>
      <c r="H1457" s="205">
        <v>262.5</v>
      </c>
      <c r="I1457" s="206"/>
      <c r="J1457" s="202"/>
      <c r="K1457" s="202"/>
      <c r="L1457" s="207"/>
      <c r="M1457" s="208"/>
      <c r="N1457" s="209"/>
      <c r="O1457" s="209"/>
      <c r="P1457" s="209"/>
      <c r="Q1457" s="209"/>
      <c r="R1457" s="209"/>
      <c r="S1457" s="209"/>
      <c r="T1457" s="210"/>
      <c r="AT1457" s="211" t="s">
        <v>184</v>
      </c>
      <c r="AU1457" s="211" t="s">
        <v>85</v>
      </c>
      <c r="AV1457" s="13" t="s">
        <v>85</v>
      </c>
      <c r="AW1457" s="13" t="s">
        <v>37</v>
      </c>
      <c r="AX1457" s="13" t="s">
        <v>83</v>
      </c>
      <c r="AY1457" s="211" t="s">
        <v>144</v>
      </c>
    </row>
    <row r="1458" spans="1:65" s="2" customFormat="1" ht="16.5" customHeight="1">
      <c r="A1458" s="36"/>
      <c r="B1458" s="37"/>
      <c r="C1458" s="180" t="s">
        <v>1768</v>
      </c>
      <c r="D1458" s="180" t="s">
        <v>147</v>
      </c>
      <c r="E1458" s="181" t="s">
        <v>1769</v>
      </c>
      <c r="F1458" s="182" t="s">
        <v>1770</v>
      </c>
      <c r="G1458" s="183" t="s">
        <v>199</v>
      </c>
      <c r="H1458" s="184">
        <v>2075.123</v>
      </c>
      <c r="I1458" s="185"/>
      <c r="J1458" s="186">
        <f>ROUND(I1458*H1458,2)</f>
        <v>0</v>
      </c>
      <c r="K1458" s="182" t="s">
        <v>151</v>
      </c>
      <c r="L1458" s="41"/>
      <c r="M1458" s="187" t="s">
        <v>19</v>
      </c>
      <c r="N1458" s="188" t="s">
        <v>46</v>
      </c>
      <c r="O1458" s="66"/>
      <c r="P1458" s="189">
        <f>O1458*H1458</f>
        <v>0</v>
      </c>
      <c r="Q1458" s="189">
        <v>0</v>
      </c>
      <c r="R1458" s="189">
        <f>Q1458*H1458</f>
        <v>0</v>
      </c>
      <c r="S1458" s="189">
        <v>0</v>
      </c>
      <c r="T1458" s="190">
        <f>S1458*H1458</f>
        <v>0</v>
      </c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R1458" s="191" t="s">
        <v>249</v>
      </c>
      <c r="AT1458" s="191" t="s">
        <v>147</v>
      </c>
      <c r="AU1458" s="191" t="s">
        <v>85</v>
      </c>
      <c r="AY1458" s="19" t="s">
        <v>144</v>
      </c>
      <c r="BE1458" s="192">
        <f>IF(N1458="základní",J1458,0)</f>
        <v>0</v>
      </c>
      <c r="BF1458" s="192">
        <f>IF(N1458="snížená",J1458,0)</f>
        <v>0</v>
      </c>
      <c r="BG1458" s="192">
        <f>IF(N1458="zákl. přenesená",J1458,0)</f>
        <v>0</v>
      </c>
      <c r="BH1458" s="192">
        <f>IF(N1458="sníž. přenesená",J1458,0)</f>
        <v>0</v>
      </c>
      <c r="BI1458" s="192">
        <f>IF(N1458="nulová",J1458,0)</f>
        <v>0</v>
      </c>
      <c r="BJ1458" s="19" t="s">
        <v>83</v>
      </c>
      <c r="BK1458" s="192">
        <f>ROUND(I1458*H1458,2)</f>
        <v>0</v>
      </c>
      <c r="BL1458" s="19" t="s">
        <v>249</v>
      </c>
      <c r="BM1458" s="191" t="s">
        <v>1771</v>
      </c>
    </row>
    <row r="1459" spans="1:47" s="2" customFormat="1" ht="11.25">
      <c r="A1459" s="36"/>
      <c r="B1459" s="37"/>
      <c r="C1459" s="38"/>
      <c r="D1459" s="193" t="s">
        <v>154</v>
      </c>
      <c r="E1459" s="38"/>
      <c r="F1459" s="194" t="s">
        <v>1772</v>
      </c>
      <c r="G1459" s="38"/>
      <c r="H1459" s="38"/>
      <c r="I1459" s="195"/>
      <c r="J1459" s="38"/>
      <c r="K1459" s="38"/>
      <c r="L1459" s="41"/>
      <c r="M1459" s="196"/>
      <c r="N1459" s="197"/>
      <c r="O1459" s="66"/>
      <c r="P1459" s="66"/>
      <c r="Q1459" s="66"/>
      <c r="R1459" s="66"/>
      <c r="S1459" s="66"/>
      <c r="T1459" s="67"/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T1459" s="19" t="s">
        <v>154</v>
      </c>
      <c r="AU1459" s="19" t="s">
        <v>85</v>
      </c>
    </row>
    <row r="1460" spans="1:47" s="2" customFormat="1" ht="11.25">
      <c r="A1460" s="36"/>
      <c r="B1460" s="37"/>
      <c r="C1460" s="38"/>
      <c r="D1460" s="198" t="s">
        <v>155</v>
      </c>
      <c r="E1460" s="38"/>
      <c r="F1460" s="199" t="s">
        <v>1773</v>
      </c>
      <c r="G1460" s="38"/>
      <c r="H1460" s="38"/>
      <c r="I1460" s="195"/>
      <c r="J1460" s="38"/>
      <c r="K1460" s="38"/>
      <c r="L1460" s="41"/>
      <c r="M1460" s="196"/>
      <c r="N1460" s="197"/>
      <c r="O1460" s="66"/>
      <c r="P1460" s="66"/>
      <c r="Q1460" s="66"/>
      <c r="R1460" s="66"/>
      <c r="S1460" s="66"/>
      <c r="T1460" s="67"/>
      <c r="U1460" s="36"/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T1460" s="19" t="s">
        <v>155</v>
      </c>
      <c r="AU1460" s="19" t="s">
        <v>85</v>
      </c>
    </row>
    <row r="1461" spans="2:51" s="15" customFormat="1" ht="11.25">
      <c r="B1461" s="227"/>
      <c r="C1461" s="228"/>
      <c r="D1461" s="193" t="s">
        <v>184</v>
      </c>
      <c r="E1461" s="229" t="s">
        <v>19</v>
      </c>
      <c r="F1461" s="230" t="s">
        <v>416</v>
      </c>
      <c r="G1461" s="228"/>
      <c r="H1461" s="229" t="s">
        <v>19</v>
      </c>
      <c r="I1461" s="231"/>
      <c r="J1461" s="228"/>
      <c r="K1461" s="228"/>
      <c r="L1461" s="232"/>
      <c r="M1461" s="233"/>
      <c r="N1461" s="234"/>
      <c r="O1461" s="234"/>
      <c r="P1461" s="234"/>
      <c r="Q1461" s="234"/>
      <c r="R1461" s="234"/>
      <c r="S1461" s="234"/>
      <c r="T1461" s="235"/>
      <c r="AT1461" s="236" t="s">
        <v>184</v>
      </c>
      <c r="AU1461" s="236" t="s">
        <v>85</v>
      </c>
      <c r="AV1461" s="15" t="s">
        <v>83</v>
      </c>
      <c r="AW1461" s="15" t="s">
        <v>37</v>
      </c>
      <c r="AX1461" s="15" t="s">
        <v>75</v>
      </c>
      <c r="AY1461" s="236" t="s">
        <v>144</v>
      </c>
    </row>
    <row r="1462" spans="2:51" s="13" customFormat="1" ht="11.25">
      <c r="B1462" s="201"/>
      <c r="C1462" s="202"/>
      <c r="D1462" s="193" t="s">
        <v>184</v>
      </c>
      <c r="E1462" s="203" t="s">
        <v>19</v>
      </c>
      <c r="F1462" s="204" t="s">
        <v>1658</v>
      </c>
      <c r="G1462" s="202"/>
      <c r="H1462" s="205">
        <v>53</v>
      </c>
      <c r="I1462" s="206"/>
      <c r="J1462" s="202"/>
      <c r="K1462" s="202"/>
      <c r="L1462" s="207"/>
      <c r="M1462" s="208"/>
      <c r="N1462" s="209"/>
      <c r="O1462" s="209"/>
      <c r="P1462" s="209"/>
      <c r="Q1462" s="209"/>
      <c r="R1462" s="209"/>
      <c r="S1462" s="209"/>
      <c r="T1462" s="210"/>
      <c r="AT1462" s="211" t="s">
        <v>184</v>
      </c>
      <c r="AU1462" s="211" t="s">
        <v>85</v>
      </c>
      <c r="AV1462" s="13" t="s">
        <v>85</v>
      </c>
      <c r="AW1462" s="13" t="s">
        <v>37</v>
      </c>
      <c r="AX1462" s="13" t="s">
        <v>75</v>
      </c>
      <c r="AY1462" s="211" t="s">
        <v>144</v>
      </c>
    </row>
    <row r="1463" spans="2:51" s="15" customFormat="1" ht="11.25">
      <c r="B1463" s="227"/>
      <c r="C1463" s="228"/>
      <c r="D1463" s="193" t="s">
        <v>184</v>
      </c>
      <c r="E1463" s="229" t="s">
        <v>19</v>
      </c>
      <c r="F1463" s="230" t="s">
        <v>509</v>
      </c>
      <c r="G1463" s="228"/>
      <c r="H1463" s="229" t="s">
        <v>19</v>
      </c>
      <c r="I1463" s="231"/>
      <c r="J1463" s="228"/>
      <c r="K1463" s="228"/>
      <c r="L1463" s="232"/>
      <c r="M1463" s="233"/>
      <c r="N1463" s="234"/>
      <c r="O1463" s="234"/>
      <c r="P1463" s="234"/>
      <c r="Q1463" s="234"/>
      <c r="R1463" s="234"/>
      <c r="S1463" s="234"/>
      <c r="T1463" s="235"/>
      <c r="AT1463" s="236" t="s">
        <v>184</v>
      </c>
      <c r="AU1463" s="236" t="s">
        <v>85</v>
      </c>
      <c r="AV1463" s="15" t="s">
        <v>83</v>
      </c>
      <c r="AW1463" s="15" t="s">
        <v>37</v>
      </c>
      <c r="AX1463" s="15" t="s">
        <v>75</v>
      </c>
      <c r="AY1463" s="236" t="s">
        <v>144</v>
      </c>
    </row>
    <row r="1464" spans="2:51" s="13" customFormat="1" ht="11.25">
      <c r="B1464" s="201"/>
      <c r="C1464" s="202"/>
      <c r="D1464" s="193" t="s">
        <v>184</v>
      </c>
      <c r="E1464" s="203" t="s">
        <v>19</v>
      </c>
      <c r="F1464" s="204" t="s">
        <v>1660</v>
      </c>
      <c r="G1464" s="202"/>
      <c r="H1464" s="205">
        <v>410.5</v>
      </c>
      <c r="I1464" s="206"/>
      <c r="J1464" s="202"/>
      <c r="K1464" s="202"/>
      <c r="L1464" s="207"/>
      <c r="M1464" s="208"/>
      <c r="N1464" s="209"/>
      <c r="O1464" s="209"/>
      <c r="P1464" s="209"/>
      <c r="Q1464" s="209"/>
      <c r="R1464" s="209"/>
      <c r="S1464" s="209"/>
      <c r="T1464" s="210"/>
      <c r="AT1464" s="211" t="s">
        <v>184</v>
      </c>
      <c r="AU1464" s="211" t="s">
        <v>85</v>
      </c>
      <c r="AV1464" s="13" t="s">
        <v>85</v>
      </c>
      <c r="AW1464" s="13" t="s">
        <v>37</v>
      </c>
      <c r="AX1464" s="13" t="s">
        <v>75</v>
      </c>
      <c r="AY1464" s="211" t="s">
        <v>144</v>
      </c>
    </row>
    <row r="1465" spans="2:51" s="15" customFormat="1" ht="11.25">
      <c r="B1465" s="227"/>
      <c r="C1465" s="228"/>
      <c r="D1465" s="193" t="s">
        <v>184</v>
      </c>
      <c r="E1465" s="229" t="s">
        <v>19</v>
      </c>
      <c r="F1465" s="230" t="s">
        <v>1663</v>
      </c>
      <c r="G1465" s="228"/>
      <c r="H1465" s="229" t="s">
        <v>19</v>
      </c>
      <c r="I1465" s="231"/>
      <c r="J1465" s="228"/>
      <c r="K1465" s="228"/>
      <c r="L1465" s="232"/>
      <c r="M1465" s="233"/>
      <c r="N1465" s="234"/>
      <c r="O1465" s="234"/>
      <c r="P1465" s="234"/>
      <c r="Q1465" s="234"/>
      <c r="R1465" s="234"/>
      <c r="S1465" s="234"/>
      <c r="T1465" s="235"/>
      <c r="AT1465" s="236" t="s">
        <v>184</v>
      </c>
      <c r="AU1465" s="236" t="s">
        <v>85</v>
      </c>
      <c r="AV1465" s="15" t="s">
        <v>83</v>
      </c>
      <c r="AW1465" s="15" t="s">
        <v>37</v>
      </c>
      <c r="AX1465" s="15" t="s">
        <v>75</v>
      </c>
      <c r="AY1465" s="236" t="s">
        <v>144</v>
      </c>
    </row>
    <row r="1466" spans="2:51" s="13" customFormat="1" ht="11.25">
      <c r="B1466" s="201"/>
      <c r="C1466" s="202"/>
      <c r="D1466" s="193" t="s">
        <v>184</v>
      </c>
      <c r="E1466" s="203" t="s">
        <v>19</v>
      </c>
      <c r="F1466" s="204" t="s">
        <v>1774</v>
      </c>
      <c r="G1466" s="202"/>
      <c r="H1466" s="205">
        <v>398</v>
      </c>
      <c r="I1466" s="206"/>
      <c r="J1466" s="202"/>
      <c r="K1466" s="202"/>
      <c r="L1466" s="207"/>
      <c r="M1466" s="208"/>
      <c r="N1466" s="209"/>
      <c r="O1466" s="209"/>
      <c r="P1466" s="209"/>
      <c r="Q1466" s="209"/>
      <c r="R1466" s="209"/>
      <c r="S1466" s="209"/>
      <c r="T1466" s="210"/>
      <c r="AT1466" s="211" t="s">
        <v>184</v>
      </c>
      <c r="AU1466" s="211" t="s">
        <v>85</v>
      </c>
      <c r="AV1466" s="13" t="s">
        <v>85</v>
      </c>
      <c r="AW1466" s="13" t="s">
        <v>37</v>
      </c>
      <c r="AX1466" s="13" t="s">
        <v>75</v>
      </c>
      <c r="AY1466" s="211" t="s">
        <v>144</v>
      </c>
    </row>
    <row r="1467" spans="2:51" s="15" customFormat="1" ht="11.25">
      <c r="B1467" s="227"/>
      <c r="C1467" s="228"/>
      <c r="D1467" s="193" t="s">
        <v>184</v>
      </c>
      <c r="E1467" s="229" t="s">
        <v>19</v>
      </c>
      <c r="F1467" s="230" t="s">
        <v>1666</v>
      </c>
      <c r="G1467" s="228"/>
      <c r="H1467" s="229" t="s">
        <v>19</v>
      </c>
      <c r="I1467" s="231"/>
      <c r="J1467" s="228"/>
      <c r="K1467" s="228"/>
      <c r="L1467" s="232"/>
      <c r="M1467" s="233"/>
      <c r="N1467" s="234"/>
      <c r="O1467" s="234"/>
      <c r="P1467" s="234"/>
      <c r="Q1467" s="234"/>
      <c r="R1467" s="234"/>
      <c r="S1467" s="234"/>
      <c r="T1467" s="235"/>
      <c r="AT1467" s="236" t="s">
        <v>184</v>
      </c>
      <c r="AU1467" s="236" t="s">
        <v>85</v>
      </c>
      <c r="AV1467" s="15" t="s">
        <v>83</v>
      </c>
      <c r="AW1467" s="15" t="s">
        <v>37</v>
      </c>
      <c r="AX1467" s="15" t="s">
        <v>75</v>
      </c>
      <c r="AY1467" s="236" t="s">
        <v>144</v>
      </c>
    </row>
    <row r="1468" spans="2:51" s="13" customFormat="1" ht="11.25">
      <c r="B1468" s="201"/>
      <c r="C1468" s="202"/>
      <c r="D1468" s="193" t="s">
        <v>184</v>
      </c>
      <c r="E1468" s="203" t="s">
        <v>19</v>
      </c>
      <c r="F1468" s="204" t="s">
        <v>1774</v>
      </c>
      <c r="G1468" s="202"/>
      <c r="H1468" s="205">
        <v>398</v>
      </c>
      <c r="I1468" s="206"/>
      <c r="J1468" s="202"/>
      <c r="K1468" s="202"/>
      <c r="L1468" s="207"/>
      <c r="M1468" s="208"/>
      <c r="N1468" s="209"/>
      <c r="O1468" s="209"/>
      <c r="P1468" s="209"/>
      <c r="Q1468" s="209"/>
      <c r="R1468" s="209"/>
      <c r="S1468" s="209"/>
      <c r="T1468" s="210"/>
      <c r="AT1468" s="211" t="s">
        <v>184</v>
      </c>
      <c r="AU1468" s="211" t="s">
        <v>85</v>
      </c>
      <c r="AV1468" s="13" t="s">
        <v>85</v>
      </c>
      <c r="AW1468" s="13" t="s">
        <v>37</v>
      </c>
      <c r="AX1468" s="13" t="s">
        <v>75</v>
      </c>
      <c r="AY1468" s="211" t="s">
        <v>144</v>
      </c>
    </row>
    <row r="1469" spans="2:51" s="15" customFormat="1" ht="11.25">
      <c r="B1469" s="227"/>
      <c r="C1469" s="228"/>
      <c r="D1469" s="193" t="s">
        <v>184</v>
      </c>
      <c r="E1469" s="229" t="s">
        <v>19</v>
      </c>
      <c r="F1469" s="230" t="s">
        <v>1669</v>
      </c>
      <c r="G1469" s="228"/>
      <c r="H1469" s="229" t="s">
        <v>19</v>
      </c>
      <c r="I1469" s="231"/>
      <c r="J1469" s="228"/>
      <c r="K1469" s="228"/>
      <c r="L1469" s="232"/>
      <c r="M1469" s="233"/>
      <c r="N1469" s="234"/>
      <c r="O1469" s="234"/>
      <c r="P1469" s="234"/>
      <c r="Q1469" s="234"/>
      <c r="R1469" s="234"/>
      <c r="S1469" s="234"/>
      <c r="T1469" s="235"/>
      <c r="AT1469" s="236" t="s">
        <v>184</v>
      </c>
      <c r="AU1469" s="236" t="s">
        <v>85</v>
      </c>
      <c r="AV1469" s="15" t="s">
        <v>83</v>
      </c>
      <c r="AW1469" s="15" t="s">
        <v>37</v>
      </c>
      <c r="AX1469" s="15" t="s">
        <v>75</v>
      </c>
      <c r="AY1469" s="236" t="s">
        <v>144</v>
      </c>
    </row>
    <row r="1470" spans="2:51" s="13" customFormat="1" ht="11.25">
      <c r="B1470" s="201"/>
      <c r="C1470" s="202"/>
      <c r="D1470" s="193" t="s">
        <v>184</v>
      </c>
      <c r="E1470" s="203" t="s">
        <v>19</v>
      </c>
      <c r="F1470" s="204" t="s">
        <v>1774</v>
      </c>
      <c r="G1470" s="202"/>
      <c r="H1470" s="205">
        <v>398</v>
      </c>
      <c r="I1470" s="206"/>
      <c r="J1470" s="202"/>
      <c r="K1470" s="202"/>
      <c r="L1470" s="207"/>
      <c r="M1470" s="208"/>
      <c r="N1470" s="209"/>
      <c r="O1470" s="209"/>
      <c r="P1470" s="209"/>
      <c r="Q1470" s="209"/>
      <c r="R1470" s="209"/>
      <c r="S1470" s="209"/>
      <c r="T1470" s="210"/>
      <c r="AT1470" s="211" t="s">
        <v>184</v>
      </c>
      <c r="AU1470" s="211" t="s">
        <v>85</v>
      </c>
      <c r="AV1470" s="13" t="s">
        <v>85</v>
      </c>
      <c r="AW1470" s="13" t="s">
        <v>37</v>
      </c>
      <c r="AX1470" s="13" t="s">
        <v>75</v>
      </c>
      <c r="AY1470" s="211" t="s">
        <v>144</v>
      </c>
    </row>
    <row r="1471" spans="2:51" s="15" customFormat="1" ht="11.25">
      <c r="B1471" s="227"/>
      <c r="C1471" s="228"/>
      <c r="D1471" s="193" t="s">
        <v>184</v>
      </c>
      <c r="E1471" s="229" t="s">
        <v>19</v>
      </c>
      <c r="F1471" s="230" t="s">
        <v>1671</v>
      </c>
      <c r="G1471" s="228"/>
      <c r="H1471" s="229" t="s">
        <v>19</v>
      </c>
      <c r="I1471" s="231"/>
      <c r="J1471" s="228"/>
      <c r="K1471" s="228"/>
      <c r="L1471" s="232"/>
      <c r="M1471" s="233"/>
      <c r="N1471" s="234"/>
      <c r="O1471" s="234"/>
      <c r="P1471" s="234"/>
      <c r="Q1471" s="234"/>
      <c r="R1471" s="234"/>
      <c r="S1471" s="234"/>
      <c r="T1471" s="235"/>
      <c r="AT1471" s="236" t="s">
        <v>184</v>
      </c>
      <c r="AU1471" s="236" t="s">
        <v>85</v>
      </c>
      <c r="AV1471" s="15" t="s">
        <v>83</v>
      </c>
      <c r="AW1471" s="15" t="s">
        <v>37</v>
      </c>
      <c r="AX1471" s="15" t="s">
        <v>75</v>
      </c>
      <c r="AY1471" s="236" t="s">
        <v>144</v>
      </c>
    </row>
    <row r="1472" spans="2:51" s="13" customFormat="1" ht="11.25">
      <c r="B1472" s="201"/>
      <c r="C1472" s="202"/>
      <c r="D1472" s="193" t="s">
        <v>184</v>
      </c>
      <c r="E1472" s="203" t="s">
        <v>19</v>
      </c>
      <c r="F1472" s="204" t="s">
        <v>1672</v>
      </c>
      <c r="G1472" s="202"/>
      <c r="H1472" s="205">
        <v>224.866</v>
      </c>
      <c r="I1472" s="206"/>
      <c r="J1472" s="202"/>
      <c r="K1472" s="202"/>
      <c r="L1472" s="207"/>
      <c r="M1472" s="208"/>
      <c r="N1472" s="209"/>
      <c r="O1472" s="209"/>
      <c r="P1472" s="209"/>
      <c r="Q1472" s="209"/>
      <c r="R1472" s="209"/>
      <c r="S1472" s="209"/>
      <c r="T1472" s="210"/>
      <c r="AT1472" s="211" t="s">
        <v>184</v>
      </c>
      <c r="AU1472" s="211" t="s">
        <v>85</v>
      </c>
      <c r="AV1472" s="13" t="s">
        <v>85</v>
      </c>
      <c r="AW1472" s="13" t="s">
        <v>37</v>
      </c>
      <c r="AX1472" s="13" t="s">
        <v>75</v>
      </c>
      <c r="AY1472" s="211" t="s">
        <v>144</v>
      </c>
    </row>
    <row r="1473" spans="2:51" s="15" customFormat="1" ht="11.25">
      <c r="B1473" s="227"/>
      <c r="C1473" s="228"/>
      <c r="D1473" s="193" t="s">
        <v>184</v>
      </c>
      <c r="E1473" s="229" t="s">
        <v>19</v>
      </c>
      <c r="F1473" s="230" t="s">
        <v>1674</v>
      </c>
      <c r="G1473" s="228"/>
      <c r="H1473" s="229" t="s">
        <v>19</v>
      </c>
      <c r="I1473" s="231"/>
      <c r="J1473" s="228"/>
      <c r="K1473" s="228"/>
      <c r="L1473" s="232"/>
      <c r="M1473" s="233"/>
      <c r="N1473" s="234"/>
      <c r="O1473" s="234"/>
      <c r="P1473" s="234"/>
      <c r="Q1473" s="234"/>
      <c r="R1473" s="234"/>
      <c r="S1473" s="234"/>
      <c r="T1473" s="235"/>
      <c r="AT1473" s="236" t="s">
        <v>184</v>
      </c>
      <c r="AU1473" s="236" t="s">
        <v>85</v>
      </c>
      <c r="AV1473" s="15" t="s">
        <v>83</v>
      </c>
      <c r="AW1473" s="15" t="s">
        <v>37</v>
      </c>
      <c r="AX1473" s="15" t="s">
        <v>75</v>
      </c>
      <c r="AY1473" s="236" t="s">
        <v>144</v>
      </c>
    </row>
    <row r="1474" spans="2:51" s="13" customFormat="1" ht="11.25">
      <c r="B1474" s="201"/>
      <c r="C1474" s="202"/>
      <c r="D1474" s="193" t="s">
        <v>184</v>
      </c>
      <c r="E1474" s="203" t="s">
        <v>19</v>
      </c>
      <c r="F1474" s="204" t="s">
        <v>1675</v>
      </c>
      <c r="G1474" s="202"/>
      <c r="H1474" s="205">
        <v>147.857</v>
      </c>
      <c r="I1474" s="206"/>
      <c r="J1474" s="202"/>
      <c r="K1474" s="202"/>
      <c r="L1474" s="207"/>
      <c r="M1474" s="208"/>
      <c r="N1474" s="209"/>
      <c r="O1474" s="209"/>
      <c r="P1474" s="209"/>
      <c r="Q1474" s="209"/>
      <c r="R1474" s="209"/>
      <c r="S1474" s="209"/>
      <c r="T1474" s="210"/>
      <c r="AT1474" s="211" t="s">
        <v>184</v>
      </c>
      <c r="AU1474" s="211" t="s">
        <v>85</v>
      </c>
      <c r="AV1474" s="13" t="s">
        <v>85</v>
      </c>
      <c r="AW1474" s="13" t="s">
        <v>37</v>
      </c>
      <c r="AX1474" s="13" t="s">
        <v>75</v>
      </c>
      <c r="AY1474" s="211" t="s">
        <v>144</v>
      </c>
    </row>
    <row r="1475" spans="2:51" s="15" customFormat="1" ht="11.25">
      <c r="B1475" s="227"/>
      <c r="C1475" s="228"/>
      <c r="D1475" s="193" t="s">
        <v>184</v>
      </c>
      <c r="E1475" s="229" t="s">
        <v>19</v>
      </c>
      <c r="F1475" s="230" t="s">
        <v>1677</v>
      </c>
      <c r="G1475" s="228"/>
      <c r="H1475" s="229" t="s">
        <v>19</v>
      </c>
      <c r="I1475" s="231"/>
      <c r="J1475" s="228"/>
      <c r="K1475" s="228"/>
      <c r="L1475" s="232"/>
      <c r="M1475" s="233"/>
      <c r="N1475" s="234"/>
      <c r="O1475" s="234"/>
      <c r="P1475" s="234"/>
      <c r="Q1475" s="234"/>
      <c r="R1475" s="234"/>
      <c r="S1475" s="234"/>
      <c r="T1475" s="235"/>
      <c r="AT1475" s="236" t="s">
        <v>184</v>
      </c>
      <c r="AU1475" s="236" t="s">
        <v>85</v>
      </c>
      <c r="AV1475" s="15" t="s">
        <v>83</v>
      </c>
      <c r="AW1475" s="15" t="s">
        <v>37</v>
      </c>
      <c r="AX1475" s="15" t="s">
        <v>75</v>
      </c>
      <c r="AY1475" s="236" t="s">
        <v>144</v>
      </c>
    </row>
    <row r="1476" spans="2:51" s="13" customFormat="1" ht="11.25">
      <c r="B1476" s="201"/>
      <c r="C1476" s="202"/>
      <c r="D1476" s="193" t="s">
        <v>184</v>
      </c>
      <c r="E1476" s="203" t="s">
        <v>19</v>
      </c>
      <c r="F1476" s="204" t="s">
        <v>1678</v>
      </c>
      <c r="G1476" s="202"/>
      <c r="H1476" s="205">
        <v>44.9</v>
      </c>
      <c r="I1476" s="206"/>
      <c r="J1476" s="202"/>
      <c r="K1476" s="202"/>
      <c r="L1476" s="207"/>
      <c r="M1476" s="208"/>
      <c r="N1476" s="209"/>
      <c r="O1476" s="209"/>
      <c r="P1476" s="209"/>
      <c r="Q1476" s="209"/>
      <c r="R1476" s="209"/>
      <c r="S1476" s="209"/>
      <c r="T1476" s="210"/>
      <c r="AT1476" s="211" t="s">
        <v>184</v>
      </c>
      <c r="AU1476" s="211" t="s">
        <v>85</v>
      </c>
      <c r="AV1476" s="13" t="s">
        <v>85</v>
      </c>
      <c r="AW1476" s="13" t="s">
        <v>37</v>
      </c>
      <c r="AX1476" s="13" t="s">
        <v>75</v>
      </c>
      <c r="AY1476" s="211" t="s">
        <v>144</v>
      </c>
    </row>
    <row r="1477" spans="2:51" s="14" customFormat="1" ht="11.25">
      <c r="B1477" s="212"/>
      <c r="C1477" s="213"/>
      <c r="D1477" s="193" t="s">
        <v>184</v>
      </c>
      <c r="E1477" s="214" t="s">
        <v>19</v>
      </c>
      <c r="F1477" s="215" t="s">
        <v>186</v>
      </c>
      <c r="G1477" s="213"/>
      <c r="H1477" s="216">
        <v>2075.123</v>
      </c>
      <c r="I1477" s="217"/>
      <c r="J1477" s="213"/>
      <c r="K1477" s="213"/>
      <c r="L1477" s="218"/>
      <c r="M1477" s="219"/>
      <c r="N1477" s="220"/>
      <c r="O1477" s="220"/>
      <c r="P1477" s="220"/>
      <c r="Q1477" s="220"/>
      <c r="R1477" s="220"/>
      <c r="S1477" s="220"/>
      <c r="T1477" s="221"/>
      <c r="AT1477" s="222" t="s">
        <v>184</v>
      </c>
      <c r="AU1477" s="222" t="s">
        <v>85</v>
      </c>
      <c r="AV1477" s="14" t="s">
        <v>169</v>
      </c>
      <c r="AW1477" s="14" t="s">
        <v>37</v>
      </c>
      <c r="AX1477" s="14" t="s">
        <v>83</v>
      </c>
      <c r="AY1477" s="222" t="s">
        <v>144</v>
      </c>
    </row>
    <row r="1478" spans="1:65" s="2" customFormat="1" ht="16.5" customHeight="1">
      <c r="A1478" s="36"/>
      <c r="B1478" s="37"/>
      <c r="C1478" s="248" t="s">
        <v>1775</v>
      </c>
      <c r="D1478" s="248" t="s">
        <v>654</v>
      </c>
      <c r="E1478" s="249" t="s">
        <v>1776</v>
      </c>
      <c r="F1478" s="250" t="s">
        <v>1777</v>
      </c>
      <c r="G1478" s="251" t="s">
        <v>199</v>
      </c>
      <c r="H1478" s="252">
        <v>2178.879</v>
      </c>
      <c r="I1478" s="253"/>
      <c r="J1478" s="254">
        <f>ROUND(I1478*H1478,2)</f>
        <v>0</v>
      </c>
      <c r="K1478" s="250" t="s">
        <v>151</v>
      </c>
      <c r="L1478" s="255"/>
      <c r="M1478" s="256" t="s">
        <v>19</v>
      </c>
      <c r="N1478" s="257" t="s">
        <v>46</v>
      </c>
      <c r="O1478" s="66"/>
      <c r="P1478" s="189">
        <f>O1478*H1478</f>
        <v>0</v>
      </c>
      <c r="Q1478" s="189">
        <v>0</v>
      </c>
      <c r="R1478" s="189">
        <f>Q1478*H1478</f>
        <v>0</v>
      </c>
      <c r="S1478" s="189">
        <v>0</v>
      </c>
      <c r="T1478" s="190">
        <f>S1478*H1478</f>
        <v>0</v>
      </c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R1478" s="191" t="s">
        <v>573</v>
      </c>
      <c r="AT1478" s="191" t="s">
        <v>654</v>
      </c>
      <c r="AU1478" s="191" t="s">
        <v>85</v>
      </c>
      <c r="AY1478" s="19" t="s">
        <v>144</v>
      </c>
      <c r="BE1478" s="192">
        <f>IF(N1478="základní",J1478,0)</f>
        <v>0</v>
      </c>
      <c r="BF1478" s="192">
        <f>IF(N1478="snížená",J1478,0)</f>
        <v>0</v>
      </c>
      <c r="BG1478" s="192">
        <f>IF(N1478="zákl. přenesená",J1478,0)</f>
        <v>0</v>
      </c>
      <c r="BH1478" s="192">
        <f>IF(N1478="sníž. přenesená",J1478,0)</f>
        <v>0</v>
      </c>
      <c r="BI1478" s="192">
        <f>IF(N1478="nulová",J1478,0)</f>
        <v>0</v>
      </c>
      <c r="BJ1478" s="19" t="s">
        <v>83</v>
      </c>
      <c r="BK1478" s="192">
        <f>ROUND(I1478*H1478,2)</f>
        <v>0</v>
      </c>
      <c r="BL1478" s="19" t="s">
        <v>249</v>
      </c>
      <c r="BM1478" s="191" t="s">
        <v>1778</v>
      </c>
    </row>
    <row r="1479" spans="1:47" s="2" customFormat="1" ht="11.25">
      <c r="A1479" s="36"/>
      <c r="B1479" s="37"/>
      <c r="C1479" s="38"/>
      <c r="D1479" s="193" t="s">
        <v>154</v>
      </c>
      <c r="E1479" s="38"/>
      <c r="F1479" s="194" t="s">
        <v>1777</v>
      </c>
      <c r="G1479" s="38"/>
      <c r="H1479" s="38"/>
      <c r="I1479" s="195"/>
      <c r="J1479" s="38"/>
      <c r="K1479" s="38"/>
      <c r="L1479" s="41"/>
      <c r="M1479" s="196"/>
      <c r="N1479" s="197"/>
      <c r="O1479" s="66"/>
      <c r="P1479" s="66"/>
      <c r="Q1479" s="66"/>
      <c r="R1479" s="66"/>
      <c r="S1479" s="66"/>
      <c r="T1479" s="67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T1479" s="19" t="s">
        <v>154</v>
      </c>
      <c r="AU1479" s="19" t="s">
        <v>85</v>
      </c>
    </row>
    <row r="1480" spans="2:51" s="13" customFormat="1" ht="11.25">
      <c r="B1480" s="201"/>
      <c r="C1480" s="202"/>
      <c r="D1480" s="193" t="s">
        <v>184</v>
      </c>
      <c r="E1480" s="203" t="s">
        <v>19</v>
      </c>
      <c r="F1480" s="204" t="s">
        <v>1779</v>
      </c>
      <c r="G1480" s="202"/>
      <c r="H1480" s="205">
        <v>2178.879</v>
      </c>
      <c r="I1480" s="206"/>
      <c r="J1480" s="202"/>
      <c r="K1480" s="202"/>
      <c r="L1480" s="207"/>
      <c r="M1480" s="208"/>
      <c r="N1480" s="209"/>
      <c r="O1480" s="209"/>
      <c r="P1480" s="209"/>
      <c r="Q1480" s="209"/>
      <c r="R1480" s="209"/>
      <c r="S1480" s="209"/>
      <c r="T1480" s="210"/>
      <c r="AT1480" s="211" t="s">
        <v>184</v>
      </c>
      <c r="AU1480" s="211" t="s">
        <v>85</v>
      </c>
      <c r="AV1480" s="13" t="s">
        <v>85</v>
      </c>
      <c r="AW1480" s="13" t="s">
        <v>37</v>
      </c>
      <c r="AX1480" s="13" t="s">
        <v>83</v>
      </c>
      <c r="AY1480" s="211" t="s">
        <v>144</v>
      </c>
    </row>
    <row r="1481" spans="1:65" s="2" customFormat="1" ht="16.5" customHeight="1">
      <c r="A1481" s="36"/>
      <c r="B1481" s="37"/>
      <c r="C1481" s="180" t="s">
        <v>1780</v>
      </c>
      <c r="D1481" s="180" t="s">
        <v>147</v>
      </c>
      <c r="E1481" s="181" t="s">
        <v>1781</v>
      </c>
      <c r="F1481" s="182" t="s">
        <v>1782</v>
      </c>
      <c r="G1481" s="183" t="s">
        <v>199</v>
      </c>
      <c r="H1481" s="184">
        <v>1751.877</v>
      </c>
      <c r="I1481" s="185"/>
      <c r="J1481" s="186">
        <f>ROUND(I1481*H1481,2)</f>
        <v>0</v>
      </c>
      <c r="K1481" s="182" t="s">
        <v>151</v>
      </c>
      <c r="L1481" s="41"/>
      <c r="M1481" s="187" t="s">
        <v>19</v>
      </c>
      <c r="N1481" s="188" t="s">
        <v>46</v>
      </c>
      <c r="O1481" s="66"/>
      <c r="P1481" s="189">
        <f>O1481*H1481</f>
        <v>0</v>
      </c>
      <c r="Q1481" s="189">
        <v>0</v>
      </c>
      <c r="R1481" s="189">
        <f>Q1481*H1481</f>
        <v>0</v>
      </c>
      <c r="S1481" s="189">
        <v>0</v>
      </c>
      <c r="T1481" s="190">
        <f>S1481*H1481</f>
        <v>0</v>
      </c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R1481" s="191" t="s">
        <v>249</v>
      </c>
      <c r="AT1481" s="191" t="s">
        <v>147</v>
      </c>
      <c r="AU1481" s="191" t="s">
        <v>85</v>
      </c>
      <c r="AY1481" s="19" t="s">
        <v>144</v>
      </c>
      <c r="BE1481" s="192">
        <f>IF(N1481="základní",J1481,0)</f>
        <v>0</v>
      </c>
      <c r="BF1481" s="192">
        <f>IF(N1481="snížená",J1481,0)</f>
        <v>0</v>
      </c>
      <c r="BG1481" s="192">
        <f>IF(N1481="zákl. přenesená",J1481,0)</f>
        <v>0</v>
      </c>
      <c r="BH1481" s="192">
        <f>IF(N1481="sníž. přenesená",J1481,0)</f>
        <v>0</v>
      </c>
      <c r="BI1481" s="192">
        <f>IF(N1481="nulová",J1481,0)</f>
        <v>0</v>
      </c>
      <c r="BJ1481" s="19" t="s">
        <v>83</v>
      </c>
      <c r="BK1481" s="192">
        <f>ROUND(I1481*H1481,2)</f>
        <v>0</v>
      </c>
      <c r="BL1481" s="19" t="s">
        <v>249</v>
      </c>
      <c r="BM1481" s="191" t="s">
        <v>1783</v>
      </c>
    </row>
    <row r="1482" spans="1:47" s="2" customFormat="1" ht="19.5">
      <c r="A1482" s="36"/>
      <c r="B1482" s="37"/>
      <c r="C1482" s="38"/>
      <c r="D1482" s="193" t="s">
        <v>154</v>
      </c>
      <c r="E1482" s="38"/>
      <c r="F1482" s="194" t="s">
        <v>1784</v>
      </c>
      <c r="G1482" s="38"/>
      <c r="H1482" s="38"/>
      <c r="I1482" s="195"/>
      <c r="J1482" s="38"/>
      <c r="K1482" s="38"/>
      <c r="L1482" s="41"/>
      <c r="M1482" s="196"/>
      <c r="N1482" s="197"/>
      <c r="O1482" s="66"/>
      <c r="P1482" s="66"/>
      <c r="Q1482" s="66"/>
      <c r="R1482" s="66"/>
      <c r="S1482" s="66"/>
      <c r="T1482" s="67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T1482" s="19" t="s">
        <v>154</v>
      </c>
      <c r="AU1482" s="19" t="s">
        <v>85</v>
      </c>
    </row>
    <row r="1483" spans="1:47" s="2" customFormat="1" ht="11.25">
      <c r="A1483" s="36"/>
      <c r="B1483" s="37"/>
      <c r="C1483" s="38"/>
      <c r="D1483" s="198" t="s">
        <v>155</v>
      </c>
      <c r="E1483" s="38"/>
      <c r="F1483" s="199" t="s">
        <v>1785</v>
      </c>
      <c r="G1483" s="38"/>
      <c r="H1483" s="38"/>
      <c r="I1483" s="195"/>
      <c r="J1483" s="38"/>
      <c r="K1483" s="38"/>
      <c r="L1483" s="41"/>
      <c r="M1483" s="196"/>
      <c r="N1483" s="197"/>
      <c r="O1483" s="66"/>
      <c r="P1483" s="66"/>
      <c r="Q1483" s="66"/>
      <c r="R1483" s="66"/>
      <c r="S1483" s="66"/>
      <c r="T1483" s="67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T1483" s="19" t="s">
        <v>155</v>
      </c>
      <c r="AU1483" s="19" t="s">
        <v>85</v>
      </c>
    </row>
    <row r="1484" spans="2:51" s="15" customFormat="1" ht="11.25">
      <c r="B1484" s="227"/>
      <c r="C1484" s="228"/>
      <c r="D1484" s="193" t="s">
        <v>184</v>
      </c>
      <c r="E1484" s="229" t="s">
        <v>19</v>
      </c>
      <c r="F1484" s="230" t="s">
        <v>416</v>
      </c>
      <c r="G1484" s="228"/>
      <c r="H1484" s="229" t="s">
        <v>19</v>
      </c>
      <c r="I1484" s="231"/>
      <c r="J1484" s="228"/>
      <c r="K1484" s="228"/>
      <c r="L1484" s="232"/>
      <c r="M1484" s="233"/>
      <c r="N1484" s="234"/>
      <c r="O1484" s="234"/>
      <c r="P1484" s="234"/>
      <c r="Q1484" s="234"/>
      <c r="R1484" s="234"/>
      <c r="S1484" s="234"/>
      <c r="T1484" s="235"/>
      <c r="AT1484" s="236" t="s">
        <v>184</v>
      </c>
      <c r="AU1484" s="236" t="s">
        <v>85</v>
      </c>
      <c r="AV1484" s="15" t="s">
        <v>83</v>
      </c>
      <c r="AW1484" s="15" t="s">
        <v>37</v>
      </c>
      <c r="AX1484" s="15" t="s">
        <v>75</v>
      </c>
      <c r="AY1484" s="236" t="s">
        <v>144</v>
      </c>
    </row>
    <row r="1485" spans="2:51" s="13" customFormat="1" ht="11.25">
      <c r="B1485" s="201"/>
      <c r="C1485" s="202"/>
      <c r="D1485" s="193" t="s">
        <v>184</v>
      </c>
      <c r="E1485" s="203" t="s">
        <v>19</v>
      </c>
      <c r="F1485" s="204" t="s">
        <v>1686</v>
      </c>
      <c r="G1485" s="202"/>
      <c r="H1485" s="205">
        <v>13.8</v>
      </c>
      <c r="I1485" s="206"/>
      <c r="J1485" s="202"/>
      <c r="K1485" s="202"/>
      <c r="L1485" s="207"/>
      <c r="M1485" s="208"/>
      <c r="N1485" s="209"/>
      <c r="O1485" s="209"/>
      <c r="P1485" s="209"/>
      <c r="Q1485" s="209"/>
      <c r="R1485" s="209"/>
      <c r="S1485" s="209"/>
      <c r="T1485" s="210"/>
      <c r="AT1485" s="211" t="s">
        <v>184</v>
      </c>
      <c r="AU1485" s="211" t="s">
        <v>85</v>
      </c>
      <c r="AV1485" s="13" t="s">
        <v>85</v>
      </c>
      <c r="AW1485" s="13" t="s">
        <v>37</v>
      </c>
      <c r="AX1485" s="13" t="s">
        <v>75</v>
      </c>
      <c r="AY1485" s="211" t="s">
        <v>144</v>
      </c>
    </row>
    <row r="1486" spans="2:51" s="13" customFormat="1" ht="11.25">
      <c r="B1486" s="201"/>
      <c r="C1486" s="202"/>
      <c r="D1486" s="193" t="s">
        <v>184</v>
      </c>
      <c r="E1486" s="203" t="s">
        <v>19</v>
      </c>
      <c r="F1486" s="204" t="s">
        <v>1687</v>
      </c>
      <c r="G1486" s="202"/>
      <c r="H1486" s="205">
        <v>58.307</v>
      </c>
      <c r="I1486" s="206"/>
      <c r="J1486" s="202"/>
      <c r="K1486" s="202"/>
      <c r="L1486" s="207"/>
      <c r="M1486" s="208"/>
      <c r="N1486" s="209"/>
      <c r="O1486" s="209"/>
      <c r="P1486" s="209"/>
      <c r="Q1486" s="209"/>
      <c r="R1486" s="209"/>
      <c r="S1486" s="209"/>
      <c r="T1486" s="210"/>
      <c r="AT1486" s="211" t="s">
        <v>184</v>
      </c>
      <c r="AU1486" s="211" t="s">
        <v>85</v>
      </c>
      <c r="AV1486" s="13" t="s">
        <v>85</v>
      </c>
      <c r="AW1486" s="13" t="s">
        <v>37</v>
      </c>
      <c r="AX1486" s="13" t="s">
        <v>75</v>
      </c>
      <c r="AY1486" s="211" t="s">
        <v>144</v>
      </c>
    </row>
    <row r="1487" spans="2:51" s="15" customFormat="1" ht="11.25">
      <c r="B1487" s="227"/>
      <c r="C1487" s="228"/>
      <c r="D1487" s="193" t="s">
        <v>184</v>
      </c>
      <c r="E1487" s="229" t="s">
        <v>19</v>
      </c>
      <c r="F1487" s="230" t="s">
        <v>509</v>
      </c>
      <c r="G1487" s="228"/>
      <c r="H1487" s="229" t="s">
        <v>19</v>
      </c>
      <c r="I1487" s="231"/>
      <c r="J1487" s="228"/>
      <c r="K1487" s="228"/>
      <c r="L1487" s="232"/>
      <c r="M1487" s="233"/>
      <c r="N1487" s="234"/>
      <c r="O1487" s="234"/>
      <c r="P1487" s="234"/>
      <c r="Q1487" s="234"/>
      <c r="R1487" s="234"/>
      <c r="S1487" s="234"/>
      <c r="T1487" s="235"/>
      <c r="AT1487" s="236" t="s">
        <v>184</v>
      </c>
      <c r="AU1487" s="236" t="s">
        <v>85</v>
      </c>
      <c r="AV1487" s="15" t="s">
        <v>83</v>
      </c>
      <c r="AW1487" s="15" t="s">
        <v>37</v>
      </c>
      <c r="AX1487" s="15" t="s">
        <v>75</v>
      </c>
      <c r="AY1487" s="236" t="s">
        <v>144</v>
      </c>
    </row>
    <row r="1488" spans="2:51" s="13" customFormat="1" ht="11.25">
      <c r="B1488" s="201"/>
      <c r="C1488" s="202"/>
      <c r="D1488" s="193" t="s">
        <v>184</v>
      </c>
      <c r="E1488" s="203" t="s">
        <v>19</v>
      </c>
      <c r="F1488" s="204" t="s">
        <v>1688</v>
      </c>
      <c r="G1488" s="202"/>
      <c r="H1488" s="205">
        <v>33.9</v>
      </c>
      <c r="I1488" s="206"/>
      <c r="J1488" s="202"/>
      <c r="K1488" s="202"/>
      <c r="L1488" s="207"/>
      <c r="M1488" s="208"/>
      <c r="N1488" s="209"/>
      <c r="O1488" s="209"/>
      <c r="P1488" s="209"/>
      <c r="Q1488" s="209"/>
      <c r="R1488" s="209"/>
      <c r="S1488" s="209"/>
      <c r="T1488" s="210"/>
      <c r="AT1488" s="211" t="s">
        <v>184</v>
      </c>
      <c r="AU1488" s="211" t="s">
        <v>85</v>
      </c>
      <c r="AV1488" s="13" t="s">
        <v>85</v>
      </c>
      <c r="AW1488" s="13" t="s">
        <v>37</v>
      </c>
      <c r="AX1488" s="13" t="s">
        <v>75</v>
      </c>
      <c r="AY1488" s="211" t="s">
        <v>144</v>
      </c>
    </row>
    <row r="1489" spans="2:51" s="13" customFormat="1" ht="11.25">
      <c r="B1489" s="201"/>
      <c r="C1489" s="202"/>
      <c r="D1489" s="193" t="s">
        <v>184</v>
      </c>
      <c r="E1489" s="203" t="s">
        <v>19</v>
      </c>
      <c r="F1489" s="204" t="s">
        <v>1689</v>
      </c>
      <c r="G1489" s="202"/>
      <c r="H1489" s="205">
        <v>125.587</v>
      </c>
      <c r="I1489" s="206"/>
      <c r="J1489" s="202"/>
      <c r="K1489" s="202"/>
      <c r="L1489" s="207"/>
      <c r="M1489" s="208"/>
      <c r="N1489" s="209"/>
      <c r="O1489" s="209"/>
      <c r="P1489" s="209"/>
      <c r="Q1489" s="209"/>
      <c r="R1489" s="209"/>
      <c r="S1489" s="209"/>
      <c r="T1489" s="210"/>
      <c r="AT1489" s="211" t="s">
        <v>184</v>
      </c>
      <c r="AU1489" s="211" t="s">
        <v>85</v>
      </c>
      <c r="AV1489" s="13" t="s">
        <v>85</v>
      </c>
      <c r="AW1489" s="13" t="s">
        <v>37</v>
      </c>
      <c r="AX1489" s="13" t="s">
        <v>75</v>
      </c>
      <c r="AY1489" s="211" t="s">
        <v>144</v>
      </c>
    </row>
    <row r="1490" spans="2:51" s="15" customFormat="1" ht="11.25">
      <c r="B1490" s="227"/>
      <c r="C1490" s="228"/>
      <c r="D1490" s="193" t="s">
        <v>184</v>
      </c>
      <c r="E1490" s="229" t="s">
        <v>19</v>
      </c>
      <c r="F1490" s="230" t="s">
        <v>1663</v>
      </c>
      <c r="G1490" s="228"/>
      <c r="H1490" s="229" t="s">
        <v>19</v>
      </c>
      <c r="I1490" s="231"/>
      <c r="J1490" s="228"/>
      <c r="K1490" s="228"/>
      <c r="L1490" s="232"/>
      <c r="M1490" s="233"/>
      <c r="N1490" s="234"/>
      <c r="O1490" s="234"/>
      <c r="P1490" s="234"/>
      <c r="Q1490" s="234"/>
      <c r="R1490" s="234"/>
      <c r="S1490" s="234"/>
      <c r="T1490" s="235"/>
      <c r="AT1490" s="236" t="s">
        <v>184</v>
      </c>
      <c r="AU1490" s="236" t="s">
        <v>85</v>
      </c>
      <c r="AV1490" s="15" t="s">
        <v>83</v>
      </c>
      <c r="AW1490" s="15" t="s">
        <v>37</v>
      </c>
      <c r="AX1490" s="15" t="s">
        <v>75</v>
      </c>
      <c r="AY1490" s="236" t="s">
        <v>144</v>
      </c>
    </row>
    <row r="1491" spans="2:51" s="13" customFormat="1" ht="11.25">
      <c r="B1491" s="201"/>
      <c r="C1491" s="202"/>
      <c r="D1491" s="193" t="s">
        <v>184</v>
      </c>
      <c r="E1491" s="203" t="s">
        <v>19</v>
      </c>
      <c r="F1491" s="204" t="s">
        <v>1690</v>
      </c>
      <c r="G1491" s="202"/>
      <c r="H1491" s="205">
        <v>58.4</v>
      </c>
      <c r="I1491" s="206"/>
      <c r="J1491" s="202"/>
      <c r="K1491" s="202"/>
      <c r="L1491" s="207"/>
      <c r="M1491" s="208"/>
      <c r="N1491" s="209"/>
      <c r="O1491" s="209"/>
      <c r="P1491" s="209"/>
      <c r="Q1491" s="209"/>
      <c r="R1491" s="209"/>
      <c r="S1491" s="209"/>
      <c r="T1491" s="210"/>
      <c r="AT1491" s="211" t="s">
        <v>184</v>
      </c>
      <c r="AU1491" s="211" t="s">
        <v>85</v>
      </c>
      <c r="AV1491" s="13" t="s">
        <v>85</v>
      </c>
      <c r="AW1491" s="13" t="s">
        <v>37</v>
      </c>
      <c r="AX1491" s="13" t="s">
        <v>75</v>
      </c>
      <c r="AY1491" s="211" t="s">
        <v>144</v>
      </c>
    </row>
    <row r="1492" spans="2:51" s="13" customFormat="1" ht="11.25">
      <c r="B1492" s="201"/>
      <c r="C1492" s="202"/>
      <c r="D1492" s="193" t="s">
        <v>184</v>
      </c>
      <c r="E1492" s="203" t="s">
        <v>19</v>
      </c>
      <c r="F1492" s="204" t="s">
        <v>1691</v>
      </c>
      <c r="G1492" s="202"/>
      <c r="H1492" s="205">
        <v>230.309</v>
      </c>
      <c r="I1492" s="206"/>
      <c r="J1492" s="202"/>
      <c r="K1492" s="202"/>
      <c r="L1492" s="207"/>
      <c r="M1492" s="208"/>
      <c r="N1492" s="209"/>
      <c r="O1492" s="209"/>
      <c r="P1492" s="209"/>
      <c r="Q1492" s="209"/>
      <c r="R1492" s="209"/>
      <c r="S1492" s="209"/>
      <c r="T1492" s="210"/>
      <c r="AT1492" s="211" t="s">
        <v>184</v>
      </c>
      <c r="AU1492" s="211" t="s">
        <v>85</v>
      </c>
      <c r="AV1492" s="13" t="s">
        <v>85</v>
      </c>
      <c r="AW1492" s="13" t="s">
        <v>37</v>
      </c>
      <c r="AX1492" s="13" t="s">
        <v>75</v>
      </c>
      <c r="AY1492" s="211" t="s">
        <v>144</v>
      </c>
    </row>
    <row r="1493" spans="2:51" s="15" customFormat="1" ht="11.25">
      <c r="B1493" s="227"/>
      <c r="C1493" s="228"/>
      <c r="D1493" s="193" t="s">
        <v>184</v>
      </c>
      <c r="E1493" s="229" t="s">
        <v>19</v>
      </c>
      <c r="F1493" s="230" t="s">
        <v>1666</v>
      </c>
      <c r="G1493" s="228"/>
      <c r="H1493" s="229" t="s">
        <v>19</v>
      </c>
      <c r="I1493" s="231"/>
      <c r="J1493" s="228"/>
      <c r="K1493" s="228"/>
      <c r="L1493" s="232"/>
      <c r="M1493" s="233"/>
      <c r="N1493" s="234"/>
      <c r="O1493" s="234"/>
      <c r="P1493" s="234"/>
      <c r="Q1493" s="234"/>
      <c r="R1493" s="234"/>
      <c r="S1493" s="234"/>
      <c r="T1493" s="235"/>
      <c r="AT1493" s="236" t="s">
        <v>184</v>
      </c>
      <c r="AU1493" s="236" t="s">
        <v>85</v>
      </c>
      <c r="AV1493" s="15" t="s">
        <v>83</v>
      </c>
      <c r="AW1493" s="15" t="s">
        <v>37</v>
      </c>
      <c r="AX1493" s="15" t="s">
        <v>75</v>
      </c>
      <c r="AY1493" s="236" t="s">
        <v>144</v>
      </c>
    </row>
    <row r="1494" spans="2:51" s="13" customFormat="1" ht="11.25">
      <c r="B1494" s="201"/>
      <c r="C1494" s="202"/>
      <c r="D1494" s="193" t="s">
        <v>184</v>
      </c>
      <c r="E1494" s="203" t="s">
        <v>19</v>
      </c>
      <c r="F1494" s="204" t="s">
        <v>1692</v>
      </c>
      <c r="G1494" s="202"/>
      <c r="H1494" s="205">
        <v>82.6</v>
      </c>
      <c r="I1494" s="206"/>
      <c r="J1494" s="202"/>
      <c r="K1494" s="202"/>
      <c r="L1494" s="207"/>
      <c r="M1494" s="208"/>
      <c r="N1494" s="209"/>
      <c r="O1494" s="209"/>
      <c r="P1494" s="209"/>
      <c r="Q1494" s="209"/>
      <c r="R1494" s="209"/>
      <c r="S1494" s="209"/>
      <c r="T1494" s="210"/>
      <c r="AT1494" s="211" t="s">
        <v>184</v>
      </c>
      <c r="AU1494" s="211" t="s">
        <v>85</v>
      </c>
      <c r="AV1494" s="13" t="s">
        <v>85</v>
      </c>
      <c r="AW1494" s="13" t="s">
        <v>37</v>
      </c>
      <c r="AX1494" s="13" t="s">
        <v>75</v>
      </c>
      <c r="AY1494" s="211" t="s">
        <v>144</v>
      </c>
    </row>
    <row r="1495" spans="2:51" s="13" customFormat="1" ht="11.25">
      <c r="B1495" s="201"/>
      <c r="C1495" s="202"/>
      <c r="D1495" s="193" t="s">
        <v>184</v>
      </c>
      <c r="E1495" s="203" t="s">
        <v>19</v>
      </c>
      <c r="F1495" s="204" t="s">
        <v>1693</v>
      </c>
      <c r="G1495" s="202"/>
      <c r="H1495" s="205">
        <v>184.704</v>
      </c>
      <c r="I1495" s="206"/>
      <c r="J1495" s="202"/>
      <c r="K1495" s="202"/>
      <c r="L1495" s="207"/>
      <c r="M1495" s="208"/>
      <c r="N1495" s="209"/>
      <c r="O1495" s="209"/>
      <c r="P1495" s="209"/>
      <c r="Q1495" s="209"/>
      <c r="R1495" s="209"/>
      <c r="S1495" s="209"/>
      <c r="T1495" s="210"/>
      <c r="AT1495" s="211" t="s">
        <v>184</v>
      </c>
      <c r="AU1495" s="211" t="s">
        <v>85</v>
      </c>
      <c r="AV1495" s="13" t="s">
        <v>85</v>
      </c>
      <c r="AW1495" s="13" t="s">
        <v>37</v>
      </c>
      <c r="AX1495" s="13" t="s">
        <v>75</v>
      </c>
      <c r="AY1495" s="211" t="s">
        <v>144</v>
      </c>
    </row>
    <row r="1496" spans="2:51" s="15" customFormat="1" ht="11.25">
      <c r="B1496" s="227"/>
      <c r="C1496" s="228"/>
      <c r="D1496" s="193" t="s">
        <v>184</v>
      </c>
      <c r="E1496" s="229" t="s">
        <v>19</v>
      </c>
      <c r="F1496" s="230" t="s">
        <v>1669</v>
      </c>
      <c r="G1496" s="228"/>
      <c r="H1496" s="229" t="s">
        <v>19</v>
      </c>
      <c r="I1496" s="231"/>
      <c r="J1496" s="228"/>
      <c r="K1496" s="228"/>
      <c r="L1496" s="232"/>
      <c r="M1496" s="233"/>
      <c r="N1496" s="234"/>
      <c r="O1496" s="234"/>
      <c r="P1496" s="234"/>
      <c r="Q1496" s="234"/>
      <c r="R1496" s="234"/>
      <c r="S1496" s="234"/>
      <c r="T1496" s="235"/>
      <c r="AT1496" s="236" t="s">
        <v>184</v>
      </c>
      <c r="AU1496" s="236" t="s">
        <v>85</v>
      </c>
      <c r="AV1496" s="15" t="s">
        <v>83</v>
      </c>
      <c r="AW1496" s="15" t="s">
        <v>37</v>
      </c>
      <c r="AX1496" s="15" t="s">
        <v>75</v>
      </c>
      <c r="AY1496" s="236" t="s">
        <v>144</v>
      </c>
    </row>
    <row r="1497" spans="2:51" s="13" customFormat="1" ht="11.25">
      <c r="B1497" s="201"/>
      <c r="C1497" s="202"/>
      <c r="D1497" s="193" t="s">
        <v>184</v>
      </c>
      <c r="E1497" s="203" t="s">
        <v>19</v>
      </c>
      <c r="F1497" s="204" t="s">
        <v>1694</v>
      </c>
      <c r="G1497" s="202"/>
      <c r="H1497" s="205">
        <v>72.3</v>
      </c>
      <c r="I1497" s="206"/>
      <c r="J1497" s="202"/>
      <c r="K1497" s="202"/>
      <c r="L1497" s="207"/>
      <c r="M1497" s="208"/>
      <c r="N1497" s="209"/>
      <c r="O1497" s="209"/>
      <c r="P1497" s="209"/>
      <c r="Q1497" s="209"/>
      <c r="R1497" s="209"/>
      <c r="S1497" s="209"/>
      <c r="T1497" s="210"/>
      <c r="AT1497" s="211" t="s">
        <v>184</v>
      </c>
      <c r="AU1497" s="211" t="s">
        <v>85</v>
      </c>
      <c r="AV1497" s="13" t="s">
        <v>85</v>
      </c>
      <c r="AW1497" s="13" t="s">
        <v>37</v>
      </c>
      <c r="AX1497" s="13" t="s">
        <v>75</v>
      </c>
      <c r="AY1497" s="211" t="s">
        <v>144</v>
      </c>
    </row>
    <row r="1498" spans="2:51" s="13" customFormat="1" ht="11.25">
      <c r="B1498" s="201"/>
      <c r="C1498" s="202"/>
      <c r="D1498" s="193" t="s">
        <v>184</v>
      </c>
      <c r="E1498" s="203" t="s">
        <v>19</v>
      </c>
      <c r="F1498" s="204" t="s">
        <v>1695</v>
      </c>
      <c r="G1498" s="202"/>
      <c r="H1498" s="205">
        <v>197.39</v>
      </c>
      <c r="I1498" s="206"/>
      <c r="J1498" s="202"/>
      <c r="K1498" s="202"/>
      <c r="L1498" s="207"/>
      <c r="M1498" s="208"/>
      <c r="N1498" s="209"/>
      <c r="O1498" s="209"/>
      <c r="P1498" s="209"/>
      <c r="Q1498" s="209"/>
      <c r="R1498" s="209"/>
      <c r="S1498" s="209"/>
      <c r="T1498" s="210"/>
      <c r="AT1498" s="211" t="s">
        <v>184</v>
      </c>
      <c r="AU1498" s="211" t="s">
        <v>85</v>
      </c>
      <c r="AV1498" s="13" t="s">
        <v>85</v>
      </c>
      <c r="AW1498" s="13" t="s">
        <v>37</v>
      </c>
      <c r="AX1498" s="13" t="s">
        <v>75</v>
      </c>
      <c r="AY1498" s="211" t="s">
        <v>144</v>
      </c>
    </row>
    <row r="1499" spans="2:51" s="15" customFormat="1" ht="11.25">
      <c r="B1499" s="227"/>
      <c r="C1499" s="228"/>
      <c r="D1499" s="193" t="s">
        <v>184</v>
      </c>
      <c r="E1499" s="229" t="s">
        <v>19</v>
      </c>
      <c r="F1499" s="230" t="s">
        <v>1671</v>
      </c>
      <c r="G1499" s="228"/>
      <c r="H1499" s="229" t="s">
        <v>19</v>
      </c>
      <c r="I1499" s="231"/>
      <c r="J1499" s="228"/>
      <c r="K1499" s="228"/>
      <c r="L1499" s="232"/>
      <c r="M1499" s="233"/>
      <c r="N1499" s="234"/>
      <c r="O1499" s="234"/>
      <c r="P1499" s="234"/>
      <c r="Q1499" s="234"/>
      <c r="R1499" s="234"/>
      <c r="S1499" s="234"/>
      <c r="T1499" s="235"/>
      <c r="AT1499" s="236" t="s">
        <v>184</v>
      </c>
      <c r="AU1499" s="236" t="s">
        <v>85</v>
      </c>
      <c r="AV1499" s="15" t="s">
        <v>83</v>
      </c>
      <c r="AW1499" s="15" t="s">
        <v>37</v>
      </c>
      <c r="AX1499" s="15" t="s">
        <v>75</v>
      </c>
      <c r="AY1499" s="236" t="s">
        <v>144</v>
      </c>
    </row>
    <row r="1500" spans="2:51" s="13" customFormat="1" ht="11.25">
      <c r="B1500" s="201"/>
      <c r="C1500" s="202"/>
      <c r="D1500" s="193" t="s">
        <v>184</v>
      </c>
      <c r="E1500" s="203" t="s">
        <v>19</v>
      </c>
      <c r="F1500" s="204" t="s">
        <v>1696</v>
      </c>
      <c r="G1500" s="202"/>
      <c r="H1500" s="205">
        <v>73.1</v>
      </c>
      <c r="I1500" s="206"/>
      <c r="J1500" s="202"/>
      <c r="K1500" s="202"/>
      <c r="L1500" s="207"/>
      <c r="M1500" s="208"/>
      <c r="N1500" s="209"/>
      <c r="O1500" s="209"/>
      <c r="P1500" s="209"/>
      <c r="Q1500" s="209"/>
      <c r="R1500" s="209"/>
      <c r="S1500" s="209"/>
      <c r="T1500" s="210"/>
      <c r="AT1500" s="211" t="s">
        <v>184</v>
      </c>
      <c r="AU1500" s="211" t="s">
        <v>85</v>
      </c>
      <c r="AV1500" s="13" t="s">
        <v>85</v>
      </c>
      <c r="AW1500" s="13" t="s">
        <v>37</v>
      </c>
      <c r="AX1500" s="13" t="s">
        <v>75</v>
      </c>
      <c r="AY1500" s="211" t="s">
        <v>144</v>
      </c>
    </row>
    <row r="1501" spans="2:51" s="13" customFormat="1" ht="11.25">
      <c r="B1501" s="201"/>
      <c r="C1501" s="202"/>
      <c r="D1501" s="193" t="s">
        <v>184</v>
      </c>
      <c r="E1501" s="203" t="s">
        <v>19</v>
      </c>
      <c r="F1501" s="204" t="s">
        <v>1695</v>
      </c>
      <c r="G1501" s="202"/>
      <c r="H1501" s="205">
        <v>197.39</v>
      </c>
      <c r="I1501" s="206"/>
      <c r="J1501" s="202"/>
      <c r="K1501" s="202"/>
      <c r="L1501" s="207"/>
      <c r="M1501" s="208"/>
      <c r="N1501" s="209"/>
      <c r="O1501" s="209"/>
      <c r="P1501" s="209"/>
      <c r="Q1501" s="209"/>
      <c r="R1501" s="209"/>
      <c r="S1501" s="209"/>
      <c r="T1501" s="210"/>
      <c r="AT1501" s="211" t="s">
        <v>184</v>
      </c>
      <c r="AU1501" s="211" t="s">
        <v>85</v>
      </c>
      <c r="AV1501" s="13" t="s">
        <v>85</v>
      </c>
      <c r="AW1501" s="13" t="s">
        <v>37</v>
      </c>
      <c r="AX1501" s="13" t="s">
        <v>75</v>
      </c>
      <c r="AY1501" s="211" t="s">
        <v>144</v>
      </c>
    </row>
    <row r="1502" spans="2:51" s="15" customFormat="1" ht="11.25">
      <c r="B1502" s="227"/>
      <c r="C1502" s="228"/>
      <c r="D1502" s="193" t="s">
        <v>184</v>
      </c>
      <c r="E1502" s="229" t="s">
        <v>19</v>
      </c>
      <c r="F1502" s="230" t="s">
        <v>1674</v>
      </c>
      <c r="G1502" s="228"/>
      <c r="H1502" s="229" t="s">
        <v>19</v>
      </c>
      <c r="I1502" s="231"/>
      <c r="J1502" s="228"/>
      <c r="K1502" s="228"/>
      <c r="L1502" s="232"/>
      <c r="M1502" s="233"/>
      <c r="N1502" s="234"/>
      <c r="O1502" s="234"/>
      <c r="P1502" s="234"/>
      <c r="Q1502" s="234"/>
      <c r="R1502" s="234"/>
      <c r="S1502" s="234"/>
      <c r="T1502" s="235"/>
      <c r="AT1502" s="236" t="s">
        <v>184</v>
      </c>
      <c r="AU1502" s="236" t="s">
        <v>85</v>
      </c>
      <c r="AV1502" s="15" t="s">
        <v>83</v>
      </c>
      <c r="AW1502" s="15" t="s">
        <v>37</v>
      </c>
      <c r="AX1502" s="15" t="s">
        <v>75</v>
      </c>
      <c r="AY1502" s="236" t="s">
        <v>144</v>
      </c>
    </row>
    <row r="1503" spans="2:51" s="13" customFormat="1" ht="11.25">
      <c r="B1503" s="201"/>
      <c r="C1503" s="202"/>
      <c r="D1503" s="193" t="s">
        <v>184</v>
      </c>
      <c r="E1503" s="203" t="s">
        <v>19</v>
      </c>
      <c r="F1503" s="204" t="s">
        <v>1696</v>
      </c>
      <c r="G1503" s="202"/>
      <c r="H1503" s="205">
        <v>73.1</v>
      </c>
      <c r="I1503" s="206"/>
      <c r="J1503" s="202"/>
      <c r="K1503" s="202"/>
      <c r="L1503" s="207"/>
      <c r="M1503" s="208"/>
      <c r="N1503" s="209"/>
      <c r="O1503" s="209"/>
      <c r="P1503" s="209"/>
      <c r="Q1503" s="209"/>
      <c r="R1503" s="209"/>
      <c r="S1503" s="209"/>
      <c r="T1503" s="210"/>
      <c r="AT1503" s="211" t="s">
        <v>184</v>
      </c>
      <c r="AU1503" s="211" t="s">
        <v>85</v>
      </c>
      <c r="AV1503" s="13" t="s">
        <v>85</v>
      </c>
      <c r="AW1503" s="13" t="s">
        <v>37</v>
      </c>
      <c r="AX1503" s="13" t="s">
        <v>75</v>
      </c>
      <c r="AY1503" s="211" t="s">
        <v>144</v>
      </c>
    </row>
    <row r="1504" spans="2:51" s="13" customFormat="1" ht="11.25">
      <c r="B1504" s="201"/>
      <c r="C1504" s="202"/>
      <c r="D1504" s="193" t="s">
        <v>184</v>
      </c>
      <c r="E1504" s="203" t="s">
        <v>19</v>
      </c>
      <c r="F1504" s="204" t="s">
        <v>1697</v>
      </c>
      <c r="G1504" s="202"/>
      <c r="H1504" s="205">
        <v>197.39</v>
      </c>
      <c r="I1504" s="206"/>
      <c r="J1504" s="202"/>
      <c r="K1504" s="202"/>
      <c r="L1504" s="207"/>
      <c r="M1504" s="208"/>
      <c r="N1504" s="209"/>
      <c r="O1504" s="209"/>
      <c r="P1504" s="209"/>
      <c r="Q1504" s="209"/>
      <c r="R1504" s="209"/>
      <c r="S1504" s="209"/>
      <c r="T1504" s="210"/>
      <c r="AT1504" s="211" t="s">
        <v>184</v>
      </c>
      <c r="AU1504" s="211" t="s">
        <v>85</v>
      </c>
      <c r="AV1504" s="13" t="s">
        <v>85</v>
      </c>
      <c r="AW1504" s="13" t="s">
        <v>37</v>
      </c>
      <c r="AX1504" s="13" t="s">
        <v>75</v>
      </c>
      <c r="AY1504" s="211" t="s">
        <v>144</v>
      </c>
    </row>
    <row r="1505" spans="2:51" s="15" customFormat="1" ht="11.25">
      <c r="B1505" s="227"/>
      <c r="C1505" s="228"/>
      <c r="D1505" s="193" t="s">
        <v>184</v>
      </c>
      <c r="E1505" s="229" t="s">
        <v>19</v>
      </c>
      <c r="F1505" s="230" t="s">
        <v>1677</v>
      </c>
      <c r="G1505" s="228"/>
      <c r="H1505" s="229" t="s">
        <v>19</v>
      </c>
      <c r="I1505" s="231"/>
      <c r="J1505" s="228"/>
      <c r="K1505" s="228"/>
      <c r="L1505" s="232"/>
      <c r="M1505" s="233"/>
      <c r="N1505" s="234"/>
      <c r="O1505" s="234"/>
      <c r="P1505" s="234"/>
      <c r="Q1505" s="234"/>
      <c r="R1505" s="234"/>
      <c r="S1505" s="234"/>
      <c r="T1505" s="235"/>
      <c r="AT1505" s="236" t="s">
        <v>184</v>
      </c>
      <c r="AU1505" s="236" t="s">
        <v>85</v>
      </c>
      <c r="AV1505" s="15" t="s">
        <v>83</v>
      </c>
      <c r="AW1505" s="15" t="s">
        <v>37</v>
      </c>
      <c r="AX1505" s="15" t="s">
        <v>75</v>
      </c>
      <c r="AY1505" s="236" t="s">
        <v>144</v>
      </c>
    </row>
    <row r="1506" spans="2:51" s="13" customFormat="1" ht="11.25">
      <c r="B1506" s="201"/>
      <c r="C1506" s="202"/>
      <c r="D1506" s="193" t="s">
        <v>184</v>
      </c>
      <c r="E1506" s="203" t="s">
        <v>19</v>
      </c>
      <c r="F1506" s="204" t="s">
        <v>1698</v>
      </c>
      <c r="G1506" s="202"/>
      <c r="H1506" s="205">
        <v>33.6</v>
      </c>
      <c r="I1506" s="206"/>
      <c r="J1506" s="202"/>
      <c r="K1506" s="202"/>
      <c r="L1506" s="207"/>
      <c r="M1506" s="208"/>
      <c r="N1506" s="209"/>
      <c r="O1506" s="209"/>
      <c r="P1506" s="209"/>
      <c r="Q1506" s="209"/>
      <c r="R1506" s="209"/>
      <c r="S1506" s="209"/>
      <c r="T1506" s="210"/>
      <c r="AT1506" s="211" t="s">
        <v>184</v>
      </c>
      <c r="AU1506" s="211" t="s">
        <v>85</v>
      </c>
      <c r="AV1506" s="13" t="s">
        <v>85</v>
      </c>
      <c r="AW1506" s="13" t="s">
        <v>37</v>
      </c>
      <c r="AX1506" s="13" t="s">
        <v>75</v>
      </c>
      <c r="AY1506" s="211" t="s">
        <v>144</v>
      </c>
    </row>
    <row r="1507" spans="2:51" s="13" customFormat="1" ht="11.25">
      <c r="B1507" s="201"/>
      <c r="C1507" s="202"/>
      <c r="D1507" s="193" t="s">
        <v>184</v>
      </c>
      <c r="E1507" s="203" t="s">
        <v>19</v>
      </c>
      <c r="F1507" s="204" t="s">
        <v>1699</v>
      </c>
      <c r="G1507" s="202"/>
      <c r="H1507" s="205">
        <v>120</v>
      </c>
      <c r="I1507" s="206"/>
      <c r="J1507" s="202"/>
      <c r="K1507" s="202"/>
      <c r="L1507" s="207"/>
      <c r="M1507" s="208"/>
      <c r="N1507" s="209"/>
      <c r="O1507" s="209"/>
      <c r="P1507" s="209"/>
      <c r="Q1507" s="209"/>
      <c r="R1507" s="209"/>
      <c r="S1507" s="209"/>
      <c r="T1507" s="210"/>
      <c r="AT1507" s="211" t="s">
        <v>184</v>
      </c>
      <c r="AU1507" s="211" t="s">
        <v>85</v>
      </c>
      <c r="AV1507" s="13" t="s">
        <v>85</v>
      </c>
      <c r="AW1507" s="13" t="s">
        <v>37</v>
      </c>
      <c r="AX1507" s="13" t="s">
        <v>75</v>
      </c>
      <c r="AY1507" s="211" t="s">
        <v>144</v>
      </c>
    </row>
    <row r="1508" spans="2:51" s="14" customFormat="1" ht="11.25">
      <c r="B1508" s="212"/>
      <c r="C1508" s="213"/>
      <c r="D1508" s="193" t="s">
        <v>184</v>
      </c>
      <c r="E1508" s="214" t="s">
        <v>19</v>
      </c>
      <c r="F1508" s="215" t="s">
        <v>186</v>
      </c>
      <c r="G1508" s="213"/>
      <c r="H1508" s="216">
        <v>1751.8769999999995</v>
      </c>
      <c r="I1508" s="217"/>
      <c r="J1508" s="213"/>
      <c r="K1508" s="213"/>
      <c r="L1508" s="218"/>
      <c r="M1508" s="219"/>
      <c r="N1508" s="220"/>
      <c r="O1508" s="220"/>
      <c r="P1508" s="220"/>
      <c r="Q1508" s="220"/>
      <c r="R1508" s="220"/>
      <c r="S1508" s="220"/>
      <c r="T1508" s="221"/>
      <c r="AT1508" s="222" t="s">
        <v>184</v>
      </c>
      <c r="AU1508" s="222" t="s">
        <v>85</v>
      </c>
      <c r="AV1508" s="14" t="s">
        <v>169</v>
      </c>
      <c r="AW1508" s="14" t="s">
        <v>37</v>
      </c>
      <c r="AX1508" s="14" t="s">
        <v>83</v>
      </c>
      <c r="AY1508" s="222" t="s">
        <v>144</v>
      </c>
    </row>
    <row r="1509" spans="1:65" s="2" customFormat="1" ht="16.5" customHeight="1">
      <c r="A1509" s="36"/>
      <c r="B1509" s="37"/>
      <c r="C1509" s="248" t="s">
        <v>1786</v>
      </c>
      <c r="D1509" s="248" t="s">
        <v>654</v>
      </c>
      <c r="E1509" s="249" t="s">
        <v>1776</v>
      </c>
      <c r="F1509" s="250" t="s">
        <v>1777</v>
      </c>
      <c r="G1509" s="251" t="s">
        <v>199</v>
      </c>
      <c r="H1509" s="252">
        <v>1839.471</v>
      </c>
      <c r="I1509" s="253"/>
      <c r="J1509" s="254">
        <f>ROUND(I1509*H1509,2)</f>
        <v>0</v>
      </c>
      <c r="K1509" s="250" t="s">
        <v>151</v>
      </c>
      <c r="L1509" s="255"/>
      <c r="M1509" s="256" t="s">
        <v>19</v>
      </c>
      <c r="N1509" s="257" t="s">
        <v>46</v>
      </c>
      <c r="O1509" s="66"/>
      <c r="P1509" s="189">
        <f>O1509*H1509</f>
        <v>0</v>
      </c>
      <c r="Q1509" s="189">
        <v>0</v>
      </c>
      <c r="R1509" s="189">
        <f>Q1509*H1509</f>
        <v>0</v>
      </c>
      <c r="S1509" s="189">
        <v>0</v>
      </c>
      <c r="T1509" s="190">
        <f>S1509*H1509</f>
        <v>0</v>
      </c>
      <c r="U1509" s="36"/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R1509" s="191" t="s">
        <v>573</v>
      </c>
      <c r="AT1509" s="191" t="s">
        <v>654</v>
      </c>
      <c r="AU1509" s="191" t="s">
        <v>85</v>
      </c>
      <c r="AY1509" s="19" t="s">
        <v>144</v>
      </c>
      <c r="BE1509" s="192">
        <f>IF(N1509="základní",J1509,0)</f>
        <v>0</v>
      </c>
      <c r="BF1509" s="192">
        <f>IF(N1509="snížená",J1509,0)</f>
        <v>0</v>
      </c>
      <c r="BG1509" s="192">
        <f>IF(N1509="zákl. přenesená",J1509,0)</f>
        <v>0</v>
      </c>
      <c r="BH1509" s="192">
        <f>IF(N1509="sníž. přenesená",J1509,0)</f>
        <v>0</v>
      </c>
      <c r="BI1509" s="192">
        <f>IF(N1509="nulová",J1509,0)</f>
        <v>0</v>
      </c>
      <c r="BJ1509" s="19" t="s">
        <v>83</v>
      </c>
      <c r="BK1509" s="192">
        <f>ROUND(I1509*H1509,2)</f>
        <v>0</v>
      </c>
      <c r="BL1509" s="19" t="s">
        <v>249</v>
      </c>
      <c r="BM1509" s="191" t="s">
        <v>1787</v>
      </c>
    </row>
    <row r="1510" spans="1:47" s="2" customFormat="1" ht="11.25">
      <c r="A1510" s="36"/>
      <c r="B1510" s="37"/>
      <c r="C1510" s="38"/>
      <c r="D1510" s="193" t="s">
        <v>154</v>
      </c>
      <c r="E1510" s="38"/>
      <c r="F1510" s="194" t="s">
        <v>1777</v>
      </c>
      <c r="G1510" s="38"/>
      <c r="H1510" s="38"/>
      <c r="I1510" s="195"/>
      <c r="J1510" s="38"/>
      <c r="K1510" s="38"/>
      <c r="L1510" s="41"/>
      <c r="M1510" s="196"/>
      <c r="N1510" s="197"/>
      <c r="O1510" s="66"/>
      <c r="P1510" s="66"/>
      <c r="Q1510" s="66"/>
      <c r="R1510" s="66"/>
      <c r="S1510" s="66"/>
      <c r="T1510" s="67"/>
      <c r="U1510" s="36"/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T1510" s="19" t="s">
        <v>154</v>
      </c>
      <c r="AU1510" s="19" t="s">
        <v>85</v>
      </c>
    </row>
    <row r="1511" spans="2:51" s="13" customFormat="1" ht="11.25">
      <c r="B1511" s="201"/>
      <c r="C1511" s="202"/>
      <c r="D1511" s="193" t="s">
        <v>184</v>
      </c>
      <c r="E1511" s="203" t="s">
        <v>19</v>
      </c>
      <c r="F1511" s="204" t="s">
        <v>1788</v>
      </c>
      <c r="G1511" s="202"/>
      <c r="H1511" s="205">
        <v>1839.471</v>
      </c>
      <c r="I1511" s="206"/>
      <c r="J1511" s="202"/>
      <c r="K1511" s="202"/>
      <c r="L1511" s="207"/>
      <c r="M1511" s="208"/>
      <c r="N1511" s="209"/>
      <c r="O1511" s="209"/>
      <c r="P1511" s="209"/>
      <c r="Q1511" s="209"/>
      <c r="R1511" s="209"/>
      <c r="S1511" s="209"/>
      <c r="T1511" s="210"/>
      <c r="AT1511" s="211" t="s">
        <v>184</v>
      </c>
      <c r="AU1511" s="211" t="s">
        <v>85</v>
      </c>
      <c r="AV1511" s="13" t="s">
        <v>85</v>
      </c>
      <c r="AW1511" s="13" t="s">
        <v>37</v>
      </c>
      <c r="AX1511" s="13" t="s">
        <v>83</v>
      </c>
      <c r="AY1511" s="211" t="s">
        <v>144</v>
      </c>
    </row>
    <row r="1512" spans="1:65" s="2" customFormat="1" ht="16.5" customHeight="1">
      <c r="A1512" s="36"/>
      <c r="B1512" s="37"/>
      <c r="C1512" s="180" t="s">
        <v>1789</v>
      </c>
      <c r="D1512" s="180" t="s">
        <v>147</v>
      </c>
      <c r="E1512" s="181" t="s">
        <v>1790</v>
      </c>
      <c r="F1512" s="182" t="s">
        <v>1791</v>
      </c>
      <c r="G1512" s="183" t="s">
        <v>199</v>
      </c>
      <c r="H1512" s="184">
        <v>300</v>
      </c>
      <c r="I1512" s="185"/>
      <c r="J1512" s="186">
        <f>ROUND(I1512*H1512,2)</f>
        <v>0</v>
      </c>
      <c r="K1512" s="182" t="s">
        <v>151</v>
      </c>
      <c r="L1512" s="41"/>
      <c r="M1512" s="187" t="s">
        <v>19</v>
      </c>
      <c r="N1512" s="188" t="s">
        <v>46</v>
      </c>
      <c r="O1512" s="66"/>
      <c r="P1512" s="189">
        <f>O1512*H1512</f>
        <v>0</v>
      </c>
      <c r="Q1512" s="189">
        <v>0</v>
      </c>
      <c r="R1512" s="189">
        <f>Q1512*H1512</f>
        <v>0</v>
      </c>
      <c r="S1512" s="189">
        <v>0</v>
      </c>
      <c r="T1512" s="190">
        <f>S1512*H1512</f>
        <v>0</v>
      </c>
      <c r="U1512" s="36"/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R1512" s="191" t="s">
        <v>249</v>
      </c>
      <c r="AT1512" s="191" t="s">
        <v>147</v>
      </c>
      <c r="AU1512" s="191" t="s">
        <v>85</v>
      </c>
      <c r="AY1512" s="19" t="s">
        <v>144</v>
      </c>
      <c r="BE1512" s="192">
        <f>IF(N1512="základní",J1512,0)</f>
        <v>0</v>
      </c>
      <c r="BF1512" s="192">
        <f>IF(N1512="snížená",J1512,0)</f>
        <v>0</v>
      </c>
      <c r="BG1512" s="192">
        <f>IF(N1512="zákl. přenesená",J1512,0)</f>
        <v>0</v>
      </c>
      <c r="BH1512" s="192">
        <f>IF(N1512="sníž. přenesená",J1512,0)</f>
        <v>0</v>
      </c>
      <c r="BI1512" s="192">
        <f>IF(N1512="nulová",J1512,0)</f>
        <v>0</v>
      </c>
      <c r="BJ1512" s="19" t="s">
        <v>83</v>
      </c>
      <c r="BK1512" s="192">
        <f>ROUND(I1512*H1512,2)</f>
        <v>0</v>
      </c>
      <c r="BL1512" s="19" t="s">
        <v>249</v>
      </c>
      <c r="BM1512" s="191" t="s">
        <v>1792</v>
      </c>
    </row>
    <row r="1513" spans="1:47" s="2" customFormat="1" ht="19.5">
      <c r="A1513" s="36"/>
      <c r="B1513" s="37"/>
      <c r="C1513" s="38"/>
      <c r="D1513" s="193" t="s">
        <v>154</v>
      </c>
      <c r="E1513" s="38"/>
      <c r="F1513" s="194" t="s">
        <v>1793</v>
      </c>
      <c r="G1513" s="38"/>
      <c r="H1513" s="38"/>
      <c r="I1513" s="195"/>
      <c r="J1513" s="38"/>
      <c r="K1513" s="38"/>
      <c r="L1513" s="41"/>
      <c r="M1513" s="196"/>
      <c r="N1513" s="197"/>
      <c r="O1513" s="66"/>
      <c r="P1513" s="66"/>
      <c r="Q1513" s="66"/>
      <c r="R1513" s="66"/>
      <c r="S1513" s="66"/>
      <c r="T1513" s="67"/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T1513" s="19" t="s">
        <v>154</v>
      </c>
      <c r="AU1513" s="19" t="s">
        <v>85</v>
      </c>
    </row>
    <row r="1514" spans="1:47" s="2" customFormat="1" ht="11.25">
      <c r="A1514" s="36"/>
      <c r="B1514" s="37"/>
      <c r="C1514" s="38"/>
      <c r="D1514" s="198" t="s">
        <v>155</v>
      </c>
      <c r="E1514" s="38"/>
      <c r="F1514" s="199" t="s">
        <v>1794</v>
      </c>
      <c r="G1514" s="38"/>
      <c r="H1514" s="38"/>
      <c r="I1514" s="195"/>
      <c r="J1514" s="38"/>
      <c r="K1514" s="38"/>
      <c r="L1514" s="41"/>
      <c r="M1514" s="196"/>
      <c r="N1514" s="197"/>
      <c r="O1514" s="66"/>
      <c r="P1514" s="66"/>
      <c r="Q1514" s="66"/>
      <c r="R1514" s="66"/>
      <c r="S1514" s="66"/>
      <c r="T1514" s="67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T1514" s="19" t="s">
        <v>155</v>
      </c>
      <c r="AU1514" s="19" t="s">
        <v>85</v>
      </c>
    </row>
    <row r="1515" spans="2:51" s="13" customFormat="1" ht="11.25">
      <c r="B1515" s="201"/>
      <c r="C1515" s="202"/>
      <c r="D1515" s="193" t="s">
        <v>184</v>
      </c>
      <c r="E1515" s="203" t="s">
        <v>19</v>
      </c>
      <c r="F1515" s="204" t="s">
        <v>1725</v>
      </c>
      <c r="G1515" s="202"/>
      <c r="H1515" s="205">
        <v>300</v>
      </c>
      <c r="I1515" s="206"/>
      <c r="J1515" s="202"/>
      <c r="K1515" s="202"/>
      <c r="L1515" s="207"/>
      <c r="M1515" s="208"/>
      <c r="N1515" s="209"/>
      <c r="O1515" s="209"/>
      <c r="P1515" s="209"/>
      <c r="Q1515" s="209"/>
      <c r="R1515" s="209"/>
      <c r="S1515" s="209"/>
      <c r="T1515" s="210"/>
      <c r="AT1515" s="211" t="s">
        <v>184</v>
      </c>
      <c r="AU1515" s="211" t="s">
        <v>85</v>
      </c>
      <c r="AV1515" s="13" t="s">
        <v>85</v>
      </c>
      <c r="AW1515" s="13" t="s">
        <v>37</v>
      </c>
      <c r="AX1515" s="13" t="s">
        <v>75</v>
      </c>
      <c r="AY1515" s="211" t="s">
        <v>144</v>
      </c>
    </row>
    <row r="1516" spans="2:51" s="14" customFormat="1" ht="11.25">
      <c r="B1516" s="212"/>
      <c r="C1516" s="213"/>
      <c r="D1516" s="193" t="s">
        <v>184</v>
      </c>
      <c r="E1516" s="214" t="s">
        <v>19</v>
      </c>
      <c r="F1516" s="215" t="s">
        <v>186</v>
      </c>
      <c r="G1516" s="213"/>
      <c r="H1516" s="216">
        <v>300</v>
      </c>
      <c r="I1516" s="217"/>
      <c r="J1516" s="213"/>
      <c r="K1516" s="213"/>
      <c r="L1516" s="218"/>
      <c r="M1516" s="219"/>
      <c r="N1516" s="220"/>
      <c r="O1516" s="220"/>
      <c r="P1516" s="220"/>
      <c r="Q1516" s="220"/>
      <c r="R1516" s="220"/>
      <c r="S1516" s="220"/>
      <c r="T1516" s="221"/>
      <c r="AT1516" s="222" t="s">
        <v>184</v>
      </c>
      <c r="AU1516" s="222" t="s">
        <v>85</v>
      </c>
      <c r="AV1516" s="14" t="s">
        <v>169</v>
      </c>
      <c r="AW1516" s="14" t="s">
        <v>37</v>
      </c>
      <c r="AX1516" s="14" t="s">
        <v>83</v>
      </c>
      <c r="AY1516" s="222" t="s">
        <v>144</v>
      </c>
    </row>
    <row r="1517" spans="1:65" s="2" customFormat="1" ht="16.5" customHeight="1">
      <c r="A1517" s="36"/>
      <c r="B1517" s="37"/>
      <c r="C1517" s="248" t="s">
        <v>1795</v>
      </c>
      <c r="D1517" s="248" t="s">
        <v>654</v>
      </c>
      <c r="E1517" s="249" t="s">
        <v>1776</v>
      </c>
      <c r="F1517" s="250" t="s">
        <v>1777</v>
      </c>
      <c r="G1517" s="251" t="s">
        <v>199</v>
      </c>
      <c r="H1517" s="252">
        <v>315</v>
      </c>
      <c r="I1517" s="253"/>
      <c r="J1517" s="254">
        <f>ROUND(I1517*H1517,2)</f>
        <v>0</v>
      </c>
      <c r="K1517" s="250" t="s">
        <v>151</v>
      </c>
      <c r="L1517" s="255"/>
      <c r="M1517" s="256" t="s">
        <v>19</v>
      </c>
      <c r="N1517" s="257" t="s">
        <v>46</v>
      </c>
      <c r="O1517" s="66"/>
      <c r="P1517" s="189">
        <f>O1517*H1517</f>
        <v>0</v>
      </c>
      <c r="Q1517" s="189">
        <v>0</v>
      </c>
      <c r="R1517" s="189">
        <f>Q1517*H1517</f>
        <v>0</v>
      </c>
      <c r="S1517" s="189">
        <v>0</v>
      </c>
      <c r="T1517" s="190">
        <f>S1517*H1517</f>
        <v>0</v>
      </c>
      <c r="U1517" s="36"/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R1517" s="191" t="s">
        <v>573</v>
      </c>
      <c r="AT1517" s="191" t="s">
        <v>654</v>
      </c>
      <c r="AU1517" s="191" t="s">
        <v>85</v>
      </c>
      <c r="AY1517" s="19" t="s">
        <v>144</v>
      </c>
      <c r="BE1517" s="192">
        <f>IF(N1517="základní",J1517,0)</f>
        <v>0</v>
      </c>
      <c r="BF1517" s="192">
        <f>IF(N1517="snížená",J1517,0)</f>
        <v>0</v>
      </c>
      <c r="BG1517" s="192">
        <f>IF(N1517="zákl. přenesená",J1517,0)</f>
        <v>0</v>
      </c>
      <c r="BH1517" s="192">
        <f>IF(N1517="sníž. přenesená",J1517,0)</f>
        <v>0</v>
      </c>
      <c r="BI1517" s="192">
        <f>IF(N1517="nulová",J1517,0)</f>
        <v>0</v>
      </c>
      <c r="BJ1517" s="19" t="s">
        <v>83</v>
      </c>
      <c r="BK1517" s="192">
        <f>ROUND(I1517*H1517,2)</f>
        <v>0</v>
      </c>
      <c r="BL1517" s="19" t="s">
        <v>249</v>
      </c>
      <c r="BM1517" s="191" t="s">
        <v>1796</v>
      </c>
    </row>
    <row r="1518" spans="1:47" s="2" customFormat="1" ht="11.25">
      <c r="A1518" s="36"/>
      <c r="B1518" s="37"/>
      <c r="C1518" s="38"/>
      <c r="D1518" s="193" t="s">
        <v>154</v>
      </c>
      <c r="E1518" s="38"/>
      <c r="F1518" s="194" t="s">
        <v>1777</v>
      </c>
      <c r="G1518" s="38"/>
      <c r="H1518" s="38"/>
      <c r="I1518" s="195"/>
      <c r="J1518" s="38"/>
      <c r="K1518" s="38"/>
      <c r="L1518" s="41"/>
      <c r="M1518" s="196"/>
      <c r="N1518" s="197"/>
      <c r="O1518" s="66"/>
      <c r="P1518" s="66"/>
      <c r="Q1518" s="66"/>
      <c r="R1518" s="66"/>
      <c r="S1518" s="66"/>
      <c r="T1518" s="67"/>
      <c r="U1518" s="36"/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T1518" s="19" t="s">
        <v>154</v>
      </c>
      <c r="AU1518" s="19" t="s">
        <v>85</v>
      </c>
    </row>
    <row r="1519" spans="2:51" s="13" customFormat="1" ht="11.25">
      <c r="B1519" s="201"/>
      <c r="C1519" s="202"/>
      <c r="D1519" s="193" t="s">
        <v>184</v>
      </c>
      <c r="E1519" s="203" t="s">
        <v>19</v>
      </c>
      <c r="F1519" s="204" t="s">
        <v>1797</v>
      </c>
      <c r="G1519" s="202"/>
      <c r="H1519" s="205">
        <v>315</v>
      </c>
      <c r="I1519" s="206"/>
      <c r="J1519" s="202"/>
      <c r="K1519" s="202"/>
      <c r="L1519" s="207"/>
      <c r="M1519" s="208"/>
      <c r="N1519" s="209"/>
      <c r="O1519" s="209"/>
      <c r="P1519" s="209"/>
      <c r="Q1519" s="209"/>
      <c r="R1519" s="209"/>
      <c r="S1519" s="209"/>
      <c r="T1519" s="210"/>
      <c r="AT1519" s="211" t="s">
        <v>184</v>
      </c>
      <c r="AU1519" s="211" t="s">
        <v>85</v>
      </c>
      <c r="AV1519" s="13" t="s">
        <v>85</v>
      </c>
      <c r="AW1519" s="13" t="s">
        <v>37</v>
      </c>
      <c r="AX1519" s="13" t="s">
        <v>83</v>
      </c>
      <c r="AY1519" s="211" t="s">
        <v>144</v>
      </c>
    </row>
    <row r="1520" spans="1:65" s="2" customFormat="1" ht="16.5" customHeight="1">
      <c r="A1520" s="36"/>
      <c r="B1520" s="37"/>
      <c r="C1520" s="180" t="s">
        <v>1798</v>
      </c>
      <c r="D1520" s="180" t="s">
        <v>147</v>
      </c>
      <c r="E1520" s="181" t="s">
        <v>1799</v>
      </c>
      <c r="F1520" s="182" t="s">
        <v>1800</v>
      </c>
      <c r="G1520" s="183" t="s">
        <v>199</v>
      </c>
      <c r="H1520" s="184">
        <v>6166.25</v>
      </c>
      <c r="I1520" s="185"/>
      <c r="J1520" s="186">
        <f>ROUND(I1520*H1520,2)</f>
        <v>0</v>
      </c>
      <c r="K1520" s="182" t="s">
        <v>151</v>
      </c>
      <c r="L1520" s="41"/>
      <c r="M1520" s="187" t="s">
        <v>19</v>
      </c>
      <c r="N1520" s="188" t="s">
        <v>46</v>
      </c>
      <c r="O1520" s="66"/>
      <c r="P1520" s="189">
        <f>O1520*H1520</f>
        <v>0</v>
      </c>
      <c r="Q1520" s="189">
        <v>0.00021</v>
      </c>
      <c r="R1520" s="189">
        <f>Q1520*H1520</f>
        <v>1.2949125000000001</v>
      </c>
      <c r="S1520" s="189">
        <v>0</v>
      </c>
      <c r="T1520" s="190">
        <f>S1520*H1520</f>
        <v>0</v>
      </c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R1520" s="191" t="s">
        <v>249</v>
      </c>
      <c r="AT1520" s="191" t="s">
        <v>147</v>
      </c>
      <c r="AU1520" s="191" t="s">
        <v>85</v>
      </c>
      <c r="AY1520" s="19" t="s">
        <v>144</v>
      </c>
      <c r="BE1520" s="192">
        <f>IF(N1520="základní",J1520,0)</f>
        <v>0</v>
      </c>
      <c r="BF1520" s="192">
        <f>IF(N1520="snížená",J1520,0)</f>
        <v>0</v>
      </c>
      <c r="BG1520" s="192">
        <f>IF(N1520="zákl. přenesená",J1520,0)</f>
        <v>0</v>
      </c>
      <c r="BH1520" s="192">
        <f>IF(N1520="sníž. přenesená",J1520,0)</f>
        <v>0</v>
      </c>
      <c r="BI1520" s="192">
        <f>IF(N1520="nulová",J1520,0)</f>
        <v>0</v>
      </c>
      <c r="BJ1520" s="19" t="s">
        <v>83</v>
      </c>
      <c r="BK1520" s="192">
        <f>ROUND(I1520*H1520,2)</f>
        <v>0</v>
      </c>
      <c r="BL1520" s="19" t="s">
        <v>249</v>
      </c>
      <c r="BM1520" s="191" t="s">
        <v>1801</v>
      </c>
    </row>
    <row r="1521" spans="1:47" s="2" customFormat="1" ht="11.25">
      <c r="A1521" s="36"/>
      <c r="B1521" s="37"/>
      <c r="C1521" s="38"/>
      <c r="D1521" s="193" t="s">
        <v>154</v>
      </c>
      <c r="E1521" s="38"/>
      <c r="F1521" s="194" t="s">
        <v>1802</v>
      </c>
      <c r="G1521" s="38"/>
      <c r="H1521" s="38"/>
      <c r="I1521" s="195"/>
      <c r="J1521" s="38"/>
      <c r="K1521" s="38"/>
      <c r="L1521" s="41"/>
      <c r="M1521" s="196"/>
      <c r="N1521" s="197"/>
      <c r="O1521" s="66"/>
      <c r="P1521" s="66"/>
      <c r="Q1521" s="66"/>
      <c r="R1521" s="66"/>
      <c r="S1521" s="66"/>
      <c r="T1521" s="67"/>
      <c r="U1521" s="36"/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T1521" s="19" t="s">
        <v>154</v>
      </c>
      <c r="AU1521" s="19" t="s">
        <v>85</v>
      </c>
    </row>
    <row r="1522" spans="1:47" s="2" customFormat="1" ht="11.25">
      <c r="A1522" s="36"/>
      <c r="B1522" s="37"/>
      <c r="C1522" s="38"/>
      <c r="D1522" s="198" t="s">
        <v>155</v>
      </c>
      <c r="E1522" s="38"/>
      <c r="F1522" s="199" t="s">
        <v>1803</v>
      </c>
      <c r="G1522" s="38"/>
      <c r="H1522" s="38"/>
      <c r="I1522" s="195"/>
      <c r="J1522" s="38"/>
      <c r="K1522" s="38"/>
      <c r="L1522" s="41"/>
      <c r="M1522" s="196"/>
      <c r="N1522" s="197"/>
      <c r="O1522" s="66"/>
      <c r="P1522" s="66"/>
      <c r="Q1522" s="66"/>
      <c r="R1522" s="66"/>
      <c r="S1522" s="66"/>
      <c r="T1522" s="67"/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T1522" s="19" t="s">
        <v>155</v>
      </c>
      <c r="AU1522" s="19" t="s">
        <v>85</v>
      </c>
    </row>
    <row r="1523" spans="2:51" s="15" customFormat="1" ht="11.25">
      <c r="B1523" s="227"/>
      <c r="C1523" s="228"/>
      <c r="D1523" s="193" t="s">
        <v>184</v>
      </c>
      <c r="E1523" s="229" t="s">
        <v>19</v>
      </c>
      <c r="F1523" s="230" t="s">
        <v>416</v>
      </c>
      <c r="G1523" s="228"/>
      <c r="H1523" s="229" t="s">
        <v>19</v>
      </c>
      <c r="I1523" s="231"/>
      <c r="J1523" s="228"/>
      <c r="K1523" s="228"/>
      <c r="L1523" s="232"/>
      <c r="M1523" s="233"/>
      <c r="N1523" s="234"/>
      <c r="O1523" s="234"/>
      <c r="P1523" s="234"/>
      <c r="Q1523" s="234"/>
      <c r="R1523" s="234"/>
      <c r="S1523" s="234"/>
      <c r="T1523" s="235"/>
      <c r="AT1523" s="236" t="s">
        <v>184</v>
      </c>
      <c r="AU1523" s="236" t="s">
        <v>85</v>
      </c>
      <c r="AV1523" s="15" t="s">
        <v>83</v>
      </c>
      <c r="AW1523" s="15" t="s">
        <v>37</v>
      </c>
      <c r="AX1523" s="15" t="s">
        <v>75</v>
      </c>
      <c r="AY1523" s="236" t="s">
        <v>144</v>
      </c>
    </row>
    <row r="1524" spans="2:51" s="13" customFormat="1" ht="11.25">
      <c r="B1524" s="201"/>
      <c r="C1524" s="202"/>
      <c r="D1524" s="193" t="s">
        <v>184</v>
      </c>
      <c r="E1524" s="203" t="s">
        <v>19</v>
      </c>
      <c r="F1524" s="204" t="s">
        <v>1658</v>
      </c>
      <c r="G1524" s="202"/>
      <c r="H1524" s="205">
        <v>53</v>
      </c>
      <c r="I1524" s="206"/>
      <c r="J1524" s="202"/>
      <c r="K1524" s="202"/>
      <c r="L1524" s="207"/>
      <c r="M1524" s="208"/>
      <c r="N1524" s="209"/>
      <c r="O1524" s="209"/>
      <c r="P1524" s="209"/>
      <c r="Q1524" s="209"/>
      <c r="R1524" s="209"/>
      <c r="S1524" s="209"/>
      <c r="T1524" s="210"/>
      <c r="AT1524" s="211" t="s">
        <v>184</v>
      </c>
      <c r="AU1524" s="211" t="s">
        <v>85</v>
      </c>
      <c r="AV1524" s="13" t="s">
        <v>85</v>
      </c>
      <c r="AW1524" s="13" t="s">
        <v>37</v>
      </c>
      <c r="AX1524" s="13" t="s">
        <v>75</v>
      </c>
      <c r="AY1524" s="211" t="s">
        <v>144</v>
      </c>
    </row>
    <row r="1525" spans="2:51" s="13" customFormat="1" ht="11.25">
      <c r="B1525" s="201"/>
      <c r="C1525" s="202"/>
      <c r="D1525" s="193" t="s">
        <v>184</v>
      </c>
      <c r="E1525" s="203" t="s">
        <v>19</v>
      </c>
      <c r="F1525" s="204" t="s">
        <v>1659</v>
      </c>
      <c r="G1525" s="202"/>
      <c r="H1525" s="205">
        <v>108.252</v>
      </c>
      <c r="I1525" s="206"/>
      <c r="J1525" s="202"/>
      <c r="K1525" s="202"/>
      <c r="L1525" s="207"/>
      <c r="M1525" s="208"/>
      <c r="N1525" s="209"/>
      <c r="O1525" s="209"/>
      <c r="P1525" s="209"/>
      <c r="Q1525" s="209"/>
      <c r="R1525" s="209"/>
      <c r="S1525" s="209"/>
      <c r="T1525" s="210"/>
      <c r="AT1525" s="211" t="s">
        <v>184</v>
      </c>
      <c r="AU1525" s="211" t="s">
        <v>85</v>
      </c>
      <c r="AV1525" s="13" t="s">
        <v>85</v>
      </c>
      <c r="AW1525" s="13" t="s">
        <v>37</v>
      </c>
      <c r="AX1525" s="13" t="s">
        <v>75</v>
      </c>
      <c r="AY1525" s="211" t="s">
        <v>144</v>
      </c>
    </row>
    <row r="1526" spans="2:51" s="15" customFormat="1" ht="11.25">
      <c r="B1526" s="227"/>
      <c r="C1526" s="228"/>
      <c r="D1526" s="193" t="s">
        <v>184</v>
      </c>
      <c r="E1526" s="229" t="s">
        <v>19</v>
      </c>
      <c r="F1526" s="230" t="s">
        <v>509</v>
      </c>
      <c r="G1526" s="228"/>
      <c r="H1526" s="229" t="s">
        <v>19</v>
      </c>
      <c r="I1526" s="231"/>
      <c r="J1526" s="228"/>
      <c r="K1526" s="228"/>
      <c r="L1526" s="232"/>
      <c r="M1526" s="233"/>
      <c r="N1526" s="234"/>
      <c r="O1526" s="234"/>
      <c r="P1526" s="234"/>
      <c r="Q1526" s="234"/>
      <c r="R1526" s="234"/>
      <c r="S1526" s="234"/>
      <c r="T1526" s="235"/>
      <c r="AT1526" s="236" t="s">
        <v>184</v>
      </c>
      <c r="AU1526" s="236" t="s">
        <v>85</v>
      </c>
      <c r="AV1526" s="15" t="s">
        <v>83</v>
      </c>
      <c r="AW1526" s="15" t="s">
        <v>37</v>
      </c>
      <c r="AX1526" s="15" t="s">
        <v>75</v>
      </c>
      <c r="AY1526" s="236" t="s">
        <v>144</v>
      </c>
    </row>
    <row r="1527" spans="2:51" s="13" customFormat="1" ht="11.25">
      <c r="B1527" s="201"/>
      <c r="C1527" s="202"/>
      <c r="D1527" s="193" t="s">
        <v>184</v>
      </c>
      <c r="E1527" s="203" t="s">
        <v>19</v>
      </c>
      <c r="F1527" s="204" t="s">
        <v>1660</v>
      </c>
      <c r="G1527" s="202"/>
      <c r="H1527" s="205">
        <v>410.5</v>
      </c>
      <c r="I1527" s="206"/>
      <c r="J1527" s="202"/>
      <c r="K1527" s="202"/>
      <c r="L1527" s="207"/>
      <c r="M1527" s="208"/>
      <c r="N1527" s="209"/>
      <c r="O1527" s="209"/>
      <c r="P1527" s="209"/>
      <c r="Q1527" s="209"/>
      <c r="R1527" s="209"/>
      <c r="S1527" s="209"/>
      <c r="T1527" s="210"/>
      <c r="AT1527" s="211" t="s">
        <v>184</v>
      </c>
      <c r="AU1527" s="211" t="s">
        <v>85</v>
      </c>
      <c r="AV1527" s="13" t="s">
        <v>85</v>
      </c>
      <c r="AW1527" s="13" t="s">
        <v>37</v>
      </c>
      <c r="AX1527" s="13" t="s">
        <v>75</v>
      </c>
      <c r="AY1527" s="211" t="s">
        <v>144</v>
      </c>
    </row>
    <row r="1528" spans="2:51" s="13" customFormat="1" ht="22.5">
      <c r="B1528" s="201"/>
      <c r="C1528" s="202"/>
      <c r="D1528" s="193" t="s">
        <v>184</v>
      </c>
      <c r="E1528" s="203" t="s">
        <v>19</v>
      </c>
      <c r="F1528" s="204" t="s">
        <v>1661</v>
      </c>
      <c r="G1528" s="202"/>
      <c r="H1528" s="205">
        <v>728.439</v>
      </c>
      <c r="I1528" s="206"/>
      <c r="J1528" s="202"/>
      <c r="K1528" s="202"/>
      <c r="L1528" s="207"/>
      <c r="M1528" s="208"/>
      <c r="N1528" s="209"/>
      <c r="O1528" s="209"/>
      <c r="P1528" s="209"/>
      <c r="Q1528" s="209"/>
      <c r="R1528" s="209"/>
      <c r="S1528" s="209"/>
      <c r="T1528" s="210"/>
      <c r="AT1528" s="211" t="s">
        <v>184</v>
      </c>
      <c r="AU1528" s="211" t="s">
        <v>85</v>
      </c>
      <c r="AV1528" s="13" t="s">
        <v>85</v>
      </c>
      <c r="AW1528" s="13" t="s">
        <v>37</v>
      </c>
      <c r="AX1528" s="13" t="s">
        <v>75</v>
      </c>
      <c r="AY1528" s="211" t="s">
        <v>144</v>
      </c>
    </row>
    <row r="1529" spans="2:51" s="13" customFormat="1" ht="11.25">
      <c r="B1529" s="201"/>
      <c r="C1529" s="202"/>
      <c r="D1529" s="193" t="s">
        <v>184</v>
      </c>
      <c r="E1529" s="203" t="s">
        <v>19</v>
      </c>
      <c r="F1529" s="204" t="s">
        <v>1662</v>
      </c>
      <c r="G1529" s="202"/>
      <c r="H1529" s="205">
        <v>362.255</v>
      </c>
      <c r="I1529" s="206"/>
      <c r="J1529" s="202"/>
      <c r="K1529" s="202"/>
      <c r="L1529" s="207"/>
      <c r="M1529" s="208"/>
      <c r="N1529" s="209"/>
      <c r="O1529" s="209"/>
      <c r="P1529" s="209"/>
      <c r="Q1529" s="209"/>
      <c r="R1529" s="209"/>
      <c r="S1529" s="209"/>
      <c r="T1529" s="210"/>
      <c r="AT1529" s="211" t="s">
        <v>184</v>
      </c>
      <c r="AU1529" s="211" t="s">
        <v>85</v>
      </c>
      <c r="AV1529" s="13" t="s">
        <v>85</v>
      </c>
      <c r="AW1529" s="13" t="s">
        <v>37</v>
      </c>
      <c r="AX1529" s="13" t="s">
        <v>75</v>
      </c>
      <c r="AY1529" s="211" t="s">
        <v>144</v>
      </c>
    </row>
    <row r="1530" spans="2:51" s="15" customFormat="1" ht="11.25">
      <c r="B1530" s="227"/>
      <c r="C1530" s="228"/>
      <c r="D1530" s="193" t="s">
        <v>184</v>
      </c>
      <c r="E1530" s="229" t="s">
        <v>19</v>
      </c>
      <c r="F1530" s="230" t="s">
        <v>1663</v>
      </c>
      <c r="G1530" s="228"/>
      <c r="H1530" s="229" t="s">
        <v>19</v>
      </c>
      <c r="I1530" s="231"/>
      <c r="J1530" s="228"/>
      <c r="K1530" s="228"/>
      <c r="L1530" s="232"/>
      <c r="M1530" s="233"/>
      <c r="N1530" s="234"/>
      <c r="O1530" s="234"/>
      <c r="P1530" s="234"/>
      <c r="Q1530" s="234"/>
      <c r="R1530" s="234"/>
      <c r="S1530" s="234"/>
      <c r="T1530" s="235"/>
      <c r="AT1530" s="236" t="s">
        <v>184</v>
      </c>
      <c r="AU1530" s="236" t="s">
        <v>85</v>
      </c>
      <c r="AV1530" s="15" t="s">
        <v>83</v>
      </c>
      <c r="AW1530" s="15" t="s">
        <v>37</v>
      </c>
      <c r="AX1530" s="15" t="s">
        <v>75</v>
      </c>
      <c r="AY1530" s="236" t="s">
        <v>144</v>
      </c>
    </row>
    <row r="1531" spans="2:51" s="13" customFormat="1" ht="11.25">
      <c r="B1531" s="201"/>
      <c r="C1531" s="202"/>
      <c r="D1531" s="193" t="s">
        <v>184</v>
      </c>
      <c r="E1531" s="203" t="s">
        <v>19</v>
      </c>
      <c r="F1531" s="204" t="s">
        <v>1664</v>
      </c>
      <c r="G1531" s="202"/>
      <c r="H1531" s="205">
        <v>24.2</v>
      </c>
      <c r="I1531" s="206"/>
      <c r="J1531" s="202"/>
      <c r="K1531" s="202"/>
      <c r="L1531" s="207"/>
      <c r="M1531" s="208"/>
      <c r="N1531" s="209"/>
      <c r="O1531" s="209"/>
      <c r="P1531" s="209"/>
      <c r="Q1531" s="209"/>
      <c r="R1531" s="209"/>
      <c r="S1531" s="209"/>
      <c r="T1531" s="210"/>
      <c r="AT1531" s="211" t="s">
        <v>184</v>
      </c>
      <c r="AU1531" s="211" t="s">
        <v>85</v>
      </c>
      <c r="AV1531" s="13" t="s">
        <v>85</v>
      </c>
      <c r="AW1531" s="13" t="s">
        <v>37</v>
      </c>
      <c r="AX1531" s="13" t="s">
        <v>75</v>
      </c>
      <c r="AY1531" s="211" t="s">
        <v>144</v>
      </c>
    </row>
    <row r="1532" spans="2:51" s="13" customFormat="1" ht="22.5">
      <c r="B1532" s="201"/>
      <c r="C1532" s="202"/>
      <c r="D1532" s="193" t="s">
        <v>184</v>
      </c>
      <c r="E1532" s="203" t="s">
        <v>19</v>
      </c>
      <c r="F1532" s="204" t="s">
        <v>1665</v>
      </c>
      <c r="G1532" s="202"/>
      <c r="H1532" s="205">
        <v>801.784</v>
      </c>
      <c r="I1532" s="206"/>
      <c r="J1532" s="202"/>
      <c r="K1532" s="202"/>
      <c r="L1532" s="207"/>
      <c r="M1532" s="208"/>
      <c r="N1532" s="209"/>
      <c r="O1532" s="209"/>
      <c r="P1532" s="209"/>
      <c r="Q1532" s="209"/>
      <c r="R1532" s="209"/>
      <c r="S1532" s="209"/>
      <c r="T1532" s="210"/>
      <c r="AT1532" s="211" t="s">
        <v>184</v>
      </c>
      <c r="AU1532" s="211" t="s">
        <v>85</v>
      </c>
      <c r="AV1532" s="13" t="s">
        <v>85</v>
      </c>
      <c r="AW1532" s="13" t="s">
        <v>37</v>
      </c>
      <c r="AX1532" s="13" t="s">
        <v>75</v>
      </c>
      <c r="AY1532" s="211" t="s">
        <v>144</v>
      </c>
    </row>
    <row r="1533" spans="2:51" s="15" customFormat="1" ht="11.25">
      <c r="B1533" s="227"/>
      <c r="C1533" s="228"/>
      <c r="D1533" s="193" t="s">
        <v>184</v>
      </c>
      <c r="E1533" s="229" t="s">
        <v>19</v>
      </c>
      <c r="F1533" s="230" t="s">
        <v>1666</v>
      </c>
      <c r="G1533" s="228"/>
      <c r="H1533" s="229" t="s">
        <v>19</v>
      </c>
      <c r="I1533" s="231"/>
      <c r="J1533" s="228"/>
      <c r="K1533" s="228"/>
      <c r="L1533" s="232"/>
      <c r="M1533" s="233"/>
      <c r="N1533" s="234"/>
      <c r="O1533" s="234"/>
      <c r="P1533" s="234"/>
      <c r="Q1533" s="234"/>
      <c r="R1533" s="234"/>
      <c r="S1533" s="234"/>
      <c r="T1533" s="235"/>
      <c r="AT1533" s="236" t="s">
        <v>184</v>
      </c>
      <c r="AU1533" s="236" t="s">
        <v>85</v>
      </c>
      <c r="AV1533" s="15" t="s">
        <v>83</v>
      </c>
      <c r="AW1533" s="15" t="s">
        <v>37</v>
      </c>
      <c r="AX1533" s="15" t="s">
        <v>75</v>
      </c>
      <c r="AY1533" s="236" t="s">
        <v>144</v>
      </c>
    </row>
    <row r="1534" spans="2:51" s="13" customFormat="1" ht="11.25">
      <c r="B1534" s="201"/>
      <c r="C1534" s="202"/>
      <c r="D1534" s="193" t="s">
        <v>184</v>
      </c>
      <c r="E1534" s="203" t="s">
        <v>19</v>
      </c>
      <c r="F1534" s="204" t="s">
        <v>1667</v>
      </c>
      <c r="G1534" s="202"/>
      <c r="H1534" s="205">
        <v>24.2</v>
      </c>
      <c r="I1534" s="206"/>
      <c r="J1534" s="202"/>
      <c r="K1534" s="202"/>
      <c r="L1534" s="207"/>
      <c r="M1534" s="208"/>
      <c r="N1534" s="209"/>
      <c r="O1534" s="209"/>
      <c r="P1534" s="209"/>
      <c r="Q1534" s="209"/>
      <c r="R1534" s="209"/>
      <c r="S1534" s="209"/>
      <c r="T1534" s="210"/>
      <c r="AT1534" s="211" t="s">
        <v>184</v>
      </c>
      <c r="AU1534" s="211" t="s">
        <v>85</v>
      </c>
      <c r="AV1534" s="13" t="s">
        <v>85</v>
      </c>
      <c r="AW1534" s="13" t="s">
        <v>37</v>
      </c>
      <c r="AX1534" s="13" t="s">
        <v>75</v>
      </c>
      <c r="AY1534" s="211" t="s">
        <v>144</v>
      </c>
    </row>
    <row r="1535" spans="2:51" s="13" customFormat="1" ht="11.25">
      <c r="B1535" s="201"/>
      <c r="C1535" s="202"/>
      <c r="D1535" s="193" t="s">
        <v>184</v>
      </c>
      <c r="E1535" s="203" t="s">
        <v>19</v>
      </c>
      <c r="F1535" s="204" t="s">
        <v>1668</v>
      </c>
      <c r="G1535" s="202"/>
      <c r="H1535" s="205">
        <v>801.784</v>
      </c>
      <c r="I1535" s="206"/>
      <c r="J1535" s="202"/>
      <c r="K1535" s="202"/>
      <c r="L1535" s="207"/>
      <c r="M1535" s="208"/>
      <c r="N1535" s="209"/>
      <c r="O1535" s="209"/>
      <c r="P1535" s="209"/>
      <c r="Q1535" s="209"/>
      <c r="R1535" s="209"/>
      <c r="S1535" s="209"/>
      <c r="T1535" s="210"/>
      <c r="AT1535" s="211" t="s">
        <v>184</v>
      </c>
      <c r="AU1535" s="211" t="s">
        <v>85</v>
      </c>
      <c r="AV1535" s="13" t="s">
        <v>85</v>
      </c>
      <c r="AW1535" s="13" t="s">
        <v>37</v>
      </c>
      <c r="AX1535" s="13" t="s">
        <v>75</v>
      </c>
      <c r="AY1535" s="211" t="s">
        <v>144</v>
      </c>
    </row>
    <row r="1536" spans="2:51" s="15" customFormat="1" ht="11.25">
      <c r="B1536" s="227"/>
      <c r="C1536" s="228"/>
      <c r="D1536" s="193" t="s">
        <v>184</v>
      </c>
      <c r="E1536" s="229" t="s">
        <v>19</v>
      </c>
      <c r="F1536" s="230" t="s">
        <v>1669</v>
      </c>
      <c r="G1536" s="228"/>
      <c r="H1536" s="229" t="s">
        <v>19</v>
      </c>
      <c r="I1536" s="231"/>
      <c r="J1536" s="228"/>
      <c r="K1536" s="228"/>
      <c r="L1536" s="232"/>
      <c r="M1536" s="233"/>
      <c r="N1536" s="234"/>
      <c r="O1536" s="234"/>
      <c r="P1536" s="234"/>
      <c r="Q1536" s="234"/>
      <c r="R1536" s="234"/>
      <c r="S1536" s="234"/>
      <c r="T1536" s="235"/>
      <c r="AT1536" s="236" t="s">
        <v>184</v>
      </c>
      <c r="AU1536" s="236" t="s">
        <v>85</v>
      </c>
      <c r="AV1536" s="15" t="s">
        <v>83</v>
      </c>
      <c r="AW1536" s="15" t="s">
        <v>37</v>
      </c>
      <c r="AX1536" s="15" t="s">
        <v>75</v>
      </c>
      <c r="AY1536" s="236" t="s">
        <v>144</v>
      </c>
    </row>
    <row r="1537" spans="2:51" s="13" customFormat="1" ht="11.25">
      <c r="B1537" s="201"/>
      <c r="C1537" s="202"/>
      <c r="D1537" s="193" t="s">
        <v>184</v>
      </c>
      <c r="E1537" s="203" t="s">
        <v>19</v>
      </c>
      <c r="F1537" s="204" t="s">
        <v>1670</v>
      </c>
      <c r="G1537" s="202"/>
      <c r="H1537" s="205">
        <v>0</v>
      </c>
      <c r="I1537" s="206"/>
      <c r="J1537" s="202"/>
      <c r="K1537" s="202"/>
      <c r="L1537" s="207"/>
      <c r="M1537" s="208"/>
      <c r="N1537" s="209"/>
      <c r="O1537" s="209"/>
      <c r="P1537" s="209"/>
      <c r="Q1537" s="209"/>
      <c r="R1537" s="209"/>
      <c r="S1537" s="209"/>
      <c r="T1537" s="210"/>
      <c r="AT1537" s="211" t="s">
        <v>184</v>
      </c>
      <c r="AU1537" s="211" t="s">
        <v>85</v>
      </c>
      <c r="AV1537" s="13" t="s">
        <v>85</v>
      </c>
      <c r="AW1537" s="13" t="s">
        <v>37</v>
      </c>
      <c r="AX1537" s="13" t="s">
        <v>75</v>
      </c>
      <c r="AY1537" s="211" t="s">
        <v>144</v>
      </c>
    </row>
    <row r="1538" spans="2:51" s="13" customFormat="1" ht="11.25">
      <c r="B1538" s="201"/>
      <c r="C1538" s="202"/>
      <c r="D1538" s="193" t="s">
        <v>184</v>
      </c>
      <c r="E1538" s="203" t="s">
        <v>19</v>
      </c>
      <c r="F1538" s="204" t="s">
        <v>1668</v>
      </c>
      <c r="G1538" s="202"/>
      <c r="H1538" s="205">
        <v>801.784</v>
      </c>
      <c r="I1538" s="206"/>
      <c r="J1538" s="202"/>
      <c r="K1538" s="202"/>
      <c r="L1538" s="207"/>
      <c r="M1538" s="208"/>
      <c r="N1538" s="209"/>
      <c r="O1538" s="209"/>
      <c r="P1538" s="209"/>
      <c r="Q1538" s="209"/>
      <c r="R1538" s="209"/>
      <c r="S1538" s="209"/>
      <c r="T1538" s="210"/>
      <c r="AT1538" s="211" t="s">
        <v>184</v>
      </c>
      <c r="AU1538" s="211" t="s">
        <v>85</v>
      </c>
      <c r="AV1538" s="13" t="s">
        <v>85</v>
      </c>
      <c r="AW1538" s="13" t="s">
        <v>37</v>
      </c>
      <c r="AX1538" s="13" t="s">
        <v>75</v>
      </c>
      <c r="AY1538" s="211" t="s">
        <v>144</v>
      </c>
    </row>
    <row r="1539" spans="2:51" s="15" customFormat="1" ht="11.25">
      <c r="B1539" s="227"/>
      <c r="C1539" s="228"/>
      <c r="D1539" s="193" t="s">
        <v>184</v>
      </c>
      <c r="E1539" s="229" t="s">
        <v>19</v>
      </c>
      <c r="F1539" s="230" t="s">
        <v>1671</v>
      </c>
      <c r="G1539" s="228"/>
      <c r="H1539" s="229" t="s">
        <v>19</v>
      </c>
      <c r="I1539" s="231"/>
      <c r="J1539" s="228"/>
      <c r="K1539" s="228"/>
      <c r="L1539" s="232"/>
      <c r="M1539" s="233"/>
      <c r="N1539" s="234"/>
      <c r="O1539" s="234"/>
      <c r="P1539" s="234"/>
      <c r="Q1539" s="234"/>
      <c r="R1539" s="234"/>
      <c r="S1539" s="234"/>
      <c r="T1539" s="235"/>
      <c r="AT1539" s="236" t="s">
        <v>184</v>
      </c>
      <c r="AU1539" s="236" t="s">
        <v>85</v>
      </c>
      <c r="AV1539" s="15" t="s">
        <v>83</v>
      </c>
      <c r="AW1539" s="15" t="s">
        <v>37</v>
      </c>
      <c r="AX1539" s="15" t="s">
        <v>75</v>
      </c>
      <c r="AY1539" s="236" t="s">
        <v>144</v>
      </c>
    </row>
    <row r="1540" spans="2:51" s="13" customFormat="1" ht="11.25">
      <c r="B1540" s="201"/>
      <c r="C1540" s="202"/>
      <c r="D1540" s="193" t="s">
        <v>184</v>
      </c>
      <c r="E1540" s="203" t="s">
        <v>19</v>
      </c>
      <c r="F1540" s="204" t="s">
        <v>1672</v>
      </c>
      <c r="G1540" s="202"/>
      <c r="H1540" s="205">
        <v>224.866</v>
      </c>
      <c r="I1540" s="206"/>
      <c r="J1540" s="202"/>
      <c r="K1540" s="202"/>
      <c r="L1540" s="207"/>
      <c r="M1540" s="208"/>
      <c r="N1540" s="209"/>
      <c r="O1540" s="209"/>
      <c r="P1540" s="209"/>
      <c r="Q1540" s="209"/>
      <c r="R1540" s="209"/>
      <c r="S1540" s="209"/>
      <c r="T1540" s="210"/>
      <c r="AT1540" s="211" t="s">
        <v>184</v>
      </c>
      <c r="AU1540" s="211" t="s">
        <v>85</v>
      </c>
      <c r="AV1540" s="13" t="s">
        <v>85</v>
      </c>
      <c r="AW1540" s="13" t="s">
        <v>37</v>
      </c>
      <c r="AX1540" s="13" t="s">
        <v>75</v>
      </c>
      <c r="AY1540" s="211" t="s">
        <v>144</v>
      </c>
    </row>
    <row r="1541" spans="2:51" s="13" customFormat="1" ht="22.5">
      <c r="B1541" s="201"/>
      <c r="C1541" s="202"/>
      <c r="D1541" s="193" t="s">
        <v>184</v>
      </c>
      <c r="E1541" s="203" t="s">
        <v>19</v>
      </c>
      <c r="F1541" s="204" t="s">
        <v>1673</v>
      </c>
      <c r="G1541" s="202"/>
      <c r="H1541" s="205">
        <v>718.399</v>
      </c>
      <c r="I1541" s="206"/>
      <c r="J1541" s="202"/>
      <c r="K1541" s="202"/>
      <c r="L1541" s="207"/>
      <c r="M1541" s="208"/>
      <c r="N1541" s="209"/>
      <c r="O1541" s="209"/>
      <c r="P1541" s="209"/>
      <c r="Q1541" s="209"/>
      <c r="R1541" s="209"/>
      <c r="S1541" s="209"/>
      <c r="T1541" s="210"/>
      <c r="AT1541" s="211" t="s">
        <v>184</v>
      </c>
      <c r="AU1541" s="211" t="s">
        <v>85</v>
      </c>
      <c r="AV1541" s="13" t="s">
        <v>85</v>
      </c>
      <c r="AW1541" s="13" t="s">
        <v>37</v>
      </c>
      <c r="AX1541" s="13" t="s">
        <v>75</v>
      </c>
      <c r="AY1541" s="211" t="s">
        <v>144</v>
      </c>
    </row>
    <row r="1542" spans="2:51" s="15" customFormat="1" ht="11.25">
      <c r="B1542" s="227"/>
      <c r="C1542" s="228"/>
      <c r="D1542" s="193" t="s">
        <v>184</v>
      </c>
      <c r="E1542" s="229" t="s">
        <v>19</v>
      </c>
      <c r="F1542" s="230" t="s">
        <v>1674</v>
      </c>
      <c r="G1542" s="228"/>
      <c r="H1542" s="229" t="s">
        <v>19</v>
      </c>
      <c r="I1542" s="231"/>
      <c r="J1542" s="228"/>
      <c r="K1542" s="228"/>
      <c r="L1542" s="232"/>
      <c r="M1542" s="233"/>
      <c r="N1542" s="234"/>
      <c r="O1542" s="234"/>
      <c r="P1542" s="234"/>
      <c r="Q1542" s="234"/>
      <c r="R1542" s="234"/>
      <c r="S1542" s="234"/>
      <c r="T1542" s="235"/>
      <c r="AT1542" s="236" t="s">
        <v>184</v>
      </c>
      <c r="AU1542" s="236" t="s">
        <v>85</v>
      </c>
      <c r="AV1542" s="15" t="s">
        <v>83</v>
      </c>
      <c r="AW1542" s="15" t="s">
        <v>37</v>
      </c>
      <c r="AX1542" s="15" t="s">
        <v>75</v>
      </c>
      <c r="AY1542" s="236" t="s">
        <v>144</v>
      </c>
    </row>
    <row r="1543" spans="2:51" s="13" customFormat="1" ht="11.25">
      <c r="B1543" s="201"/>
      <c r="C1543" s="202"/>
      <c r="D1543" s="193" t="s">
        <v>184</v>
      </c>
      <c r="E1543" s="203" t="s">
        <v>19</v>
      </c>
      <c r="F1543" s="204" t="s">
        <v>1675</v>
      </c>
      <c r="G1543" s="202"/>
      <c r="H1543" s="205">
        <v>147.857</v>
      </c>
      <c r="I1543" s="206"/>
      <c r="J1543" s="202"/>
      <c r="K1543" s="202"/>
      <c r="L1543" s="207"/>
      <c r="M1543" s="208"/>
      <c r="N1543" s="209"/>
      <c r="O1543" s="209"/>
      <c r="P1543" s="209"/>
      <c r="Q1543" s="209"/>
      <c r="R1543" s="209"/>
      <c r="S1543" s="209"/>
      <c r="T1543" s="210"/>
      <c r="AT1543" s="211" t="s">
        <v>184</v>
      </c>
      <c r="AU1543" s="211" t="s">
        <v>85</v>
      </c>
      <c r="AV1543" s="13" t="s">
        <v>85</v>
      </c>
      <c r="AW1543" s="13" t="s">
        <v>37</v>
      </c>
      <c r="AX1543" s="13" t="s">
        <v>75</v>
      </c>
      <c r="AY1543" s="211" t="s">
        <v>144</v>
      </c>
    </row>
    <row r="1544" spans="2:51" s="13" customFormat="1" ht="11.25">
      <c r="B1544" s="201"/>
      <c r="C1544" s="202"/>
      <c r="D1544" s="193" t="s">
        <v>184</v>
      </c>
      <c r="E1544" s="203" t="s">
        <v>19</v>
      </c>
      <c r="F1544" s="204" t="s">
        <v>1676</v>
      </c>
      <c r="G1544" s="202"/>
      <c r="H1544" s="205">
        <v>820.87</v>
      </c>
      <c r="I1544" s="206"/>
      <c r="J1544" s="202"/>
      <c r="K1544" s="202"/>
      <c r="L1544" s="207"/>
      <c r="M1544" s="208"/>
      <c r="N1544" s="209"/>
      <c r="O1544" s="209"/>
      <c r="P1544" s="209"/>
      <c r="Q1544" s="209"/>
      <c r="R1544" s="209"/>
      <c r="S1544" s="209"/>
      <c r="T1544" s="210"/>
      <c r="AT1544" s="211" t="s">
        <v>184</v>
      </c>
      <c r="AU1544" s="211" t="s">
        <v>85</v>
      </c>
      <c r="AV1544" s="13" t="s">
        <v>85</v>
      </c>
      <c r="AW1544" s="13" t="s">
        <v>37</v>
      </c>
      <c r="AX1544" s="13" t="s">
        <v>75</v>
      </c>
      <c r="AY1544" s="211" t="s">
        <v>144</v>
      </c>
    </row>
    <row r="1545" spans="2:51" s="15" customFormat="1" ht="11.25">
      <c r="B1545" s="227"/>
      <c r="C1545" s="228"/>
      <c r="D1545" s="193" t="s">
        <v>184</v>
      </c>
      <c r="E1545" s="229" t="s">
        <v>19</v>
      </c>
      <c r="F1545" s="230" t="s">
        <v>1677</v>
      </c>
      <c r="G1545" s="228"/>
      <c r="H1545" s="229" t="s">
        <v>19</v>
      </c>
      <c r="I1545" s="231"/>
      <c r="J1545" s="228"/>
      <c r="K1545" s="228"/>
      <c r="L1545" s="232"/>
      <c r="M1545" s="233"/>
      <c r="N1545" s="234"/>
      <c r="O1545" s="234"/>
      <c r="P1545" s="234"/>
      <c r="Q1545" s="234"/>
      <c r="R1545" s="234"/>
      <c r="S1545" s="234"/>
      <c r="T1545" s="235"/>
      <c r="AT1545" s="236" t="s">
        <v>184</v>
      </c>
      <c r="AU1545" s="236" t="s">
        <v>85</v>
      </c>
      <c r="AV1545" s="15" t="s">
        <v>83</v>
      </c>
      <c r="AW1545" s="15" t="s">
        <v>37</v>
      </c>
      <c r="AX1545" s="15" t="s">
        <v>75</v>
      </c>
      <c r="AY1545" s="236" t="s">
        <v>144</v>
      </c>
    </row>
    <row r="1546" spans="2:51" s="13" customFormat="1" ht="11.25">
      <c r="B1546" s="201"/>
      <c r="C1546" s="202"/>
      <c r="D1546" s="193" t="s">
        <v>184</v>
      </c>
      <c r="E1546" s="203" t="s">
        <v>19</v>
      </c>
      <c r="F1546" s="204" t="s">
        <v>1678</v>
      </c>
      <c r="G1546" s="202"/>
      <c r="H1546" s="205">
        <v>44.9</v>
      </c>
      <c r="I1546" s="206"/>
      <c r="J1546" s="202"/>
      <c r="K1546" s="202"/>
      <c r="L1546" s="207"/>
      <c r="M1546" s="208"/>
      <c r="N1546" s="209"/>
      <c r="O1546" s="209"/>
      <c r="P1546" s="209"/>
      <c r="Q1546" s="209"/>
      <c r="R1546" s="209"/>
      <c r="S1546" s="209"/>
      <c r="T1546" s="210"/>
      <c r="AT1546" s="211" t="s">
        <v>184</v>
      </c>
      <c r="AU1546" s="211" t="s">
        <v>85</v>
      </c>
      <c r="AV1546" s="13" t="s">
        <v>85</v>
      </c>
      <c r="AW1546" s="13" t="s">
        <v>37</v>
      </c>
      <c r="AX1546" s="13" t="s">
        <v>75</v>
      </c>
      <c r="AY1546" s="211" t="s">
        <v>144</v>
      </c>
    </row>
    <row r="1547" spans="2:51" s="13" customFormat="1" ht="11.25">
      <c r="B1547" s="201"/>
      <c r="C1547" s="202"/>
      <c r="D1547" s="193" t="s">
        <v>184</v>
      </c>
      <c r="E1547" s="203" t="s">
        <v>19</v>
      </c>
      <c r="F1547" s="204" t="s">
        <v>1679</v>
      </c>
      <c r="G1547" s="202"/>
      <c r="H1547" s="205">
        <v>93.16</v>
      </c>
      <c r="I1547" s="206"/>
      <c r="J1547" s="202"/>
      <c r="K1547" s="202"/>
      <c r="L1547" s="207"/>
      <c r="M1547" s="208"/>
      <c r="N1547" s="209"/>
      <c r="O1547" s="209"/>
      <c r="P1547" s="209"/>
      <c r="Q1547" s="209"/>
      <c r="R1547" s="209"/>
      <c r="S1547" s="209"/>
      <c r="T1547" s="210"/>
      <c r="AT1547" s="211" t="s">
        <v>184</v>
      </c>
      <c r="AU1547" s="211" t="s">
        <v>85</v>
      </c>
      <c r="AV1547" s="13" t="s">
        <v>85</v>
      </c>
      <c r="AW1547" s="13" t="s">
        <v>37</v>
      </c>
      <c r="AX1547" s="13" t="s">
        <v>75</v>
      </c>
      <c r="AY1547" s="211" t="s">
        <v>144</v>
      </c>
    </row>
    <row r="1548" spans="2:51" s="14" customFormat="1" ht="11.25">
      <c r="B1548" s="212"/>
      <c r="C1548" s="213"/>
      <c r="D1548" s="193" t="s">
        <v>184</v>
      </c>
      <c r="E1548" s="214" t="s">
        <v>19</v>
      </c>
      <c r="F1548" s="215" t="s">
        <v>186</v>
      </c>
      <c r="G1548" s="213"/>
      <c r="H1548" s="216">
        <v>6166.249999999999</v>
      </c>
      <c r="I1548" s="217"/>
      <c r="J1548" s="213"/>
      <c r="K1548" s="213"/>
      <c r="L1548" s="218"/>
      <c r="M1548" s="219"/>
      <c r="N1548" s="220"/>
      <c r="O1548" s="220"/>
      <c r="P1548" s="220"/>
      <c r="Q1548" s="220"/>
      <c r="R1548" s="220"/>
      <c r="S1548" s="220"/>
      <c r="T1548" s="221"/>
      <c r="AT1548" s="222" t="s">
        <v>184</v>
      </c>
      <c r="AU1548" s="222" t="s">
        <v>85</v>
      </c>
      <c r="AV1548" s="14" t="s">
        <v>169</v>
      </c>
      <c r="AW1548" s="14" t="s">
        <v>37</v>
      </c>
      <c r="AX1548" s="14" t="s">
        <v>83</v>
      </c>
      <c r="AY1548" s="222" t="s">
        <v>144</v>
      </c>
    </row>
    <row r="1549" spans="1:65" s="2" customFormat="1" ht="16.5" customHeight="1">
      <c r="A1549" s="36"/>
      <c r="B1549" s="37"/>
      <c r="C1549" s="180" t="s">
        <v>1804</v>
      </c>
      <c r="D1549" s="180" t="s">
        <v>147</v>
      </c>
      <c r="E1549" s="181" t="s">
        <v>1805</v>
      </c>
      <c r="F1549" s="182" t="s">
        <v>1806</v>
      </c>
      <c r="G1549" s="183" t="s">
        <v>199</v>
      </c>
      <c r="H1549" s="184">
        <v>1751.877</v>
      </c>
      <c r="I1549" s="185"/>
      <c r="J1549" s="186">
        <f>ROUND(I1549*H1549,2)</f>
        <v>0</v>
      </c>
      <c r="K1549" s="182" t="s">
        <v>151</v>
      </c>
      <c r="L1549" s="41"/>
      <c r="M1549" s="187" t="s">
        <v>19</v>
      </c>
      <c r="N1549" s="188" t="s">
        <v>46</v>
      </c>
      <c r="O1549" s="66"/>
      <c r="P1549" s="189">
        <f>O1549*H1549</f>
        <v>0</v>
      </c>
      <c r="Q1549" s="189">
        <v>0.00022</v>
      </c>
      <c r="R1549" s="189">
        <f>Q1549*H1549</f>
        <v>0.38541294</v>
      </c>
      <c r="S1549" s="189">
        <v>0</v>
      </c>
      <c r="T1549" s="190">
        <f>S1549*H1549</f>
        <v>0</v>
      </c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R1549" s="191" t="s">
        <v>249</v>
      </c>
      <c r="AT1549" s="191" t="s">
        <v>147</v>
      </c>
      <c r="AU1549" s="191" t="s">
        <v>85</v>
      </c>
      <c r="AY1549" s="19" t="s">
        <v>144</v>
      </c>
      <c r="BE1549" s="192">
        <f>IF(N1549="základní",J1549,0)</f>
        <v>0</v>
      </c>
      <c r="BF1549" s="192">
        <f>IF(N1549="snížená",J1549,0)</f>
        <v>0</v>
      </c>
      <c r="BG1549" s="192">
        <f>IF(N1549="zákl. přenesená",J1549,0)</f>
        <v>0</v>
      </c>
      <c r="BH1549" s="192">
        <f>IF(N1549="sníž. přenesená",J1549,0)</f>
        <v>0</v>
      </c>
      <c r="BI1549" s="192">
        <f>IF(N1549="nulová",J1549,0)</f>
        <v>0</v>
      </c>
      <c r="BJ1549" s="19" t="s">
        <v>83</v>
      </c>
      <c r="BK1549" s="192">
        <f>ROUND(I1549*H1549,2)</f>
        <v>0</v>
      </c>
      <c r="BL1549" s="19" t="s">
        <v>249</v>
      </c>
      <c r="BM1549" s="191" t="s">
        <v>1807</v>
      </c>
    </row>
    <row r="1550" spans="1:47" s="2" customFormat="1" ht="11.25">
      <c r="A1550" s="36"/>
      <c r="B1550" s="37"/>
      <c r="C1550" s="38"/>
      <c r="D1550" s="193" t="s">
        <v>154</v>
      </c>
      <c r="E1550" s="38"/>
      <c r="F1550" s="194" t="s">
        <v>1808</v>
      </c>
      <c r="G1550" s="38"/>
      <c r="H1550" s="38"/>
      <c r="I1550" s="195"/>
      <c r="J1550" s="38"/>
      <c r="K1550" s="38"/>
      <c r="L1550" s="41"/>
      <c r="M1550" s="196"/>
      <c r="N1550" s="197"/>
      <c r="O1550" s="66"/>
      <c r="P1550" s="66"/>
      <c r="Q1550" s="66"/>
      <c r="R1550" s="66"/>
      <c r="S1550" s="66"/>
      <c r="T1550" s="67"/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T1550" s="19" t="s">
        <v>154</v>
      </c>
      <c r="AU1550" s="19" t="s">
        <v>85</v>
      </c>
    </row>
    <row r="1551" spans="1:47" s="2" customFormat="1" ht="11.25">
      <c r="A1551" s="36"/>
      <c r="B1551" s="37"/>
      <c r="C1551" s="38"/>
      <c r="D1551" s="198" t="s">
        <v>155</v>
      </c>
      <c r="E1551" s="38"/>
      <c r="F1551" s="199" t="s">
        <v>1809</v>
      </c>
      <c r="G1551" s="38"/>
      <c r="H1551" s="38"/>
      <c r="I1551" s="195"/>
      <c r="J1551" s="38"/>
      <c r="K1551" s="38"/>
      <c r="L1551" s="41"/>
      <c r="M1551" s="196"/>
      <c r="N1551" s="197"/>
      <c r="O1551" s="66"/>
      <c r="P1551" s="66"/>
      <c r="Q1551" s="66"/>
      <c r="R1551" s="66"/>
      <c r="S1551" s="66"/>
      <c r="T1551" s="67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T1551" s="19" t="s">
        <v>155</v>
      </c>
      <c r="AU1551" s="19" t="s">
        <v>85</v>
      </c>
    </row>
    <row r="1552" spans="2:51" s="15" customFormat="1" ht="11.25">
      <c r="B1552" s="227"/>
      <c r="C1552" s="228"/>
      <c r="D1552" s="193" t="s">
        <v>184</v>
      </c>
      <c r="E1552" s="229" t="s">
        <v>19</v>
      </c>
      <c r="F1552" s="230" t="s">
        <v>416</v>
      </c>
      <c r="G1552" s="228"/>
      <c r="H1552" s="229" t="s">
        <v>19</v>
      </c>
      <c r="I1552" s="231"/>
      <c r="J1552" s="228"/>
      <c r="K1552" s="228"/>
      <c r="L1552" s="232"/>
      <c r="M1552" s="233"/>
      <c r="N1552" s="234"/>
      <c r="O1552" s="234"/>
      <c r="P1552" s="234"/>
      <c r="Q1552" s="234"/>
      <c r="R1552" s="234"/>
      <c r="S1552" s="234"/>
      <c r="T1552" s="235"/>
      <c r="AT1552" s="236" t="s">
        <v>184</v>
      </c>
      <c r="AU1552" s="236" t="s">
        <v>85</v>
      </c>
      <c r="AV1552" s="15" t="s">
        <v>83</v>
      </c>
      <c r="AW1552" s="15" t="s">
        <v>37</v>
      </c>
      <c r="AX1552" s="15" t="s">
        <v>75</v>
      </c>
      <c r="AY1552" s="236" t="s">
        <v>144</v>
      </c>
    </row>
    <row r="1553" spans="2:51" s="13" customFormat="1" ht="11.25">
      <c r="B1553" s="201"/>
      <c r="C1553" s="202"/>
      <c r="D1553" s="193" t="s">
        <v>184</v>
      </c>
      <c r="E1553" s="203" t="s">
        <v>19</v>
      </c>
      <c r="F1553" s="204" t="s">
        <v>1686</v>
      </c>
      <c r="G1553" s="202"/>
      <c r="H1553" s="205">
        <v>13.8</v>
      </c>
      <c r="I1553" s="206"/>
      <c r="J1553" s="202"/>
      <c r="K1553" s="202"/>
      <c r="L1553" s="207"/>
      <c r="M1553" s="208"/>
      <c r="N1553" s="209"/>
      <c r="O1553" s="209"/>
      <c r="P1553" s="209"/>
      <c r="Q1553" s="209"/>
      <c r="R1553" s="209"/>
      <c r="S1553" s="209"/>
      <c r="T1553" s="210"/>
      <c r="AT1553" s="211" t="s">
        <v>184</v>
      </c>
      <c r="AU1553" s="211" t="s">
        <v>85</v>
      </c>
      <c r="AV1553" s="13" t="s">
        <v>85</v>
      </c>
      <c r="AW1553" s="13" t="s">
        <v>37</v>
      </c>
      <c r="AX1553" s="13" t="s">
        <v>75</v>
      </c>
      <c r="AY1553" s="211" t="s">
        <v>144</v>
      </c>
    </row>
    <row r="1554" spans="2:51" s="13" customFormat="1" ht="11.25">
      <c r="B1554" s="201"/>
      <c r="C1554" s="202"/>
      <c r="D1554" s="193" t="s">
        <v>184</v>
      </c>
      <c r="E1554" s="203" t="s">
        <v>19</v>
      </c>
      <c r="F1554" s="204" t="s">
        <v>1687</v>
      </c>
      <c r="G1554" s="202"/>
      <c r="H1554" s="205">
        <v>58.307</v>
      </c>
      <c r="I1554" s="206"/>
      <c r="J1554" s="202"/>
      <c r="K1554" s="202"/>
      <c r="L1554" s="207"/>
      <c r="M1554" s="208"/>
      <c r="N1554" s="209"/>
      <c r="O1554" s="209"/>
      <c r="P1554" s="209"/>
      <c r="Q1554" s="209"/>
      <c r="R1554" s="209"/>
      <c r="S1554" s="209"/>
      <c r="T1554" s="210"/>
      <c r="AT1554" s="211" t="s">
        <v>184</v>
      </c>
      <c r="AU1554" s="211" t="s">
        <v>85</v>
      </c>
      <c r="AV1554" s="13" t="s">
        <v>85</v>
      </c>
      <c r="AW1554" s="13" t="s">
        <v>37</v>
      </c>
      <c r="AX1554" s="13" t="s">
        <v>75</v>
      </c>
      <c r="AY1554" s="211" t="s">
        <v>144</v>
      </c>
    </row>
    <row r="1555" spans="2:51" s="15" customFormat="1" ht="11.25">
      <c r="B1555" s="227"/>
      <c r="C1555" s="228"/>
      <c r="D1555" s="193" t="s">
        <v>184</v>
      </c>
      <c r="E1555" s="229" t="s">
        <v>19</v>
      </c>
      <c r="F1555" s="230" t="s">
        <v>509</v>
      </c>
      <c r="G1555" s="228"/>
      <c r="H1555" s="229" t="s">
        <v>19</v>
      </c>
      <c r="I1555" s="231"/>
      <c r="J1555" s="228"/>
      <c r="K1555" s="228"/>
      <c r="L1555" s="232"/>
      <c r="M1555" s="233"/>
      <c r="N1555" s="234"/>
      <c r="O1555" s="234"/>
      <c r="P1555" s="234"/>
      <c r="Q1555" s="234"/>
      <c r="R1555" s="234"/>
      <c r="S1555" s="234"/>
      <c r="T1555" s="235"/>
      <c r="AT1555" s="236" t="s">
        <v>184</v>
      </c>
      <c r="AU1555" s="236" t="s">
        <v>85</v>
      </c>
      <c r="AV1555" s="15" t="s">
        <v>83</v>
      </c>
      <c r="AW1555" s="15" t="s">
        <v>37</v>
      </c>
      <c r="AX1555" s="15" t="s">
        <v>75</v>
      </c>
      <c r="AY1555" s="236" t="s">
        <v>144</v>
      </c>
    </row>
    <row r="1556" spans="2:51" s="13" customFormat="1" ht="11.25">
      <c r="B1556" s="201"/>
      <c r="C1556" s="202"/>
      <c r="D1556" s="193" t="s">
        <v>184</v>
      </c>
      <c r="E1556" s="203" t="s">
        <v>19</v>
      </c>
      <c r="F1556" s="204" t="s">
        <v>1688</v>
      </c>
      <c r="G1556" s="202"/>
      <c r="H1556" s="205">
        <v>33.9</v>
      </c>
      <c r="I1556" s="206"/>
      <c r="J1556" s="202"/>
      <c r="K1556" s="202"/>
      <c r="L1556" s="207"/>
      <c r="M1556" s="208"/>
      <c r="N1556" s="209"/>
      <c r="O1556" s="209"/>
      <c r="P1556" s="209"/>
      <c r="Q1556" s="209"/>
      <c r="R1556" s="209"/>
      <c r="S1556" s="209"/>
      <c r="T1556" s="210"/>
      <c r="AT1556" s="211" t="s">
        <v>184</v>
      </c>
      <c r="AU1556" s="211" t="s">
        <v>85</v>
      </c>
      <c r="AV1556" s="13" t="s">
        <v>85</v>
      </c>
      <c r="AW1556" s="13" t="s">
        <v>37</v>
      </c>
      <c r="AX1556" s="13" t="s">
        <v>75</v>
      </c>
      <c r="AY1556" s="211" t="s">
        <v>144</v>
      </c>
    </row>
    <row r="1557" spans="2:51" s="13" customFormat="1" ht="11.25">
      <c r="B1557" s="201"/>
      <c r="C1557" s="202"/>
      <c r="D1557" s="193" t="s">
        <v>184</v>
      </c>
      <c r="E1557" s="203" t="s">
        <v>19</v>
      </c>
      <c r="F1557" s="204" t="s">
        <v>1689</v>
      </c>
      <c r="G1557" s="202"/>
      <c r="H1557" s="205">
        <v>125.587</v>
      </c>
      <c r="I1557" s="206"/>
      <c r="J1557" s="202"/>
      <c r="K1557" s="202"/>
      <c r="L1557" s="207"/>
      <c r="M1557" s="208"/>
      <c r="N1557" s="209"/>
      <c r="O1557" s="209"/>
      <c r="P1557" s="209"/>
      <c r="Q1557" s="209"/>
      <c r="R1557" s="209"/>
      <c r="S1557" s="209"/>
      <c r="T1557" s="210"/>
      <c r="AT1557" s="211" t="s">
        <v>184</v>
      </c>
      <c r="AU1557" s="211" t="s">
        <v>85</v>
      </c>
      <c r="AV1557" s="13" t="s">
        <v>85</v>
      </c>
      <c r="AW1557" s="13" t="s">
        <v>37</v>
      </c>
      <c r="AX1557" s="13" t="s">
        <v>75</v>
      </c>
      <c r="AY1557" s="211" t="s">
        <v>144</v>
      </c>
    </row>
    <row r="1558" spans="2:51" s="15" customFormat="1" ht="11.25">
      <c r="B1558" s="227"/>
      <c r="C1558" s="228"/>
      <c r="D1558" s="193" t="s">
        <v>184</v>
      </c>
      <c r="E1558" s="229" t="s">
        <v>19</v>
      </c>
      <c r="F1558" s="230" t="s">
        <v>1663</v>
      </c>
      <c r="G1558" s="228"/>
      <c r="H1558" s="229" t="s">
        <v>19</v>
      </c>
      <c r="I1558" s="231"/>
      <c r="J1558" s="228"/>
      <c r="K1558" s="228"/>
      <c r="L1558" s="232"/>
      <c r="M1558" s="233"/>
      <c r="N1558" s="234"/>
      <c r="O1558" s="234"/>
      <c r="P1558" s="234"/>
      <c r="Q1558" s="234"/>
      <c r="R1558" s="234"/>
      <c r="S1558" s="234"/>
      <c r="T1558" s="235"/>
      <c r="AT1558" s="236" t="s">
        <v>184</v>
      </c>
      <c r="AU1558" s="236" t="s">
        <v>85</v>
      </c>
      <c r="AV1558" s="15" t="s">
        <v>83</v>
      </c>
      <c r="AW1558" s="15" t="s">
        <v>37</v>
      </c>
      <c r="AX1558" s="15" t="s">
        <v>75</v>
      </c>
      <c r="AY1558" s="236" t="s">
        <v>144</v>
      </c>
    </row>
    <row r="1559" spans="2:51" s="13" customFormat="1" ht="11.25">
      <c r="B1559" s="201"/>
      <c r="C1559" s="202"/>
      <c r="D1559" s="193" t="s">
        <v>184</v>
      </c>
      <c r="E1559" s="203" t="s">
        <v>19</v>
      </c>
      <c r="F1559" s="204" t="s">
        <v>1690</v>
      </c>
      <c r="G1559" s="202"/>
      <c r="H1559" s="205">
        <v>58.4</v>
      </c>
      <c r="I1559" s="206"/>
      <c r="J1559" s="202"/>
      <c r="K1559" s="202"/>
      <c r="L1559" s="207"/>
      <c r="M1559" s="208"/>
      <c r="N1559" s="209"/>
      <c r="O1559" s="209"/>
      <c r="P1559" s="209"/>
      <c r="Q1559" s="209"/>
      <c r="R1559" s="209"/>
      <c r="S1559" s="209"/>
      <c r="T1559" s="210"/>
      <c r="AT1559" s="211" t="s">
        <v>184</v>
      </c>
      <c r="AU1559" s="211" t="s">
        <v>85</v>
      </c>
      <c r="AV1559" s="13" t="s">
        <v>85</v>
      </c>
      <c r="AW1559" s="13" t="s">
        <v>37</v>
      </c>
      <c r="AX1559" s="13" t="s">
        <v>75</v>
      </c>
      <c r="AY1559" s="211" t="s">
        <v>144</v>
      </c>
    </row>
    <row r="1560" spans="2:51" s="13" customFormat="1" ht="11.25">
      <c r="B1560" s="201"/>
      <c r="C1560" s="202"/>
      <c r="D1560" s="193" t="s">
        <v>184</v>
      </c>
      <c r="E1560" s="203" t="s">
        <v>19</v>
      </c>
      <c r="F1560" s="204" t="s">
        <v>1691</v>
      </c>
      <c r="G1560" s="202"/>
      <c r="H1560" s="205">
        <v>230.309</v>
      </c>
      <c r="I1560" s="206"/>
      <c r="J1560" s="202"/>
      <c r="K1560" s="202"/>
      <c r="L1560" s="207"/>
      <c r="M1560" s="208"/>
      <c r="N1560" s="209"/>
      <c r="O1560" s="209"/>
      <c r="P1560" s="209"/>
      <c r="Q1560" s="209"/>
      <c r="R1560" s="209"/>
      <c r="S1560" s="209"/>
      <c r="T1560" s="210"/>
      <c r="AT1560" s="211" t="s">
        <v>184</v>
      </c>
      <c r="AU1560" s="211" t="s">
        <v>85</v>
      </c>
      <c r="AV1560" s="13" t="s">
        <v>85</v>
      </c>
      <c r="AW1560" s="13" t="s">
        <v>37</v>
      </c>
      <c r="AX1560" s="13" t="s">
        <v>75</v>
      </c>
      <c r="AY1560" s="211" t="s">
        <v>144</v>
      </c>
    </row>
    <row r="1561" spans="2:51" s="15" customFormat="1" ht="11.25">
      <c r="B1561" s="227"/>
      <c r="C1561" s="228"/>
      <c r="D1561" s="193" t="s">
        <v>184</v>
      </c>
      <c r="E1561" s="229" t="s">
        <v>19</v>
      </c>
      <c r="F1561" s="230" t="s">
        <v>1666</v>
      </c>
      <c r="G1561" s="228"/>
      <c r="H1561" s="229" t="s">
        <v>19</v>
      </c>
      <c r="I1561" s="231"/>
      <c r="J1561" s="228"/>
      <c r="K1561" s="228"/>
      <c r="L1561" s="232"/>
      <c r="M1561" s="233"/>
      <c r="N1561" s="234"/>
      <c r="O1561" s="234"/>
      <c r="P1561" s="234"/>
      <c r="Q1561" s="234"/>
      <c r="R1561" s="234"/>
      <c r="S1561" s="234"/>
      <c r="T1561" s="235"/>
      <c r="AT1561" s="236" t="s">
        <v>184</v>
      </c>
      <c r="AU1561" s="236" t="s">
        <v>85</v>
      </c>
      <c r="AV1561" s="15" t="s">
        <v>83</v>
      </c>
      <c r="AW1561" s="15" t="s">
        <v>37</v>
      </c>
      <c r="AX1561" s="15" t="s">
        <v>75</v>
      </c>
      <c r="AY1561" s="236" t="s">
        <v>144</v>
      </c>
    </row>
    <row r="1562" spans="2:51" s="13" customFormat="1" ht="11.25">
      <c r="B1562" s="201"/>
      <c r="C1562" s="202"/>
      <c r="D1562" s="193" t="s">
        <v>184</v>
      </c>
      <c r="E1562" s="203" t="s">
        <v>19</v>
      </c>
      <c r="F1562" s="204" t="s">
        <v>1692</v>
      </c>
      <c r="G1562" s="202"/>
      <c r="H1562" s="205">
        <v>82.6</v>
      </c>
      <c r="I1562" s="206"/>
      <c r="J1562" s="202"/>
      <c r="K1562" s="202"/>
      <c r="L1562" s="207"/>
      <c r="M1562" s="208"/>
      <c r="N1562" s="209"/>
      <c r="O1562" s="209"/>
      <c r="P1562" s="209"/>
      <c r="Q1562" s="209"/>
      <c r="R1562" s="209"/>
      <c r="S1562" s="209"/>
      <c r="T1562" s="210"/>
      <c r="AT1562" s="211" t="s">
        <v>184</v>
      </c>
      <c r="AU1562" s="211" t="s">
        <v>85</v>
      </c>
      <c r="AV1562" s="13" t="s">
        <v>85</v>
      </c>
      <c r="AW1562" s="13" t="s">
        <v>37</v>
      </c>
      <c r="AX1562" s="13" t="s">
        <v>75</v>
      </c>
      <c r="AY1562" s="211" t="s">
        <v>144</v>
      </c>
    </row>
    <row r="1563" spans="2:51" s="13" customFormat="1" ht="11.25">
      <c r="B1563" s="201"/>
      <c r="C1563" s="202"/>
      <c r="D1563" s="193" t="s">
        <v>184</v>
      </c>
      <c r="E1563" s="203" t="s">
        <v>19</v>
      </c>
      <c r="F1563" s="204" t="s">
        <v>1693</v>
      </c>
      <c r="G1563" s="202"/>
      <c r="H1563" s="205">
        <v>184.704</v>
      </c>
      <c r="I1563" s="206"/>
      <c r="J1563" s="202"/>
      <c r="K1563" s="202"/>
      <c r="L1563" s="207"/>
      <c r="M1563" s="208"/>
      <c r="N1563" s="209"/>
      <c r="O1563" s="209"/>
      <c r="P1563" s="209"/>
      <c r="Q1563" s="209"/>
      <c r="R1563" s="209"/>
      <c r="S1563" s="209"/>
      <c r="T1563" s="210"/>
      <c r="AT1563" s="211" t="s">
        <v>184</v>
      </c>
      <c r="AU1563" s="211" t="s">
        <v>85</v>
      </c>
      <c r="AV1563" s="13" t="s">
        <v>85</v>
      </c>
      <c r="AW1563" s="13" t="s">
        <v>37</v>
      </c>
      <c r="AX1563" s="13" t="s">
        <v>75</v>
      </c>
      <c r="AY1563" s="211" t="s">
        <v>144</v>
      </c>
    </row>
    <row r="1564" spans="2:51" s="15" customFormat="1" ht="11.25">
      <c r="B1564" s="227"/>
      <c r="C1564" s="228"/>
      <c r="D1564" s="193" t="s">
        <v>184</v>
      </c>
      <c r="E1564" s="229" t="s">
        <v>19</v>
      </c>
      <c r="F1564" s="230" t="s">
        <v>1669</v>
      </c>
      <c r="G1564" s="228"/>
      <c r="H1564" s="229" t="s">
        <v>19</v>
      </c>
      <c r="I1564" s="231"/>
      <c r="J1564" s="228"/>
      <c r="K1564" s="228"/>
      <c r="L1564" s="232"/>
      <c r="M1564" s="233"/>
      <c r="N1564" s="234"/>
      <c r="O1564" s="234"/>
      <c r="P1564" s="234"/>
      <c r="Q1564" s="234"/>
      <c r="R1564" s="234"/>
      <c r="S1564" s="234"/>
      <c r="T1564" s="235"/>
      <c r="AT1564" s="236" t="s">
        <v>184</v>
      </c>
      <c r="AU1564" s="236" t="s">
        <v>85</v>
      </c>
      <c r="AV1564" s="15" t="s">
        <v>83</v>
      </c>
      <c r="AW1564" s="15" t="s">
        <v>37</v>
      </c>
      <c r="AX1564" s="15" t="s">
        <v>75</v>
      </c>
      <c r="AY1564" s="236" t="s">
        <v>144</v>
      </c>
    </row>
    <row r="1565" spans="2:51" s="13" customFormat="1" ht="11.25">
      <c r="B1565" s="201"/>
      <c r="C1565" s="202"/>
      <c r="D1565" s="193" t="s">
        <v>184</v>
      </c>
      <c r="E1565" s="203" t="s">
        <v>19</v>
      </c>
      <c r="F1565" s="204" t="s">
        <v>1694</v>
      </c>
      <c r="G1565" s="202"/>
      <c r="H1565" s="205">
        <v>72.3</v>
      </c>
      <c r="I1565" s="206"/>
      <c r="J1565" s="202"/>
      <c r="K1565" s="202"/>
      <c r="L1565" s="207"/>
      <c r="M1565" s="208"/>
      <c r="N1565" s="209"/>
      <c r="O1565" s="209"/>
      <c r="P1565" s="209"/>
      <c r="Q1565" s="209"/>
      <c r="R1565" s="209"/>
      <c r="S1565" s="209"/>
      <c r="T1565" s="210"/>
      <c r="AT1565" s="211" t="s">
        <v>184</v>
      </c>
      <c r="AU1565" s="211" t="s">
        <v>85</v>
      </c>
      <c r="AV1565" s="13" t="s">
        <v>85</v>
      </c>
      <c r="AW1565" s="13" t="s">
        <v>37</v>
      </c>
      <c r="AX1565" s="13" t="s">
        <v>75</v>
      </c>
      <c r="AY1565" s="211" t="s">
        <v>144</v>
      </c>
    </row>
    <row r="1566" spans="2:51" s="13" customFormat="1" ht="11.25">
      <c r="B1566" s="201"/>
      <c r="C1566" s="202"/>
      <c r="D1566" s="193" t="s">
        <v>184</v>
      </c>
      <c r="E1566" s="203" t="s">
        <v>19</v>
      </c>
      <c r="F1566" s="204" t="s">
        <v>1695</v>
      </c>
      <c r="G1566" s="202"/>
      <c r="H1566" s="205">
        <v>197.39</v>
      </c>
      <c r="I1566" s="206"/>
      <c r="J1566" s="202"/>
      <c r="K1566" s="202"/>
      <c r="L1566" s="207"/>
      <c r="M1566" s="208"/>
      <c r="N1566" s="209"/>
      <c r="O1566" s="209"/>
      <c r="P1566" s="209"/>
      <c r="Q1566" s="209"/>
      <c r="R1566" s="209"/>
      <c r="S1566" s="209"/>
      <c r="T1566" s="210"/>
      <c r="AT1566" s="211" t="s">
        <v>184</v>
      </c>
      <c r="AU1566" s="211" t="s">
        <v>85</v>
      </c>
      <c r="AV1566" s="13" t="s">
        <v>85</v>
      </c>
      <c r="AW1566" s="13" t="s">
        <v>37</v>
      </c>
      <c r="AX1566" s="13" t="s">
        <v>75</v>
      </c>
      <c r="AY1566" s="211" t="s">
        <v>144</v>
      </c>
    </row>
    <row r="1567" spans="2:51" s="15" customFormat="1" ht="11.25">
      <c r="B1567" s="227"/>
      <c r="C1567" s="228"/>
      <c r="D1567" s="193" t="s">
        <v>184</v>
      </c>
      <c r="E1567" s="229" t="s">
        <v>19</v>
      </c>
      <c r="F1567" s="230" t="s">
        <v>1671</v>
      </c>
      <c r="G1567" s="228"/>
      <c r="H1567" s="229" t="s">
        <v>19</v>
      </c>
      <c r="I1567" s="231"/>
      <c r="J1567" s="228"/>
      <c r="K1567" s="228"/>
      <c r="L1567" s="232"/>
      <c r="M1567" s="233"/>
      <c r="N1567" s="234"/>
      <c r="O1567" s="234"/>
      <c r="P1567" s="234"/>
      <c r="Q1567" s="234"/>
      <c r="R1567" s="234"/>
      <c r="S1567" s="234"/>
      <c r="T1567" s="235"/>
      <c r="AT1567" s="236" t="s">
        <v>184</v>
      </c>
      <c r="AU1567" s="236" t="s">
        <v>85</v>
      </c>
      <c r="AV1567" s="15" t="s">
        <v>83</v>
      </c>
      <c r="AW1567" s="15" t="s">
        <v>37</v>
      </c>
      <c r="AX1567" s="15" t="s">
        <v>75</v>
      </c>
      <c r="AY1567" s="236" t="s">
        <v>144</v>
      </c>
    </row>
    <row r="1568" spans="2:51" s="13" customFormat="1" ht="11.25">
      <c r="B1568" s="201"/>
      <c r="C1568" s="202"/>
      <c r="D1568" s="193" t="s">
        <v>184</v>
      </c>
      <c r="E1568" s="203" t="s">
        <v>19</v>
      </c>
      <c r="F1568" s="204" t="s">
        <v>1696</v>
      </c>
      <c r="G1568" s="202"/>
      <c r="H1568" s="205">
        <v>73.1</v>
      </c>
      <c r="I1568" s="206"/>
      <c r="J1568" s="202"/>
      <c r="K1568" s="202"/>
      <c r="L1568" s="207"/>
      <c r="M1568" s="208"/>
      <c r="N1568" s="209"/>
      <c r="O1568" s="209"/>
      <c r="P1568" s="209"/>
      <c r="Q1568" s="209"/>
      <c r="R1568" s="209"/>
      <c r="S1568" s="209"/>
      <c r="T1568" s="210"/>
      <c r="AT1568" s="211" t="s">
        <v>184</v>
      </c>
      <c r="AU1568" s="211" t="s">
        <v>85</v>
      </c>
      <c r="AV1568" s="13" t="s">
        <v>85</v>
      </c>
      <c r="AW1568" s="13" t="s">
        <v>37</v>
      </c>
      <c r="AX1568" s="13" t="s">
        <v>75</v>
      </c>
      <c r="AY1568" s="211" t="s">
        <v>144</v>
      </c>
    </row>
    <row r="1569" spans="2:51" s="13" customFormat="1" ht="11.25">
      <c r="B1569" s="201"/>
      <c r="C1569" s="202"/>
      <c r="D1569" s="193" t="s">
        <v>184</v>
      </c>
      <c r="E1569" s="203" t="s">
        <v>19</v>
      </c>
      <c r="F1569" s="204" t="s">
        <v>1695</v>
      </c>
      <c r="G1569" s="202"/>
      <c r="H1569" s="205">
        <v>197.39</v>
      </c>
      <c r="I1569" s="206"/>
      <c r="J1569" s="202"/>
      <c r="K1569" s="202"/>
      <c r="L1569" s="207"/>
      <c r="M1569" s="208"/>
      <c r="N1569" s="209"/>
      <c r="O1569" s="209"/>
      <c r="P1569" s="209"/>
      <c r="Q1569" s="209"/>
      <c r="R1569" s="209"/>
      <c r="S1569" s="209"/>
      <c r="T1569" s="210"/>
      <c r="AT1569" s="211" t="s">
        <v>184</v>
      </c>
      <c r="AU1569" s="211" t="s">
        <v>85</v>
      </c>
      <c r="AV1569" s="13" t="s">
        <v>85</v>
      </c>
      <c r="AW1569" s="13" t="s">
        <v>37</v>
      </c>
      <c r="AX1569" s="13" t="s">
        <v>75</v>
      </c>
      <c r="AY1569" s="211" t="s">
        <v>144</v>
      </c>
    </row>
    <row r="1570" spans="2:51" s="15" customFormat="1" ht="11.25">
      <c r="B1570" s="227"/>
      <c r="C1570" s="228"/>
      <c r="D1570" s="193" t="s">
        <v>184</v>
      </c>
      <c r="E1570" s="229" t="s">
        <v>19</v>
      </c>
      <c r="F1570" s="230" t="s">
        <v>1674</v>
      </c>
      <c r="G1570" s="228"/>
      <c r="H1570" s="229" t="s">
        <v>19</v>
      </c>
      <c r="I1570" s="231"/>
      <c r="J1570" s="228"/>
      <c r="K1570" s="228"/>
      <c r="L1570" s="232"/>
      <c r="M1570" s="233"/>
      <c r="N1570" s="234"/>
      <c r="O1570" s="234"/>
      <c r="P1570" s="234"/>
      <c r="Q1570" s="234"/>
      <c r="R1570" s="234"/>
      <c r="S1570" s="234"/>
      <c r="T1570" s="235"/>
      <c r="AT1570" s="236" t="s">
        <v>184</v>
      </c>
      <c r="AU1570" s="236" t="s">
        <v>85</v>
      </c>
      <c r="AV1570" s="15" t="s">
        <v>83</v>
      </c>
      <c r="AW1570" s="15" t="s">
        <v>37</v>
      </c>
      <c r="AX1570" s="15" t="s">
        <v>75</v>
      </c>
      <c r="AY1570" s="236" t="s">
        <v>144</v>
      </c>
    </row>
    <row r="1571" spans="2:51" s="13" customFormat="1" ht="11.25">
      <c r="B1571" s="201"/>
      <c r="C1571" s="202"/>
      <c r="D1571" s="193" t="s">
        <v>184</v>
      </c>
      <c r="E1571" s="203" t="s">
        <v>19</v>
      </c>
      <c r="F1571" s="204" t="s">
        <v>1696</v>
      </c>
      <c r="G1571" s="202"/>
      <c r="H1571" s="205">
        <v>73.1</v>
      </c>
      <c r="I1571" s="206"/>
      <c r="J1571" s="202"/>
      <c r="K1571" s="202"/>
      <c r="L1571" s="207"/>
      <c r="M1571" s="208"/>
      <c r="N1571" s="209"/>
      <c r="O1571" s="209"/>
      <c r="P1571" s="209"/>
      <c r="Q1571" s="209"/>
      <c r="R1571" s="209"/>
      <c r="S1571" s="209"/>
      <c r="T1571" s="210"/>
      <c r="AT1571" s="211" t="s">
        <v>184</v>
      </c>
      <c r="AU1571" s="211" t="s">
        <v>85</v>
      </c>
      <c r="AV1571" s="13" t="s">
        <v>85</v>
      </c>
      <c r="AW1571" s="13" t="s">
        <v>37</v>
      </c>
      <c r="AX1571" s="13" t="s">
        <v>75</v>
      </c>
      <c r="AY1571" s="211" t="s">
        <v>144</v>
      </c>
    </row>
    <row r="1572" spans="2:51" s="13" customFormat="1" ht="11.25">
      <c r="B1572" s="201"/>
      <c r="C1572" s="202"/>
      <c r="D1572" s="193" t="s">
        <v>184</v>
      </c>
      <c r="E1572" s="203" t="s">
        <v>19</v>
      </c>
      <c r="F1572" s="204" t="s">
        <v>1697</v>
      </c>
      <c r="G1572" s="202"/>
      <c r="H1572" s="205">
        <v>197.39</v>
      </c>
      <c r="I1572" s="206"/>
      <c r="J1572" s="202"/>
      <c r="K1572" s="202"/>
      <c r="L1572" s="207"/>
      <c r="M1572" s="208"/>
      <c r="N1572" s="209"/>
      <c r="O1572" s="209"/>
      <c r="P1572" s="209"/>
      <c r="Q1572" s="209"/>
      <c r="R1572" s="209"/>
      <c r="S1572" s="209"/>
      <c r="T1572" s="210"/>
      <c r="AT1572" s="211" t="s">
        <v>184</v>
      </c>
      <c r="AU1572" s="211" t="s">
        <v>85</v>
      </c>
      <c r="AV1572" s="13" t="s">
        <v>85</v>
      </c>
      <c r="AW1572" s="13" t="s">
        <v>37</v>
      </c>
      <c r="AX1572" s="13" t="s">
        <v>75</v>
      </c>
      <c r="AY1572" s="211" t="s">
        <v>144</v>
      </c>
    </row>
    <row r="1573" spans="2:51" s="15" customFormat="1" ht="11.25">
      <c r="B1573" s="227"/>
      <c r="C1573" s="228"/>
      <c r="D1573" s="193" t="s">
        <v>184</v>
      </c>
      <c r="E1573" s="229" t="s">
        <v>19</v>
      </c>
      <c r="F1573" s="230" t="s">
        <v>1677</v>
      </c>
      <c r="G1573" s="228"/>
      <c r="H1573" s="229" t="s">
        <v>19</v>
      </c>
      <c r="I1573" s="231"/>
      <c r="J1573" s="228"/>
      <c r="K1573" s="228"/>
      <c r="L1573" s="232"/>
      <c r="M1573" s="233"/>
      <c r="N1573" s="234"/>
      <c r="O1573" s="234"/>
      <c r="P1573" s="234"/>
      <c r="Q1573" s="234"/>
      <c r="R1573" s="234"/>
      <c r="S1573" s="234"/>
      <c r="T1573" s="235"/>
      <c r="AT1573" s="236" t="s">
        <v>184</v>
      </c>
      <c r="AU1573" s="236" t="s">
        <v>85</v>
      </c>
      <c r="AV1573" s="15" t="s">
        <v>83</v>
      </c>
      <c r="AW1573" s="15" t="s">
        <v>37</v>
      </c>
      <c r="AX1573" s="15" t="s">
        <v>75</v>
      </c>
      <c r="AY1573" s="236" t="s">
        <v>144</v>
      </c>
    </row>
    <row r="1574" spans="2:51" s="13" customFormat="1" ht="11.25">
      <c r="B1574" s="201"/>
      <c r="C1574" s="202"/>
      <c r="D1574" s="193" t="s">
        <v>184</v>
      </c>
      <c r="E1574" s="203" t="s">
        <v>19</v>
      </c>
      <c r="F1574" s="204" t="s">
        <v>1698</v>
      </c>
      <c r="G1574" s="202"/>
      <c r="H1574" s="205">
        <v>33.6</v>
      </c>
      <c r="I1574" s="206"/>
      <c r="J1574" s="202"/>
      <c r="K1574" s="202"/>
      <c r="L1574" s="207"/>
      <c r="M1574" s="208"/>
      <c r="N1574" s="209"/>
      <c r="O1574" s="209"/>
      <c r="P1574" s="209"/>
      <c r="Q1574" s="209"/>
      <c r="R1574" s="209"/>
      <c r="S1574" s="209"/>
      <c r="T1574" s="210"/>
      <c r="AT1574" s="211" t="s">
        <v>184</v>
      </c>
      <c r="AU1574" s="211" t="s">
        <v>85</v>
      </c>
      <c r="AV1574" s="13" t="s">
        <v>85</v>
      </c>
      <c r="AW1574" s="13" t="s">
        <v>37</v>
      </c>
      <c r="AX1574" s="13" t="s">
        <v>75</v>
      </c>
      <c r="AY1574" s="211" t="s">
        <v>144</v>
      </c>
    </row>
    <row r="1575" spans="2:51" s="13" customFormat="1" ht="11.25">
      <c r="B1575" s="201"/>
      <c r="C1575" s="202"/>
      <c r="D1575" s="193" t="s">
        <v>184</v>
      </c>
      <c r="E1575" s="203" t="s">
        <v>19</v>
      </c>
      <c r="F1575" s="204" t="s">
        <v>1699</v>
      </c>
      <c r="G1575" s="202"/>
      <c r="H1575" s="205">
        <v>120</v>
      </c>
      <c r="I1575" s="206"/>
      <c r="J1575" s="202"/>
      <c r="K1575" s="202"/>
      <c r="L1575" s="207"/>
      <c r="M1575" s="208"/>
      <c r="N1575" s="209"/>
      <c r="O1575" s="209"/>
      <c r="P1575" s="209"/>
      <c r="Q1575" s="209"/>
      <c r="R1575" s="209"/>
      <c r="S1575" s="209"/>
      <c r="T1575" s="210"/>
      <c r="AT1575" s="211" t="s">
        <v>184</v>
      </c>
      <c r="AU1575" s="211" t="s">
        <v>85</v>
      </c>
      <c r="AV1575" s="13" t="s">
        <v>85</v>
      </c>
      <c r="AW1575" s="13" t="s">
        <v>37</v>
      </c>
      <c r="AX1575" s="13" t="s">
        <v>75</v>
      </c>
      <c r="AY1575" s="211" t="s">
        <v>144</v>
      </c>
    </row>
    <row r="1576" spans="2:51" s="14" customFormat="1" ht="11.25">
      <c r="B1576" s="212"/>
      <c r="C1576" s="213"/>
      <c r="D1576" s="193" t="s">
        <v>184</v>
      </c>
      <c r="E1576" s="214" t="s">
        <v>19</v>
      </c>
      <c r="F1576" s="215" t="s">
        <v>186</v>
      </c>
      <c r="G1576" s="213"/>
      <c r="H1576" s="216">
        <v>1751.8769999999995</v>
      </c>
      <c r="I1576" s="217"/>
      <c r="J1576" s="213"/>
      <c r="K1576" s="213"/>
      <c r="L1576" s="218"/>
      <c r="M1576" s="219"/>
      <c r="N1576" s="220"/>
      <c r="O1576" s="220"/>
      <c r="P1576" s="220"/>
      <c r="Q1576" s="220"/>
      <c r="R1576" s="220"/>
      <c r="S1576" s="220"/>
      <c r="T1576" s="221"/>
      <c r="AT1576" s="222" t="s">
        <v>184</v>
      </c>
      <c r="AU1576" s="222" t="s">
        <v>85</v>
      </c>
      <c r="AV1576" s="14" t="s">
        <v>169</v>
      </c>
      <c r="AW1576" s="14" t="s">
        <v>37</v>
      </c>
      <c r="AX1576" s="14" t="s">
        <v>83</v>
      </c>
      <c r="AY1576" s="222" t="s">
        <v>144</v>
      </c>
    </row>
    <row r="1577" spans="1:65" s="2" customFormat="1" ht="16.5" customHeight="1">
      <c r="A1577" s="36"/>
      <c r="B1577" s="37"/>
      <c r="C1577" s="180" t="s">
        <v>1810</v>
      </c>
      <c r="D1577" s="180" t="s">
        <v>147</v>
      </c>
      <c r="E1577" s="181" t="s">
        <v>1811</v>
      </c>
      <c r="F1577" s="182" t="s">
        <v>1812</v>
      </c>
      <c r="G1577" s="183" t="s">
        <v>199</v>
      </c>
      <c r="H1577" s="184">
        <v>6166.25</v>
      </c>
      <c r="I1577" s="185"/>
      <c r="J1577" s="186">
        <f>ROUND(I1577*H1577,2)</f>
        <v>0</v>
      </c>
      <c r="K1577" s="182" t="s">
        <v>151</v>
      </c>
      <c r="L1577" s="41"/>
      <c r="M1577" s="187" t="s">
        <v>19</v>
      </c>
      <c r="N1577" s="188" t="s">
        <v>46</v>
      </c>
      <c r="O1577" s="66"/>
      <c r="P1577" s="189">
        <f>O1577*H1577</f>
        <v>0</v>
      </c>
      <c r="Q1577" s="189">
        <v>0.0002</v>
      </c>
      <c r="R1577" s="189">
        <f>Q1577*H1577</f>
        <v>1.23325</v>
      </c>
      <c r="S1577" s="189">
        <v>0</v>
      </c>
      <c r="T1577" s="190">
        <f>S1577*H1577</f>
        <v>0</v>
      </c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R1577" s="191" t="s">
        <v>249</v>
      </c>
      <c r="AT1577" s="191" t="s">
        <v>147</v>
      </c>
      <c r="AU1577" s="191" t="s">
        <v>85</v>
      </c>
      <c r="AY1577" s="19" t="s">
        <v>144</v>
      </c>
      <c r="BE1577" s="192">
        <f>IF(N1577="základní",J1577,0)</f>
        <v>0</v>
      </c>
      <c r="BF1577" s="192">
        <f>IF(N1577="snížená",J1577,0)</f>
        <v>0</v>
      </c>
      <c r="BG1577" s="192">
        <f>IF(N1577="zákl. přenesená",J1577,0)</f>
        <v>0</v>
      </c>
      <c r="BH1577" s="192">
        <f>IF(N1577="sníž. přenesená",J1577,0)</f>
        <v>0</v>
      </c>
      <c r="BI1577" s="192">
        <f>IF(N1577="nulová",J1577,0)</f>
        <v>0</v>
      </c>
      <c r="BJ1577" s="19" t="s">
        <v>83</v>
      </c>
      <c r="BK1577" s="192">
        <f>ROUND(I1577*H1577,2)</f>
        <v>0</v>
      </c>
      <c r="BL1577" s="19" t="s">
        <v>249</v>
      </c>
      <c r="BM1577" s="191" t="s">
        <v>1813</v>
      </c>
    </row>
    <row r="1578" spans="1:47" s="2" customFormat="1" ht="11.25">
      <c r="A1578" s="36"/>
      <c r="B1578" s="37"/>
      <c r="C1578" s="38"/>
      <c r="D1578" s="193" t="s">
        <v>154</v>
      </c>
      <c r="E1578" s="38"/>
      <c r="F1578" s="194" t="s">
        <v>1814</v>
      </c>
      <c r="G1578" s="38"/>
      <c r="H1578" s="38"/>
      <c r="I1578" s="195"/>
      <c r="J1578" s="38"/>
      <c r="K1578" s="38"/>
      <c r="L1578" s="41"/>
      <c r="M1578" s="196"/>
      <c r="N1578" s="197"/>
      <c r="O1578" s="66"/>
      <c r="P1578" s="66"/>
      <c r="Q1578" s="66"/>
      <c r="R1578" s="66"/>
      <c r="S1578" s="66"/>
      <c r="T1578" s="67"/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T1578" s="19" t="s">
        <v>154</v>
      </c>
      <c r="AU1578" s="19" t="s">
        <v>85</v>
      </c>
    </row>
    <row r="1579" spans="1:47" s="2" customFormat="1" ht="11.25">
      <c r="A1579" s="36"/>
      <c r="B1579" s="37"/>
      <c r="C1579" s="38"/>
      <c r="D1579" s="198" t="s">
        <v>155</v>
      </c>
      <c r="E1579" s="38"/>
      <c r="F1579" s="199" t="s">
        <v>1815</v>
      </c>
      <c r="G1579" s="38"/>
      <c r="H1579" s="38"/>
      <c r="I1579" s="195"/>
      <c r="J1579" s="38"/>
      <c r="K1579" s="38"/>
      <c r="L1579" s="41"/>
      <c r="M1579" s="196"/>
      <c r="N1579" s="197"/>
      <c r="O1579" s="66"/>
      <c r="P1579" s="66"/>
      <c r="Q1579" s="66"/>
      <c r="R1579" s="66"/>
      <c r="S1579" s="66"/>
      <c r="T1579" s="67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T1579" s="19" t="s">
        <v>155</v>
      </c>
      <c r="AU1579" s="19" t="s">
        <v>85</v>
      </c>
    </row>
    <row r="1580" spans="2:51" s="15" customFormat="1" ht="11.25">
      <c r="B1580" s="227"/>
      <c r="C1580" s="228"/>
      <c r="D1580" s="193" t="s">
        <v>184</v>
      </c>
      <c r="E1580" s="229" t="s">
        <v>19</v>
      </c>
      <c r="F1580" s="230" t="s">
        <v>416</v>
      </c>
      <c r="G1580" s="228"/>
      <c r="H1580" s="229" t="s">
        <v>19</v>
      </c>
      <c r="I1580" s="231"/>
      <c r="J1580" s="228"/>
      <c r="K1580" s="228"/>
      <c r="L1580" s="232"/>
      <c r="M1580" s="233"/>
      <c r="N1580" s="234"/>
      <c r="O1580" s="234"/>
      <c r="P1580" s="234"/>
      <c r="Q1580" s="234"/>
      <c r="R1580" s="234"/>
      <c r="S1580" s="234"/>
      <c r="T1580" s="235"/>
      <c r="AT1580" s="236" t="s">
        <v>184</v>
      </c>
      <c r="AU1580" s="236" t="s">
        <v>85</v>
      </c>
      <c r="AV1580" s="15" t="s">
        <v>83</v>
      </c>
      <c r="AW1580" s="15" t="s">
        <v>37</v>
      </c>
      <c r="AX1580" s="15" t="s">
        <v>75</v>
      </c>
      <c r="AY1580" s="236" t="s">
        <v>144</v>
      </c>
    </row>
    <row r="1581" spans="2:51" s="13" customFormat="1" ht="11.25">
      <c r="B1581" s="201"/>
      <c r="C1581" s="202"/>
      <c r="D1581" s="193" t="s">
        <v>184</v>
      </c>
      <c r="E1581" s="203" t="s">
        <v>19</v>
      </c>
      <c r="F1581" s="204" t="s">
        <v>1658</v>
      </c>
      <c r="G1581" s="202"/>
      <c r="H1581" s="205">
        <v>53</v>
      </c>
      <c r="I1581" s="206"/>
      <c r="J1581" s="202"/>
      <c r="K1581" s="202"/>
      <c r="L1581" s="207"/>
      <c r="M1581" s="208"/>
      <c r="N1581" s="209"/>
      <c r="O1581" s="209"/>
      <c r="P1581" s="209"/>
      <c r="Q1581" s="209"/>
      <c r="R1581" s="209"/>
      <c r="S1581" s="209"/>
      <c r="T1581" s="210"/>
      <c r="AT1581" s="211" t="s">
        <v>184</v>
      </c>
      <c r="AU1581" s="211" t="s">
        <v>85</v>
      </c>
      <c r="AV1581" s="13" t="s">
        <v>85</v>
      </c>
      <c r="AW1581" s="13" t="s">
        <v>37</v>
      </c>
      <c r="AX1581" s="13" t="s">
        <v>75</v>
      </c>
      <c r="AY1581" s="211" t="s">
        <v>144</v>
      </c>
    </row>
    <row r="1582" spans="2:51" s="13" customFormat="1" ht="11.25">
      <c r="B1582" s="201"/>
      <c r="C1582" s="202"/>
      <c r="D1582" s="193" t="s">
        <v>184</v>
      </c>
      <c r="E1582" s="203" t="s">
        <v>19</v>
      </c>
      <c r="F1582" s="204" t="s">
        <v>1659</v>
      </c>
      <c r="G1582" s="202"/>
      <c r="H1582" s="205">
        <v>108.252</v>
      </c>
      <c r="I1582" s="206"/>
      <c r="J1582" s="202"/>
      <c r="K1582" s="202"/>
      <c r="L1582" s="207"/>
      <c r="M1582" s="208"/>
      <c r="N1582" s="209"/>
      <c r="O1582" s="209"/>
      <c r="P1582" s="209"/>
      <c r="Q1582" s="209"/>
      <c r="R1582" s="209"/>
      <c r="S1582" s="209"/>
      <c r="T1582" s="210"/>
      <c r="AT1582" s="211" t="s">
        <v>184</v>
      </c>
      <c r="AU1582" s="211" t="s">
        <v>85</v>
      </c>
      <c r="AV1582" s="13" t="s">
        <v>85</v>
      </c>
      <c r="AW1582" s="13" t="s">
        <v>37</v>
      </c>
      <c r="AX1582" s="13" t="s">
        <v>75</v>
      </c>
      <c r="AY1582" s="211" t="s">
        <v>144</v>
      </c>
    </row>
    <row r="1583" spans="2:51" s="15" customFormat="1" ht="11.25">
      <c r="B1583" s="227"/>
      <c r="C1583" s="228"/>
      <c r="D1583" s="193" t="s">
        <v>184</v>
      </c>
      <c r="E1583" s="229" t="s">
        <v>19</v>
      </c>
      <c r="F1583" s="230" t="s">
        <v>509</v>
      </c>
      <c r="G1583" s="228"/>
      <c r="H1583" s="229" t="s">
        <v>19</v>
      </c>
      <c r="I1583" s="231"/>
      <c r="J1583" s="228"/>
      <c r="K1583" s="228"/>
      <c r="L1583" s="232"/>
      <c r="M1583" s="233"/>
      <c r="N1583" s="234"/>
      <c r="O1583" s="234"/>
      <c r="P1583" s="234"/>
      <c r="Q1583" s="234"/>
      <c r="R1583" s="234"/>
      <c r="S1583" s="234"/>
      <c r="T1583" s="235"/>
      <c r="AT1583" s="236" t="s">
        <v>184</v>
      </c>
      <c r="AU1583" s="236" t="s">
        <v>85</v>
      </c>
      <c r="AV1583" s="15" t="s">
        <v>83</v>
      </c>
      <c r="AW1583" s="15" t="s">
        <v>37</v>
      </c>
      <c r="AX1583" s="15" t="s">
        <v>75</v>
      </c>
      <c r="AY1583" s="236" t="s">
        <v>144</v>
      </c>
    </row>
    <row r="1584" spans="2:51" s="13" customFormat="1" ht="11.25">
      <c r="B1584" s="201"/>
      <c r="C1584" s="202"/>
      <c r="D1584" s="193" t="s">
        <v>184</v>
      </c>
      <c r="E1584" s="203" t="s">
        <v>19</v>
      </c>
      <c r="F1584" s="204" t="s">
        <v>1660</v>
      </c>
      <c r="G1584" s="202"/>
      <c r="H1584" s="205">
        <v>410.5</v>
      </c>
      <c r="I1584" s="206"/>
      <c r="J1584" s="202"/>
      <c r="K1584" s="202"/>
      <c r="L1584" s="207"/>
      <c r="M1584" s="208"/>
      <c r="N1584" s="209"/>
      <c r="O1584" s="209"/>
      <c r="P1584" s="209"/>
      <c r="Q1584" s="209"/>
      <c r="R1584" s="209"/>
      <c r="S1584" s="209"/>
      <c r="T1584" s="210"/>
      <c r="AT1584" s="211" t="s">
        <v>184</v>
      </c>
      <c r="AU1584" s="211" t="s">
        <v>85</v>
      </c>
      <c r="AV1584" s="13" t="s">
        <v>85</v>
      </c>
      <c r="AW1584" s="13" t="s">
        <v>37</v>
      </c>
      <c r="AX1584" s="13" t="s">
        <v>75</v>
      </c>
      <c r="AY1584" s="211" t="s">
        <v>144</v>
      </c>
    </row>
    <row r="1585" spans="2:51" s="13" customFormat="1" ht="22.5">
      <c r="B1585" s="201"/>
      <c r="C1585" s="202"/>
      <c r="D1585" s="193" t="s">
        <v>184</v>
      </c>
      <c r="E1585" s="203" t="s">
        <v>19</v>
      </c>
      <c r="F1585" s="204" t="s">
        <v>1661</v>
      </c>
      <c r="G1585" s="202"/>
      <c r="H1585" s="205">
        <v>728.439</v>
      </c>
      <c r="I1585" s="206"/>
      <c r="J1585" s="202"/>
      <c r="K1585" s="202"/>
      <c r="L1585" s="207"/>
      <c r="M1585" s="208"/>
      <c r="N1585" s="209"/>
      <c r="O1585" s="209"/>
      <c r="P1585" s="209"/>
      <c r="Q1585" s="209"/>
      <c r="R1585" s="209"/>
      <c r="S1585" s="209"/>
      <c r="T1585" s="210"/>
      <c r="AT1585" s="211" t="s">
        <v>184</v>
      </c>
      <c r="AU1585" s="211" t="s">
        <v>85</v>
      </c>
      <c r="AV1585" s="13" t="s">
        <v>85</v>
      </c>
      <c r="AW1585" s="13" t="s">
        <v>37</v>
      </c>
      <c r="AX1585" s="13" t="s">
        <v>75</v>
      </c>
      <c r="AY1585" s="211" t="s">
        <v>144</v>
      </c>
    </row>
    <row r="1586" spans="2:51" s="13" customFormat="1" ht="11.25">
      <c r="B1586" s="201"/>
      <c r="C1586" s="202"/>
      <c r="D1586" s="193" t="s">
        <v>184</v>
      </c>
      <c r="E1586" s="203" t="s">
        <v>19</v>
      </c>
      <c r="F1586" s="204" t="s">
        <v>1662</v>
      </c>
      <c r="G1586" s="202"/>
      <c r="H1586" s="205">
        <v>362.255</v>
      </c>
      <c r="I1586" s="206"/>
      <c r="J1586" s="202"/>
      <c r="K1586" s="202"/>
      <c r="L1586" s="207"/>
      <c r="M1586" s="208"/>
      <c r="N1586" s="209"/>
      <c r="O1586" s="209"/>
      <c r="P1586" s="209"/>
      <c r="Q1586" s="209"/>
      <c r="R1586" s="209"/>
      <c r="S1586" s="209"/>
      <c r="T1586" s="210"/>
      <c r="AT1586" s="211" t="s">
        <v>184</v>
      </c>
      <c r="AU1586" s="211" t="s">
        <v>85</v>
      </c>
      <c r="AV1586" s="13" t="s">
        <v>85</v>
      </c>
      <c r="AW1586" s="13" t="s">
        <v>37</v>
      </c>
      <c r="AX1586" s="13" t="s">
        <v>75</v>
      </c>
      <c r="AY1586" s="211" t="s">
        <v>144</v>
      </c>
    </row>
    <row r="1587" spans="2:51" s="15" customFormat="1" ht="11.25">
      <c r="B1587" s="227"/>
      <c r="C1587" s="228"/>
      <c r="D1587" s="193" t="s">
        <v>184</v>
      </c>
      <c r="E1587" s="229" t="s">
        <v>19</v>
      </c>
      <c r="F1587" s="230" t="s">
        <v>1663</v>
      </c>
      <c r="G1587" s="228"/>
      <c r="H1587" s="229" t="s">
        <v>19</v>
      </c>
      <c r="I1587" s="231"/>
      <c r="J1587" s="228"/>
      <c r="K1587" s="228"/>
      <c r="L1587" s="232"/>
      <c r="M1587" s="233"/>
      <c r="N1587" s="234"/>
      <c r="O1587" s="234"/>
      <c r="P1587" s="234"/>
      <c r="Q1587" s="234"/>
      <c r="R1587" s="234"/>
      <c r="S1587" s="234"/>
      <c r="T1587" s="235"/>
      <c r="AT1587" s="236" t="s">
        <v>184</v>
      </c>
      <c r="AU1587" s="236" t="s">
        <v>85</v>
      </c>
      <c r="AV1587" s="15" t="s">
        <v>83</v>
      </c>
      <c r="AW1587" s="15" t="s">
        <v>37</v>
      </c>
      <c r="AX1587" s="15" t="s">
        <v>75</v>
      </c>
      <c r="AY1587" s="236" t="s">
        <v>144</v>
      </c>
    </row>
    <row r="1588" spans="2:51" s="13" customFormat="1" ht="11.25">
      <c r="B1588" s="201"/>
      <c r="C1588" s="202"/>
      <c r="D1588" s="193" t="s">
        <v>184</v>
      </c>
      <c r="E1588" s="203" t="s">
        <v>19</v>
      </c>
      <c r="F1588" s="204" t="s">
        <v>1664</v>
      </c>
      <c r="G1588" s="202"/>
      <c r="H1588" s="205">
        <v>24.2</v>
      </c>
      <c r="I1588" s="206"/>
      <c r="J1588" s="202"/>
      <c r="K1588" s="202"/>
      <c r="L1588" s="207"/>
      <c r="M1588" s="208"/>
      <c r="N1588" s="209"/>
      <c r="O1588" s="209"/>
      <c r="P1588" s="209"/>
      <c r="Q1588" s="209"/>
      <c r="R1588" s="209"/>
      <c r="S1588" s="209"/>
      <c r="T1588" s="210"/>
      <c r="AT1588" s="211" t="s">
        <v>184</v>
      </c>
      <c r="AU1588" s="211" t="s">
        <v>85</v>
      </c>
      <c r="AV1588" s="13" t="s">
        <v>85</v>
      </c>
      <c r="AW1588" s="13" t="s">
        <v>37</v>
      </c>
      <c r="AX1588" s="13" t="s">
        <v>75</v>
      </c>
      <c r="AY1588" s="211" t="s">
        <v>144</v>
      </c>
    </row>
    <row r="1589" spans="2:51" s="13" customFormat="1" ht="22.5">
      <c r="B1589" s="201"/>
      <c r="C1589" s="202"/>
      <c r="D1589" s="193" t="s">
        <v>184</v>
      </c>
      <c r="E1589" s="203" t="s">
        <v>19</v>
      </c>
      <c r="F1589" s="204" t="s">
        <v>1665</v>
      </c>
      <c r="G1589" s="202"/>
      <c r="H1589" s="205">
        <v>801.784</v>
      </c>
      <c r="I1589" s="206"/>
      <c r="J1589" s="202"/>
      <c r="K1589" s="202"/>
      <c r="L1589" s="207"/>
      <c r="M1589" s="208"/>
      <c r="N1589" s="209"/>
      <c r="O1589" s="209"/>
      <c r="P1589" s="209"/>
      <c r="Q1589" s="209"/>
      <c r="R1589" s="209"/>
      <c r="S1589" s="209"/>
      <c r="T1589" s="210"/>
      <c r="AT1589" s="211" t="s">
        <v>184</v>
      </c>
      <c r="AU1589" s="211" t="s">
        <v>85</v>
      </c>
      <c r="AV1589" s="13" t="s">
        <v>85</v>
      </c>
      <c r="AW1589" s="13" t="s">
        <v>37</v>
      </c>
      <c r="AX1589" s="13" t="s">
        <v>75</v>
      </c>
      <c r="AY1589" s="211" t="s">
        <v>144</v>
      </c>
    </row>
    <row r="1590" spans="2:51" s="15" customFormat="1" ht="11.25">
      <c r="B1590" s="227"/>
      <c r="C1590" s="228"/>
      <c r="D1590" s="193" t="s">
        <v>184</v>
      </c>
      <c r="E1590" s="229" t="s">
        <v>19</v>
      </c>
      <c r="F1590" s="230" t="s">
        <v>1666</v>
      </c>
      <c r="G1590" s="228"/>
      <c r="H1590" s="229" t="s">
        <v>19</v>
      </c>
      <c r="I1590" s="231"/>
      <c r="J1590" s="228"/>
      <c r="K1590" s="228"/>
      <c r="L1590" s="232"/>
      <c r="M1590" s="233"/>
      <c r="N1590" s="234"/>
      <c r="O1590" s="234"/>
      <c r="P1590" s="234"/>
      <c r="Q1590" s="234"/>
      <c r="R1590" s="234"/>
      <c r="S1590" s="234"/>
      <c r="T1590" s="235"/>
      <c r="AT1590" s="236" t="s">
        <v>184</v>
      </c>
      <c r="AU1590" s="236" t="s">
        <v>85</v>
      </c>
      <c r="AV1590" s="15" t="s">
        <v>83</v>
      </c>
      <c r="AW1590" s="15" t="s">
        <v>37</v>
      </c>
      <c r="AX1590" s="15" t="s">
        <v>75</v>
      </c>
      <c r="AY1590" s="236" t="s">
        <v>144</v>
      </c>
    </row>
    <row r="1591" spans="2:51" s="13" customFormat="1" ht="11.25">
      <c r="B1591" s="201"/>
      <c r="C1591" s="202"/>
      <c r="D1591" s="193" t="s">
        <v>184</v>
      </c>
      <c r="E1591" s="203" t="s">
        <v>19</v>
      </c>
      <c r="F1591" s="204" t="s">
        <v>1667</v>
      </c>
      <c r="G1591" s="202"/>
      <c r="H1591" s="205">
        <v>24.2</v>
      </c>
      <c r="I1591" s="206"/>
      <c r="J1591" s="202"/>
      <c r="K1591" s="202"/>
      <c r="L1591" s="207"/>
      <c r="M1591" s="208"/>
      <c r="N1591" s="209"/>
      <c r="O1591" s="209"/>
      <c r="P1591" s="209"/>
      <c r="Q1591" s="209"/>
      <c r="R1591" s="209"/>
      <c r="S1591" s="209"/>
      <c r="T1591" s="210"/>
      <c r="AT1591" s="211" t="s">
        <v>184</v>
      </c>
      <c r="AU1591" s="211" t="s">
        <v>85</v>
      </c>
      <c r="AV1591" s="13" t="s">
        <v>85</v>
      </c>
      <c r="AW1591" s="13" t="s">
        <v>37</v>
      </c>
      <c r="AX1591" s="13" t="s">
        <v>75</v>
      </c>
      <c r="AY1591" s="211" t="s">
        <v>144</v>
      </c>
    </row>
    <row r="1592" spans="2:51" s="13" customFormat="1" ht="11.25">
      <c r="B1592" s="201"/>
      <c r="C1592" s="202"/>
      <c r="D1592" s="193" t="s">
        <v>184</v>
      </c>
      <c r="E1592" s="203" t="s">
        <v>19</v>
      </c>
      <c r="F1592" s="204" t="s">
        <v>1668</v>
      </c>
      <c r="G1592" s="202"/>
      <c r="H1592" s="205">
        <v>801.784</v>
      </c>
      <c r="I1592" s="206"/>
      <c r="J1592" s="202"/>
      <c r="K1592" s="202"/>
      <c r="L1592" s="207"/>
      <c r="M1592" s="208"/>
      <c r="N1592" s="209"/>
      <c r="O1592" s="209"/>
      <c r="P1592" s="209"/>
      <c r="Q1592" s="209"/>
      <c r="R1592" s="209"/>
      <c r="S1592" s="209"/>
      <c r="T1592" s="210"/>
      <c r="AT1592" s="211" t="s">
        <v>184</v>
      </c>
      <c r="AU1592" s="211" t="s">
        <v>85</v>
      </c>
      <c r="AV1592" s="13" t="s">
        <v>85</v>
      </c>
      <c r="AW1592" s="13" t="s">
        <v>37</v>
      </c>
      <c r="AX1592" s="13" t="s">
        <v>75</v>
      </c>
      <c r="AY1592" s="211" t="s">
        <v>144</v>
      </c>
    </row>
    <row r="1593" spans="2:51" s="15" customFormat="1" ht="11.25">
      <c r="B1593" s="227"/>
      <c r="C1593" s="228"/>
      <c r="D1593" s="193" t="s">
        <v>184</v>
      </c>
      <c r="E1593" s="229" t="s">
        <v>19</v>
      </c>
      <c r="F1593" s="230" t="s">
        <v>1669</v>
      </c>
      <c r="G1593" s="228"/>
      <c r="H1593" s="229" t="s">
        <v>19</v>
      </c>
      <c r="I1593" s="231"/>
      <c r="J1593" s="228"/>
      <c r="K1593" s="228"/>
      <c r="L1593" s="232"/>
      <c r="M1593" s="233"/>
      <c r="N1593" s="234"/>
      <c r="O1593" s="234"/>
      <c r="P1593" s="234"/>
      <c r="Q1593" s="234"/>
      <c r="R1593" s="234"/>
      <c r="S1593" s="234"/>
      <c r="T1593" s="235"/>
      <c r="AT1593" s="236" t="s">
        <v>184</v>
      </c>
      <c r="AU1593" s="236" t="s">
        <v>85</v>
      </c>
      <c r="AV1593" s="15" t="s">
        <v>83</v>
      </c>
      <c r="AW1593" s="15" t="s">
        <v>37</v>
      </c>
      <c r="AX1593" s="15" t="s">
        <v>75</v>
      </c>
      <c r="AY1593" s="236" t="s">
        <v>144</v>
      </c>
    </row>
    <row r="1594" spans="2:51" s="13" customFormat="1" ht="11.25">
      <c r="B1594" s="201"/>
      <c r="C1594" s="202"/>
      <c r="D1594" s="193" t="s">
        <v>184</v>
      </c>
      <c r="E1594" s="203" t="s">
        <v>19</v>
      </c>
      <c r="F1594" s="204" t="s">
        <v>1670</v>
      </c>
      <c r="G1594" s="202"/>
      <c r="H1594" s="205">
        <v>0</v>
      </c>
      <c r="I1594" s="206"/>
      <c r="J1594" s="202"/>
      <c r="K1594" s="202"/>
      <c r="L1594" s="207"/>
      <c r="M1594" s="208"/>
      <c r="N1594" s="209"/>
      <c r="O1594" s="209"/>
      <c r="P1594" s="209"/>
      <c r="Q1594" s="209"/>
      <c r="R1594" s="209"/>
      <c r="S1594" s="209"/>
      <c r="T1594" s="210"/>
      <c r="AT1594" s="211" t="s">
        <v>184</v>
      </c>
      <c r="AU1594" s="211" t="s">
        <v>85</v>
      </c>
      <c r="AV1594" s="13" t="s">
        <v>85</v>
      </c>
      <c r="AW1594" s="13" t="s">
        <v>37</v>
      </c>
      <c r="AX1594" s="13" t="s">
        <v>75</v>
      </c>
      <c r="AY1594" s="211" t="s">
        <v>144</v>
      </c>
    </row>
    <row r="1595" spans="2:51" s="13" customFormat="1" ht="11.25">
      <c r="B1595" s="201"/>
      <c r="C1595" s="202"/>
      <c r="D1595" s="193" t="s">
        <v>184</v>
      </c>
      <c r="E1595" s="203" t="s">
        <v>19</v>
      </c>
      <c r="F1595" s="204" t="s">
        <v>1668</v>
      </c>
      <c r="G1595" s="202"/>
      <c r="H1595" s="205">
        <v>801.784</v>
      </c>
      <c r="I1595" s="206"/>
      <c r="J1595" s="202"/>
      <c r="K1595" s="202"/>
      <c r="L1595" s="207"/>
      <c r="M1595" s="208"/>
      <c r="N1595" s="209"/>
      <c r="O1595" s="209"/>
      <c r="P1595" s="209"/>
      <c r="Q1595" s="209"/>
      <c r="R1595" s="209"/>
      <c r="S1595" s="209"/>
      <c r="T1595" s="210"/>
      <c r="AT1595" s="211" t="s">
        <v>184</v>
      </c>
      <c r="AU1595" s="211" t="s">
        <v>85</v>
      </c>
      <c r="AV1595" s="13" t="s">
        <v>85</v>
      </c>
      <c r="AW1595" s="13" t="s">
        <v>37</v>
      </c>
      <c r="AX1595" s="13" t="s">
        <v>75</v>
      </c>
      <c r="AY1595" s="211" t="s">
        <v>144</v>
      </c>
    </row>
    <row r="1596" spans="2:51" s="15" customFormat="1" ht="11.25">
      <c r="B1596" s="227"/>
      <c r="C1596" s="228"/>
      <c r="D1596" s="193" t="s">
        <v>184</v>
      </c>
      <c r="E1596" s="229" t="s">
        <v>19</v>
      </c>
      <c r="F1596" s="230" t="s">
        <v>1671</v>
      </c>
      <c r="G1596" s="228"/>
      <c r="H1596" s="229" t="s">
        <v>19</v>
      </c>
      <c r="I1596" s="231"/>
      <c r="J1596" s="228"/>
      <c r="K1596" s="228"/>
      <c r="L1596" s="232"/>
      <c r="M1596" s="233"/>
      <c r="N1596" s="234"/>
      <c r="O1596" s="234"/>
      <c r="P1596" s="234"/>
      <c r="Q1596" s="234"/>
      <c r="R1596" s="234"/>
      <c r="S1596" s="234"/>
      <c r="T1596" s="235"/>
      <c r="AT1596" s="236" t="s">
        <v>184</v>
      </c>
      <c r="AU1596" s="236" t="s">
        <v>85</v>
      </c>
      <c r="AV1596" s="15" t="s">
        <v>83</v>
      </c>
      <c r="AW1596" s="15" t="s">
        <v>37</v>
      </c>
      <c r="AX1596" s="15" t="s">
        <v>75</v>
      </c>
      <c r="AY1596" s="236" t="s">
        <v>144</v>
      </c>
    </row>
    <row r="1597" spans="2:51" s="13" customFormat="1" ht="11.25">
      <c r="B1597" s="201"/>
      <c r="C1597" s="202"/>
      <c r="D1597" s="193" t="s">
        <v>184</v>
      </c>
      <c r="E1597" s="203" t="s">
        <v>19</v>
      </c>
      <c r="F1597" s="204" t="s">
        <v>1672</v>
      </c>
      <c r="G1597" s="202"/>
      <c r="H1597" s="205">
        <v>224.866</v>
      </c>
      <c r="I1597" s="206"/>
      <c r="J1597" s="202"/>
      <c r="K1597" s="202"/>
      <c r="L1597" s="207"/>
      <c r="M1597" s="208"/>
      <c r="N1597" s="209"/>
      <c r="O1597" s="209"/>
      <c r="P1597" s="209"/>
      <c r="Q1597" s="209"/>
      <c r="R1597" s="209"/>
      <c r="S1597" s="209"/>
      <c r="T1597" s="210"/>
      <c r="AT1597" s="211" t="s">
        <v>184</v>
      </c>
      <c r="AU1597" s="211" t="s">
        <v>85</v>
      </c>
      <c r="AV1597" s="13" t="s">
        <v>85</v>
      </c>
      <c r="AW1597" s="13" t="s">
        <v>37</v>
      </c>
      <c r="AX1597" s="13" t="s">
        <v>75</v>
      </c>
      <c r="AY1597" s="211" t="s">
        <v>144</v>
      </c>
    </row>
    <row r="1598" spans="2:51" s="13" customFormat="1" ht="22.5">
      <c r="B1598" s="201"/>
      <c r="C1598" s="202"/>
      <c r="D1598" s="193" t="s">
        <v>184</v>
      </c>
      <c r="E1598" s="203" t="s">
        <v>19</v>
      </c>
      <c r="F1598" s="204" t="s">
        <v>1673</v>
      </c>
      <c r="G1598" s="202"/>
      <c r="H1598" s="205">
        <v>718.399</v>
      </c>
      <c r="I1598" s="206"/>
      <c r="J1598" s="202"/>
      <c r="K1598" s="202"/>
      <c r="L1598" s="207"/>
      <c r="M1598" s="208"/>
      <c r="N1598" s="209"/>
      <c r="O1598" s="209"/>
      <c r="P1598" s="209"/>
      <c r="Q1598" s="209"/>
      <c r="R1598" s="209"/>
      <c r="S1598" s="209"/>
      <c r="T1598" s="210"/>
      <c r="AT1598" s="211" t="s">
        <v>184</v>
      </c>
      <c r="AU1598" s="211" t="s">
        <v>85</v>
      </c>
      <c r="AV1598" s="13" t="s">
        <v>85</v>
      </c>
      <c r="AW1598" s="13" t="s">
        <v>37</v>
      </c>
      <c r="AX1598" s="13" t="s">
        <v>75</v>
      </c>
      <c r="AY1598" s="211" t="s">
        <v>144</v>
      </c>
    </row>
    <row r="1599" spans="2:51" s="15" customFormat="1" ht="11.25">
      <c r="B1599" s="227"/>
      <c r="C1599" s="228"/>
      <c r="D1599" s="193" t="s">
        <v>184</v>
      </c>
      <c r="E1599" s="229" t="s">
        <v>19</v>
      </c>
      <c r="F1599" s="230" t="s">
        <v>1674</v>
      </c>
      <c r="G1599" s="228"/>
      <c r="H1599" s="229" t="s">
        <v>19</v>
      </c>
      <c r="I1599" s="231"/>
      <c r="J1599" s="228"/>
      <c r="K1599" s="228"/>
      <c r="L1599" s="232"/>
      <c r="M1599" s="233"/>
      <c r="N1599" s="234"/>
      <c r="O1599" s="234"/>
      <c r="P1599" s="234"/>
      <c r="Q1599" s="234"/>
      <c r="R1599" s="234"/>
      <c r="S1599" s="234"/>
      <c r="T1599" s="235"/>
      <c r="AT1599" s="236" t="s">
        <v>184</v>
      </c>
      <c r="AU1599" s="236" t="s">
        <v>85</v>
      </c>
      <c r="AV1599" s="15" t="s">
        <v>83</v>
      </c>
      <c r="AW1599" s="15" t="s">
        <v>37</v>
      </c>
      <c r="AX1599" s="15" t="s">
        <v>75</v>
      </c>
      <c r="AY1599" s="236" t="s">
        <v>144</v>
      </c>
    </row>
    <row r="1600" spans="2:51" s="13" customFormat="1" ht="11.25">
      <c r="B1600" s="201"/>
      <c r="C1600" s="202"/>
      <c r="D1600" s="193" t="s">
        <v>184</v>
      </c>
      <c r="E1600" s="203" t="s">
        <v>19</v>
      </c>
      <c r="F1600" s="204" t="s">
        <v>1675</v>
      </c>
      <c r="G1600" s="202"/>
      <c r="H1600" s="205">
        <v>147.857</v>
      </c>
      <c r="I1600" s="206"/>
      <c r="J1600" s="202"/>
      <c r="K1600" s="202"/>
      <c r="L1600" s="207"/>
      <c r="M1600" s="208"/>
      <c r="N1600" s="209"/>
      <c r="O1600" s="209"/>
      <c r="P1600" s="209"/>
      <c r="Q1600" s="209"/>
      <c r="R1600" s="209"/>
      <c r="S1600" s="209"/>
      <c r="T1600" s="210"/>
      <c r="AT1600" s="211" t="s">
        <v>184</v>
      </c>
      <c r="AU1600" s="211" t="s">
        <v>85</v>
      </c>
      <c r="AV1600" s="13" t="s">
        <v>85</v>
      </c>
      <c r="AW1600" s="13" t="s">
        <v>37</v>
      </c>
      <c r="AX1600" s="13" t="s">
        <v>75</v>
      </c>
      <c r="AY1600" s="211" t="s">
        <v>144</v>
      </c>
    </row>
    <row r="1601" spans="2:51" s="13" customFormat="1" ht="11.25">
      <c r="B1601" s="201"/>
      <c r="C1601" s="202"/>
      <c r="D1601" s="193" t="s">
        <v>184</v>
      </c>
      <c r="E1601" s="203" t="s">
        <v>19</v>
      </c>
      <c r="F1601" s="204" t="s">
        <v>1676</v>
      </c>
      <c r="G1601" s="202"/>
      <c r="H1601" s="205">
        <v>820.87</v>
      </c>
      <c r="I1601" s="206"/>
      <c r="J1601" s="202"/>
      <c r="K1601" s="202"/>
      <c r="L1601" s="207"/>
      <c r="M1601" s="208"/>
      <c r="N1601" s="209"/>
      <c r="O1601" s="209"/>
      <c r="P1601" s="209"/>
      <c r="Q1601" s="209"/>
      <c r="R1601" s="209"/>
      <c r="S1601" s="209"/>
      <c r="T1601" s="210"/>
      <c r="AT1601" s="211" t="s">
        <v>184</v>
      </c>
      <c r="AU1601" s="211" t="s">
        <v>85</v>
      </c>
      <c r="AV1601" s="13" t="s">
        <v>85</v>
      </c>
      <c r="AW1601" s="13" t="s">
        <v>37</v>
      </c>
      <c r="AX1601" s="13" t="s">
        <v>75</v>
      </c>
      <c r="AY1601" s="211" t="s">
        <v>144</v>
      </c>
    </row>
    <row r="1602" spans="2:51" s="15" customFormat="1" ht="11.25">
      <c r="B1602" s="227"/>
      <c r="C1602" s="228"/>
      <c r="D1602" s="193" t="s">
        <v>184</v>
      </c>
      <c r="E1602" s="229" t="s">
        <v>19</v>
      </c>
      <c r="F1602" s="230" t="s">
        <v>1677</v>
      </c>
      <c r="G1602" s="228"/>
      <c r="H1602" s="229" t="s">
        <v>19</v>
      </c>
      <c r="I1602" s="231"/>
      <c r="J1602" s="228"/>
      <c r="K1602" s="228"/>
      <c r="L1602" s="232"/>
      <c r="M1602" s="233"/>
      <c r="N1602" s="234"/>
      <c r="O1602" s="234"/>
      <c r="P1602" s="234"/>
      <c r="Q1602" s="234"/>
      <c r="R1602" s="234"/>
      <c r="S1602" s="234"/>
      <c r="T1602" s="235"/>
      <c r="AT1602" s="236" t="s">
        <v>184</v>
      </c>
      <c r="AU1602" s="236" t="s">
        <v>85</v>
      </c>
      <c r="AV1602" s="15" t="s">
        <v>83</v>
      </c>
      <c r="AW1602" s="15" t="s">
        <v>37</v>
      </c>
      <c r="AX1602" s="15" t="s">
        <v>75</v>
      </c>
      <c r="AY1602" s="236" t="s">
        <v>144</v>
      </c>
    </row>
    <row r="1603" spans="2:51" s="13" customFormat="1" ht="11.25">
      <c r="B1603" s="201"/>
      <c r="C1603" s="202"/>
      <c r="D1603" s="193" t="s">
        <v>184</v>
      </c>
      <c r="E1603" s="203" t="s">
        <v>19</v>
      </c>
      <c r="F1603" s="204" t="s">
        <v>1678</v>
      </c>
      <c r="G1603" s="202"/>
      <c r="H1603" s="205">
        <v>44.9</v>
      </c>
      <c r="I1603" s="206"/>
      <c r="J1603" s="202"/>
      <c r="K1603" s="202"/>
      <c r="L1603" s="207"/>
      <c r="M1603" s="208"/>
      <c r="N1603" s="209"/>
      <c r="O1603" s="209"/>
      <c r="P1603" s="209"/>
      <c r="Q1603" s="209"/>
      <c r="R1603" s="209"/>
      <c r="S1603" s="209"/>
      <c r="T1603" s="210"/>
      <c r="AT1603" s="211" t="s">
        <v>184</v>
      </c>
      <c r="AU1603" s="211" t="s">
        <v>85</v>
      </c>
      <c r="AV1603" s="13" t="s">
        <v>85</v>
      </c>
      <c r="AW1603" s="13" t="s">
        <v>37</v>
      </c>
      <c r="AX1603" s="13" t="s">
        <v>75</v>
      </c>
      <c r="AY1603" s="211" t="s">
        <v>144</v>
      </c>
    </row>
    <row r="1604" spans="2:51" s="13" customFormat="1" ht="11.25">
      <c r="B1604" s="201"/>
      <c r="C1604" s="202"/>
      <c r="D1604" s="193" t="s">
        <v>184</v>
      </c>
      <c r="E1604" s="203" t="s">
        <v>19</v>
      </c>
      <c r="F1604" s="204" t="s">
        <v>1679</v>
      </c>
      <c r="G1604" s="202"/>
      <c r="H1604" s="205">
        <v>93.16</v>
      </c>
      <c r="I1604" s="206"/>
      <c r="J1604" s="202"/>
      <c r="K1604" s="202"/>
      <c r="L1604" s="207"/>
      <c r="M1604" s="208"/>
      <c r="N1604" s="209"/>
      <c r="O1604" s="209"/>
      <c r="P1604" s="209"/>
      <c r="Q1604" s="209"/>
      <c r="R1604" s="209"/>
      <c r="S1604" s="209"/>
      <c r="T1604" s="210"/>
      <c r="AT1604" s="211" t="s">
        <v>184</v>
      </c>
      <c r="AU1604" s="211" t="s">
        <v>85</v>
      </c>
      <c r="AV1604" s="13" t="s">
        <v>85</v>
      </c>
      <c r="AW1604" s="13" t="s">
        <v>37</v>
      </c>
      <c r="AX1604" s="13" t="s">
        <v>75</v>
      </c>
      <c r="AY1604" s="211" t="s">
        <v>144</v>
      </c>
    </row>
    <row r="1605" spans="2:51" s="14" customFormat="1" ht="11.25">
      <c r="B1605" s="212"/>
      <c r="C1605" s="213"/>
      <c r="D1605" s="193" t="s">
        <v>184</v>
      </c>
      <c r="E1605" s="214" t="s">
        <v>19</v>
      </c>
      <c r="F1605" s="215" t="s">
        <v>186</v>
      </c>
      <c r="G1605" s="213"/>
      <c r="H1605" s="216">
        <v>6166.249999999999</v>
      </c>
      <c r="I1605" s="217"/>
      <c r="J1605" s="213"/>
      <c r="K1605" s="213"/>
      <c r="L1605" s="218"/>
      <c r="M1605" s="219"/>
      <c r="N1605" s="220"/>
      <c r="O1605" s="220"/>
      <c r="P1605" s="220"/>
      <c r="Q1605" s="220"/>
      <c r="R1605" s="220"/>
      <c r="S1605" s="220"/>
      <c r="T1605" s="221"/>
      <c r="AT1605" s="222" t="s">
        <v>184</v>
      </c>
      <c r="AU1605" s="222" t="s">
        <v>85</v>
      </c>
      <c r="AV1605" s="14" t="s">
        <v>169</v>
      </c>
      <c r="AW1605" s="14" t="s">
        <v>37</v>
      </c>
      <c r="AX1605" s="14" t="s">
        <v>83</v>
      </c>
      <c r="AY1605" s="222" t="s">
        <v>144</v>
      </c>
    </row>
    <row r="1606" spans="1:65" s="2" customFormat="1" ht="16.5" customHeight="1">
      <c r="A1606" s="36"/>
      <c r="B1606" s="37"/>
      <c r="C1606" s="180" t="s">
        <v>1816</v>
      </c>
      <c r="D1606" s="180" t="s">
        <v>147</v>
      </c>
      <c r="E1606" s="181" t="s">
        <v>1817</v>
      </c>
      <c r="F1606" s="182" t="s">
        <v>1818</v>
      </c>
      <c r="G1606" s="183" t="s">
        <v>199</v>
      </c>
      <c r="H1606" s="184">
        <v>1751.877</v>
      </c>
      <c r="I1606" s="185"/>
      <c r="J1606" s="186">
        <f>ROUND(I1606*H1606,2)</f>
        <v>0</v>
      </c>
      <c r="K1606" s="182" t="s">
        <v>151</v>
      </c>
      <c r="L1606" s="41"/>
      <c r="M1606" s="187" t="s">
        <v>19</v>
      </c>
      <c r="N1606" s="188" t="s">
        <v>46</v>
      </c>
      <c r="O1606" s="66"/>
      <c r="P1606" s="189">
        <f>O1606*H1606</f>
        <v>0</v>
      </c>
      <c r="Q1606" s="189">
        <v>0.0002</v>
      </c>
      <c r="R1606" s="189">
        <f>Q1606*H1606</f>
        <v>0.3503754</v>
      </c>
      <c r="S1606" s="189">
        <v>0</v>
      </c>
      <c r="T1606" s="190">
        <f>S1606*H1606</f>
        <v>0</v>
      </c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R1606" s="191" t="s">
        <v>249</v>
      </c>
      <c r="AT1606" s="191" t="s">
        <v>147</v>
      </c>
      <c r="AU1606" s="191" t="s">
        <v>85</v>
      </c>
      <c r="AY1606" s="19" t="s">
        <v>144</v>
      </c>
      <c r="BE1606" s="192">
        <f>IF(N1606="základní",J1606,0)</f>
        <v>0</v>
      </c>
      <c r="BF1606" s="192">
        <f>IF(N1606="snížená",J1606,0)</f>
        <v>0</v>
      </c>
      <c r="BG1606" s="192">
        <f>IF(N1606="zákl. přenesená",J1606,0)</f>
        <v>0</v>
      </c>
      <c r="BH1606" s="192">
        <f>IF(N1606="sníž. přenesená",J1606,0)</f>
        <v>0</v>
      </c>
      <c r="BI1606" s="192">
        <f>IF(N1606="nulová",J1606,0)</f>
        <v>0</v>
      </c>
      <c r="BJ1606" s="19" t="s">
        <v>83</v>
      </c>
      <c r="BK1606" s="192">
        <f>ROUND(I1606*H1606,2)</f>
        <v>0</v>
      </c>
      <c r="BL1606" s="19" t="s">
        <v>249</v>
      </c>
      <c r="BM1606" s="191" t="s">
        <v>1819</v>
      </c>
    </row>
    <row r="1607" spans="1:47" s="2" customFormat="1" ht="11.25">
      <c r="A1607" s="36"/>
      <c r="B1607" s="37"/>
      <c r="C1607" s="38"/>
      <c r="D1607" s="193" t="s">
        <v>154</v>
      </c>
      <c r="E1607" s="38"/>
      <c r="F1607" s="194" t="s">
        <v>1820</v>
      </c>
      <c r="G1607" s="38"/>
      <c r="H1607" s="38"/>
      <c r="I1607" s="195"/>
      <c r="J1607" s="38"/>
      <c r="K1607" s="38"/>
      <c r="L1607" s="41"/>
      <c r="M1607" s="196"/>
      <c r="N1607" s="197"/>
      <c r="O1607" s="66"/>
      <c r="P1607" s="66"/>
      <c r="Q1607" s="66"/>
      <c r="R1607" s="66"/>
      <c r="S1607" s="66"/>
      <c r="T1607" s="67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T1607" s="19" t="s">
        <v>154</v>
      </c>
      <c r="AU1607" s="19" t="s">
        <v>85</v>
      </c>
    </row>
    <row r="1608" spans="1:47" s="2" customFormat="1" ht="11.25">
      <c r="A1608" s="36"/>
      <c r="B1608" s="37"/>
      <c r="C1608" s="38"/>
      <c r="D1608" s="198" t="s">
        <v>155</v>
      </c>
      <c r="E1608" s="38"/>
      <c r="F1608" s="199" t="s">
        <v>1821</v>
      </c>
      <c r="G1608" s="38"/>
      <c r="H1608" s="38"/>
      <c r="I1608" s="195"/>
      <c r="J1608" s="38"/>
      <c r="K1608" s="38"/>
      <c r="L1608" s="41"/>
      <c r="M1608" s="196"/>
      <c r="N1608" s="197"/>
      <c r="O1608" s="66"/>
      <c r="P1608" s="66"/>
      <c r="Q1608" s="66"/>
      <c r="R1608" s="66"/>
      <c r="S1608" s="66"/>
      <c r="T1608" s="67"/>
      <c r="U1608" s="36"/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T1608" s="19" t="s">
        <v>155</v>
      </c>
      <c r="AU1608" s="19" t="s">
        <v>85</v>
      </c>
    </row>
    <row r="1609" spans="2:51" s="15" customFormat="1" ht="11.25">
      <c r="B1609" s="227"/>
      <c r="C1609" s="228"/>
      <c r="D1609" s="193" t="s">
        <v>184</v>
      </c>
      <c r="E1609" s="229" t="s">
        <v>19</v>
      </c>
      <c r="F1609" s="230" t="s">
        <v>416</v>
      </c>
      <c r="G1609" s="228"/>
      <c r="H1609" s="229" t="s">
        <v>19</v>
      </c>
      <c r="I1609" s="231"/>
      <c r="J1609" s="228"/>
      <c r="K1609" s="228"/>
      <c r="L1609" s="232"/>
      <c r="M1609" s="233"/>
      <c r="N1609" s="234"/>
      <c r="O1609" s="234"/>
      <c r="P1609" s="234"/>
      <c r="Q1609" s="234"/>
      <c r="R1609" s="234"/>
      <c r="S1609" s="234"/>
      <c r="T1609" s="235"/>
      <c r="AT1609" s="236" t="s">
        <v>184</v>
      </c>
      <c r="AU1609" s="236" t="s">
        <v>85</v>
      </c>
      <c r="AV1609" s="15" t="s">
        <v>83</v>
      </c>
      <c r="AW1609" s="15" t="s">
        <v>37</v>
      </c>
      <c r="AX1609" s="15" t="s">
        <v>75</v>
      </c>
      <c r="AY1609" s="236" t="s">
        <v>144</v>
      </c>
    </row>
    <row r="1610" spans="2:51" s="13" customFormat="1" ht="11.25">
      <c r="B1610" s="201"/>
      <c r="C1610" s="202"/>
      <c r="D1610" s="193" t="s">
        <v>184</v>
      </c>
      <c r="E1610" s="203" t="s">
        <v>19</v>
      </c>
      <c r="F1610" s="204" t="s">
        <v>1686</v>
      </c>
      <c r="G1610" s="202"/>
      <c r="H1610" s="205">
        <v>13.8</v>
      </c>
      <c r="I1610" s="206"/>
      <c r="J1610" s="202"/>
      <c r="K1610" s="202"/>
      <c r="L1610" s="207"/>
      <c r="M1610" s="208"/>
      <c r="N1610" s="209"/>
      <c r="O1610" s="209"/>
      <c r="P1610" s="209"/>
      <c r="Q1610" s="209"/>
      <c r="R1610" s="209"/>
      <c r="S1610" s="209"/>
      <c r="T1610" s="210"/>
      <c r="AT1610" s="211" t="s">
        <v>184</v>
      </c>
      <c r="AU1610" s="211" t="s">
        <v>85</v>
      </c>
      <c r="AV1610" s="13" t="s">
        <v>85</v>
      </c>
      <c r="AW1610" s="13" t="s">
        <v>37</v>
      </c>
      <c r="AX1610" s="13" t="s">
        <v>75</v>
      </c>
      <c r="AY1610" s="211" t="s">
        <v>144</v>
      </c>
    </row>
    <row r="1611" spans="2:51" s="13" customFormat="1" ht="11.25">
      <c r="B1611" s="201"/>
      <c r="C1611" s="202"/>
      <c r="D1611" s="193" t="s">
        <v>184</v>
      </c>
      <c r="E1611" s="203" t="s">
        <v>19</v>
      </c>
      <c r="F1611" s="204" t="s">
        <v>1687</v>
      </c>
      <c r="G1611" s="202"/>
      <c r="H1611" s="205">
        <v>58.307</v>
      </c>
      <c r="I1611" s="206"/>
      <c r="J1611" s="202"/>
      <c r="K1611" s="202"/>
      <c r="L1611" s="207"/>
      <c r="M1611" s="208"/>
      <c r="N1611" s="209"/>
      <c r="O1611" s="209"/>
      <c r="P1611" s="209"/>
      <c r="Q1611" s="209"/>
      <c r="R1611" s="209"/>
      <c r="S1611" s="209"/>
      <c r="T1611" s="210"/>
      <c r="AT1611" s="211" t="s">
        <v>184</v>
      </c>
      <c r="AU1611" s="211" t="s">
        <v>85</v>
      </c>
      <c r="AV1611" s="13" t="s">
        <v>85</v>
      </c>
      <c r="AW1611" s="13" t="s">
        <v>37</v>
      </c>
      <c r="AX1611" s="13" t="s">
        <v>75</v>
      </c>
      <c r="AY1611" s="211" t="s">
        <v>144</v>
      </c>
    </row>
    <row r="1612" spans="2:51" s="15" customFormat="1" ht="11.25">
      <c r="B1612" s="227"/>
      <c r="C1612" s="228"/>
      <c r="D1612" s="193" t="s">
        <v>184</v>
      </c>
      <c r="E1612" s="229" t="s">
        <v>19</v>
      </c>
      <c r="F1612" s="230" t="s">
        <v>509</v>
      </c>
      <c r="G1612" s="228"/>
      <c r="H1612" s="229" t="s">
        <v>19</v>
      </c>
      <c r="I1612" s="231"/>
      <c r="J1612" s="228"/>
      <c r="K1612" s="228"/>
      <c r="L1612" s="232"/>
      <c r="M1612" s="233"/>
      <c r="N1612" s="234"/>
      <c r="O1612" s="234"/>
      <c r="P1612" s="234"/>
      <c r="Q1612" s="234"/>
      <c r="R1612" s="234"/>
      <c r="S1612" s="234"/>
      <c r="T1612" s="235"/>
      <c r="AT1612" s="236" t="s">
        <v>184</v>
      </c>
      <c r="AU1612" s="236" t="s">
        <v>85</v>
      </c>
      <c r="AV1612" s="15" t="s">
        <v>83</v>
      </c>
      <c r="AW1612" s="15" t="s">
        <v>37</v>
      </c>
      <c r="AX1612" s="15" t="s">
        <v>75</v>
      </c>
      <c r="AY1612" s="236" t="s">
        <v>144</v>
      </c>
    </row>
    <row r="1613" spans="2:51" s="13" customFormat="1" ht="11.25">
      <c r="B1613" s="201"/>
      <c r="C1613" s="202"/>
      <c r="D1613" s="193" t="s">
        <v>184</v>
      </c>
      <c r="E1613" s="203" t="s">
        <v>19</v>
      </c>
      <c r="F1613" s="204" t="s">
        <v>1688</v>
      </c>
      <c r="G1613" s="202"/>
      <c r="H1613" s="205">
        <v>33.9</v>
      </c>
      <c r="I1613" s="206"/>
      <c r="J1613" s="202"/>
      <c r="K1613" s="202"/>
      <c r="L1613" s="207"/>
      <c r="M1613" s="208"/>
      <c r="N1613" s="209"/>
      <c r="O1613" s="209"/>
      <c r="P1613" s="209"/>
      <c r="Q1613" s="209"/>
      <c r="R1613" s="209"/>
      <c r="S1613" s="209"/>
      <c r="T1613" s="210"/>
      <c r="AT1613" s="211" t="s">
        <v>184</v>
      </c>
      <c r="AU1613" s="211" t="s">
        <v>85</v>
      </c>
      <c r="AV1613" s="13" t="s">
        <v>85</v>
      </c>
      <c r="AW1613" s="13" t="s">
        <v>37</v>
      </c>
      <c r="AX1613" s="13" t="s">
        <v>75</v>
      </c>
      <c r="AY1613" s="211" t="s">
        <v>144</v>
      </c>
    </row>
    <row r="1614" spans="2:51" s="13" customFormat="1" ht="11.25">
      <c r="B1614" s="201"/>
      <c r="C1614" s="202"/>
      <c r="D1614" s="193" t="s">
        <v>184</v>
      </c>
      <c r="E1614" s="203" t="s">
        <v>19</v>
      </c>
      <c r="F1614" s="204" t="s">
        <v>1689</v>
      </c>
      <c r="G1614" s="202"/>
      <c r="H1614" s="205">
        <v>125.587</v>
      </c>
      <c r="I1614" s="206"/>
      <c r="J1614" s="202"/>
      <c r="K1614" s="202"/>
      <c r="L1614" s="207"/>
      <c r="M1614" s="208"/>
      <c r="N1614" s="209"/>
      <c r="O1614" s="209"/>
      <c r="P1614" s="209"/>
      <c r="Q1614" s="209"/>
      <c r="R1614" s="209"/>
      <c r="S1614" s="209"/>
      <c r="T1614" s="210"/>
      <c r="AT1614" s="211" t="s">
        <v>184</v>
      </c>
      <c r="AU1614" s="211" t="s">
        <v>85</v>
      </c>
      <c r="AV1614" s="13" t="s">
        <v>85</v>
      </c>
      <c r="AW1614" s="13" t="s">
        <v>37</v>
      </c>
      <c r="AX1614" s="13" t="s">
        <v>75</v>
      </c>
      <c r="AY1614" s="211" t="s">
        <v>144</v>
      </c>
    </row>
    <row r="1615" spans="2:51" s="15" customFormat="1" ht="11.25">
      <c r="B1615" s="227"/>
      <c r="C1615" s="228"/>
      <c r="D1615" s="193" t="s">
        <v>184</v>
      </c>
      <c r="E1615" s="229" t="s">
        <v>19</v>
      </c>
      <c r="F1615" s="230" t="s">
        <v>1663</v>
      </c>
      <c r="G1615" s="228"/>
      <c r="H1615" s="229" t="s">
        <v>19</v>
      </c>
      <c r="I1615" s="231"/>
      <c r="J1615" s="228"/>
      <c r="K1615" s="228"/>
      <c r="L1615" s="232"/>
      <c r="M1615" s="233"/>
      <c r="N1615" s="234"/>
      <c r="O1615" s="234"/>
      <c r="P1615" s="234"/>
      <c r="Q1615" s="234"/>
      <c r="R1615" s="234"/>
      <c r="S1615" s="234"/>
      <c r="T1615" s="235"/>
      <c r="AT1615" s="236" t="s">
        <v>184</v>
      </c>
      <c r="AU1615" s="236" t="s">
        <v>85</v>
      </c>
      <c r="AV1615" s="15" t="s">
        <v>83</v>
      </c>
      <c r="AW1615" s="15" t="s">
        <v>37</v>
      </c>
      <c r="AX1615" s="15" t="s">
        <v>75</v>
      </c>
      <c r="AY1615" s="236" t="s">
        <v>144</v>
      </c>
    </row>
    <row r="1616" spans="2:51" s="13" customFormat="1" ht="11.25">
      <c r="B1616" s="201"/>
      <c r="C1616" s="202"/>
      <c r="D1616" s="193" t="s">
        <v>184</v>
      </c>
      <c r="E1616" s="203" t="s">
        <v>19</v>
      </c>
      <c r="F1616" s="204" t="s">
        <v>1690</v>
      </c>
      <c r="G1616" s="202"/>
      <c r="H1616" s="205">
        <v>58.4</v>
      </c>
      <c r="I1616" s="206"/>
      <c r="J1616" s="202"/>
      <c r="K1616" s="202"/>
      <c r="L1616" s="207"/>
      <c r="M1616" s="208"/>
      <c r="N1616" s="209"/>
      <c r="O1616" s="209"/>
      <c r="P1616" s="209"/>
      <c r="Q1616" s="209"/>
      <c r="R1616" s="209"/>
      <c r="S1616" s="209"/>
      <c r="T1616" s="210"/>
      <c r="AT1616" s="211" t="s">
        <v>184</v>
      </c>
      <c r="AU1616" s="211" t="s">
        <v>85</v>
      </c>
      <c r="AV1616" s="13" t="s">
        <v>85</v>
      </c>
      <c r="AW1616" s="13" t="s">
        <v>37</v>
      </c>
      <c r="AX1616" s="13" t="s">
        <v>75</v>
      </c>
      <c r="AY1616" s="211" t="s">
        <v>144</v>
      </c>
    </row>
    <row r="1617" spans="2:51" s="13" customFormat="1" ht="11.25">
      <c r="B1617" s="201"/>
      <c r="C1617" s="202"/>
      <c r="D1617" s="193" t="s">
        <v>184</v>
      </c>
      <c r="E1617" s="203" t="s">
        <v>19</v>
      </c>
      <c r="F1617" s="204" t="s">
        <v>1691</v>
      </c>
      <c r="G1617" s="202"/>
      <c r="H1617" s="205">
        <v>230.309</v>
      </c>
      <c r="I1617" s="206"/>
      <c r="J1617" s="202"/>
      <c r="K1617" s="202"/>
      <c r="L1617" s="207"/>
      <c r="M1617" s="208"/>
      <c r="N1617" s="209"/>
      <c r="O1617" s="209"/>
      <c r="P1617" s="209"/>
      <c r="Q1617" s="209"/>
      <c r="R1617" s="209"/>
      <c r="S1617" s="209"/>
      <c r="T1617" s="210"/>
      <c r="AT1617" s="211" t="s">
        <v>184</v>
      </c>
      <c r="AU1617" s="211" t="s">
        <v>85</v>
      </c>
      <c r="AV1617" s="13" t="s">
        <v>85</v>
      </c>
      <c r="AW1617" s="13" t="s">
        <v>37</v>
      </c>
      <c r="AX1617" s="13" t="s">
        <v>75</v>
      </c>
      <c r="AY1617" s="211" t="s">
        <v>144</v>
      </c>
    </row>
    <row r="1618" spans="2:51" s="15" customFormat="1" ht="11.25">
      <c r="B1618" s="227"/>
      <c r="C1618" s="228"/>
      <c r="D1618" s="193" t="s">
        <v>184</v>
      </c>
      <c r="E1618" s="229" t="s">
        <v>19</v>
      </c>
      <c r="F1618" s="230" t="s">
        <v>1666</v>
      </c>
      <c r="G1618" s="228"/>
      <c r="H1618" s="229" t="s">
        <v>19</v>
      </c>
      <c r="I1618" s="231"/>
      <c r="J1618" s="228"/>
      <c r="K1618" s="228"/>
      <c r="L1618" s="232"/>
      <c r="M1618" s="233"/>
      <c r="N1618" s="234"/>
      <c r="O1618" s="234"/>
      <c r="P1618" s="234"/>
      <c r="Q1618" s="234"/>
      <c r="R1618" s="234"/>
      <c r="S1618" s="234"/>
      <c r="T1618" s="235"/>
      <c r="AT1618" s="236" t="s">
        <v>184</v>
      </c>
      <c r="AU1618" s="236" t="s">
        <v>85</v>
      </c>
      <c r="AV1618" s="15" t="s">
        <v>83</v>
      </c>
      <c r="AW1618" s="15" t="s">
        <v>37</v>
      </c>
      <c r="AX1618" s="15" t="s">
        <v>75</v>
      </c>
      <c r="AY1618" s="236" t="s">
        <v>144</v>
      </c>
    </row>
    <row r="1619" spans="2:51" s="13" customFormat="1" ht="11.25">
      <c r="B1619" s="201"/>
      <c r="C1619" s="202"/>
      <c r="D1619" s="193" t="s">
        <v>184</v>
      </c>
      <c r="E1619" s="203" t="s">
        <v>19</v>
      </c>
      <c r="F1619" s="204" t="s">
        <v>1692</v>
      </c>
      <c r="G1619" s="202"/>
      <c r="H1619" s="205">
        <v>82.6</v>
      </c>
      <c r="I1619" s="206"/>
      <c r="J1619" s="202"/>
      <c r="K1619" s="202"/>
      <c r="L1619" s="207"/>
      <c r="M1619" s="208"/>
      <c r="N1619" s="209"/>
      <c r="O1619" s="209"/>
      <c r="P1619" s="209"/>
      <c r="Q1619" s="209"/>
      <c r="R1619" s="209"/>
      <c r="S1619" s="209"/>
      <c r="T1619" s="210"/>
      <c r="AT1619" s="211" t="s">
        <v>184</v>
      </c>
      <c r="AU1619" s="211" t="s">
        <v>85</v>
      </c>
      <c r="AV1619" s="13" t="s">
        <v>85</v>
      </c>
      <c r="AW1619" s="13" t="s">
        <v>37</v>
      </c>
      <c r="AX1619" s="13" t="s">
        <v>75</v>
      </c>
      <c r="AY1619" s="211" t="s">
        <v>144</v>
      </c>
    </row>
    <row r="1620" spans="2:51" s="13" customFormat="1" ht="11.25">
      <c r="B1620" s="201"/>
      <c r="C1620" s="202"/>
      <c r="D1620" s="193" t="s">
        <v>184</v>
      </c>
      <c r="E1620" s="203" t="s">
        <v>19</v>
      </c>
      <c r="F1620" s="204" t="s">
        <v>1693</v>
      </c>
      <c r="G1620" s="202"/>
      <c r="H1620" s="205">
        <v>184.704</v>
      </c>
      <c r="I1620" s="206"/>
      <c r="J1620" s="202"/>
      <c r="K1620" s="202"/>
      <c r="L1620" s="207"/>
      <c r="M1620" s="208"/>
      <c r="N1620" s="209"/>
      <c r="O1620" s="209"/>
      <c r="P1620" s="209"/>
      <c r="Q1620" s="209"/>
      <c r="R1620" s="209"/>
      <c r="S1620" s="209"/>
      <c r="T1620" s="210"/>
      <c r="AT1620" s="211" t="s">
        <v>184</v>
      </c>
      <c r="AU1620" s="211" t="s">
        <v>85</v>
      </c>
      <c r="AV1620" s="13" t="s">
        <v>85</v>
      </c>
      <c r="AW1620" s="13" t="s">
        <v>37</v>
      </c>
      <c r="AX1620" s="13" t="s">
        <v>75</v>
      </c>
      <c r="AY1620" s="211" t="s">
        <v>144</v>
      </c>
    </row>
    <row r="1621" spans="2:51" s="15" customFormat="1" ht="11.25">
      <c r="B1621" s="227"/>
      <c r="C1621" s="228"/>
      <c r="D1621" s="193" t="s">
        <v>184</v>
      </c>
      <c r="E1621" s="229" t="s">
        <v>19</v>
      </c>
      <c r="F1621" s="230" t="s">
        <v>1669</v>
      </c>
      <c r="G1621" s="228"/>
      <c r="H1621" s="229" t="s">
        <v>19</v>
      </c>
      <c r="I1621" s="231"/>
      <c r="J1621" s="228"/>
      <c r="K1621" s="228"/>
      <c r="L1621" s="232"/>
      <c r="M1621" s="233"/>
      <c r="N1621" s="234"/>
      <c r="O1621" s="234"/>
      <c r="P1621" s="234"/>
      <c r="Q1621" s="234"/>
      <c r="R1621" s="234"/>
      <c r="S1621" s="234"/>
      <c r="T1621" s="235"/>
      <c r="AT1621" s="236" t="s">
        <v>184</v>
      </c>
      <c r="AU1621" s="236" t="s">
        <v>85</v>
      </c>
      <c r="AV1621" s="15" t="s">
        <v>83</v>
      </c>
      <c r="AW1621" s="15" t="s">
        <v>37</v>
      </c>
      <c r="AX1621" s="15" t="s">
        <v>75</v>
      </c>
      <c r="AY1621" s="236" t="s">
        <v>144</v>
      </c>
    </row>
    <row r="1622" spans="2:51" s="13" customFormat="1" ht="11.25">
      <c r="B1622" s="201"/>
      <c r="C1622" s="202"/>
      <c r="D1622" s="193" t="s">
        <v>184</v>
      </c>
      <c r="E1622" s="203" t="s">
        <v>19</v>
      </c>
      <c r="F1622" s="204" t="s">
        <v>1694</v>
      </c>
      <c r="G1622" s="202"/>
      <c r="H1622" s="205">
        <v>72.3</v>
      </c>
      <c r="I1622" s="206"/>
      <c r="J1622" s="202"/>
      <c r="K1622" s="202"/>
      <c r="L1622" s="207"/>
      <c r="M1622" s="208"/>
      <c r="N1622" s="209"/>
      <c r="O1622" s="209"/>
      <c r="P1622" s="209"/>
      <c r="Q1622" s="209"/>
      <c r="R1622" s="209"/>
      <c r="S1622" s="209"/>
      <c r="T1622" s="210"/>
      <c r="AT1622" s="211" t="s">
        <v>184</v>
      </c>
      <c r="AU1622" s="211" t="s">
        <v>85</v>
      </c>
      <c r="AV1622" s="13" t="s">
        <v>85</v>
      </c>
      <c r="AW1622" s="13" t="s">
        <v>37</v>
      </c>
      <c r="AX1622" s="13" t="s">
        <v>75</v>
      </c>
      <c r="AY1622" s="211" t="s">
        <v>144</v>
      </c>
    </row>
    <row r="1623" spans="2:51" s="13" customFormat="1" ht="11.25">
      <c r="B1623" s="201"/>
      <c r="C1623" s="202"/>
      <c r="D1623" s="193" t="s">
        <v>184</v>
      </c>
      <c r="E1623" s="203" t="s">
        <v>19</v>
      </c>
      <c r="F1623" s="204" t="s">
        <v>1695</v>
      </c>
      <c r="G1623" s="202"/>
      <c r="H1623" s="205">
        <v>197.39</v>
      </c>
      <c r="I1623" s="206"/>
      <c r="J1623" s="202"/>
      <c r="K1623" s="202"/>
      <c r="L1623" s="207"/>
      <c r="M1623" s="208"/>
      <c r="N1623" s="209"/>
      <c r="O1623" s="209"/>
      <c r="P1623" s="209"/>
      <c r="Q1623" s="209"/>
      <c r="R1623" s="209"/>
      <c r="S1623" s="209"/>
      <c r="T1623" s="210"/>
      <c r="AT1623" s="211" t="s">
        <v>184</v>
      </c>
      <c r="AU1623" s="211" t="s">
        <v>85</v>
      </c>
      <c r="AV1623" s="13" t="s">
        <v>85</v>
      </c>
      <c r="AW1623" s="13" t="s">
        <v>37</v>
      </c>
      <c r="AX1623" s="13" t="s">
        <v>75</v>
      </c>
      <c r="AY1623" s="211" t="s">
        <v>144</v>
      </c>
    </row>
    <row r="1624" spans="2:51" s="15" customFormat="1" ht="11.25">
      <c r="B1624" s="227"/>
      <c r="C1624" s="228"/>
      <c r="D1624" s="193" t="s">
        <v>184</v>
      </c>
      <c r="E1624" s="229" t="s">
        <v>19</v>
      </c>
      <c r="F1624" s="230" t="s">
        <v>1671</v>
      </c>
      <c r="G1624" s="228"/>
      <c r="H1624" s="229" t="s">
        <v>19</v>
      </c>
      <c r="I1624" s="231"/>
      <c r="J1624" s="228"/>
      <c r="K1624" s="228"/>
      <c r="L1624" s="232"/>
      <c r="M1624" s="233"/>
      <c r="N1624" s="234"/>
      <c r="O1624" s="234"/>
      <c r="P1624" s="234"/>
      <c r="Q1624" s="234"/>
      <c r="R1624" s="234"/>
      <c r="S1624" s="234"/>
      <c r="T1624" s="235"/>
      <c r="AT1624" s="236" t="s">
        <v>184</v>
      </c>
      <c r="AU1624" s="236" t="s">
        <v>85</v>
      </c>
      <c r="AV1624" s="15" t="s">
        <v>83</v>
      </c>
      <c r="AW1624" s="15" t="s">
        <v>37</v>
      </c>
      <c r="AX1624" s="15" t="s">
        <v>75</v>
      </c>
      <c r="AY1624" s="236" t="s">
        <v>144</v>
      </c>
    </row>
    <row r="1625" spans="2:51" s="13" customFormat="1" ht="11.25">
      <c r="B1625" s="201"/>
      <c r="C1625" s="202"/>
      <c r="D1625" s="193" t="s">
        <v>184</v>
      </c>
      <c r="E1625" s="203" t="s">
        <v>19</v>
      </c>
      <c r="F1625" s="204" t="s">
        <v>1696</v>
      </c>
      <c r="G1625" s="202"/>
      <c r="H1625" s="205">
        <v>73.1</v>
      </c>
      <c r="I1625" s="206"/>
      <c r="J1625" s="202"/>
      <c r="K1625" s="202"/>
      <c r="L1625" s="207"/>
      <c r="M1625" s="208"/>
      <c r="N1625" s="209"/>
      <c r="O1625" s="209"/>
      <c r="P1625" s="209"/>
      <c r="Q1625" s="209"/>
      <c r="R1625" s="209"/>
      <c r="S1625" s="209"/>
      <c r="T1625" s="210"/>
      <c r="AT1625" s="211" t="s">
        <v>184</v>
      </c>
      <c r="AU1625" s="211" t="s">
        <v>85</v>
      </c>
      <c r="AV1625" s="13" t="s">
        <v>85</v>
      </c>
      <c r="AW1625" s="13" t="s">
        <v>37</v>
      </c>
      <c r="AX1625" s="13" t="s">
        <v>75</v>
      </c>
      <c r="AY1625" s="211" t="s">
        <v>144</v>
      </c>
    </row>
    <row r="1626" spans="2:51" s="13" customFormat="1" ht="11.25">
      <c r="B1626" s="201"/>
      <c r="C1626" s="202"/>
      <c r="D1626" s="193" t="s">
        <v>184</v>
      </c>
      <c r="E1626" s="203" t="s">
        <v>19</v>
      </c>
      <c r="F1626" s="204" t="s">
        <v>1695</v>
      </c>
      <c r="G1626" s="202"/>
      <c r="H1626" s="205">
        <v>197.39</v>
      </c>
      <c r="I1626" s="206"/>
      <c r="J1626" s="202"/>
      <c r="K1626" s="202"/>
      <c r="L1626" s="207"/>
      <c r="M1626" s="208"/>
      <c r="N1626" s="209"/>
      <c r="O1626" s="209"/>
      <c r="P1626" s="209"/>
      <c r="Q1626" s="209"/>
      <c r="R1626" s="209"/>
      <c r="S1626" s="209"/>
      <c r="T1626" s="210"/>
      <c r="AT1626" s="211" t="s">
        <v>184</v>
      </c>
      <c r="AU1626" s="211" t="s">
        <v>85</v>
      </c>
      <c r="AV1626" s="13" t="s">
        <v>85</v>
      </c>
      <c r="AW1626" s="13" t="s">
        <v>37</v>
      </c>
      <c r="AX1626" s="13" t="s">
        <v>75</v>
      </c>
      <c r="AY1626" s="211" t="s">
        <v>144</v>
      </c>
    </row>
    <row r="1627" spans="2:51" s="15" customFormat="1" ht="11.25">
      <c r="B1627" s="227"/>
      <c r="C1627" s="228"/>
      <c r="D1627" s="193" t="s">
        <v>184</v>
      </c>
      <c r="E1627" s="229" t="s">
        <v>19</v>
      </c>
      <c r="F1627" s="230" t="s">
        <v>1674</v>
      </c>
      <c r="G1627" s="228"/>
      <c r="H1627" s="229" t="s">
        <v>19</v>
      </c>
      <c r="I1627" s="231"/>
      <c r="J1627" s="228"/>
      <c r="K1627" s="228"/>
      <c r="L1627" s="232"/>
      <c r="M1627" s="233"/>
      <c r="N1627" s="234"/>
      <c r="O1627" s="234"/>
      <c r="P1627" s="234"/>
      <c r="Q1627" s="234"/>
      <c r="R1627" s="234"/>
      <c r="S1627" s="234"/>
      <c r="T1627" s="235"/>
      <c r="AT1627" s="236" t="s">
        <v>184</v>
      </c>
      <c r="AU1627" s="236" t="s">
        <v>85</v>
      </c>
      <c r="AV1627" s="15" t="s">
        <v>83</v>
      </c>
      <c r="AW1627" s="15" t="s">
        <v>37</v>
      </c>
      <c r="AX1627" s="15" t="s">
        <v>75</v>
      </c>
      <c r="AY1627" s="236" t="s">
        <v>144</v>
      </c>
    </row>
    <row r="1628" spans="2:51" s="13" customFormat="1" ht="11.25">
      <c r="B1628" s="201"/>
      <c r="C1628" s="202"/>
      <c r="D1628" s="193" t="s">
        <v>184</v>
      </c>
      <c r="E1628" s="203" t="s">
        <v>19</v>
      </c>
      <c r="F1628" s="204" t="s">
        <v>1696</v>
      </c>
      <c r="G1628" s="202"/>
      <c r="H1628" s="205">
        <v>73.1</v>
      </c>
      <c r="I1628" s="206"/>
      <c r="J1628" s="202"/>
      <c r="K1628" s="202"/>
      <c r="L1628" s="207"/>
      <c r="M1628" s="208"/>
      <c r="N1628" s="209"/>
      <c r="O1628" s="209"/>
      <c r="P1628" s="209"/>
      <c r="Q1628" s="209"/>
      <c r="R1628" s="209"/>
      <c r="S1628" s="209"/>
      <c r="T1628" s="210"/>
      <c r="AT1628" s="211" t="s">
        <v>184</v>
      </c>
      <c r="AU1628" s="211" t="s">
        <v>85</v>
      </c>
      <c r="AV1628" s="13" t="s">
        <v>85</v>
      </c>
      <c r="AW1628" s="13" t="s">
        <v>37</v>
      </c>
      <c r="AX1628" s="13" t="s">
        <v>75</v>
      </c>
      <c r="AY1628" s="211" t="s">
        <v>144</v>
      </c>
    </row>
    <row r="1629" spans="2:51" s="13" customFormat="1" ht="11.25">
      <c r="B1629" s="201"/>
      <c r="C1629" s="202"/>
      <c r="D1629" s="193" t="s">
        <v>184</v>
      </c>
      <c r="E1629" s="203" t="s">
        <v>19</v>
      </c>
      <c r="F1629" s="204" t="s">
        <v>1697</v>
      </c>
      <c r="G1629" s="202"/>
      <c r="H1629" s="205">
        <v>197.39</v>
      </c>
      <c r="I1629" s="206"/>
      <c r="J1629" s="202"/>
      <c r="K1629" s="202"/>
      <c r="L1629" s="207"/>
      <c r="M1629" s="208"/>
      <c r="N1629" s="209"/>
      <c r="O1629" s="209"/>
      <c r="P1629" s="209"/>
      <c r="Q1629" s="209"/>
      <c r="R1629" s="209"/>
      <c r="S1629" s="209"/>
      <c r="T1629" s="210"/>
      <c r="AT1629" s="211" t="s">
        <v>184</v>
      </c>
      <c r="AU1629" s="211" t="s">
        <v>85</v>
      </c>
      <c r="AV1629" s="13" t="s">
        <v>85</v>
      </c>
      <c r="AW1629" s="13" t="s">
        <v>37</v>
      </c>
      <c r="AX1629" s="13" t="s">
        <v>75</v>
      </c>
      <c r="AY1629" s="211" t="s">
        <v>144</v>
      </c>
    </row>
    <row r="1630" spans="2:51" s="15" customFormat="1" ht="11.25">
      <c r="B1630" s="227"/>
      <c r="C1630" s="228"/>
      <c r="D1630" s="193" t="s">
        <v>184</v>
      </c>
      <c r="E1630" s="229" t="s">
        <v>19</v>
      </c>
      <c r="F1630" s="230" t="s">
        <v>1677</v>
      </c>
      <c r="G1630" s="228"/>
      <c r="H1630" s="229" t="s">
        <v>19</v>
      </c>
      <c r="I1630" s="231"/>
      <c r="J1630" s="228"/>
      <c r="K1630" s="228"/>
      <c r="L1630" s="232"/>
      <c r="M1630" s="233"/>
      <c r="N1630" s="234"/>
      <c r="O1630" s="234"/>
      <c r="P1630" s="234"/>
      <c r="Q1630" s="234"/>
      <c r="R1630" s="234"/>
      <c r="S1630" s="234"/>
      <c r="T1630" s="235"/>
      <c r="AT1630" s="236" t="s">
        <v>184</v>
      </c>
      <c r="AU1630" s="236" t="s">
        <v>85</v>
      </c>
      <c r="AV1630" s="15" t="s">
        <v>83</v>
      </c>
      <c r="AW1630" s="15" t="s">
        <v>37</v>
      </c>
      <c r="AX1630" s="15" t="s">
        <v>75</v>
      </c>
      <c r="AY1630" s="236" t="s">
        <v>144</v>
      </c>
    </row>
    <row r="1631" spans="2:51" s="13" customFormat="1" ht="11.25">
      <c r="B1631" s="201"/>
      <c r="C1631" s="202"/>
      <c r="D1631" s="193" t="s">
        <v>184</v>
      </c>
      <c r="E1631" s="203" t="s">
        <v>19</v>
      </c>
      <c r="F1631" s="204" t="s">
        <v>1698</v>
      </c>
      <c r="G1631" s="202"/>
      <c r="H1631" s="205">
        <v>33.6</v>
      </c>
      <c r="I1631" s="206"/>
      <c r="J1631" s="202"/>
      <c r="K1631" s="202"/>
      <c r="L1631" s="207"/>
      <c r="M1631" s="208"/>
      <c r="N1631" s="209"/>
      <c r="O1631" s="209"/>
      <c r="P1631" s="209"/>
      <c r="Q1631" s="209"/>
      <c r="R1631" s="209"/>
      <c r="S1631" s="209"/>
      <c r="T1631" s="210"/>
      <c r="AT1631" s="211" t="s">
        <v>184</v>
      </c>
      <c r="AU1631" s="211" t="s">
        <v>85</v>
      </c>
      <c r="AV1631" s="13" t="s">
        <v>85</v>
      </c>
      <c r="AW1631" s="13" t="s">
        <v>37</v>
      </c>
      <c r="AX1631" s="13" t="s">
        <v>75</v>
      </c>
      <c r="AY1631" s="211" t="s">
        <v>144</v>
      </c>
    </row>
    <row r="1632" spans="2:51" s="13" customFormat="1" ht="11.25">
      <c r="B1632" s="201"/>
      <c r="C1632" s="202"/>
      <c r="D1632" s="193" t="s">
        <v>184</v>
      </c>
      <c r="E1632" s="203" t="s">
        <v>19</v>
      </c>
      <c r="F1632" s="204" t="s">
        <v>1699</v>
      </c>
      <c r="G1632" s="202"/>
      <c r="H1632" s="205">
        <v>120</v>
      </c>
      <c r="I1632" s="206"/>
      <c r="J1632" s="202"/>
      <c r="K1632" s="202"/>
      <c r="L1632" s="207"/>
      <c r="M1632" s="208"/>
      <c r="N1632" s="209"/>
      <c r="O1632" s="209"/>
      <c r="P1632" s="209"/>
      <c r="Q1632" s="209"/>
      <c r="R1632" s="209"/>
      <c r="S1632" s="209"/>
      <c r="T1632" s="210"/>
      <c r="AT1632" s="211" t="s">
        <v>184</v>
      </c>
      <c r="AU1632" s="211" t="s">
        <v>85</v>
      </c>
      <c r="AV1632" s="13" t="s">
        <v>85</v>
      </c>
      <c r="AW1632" s="13" t="s">
        <v>37</v>
      </c>
      <c r="AX1632" s="13" t="s">
        <v>75</v>
      </c>
      <c r="AY1632" s="211" t="s">
        <v>144</v>
      </c>
    </row>
    <row r="1633" spans="2:51" s="14" customFormat="1" ht="11.25">
      <c r="B1633" s="212"/>
      <c r="C1633" s="213"/>
      <c r="D1633" s="193" t="s">
        <v>184</v>
      </c>
      <c r="E1633" s="214" t="s">
        <v>19</v>
      </c>
      <c r="F1633" s="215" t="s">
        <v>186</v>
      </c>
      <c r="G1633" s="213"/>
      <c r="H1633" s="216">
        <v>1751.8769999999995</v>
      </c>
      <c r="I1633" s="217"/>
      <c r="J1633" s="213"/>
      <c r="K1633" s="213"/>
      <c r="L1633" s="218"/>
      <c r="M1633" s="219"/>
      <c r="N1633" s="220"/>
      <c r="O1633" s="220"/>
      <c r="P1633" s="220"/>
      <c r="Q1633" s="220"/>
      <c r="R1633" s="220"/>
      <c r="S1633" s="220"/>
      <c r="T1633" s="221"/>
      <c r="AT1633" s="222" t="s">
        <v>184</v>
      </c>
      <c r="AU1633" s="222" t="s">
        <v>85</v>
      </c>
      <c r="AV1633" s="14" t="s">
        <v>169</v>
      </c>
      <c r="AW1633" s="14" t="s">
        <v>37</v>
      </c>
      <c r="AX1633" s="14" t="s">
        <v>83</v>
      </c>
      <c r="AY1633" s="222" t="s">
        <v>144</v>
      </c>
    </row>
    <row r="1634" spans="1:65" s="2" customFormat="1" ht="16.5" customHeight="1">
      <c r="A1634" s="36"/>
      <c r="B1634" s="37"/>
      <c r="C1634" s="180" t="s">
        <v>1822</v>
      </c>
      <c r="D1634" s="180" t="s">
        <v>147</v>
      </c>
      <c r="E1634" s="181" t="s">
        <v>1823</v>
      </c>
      <c r="F1634" s="182" t="s">
        <v>1824</v>
      </c>
      <c r="G1634" s="183" t="s">
        <v>199</v>
      </c>
      <c r="H1634" s="184">
        <v>200</v>
      </c>
      <c r="I1634" s="185"/>
      <c r="J1634" s="186">
        <f>ROUND(I1634*H1634,2)</f>
        <v>0</v>
      </c>
      <c r="K1634" s="182" t="s">
        <v>151</v>
      </c>
      <c r="L1634" s="41"/>
      <c r="M1634" s="187" t="s">
        <v>19</v>
      </c>
      <c r="N1634" s="188" t="s">
        <v>46</v>
      </c>
      <c r="O1634" s="66"/>
      <c r="P1634" s="189">
        <f>O1634*H1634</f>
        <v>0</v>
      </c>
      <c r="Q1634" s="189">
        <v>2E-05</v>
      </c>
      <c r="R1634" s="189">
        <f>Q1634*H1634</f>
        <v>0.004</v>
      </c>
      <c r="S1634" s="189">
        <v>0</v>
      </c>
      <c r="T1634" s="190">
        <f>S1634*H1634</f>
        <v>0</v>
      </c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R1634" s="191" t="s">
        <v>249</v>
      </c>
      <c r="AT1634" s="191" t="s">
        <v>147</v>
      </c>
      <c r="AU1634" s="191" t="s">
        <v>85</v>
      </c>
      <c r="AY1634" s="19" t="s">
        <v>144</v>
      </c>
      <c r="BE1634" s="192">
        <f>IF(N1634="základní",J1634,0)</f>
        <v>0</v>
      </c>
      <c r="BF1634" s="192">
        <f>IF(N1634="snížená",J1634,0)</f>
        <v>0</v>
      </c>
      <c r="BG1634" s="192">
        <f>IF(N1634="zákl. přenesená",J1634,0)</f>
        <v>0</v>
      </c>
      <c r="BH1634" s="192">
        <f>IF(N1634="sníž. přenesená",J1634,0)</f>
        <v>0</v>
      </c>
      <c r="BI1634" s="192">
        <f>IF(N1634="nulová",J1634,0)</f>
        <v>0</v>
      </c>
      <c r="BJ1634" s="19" t="s">
        <v>83</v>
      </c>
      <c r="BK1634" s="192">
        <f>ROUND(I1634*H1634,2)</f>
        <v>0</v>
      </c>
      <c r="BL1634" s="19" t="s">
        <v>249</v>
      </c>
      <c r="BM1634" s="191" t="s">
        <v>1825</v>
      </c>
    </row>
    <row r="1635" spans="1:47" s="2" customFormat="1" ht="11.25">
      <c r="A1635" s="36"/>
      <c r="B1635" s="37"/>
      <c r="C1635" s="38"/>
      <c r="D1635" s="193" t="s">
        <v>154</v>
      </c>
      <c r="E1635" s="38"/>
      <c r="F1635" s="194" t="s">
        <v>1826</v>
      </c>
      <c r="G1635" s="38"/>
      <c r="H1635" s="38"/>
      <c r="I1635" s="195"/>
      <c r="J1635" s="38"/>
      <c r="K1635" s="38"/>
      <c r="L1635" s="41"/>
      <c r="M1635" s="196"/>
      <c r="N1635" s="197"/>
      <c r="O1635" s="66"/>
      <c r="P1635" s="66"/>
      <c r="Q1635" s="66"/>
      <c r="R1635" s="66"/>
      <c r="S1635" s="66"/>
      <c r="T1635" s="67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T1635" s="19" t="s">
        <v>154</v>
      </c>
      <c r="AU1635" s="19" t="s">
        <v>85</v>
      </c>
    </row>
    <row r="1636" spans="1:47" s="2" customFormat="1" ht="11.25">
      <c r="A1636" s="36"/>
      <c r="B1636" s="37"/>
      <c r="C1636" s="38"/>
      <c r="D1636" s="198" t="s">
        <v>155</v>
      </c>
      <c r="E1636" s="38"/>
      <c r="F1636" s="199" t="s">
        <v>1827</v>
      </c>
      <c r="G1636" s="38"/>
      <c r="H1636" s="38"/>
      <c r="I1636" s="195"/>
      <c r="J1636" s="38"/>
      <c r="K1636" s="38"/>
      <c r="L1636" s="41"/>
      <c r="M1636" s="196"/>
      <c r="N1636" s="197"/>
      <c r="O1636" s="66"/>
      <c r="P1636" s="66"/>
      <c r="Q1636" s="66"/>
      <c r="R1636" s="66"/>
      <c r="S1636" s="66"/>
      <c r="T1636" s="67"/>
      <c r="U1636" s="36"/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6"/>
      <c r="AT1636" s="19" t="s">
        <v>155</v>
      </c>
      <c r="AU1636" s="19" t="s">
        <v>85</v>
      </c>
    </row>
    <row r="1637" spans="2:51" s="13" customFormat="1" ht="11.25">
      <c r="B1637" s="201"/>
      <c r="C1637" s="202"/>
      <c r="D1637" s="193" t="s">
        <v>184</v>
      </c>
      <c r="E1637" s="203" t="s">
        <v>19</v>
      </c>
      <c r="F1637" s="204" t="s">
        <v>1644</v>
      </c>
      <c r="G1637" s="202"/>
      <c r="H1637" s="205">
        <v>200</v>
      </c>
      <c r="I1637" s="206"/>
      <c r="J1637" s="202"/>
      <c r="K1637" s="202"/>
      <c r="L1637" s="207"/>
      <c r="M1637" s="208"/>
      <c r="N1637" s="209"/>
      <c r="O1637" s="209"/>
      <c r="P1637" s="209"/>
      <c r="Q1637" s="209"/>
      <c r="R1637" s="209"/>
      <c r="S1637" s="209"/>
      <c r="T1637" s="210"/>
      <c r="AT1637" s="211" t="s">
        <v>184</v>
      </c>
      <c r="AU1637" s="211" t="s">
        <v>85</v>
      </c>
      <c r="AV1637" s="13" t="s">
        <v>85</v>
      </c>
      <c r="AW1637" s="13" t="s">
        <v>37</v>
      </c>
      <c r="AX1637" s="13" t="s">
        <v>75</v>
      </c>
      <c r="AY1637" s="211" t="s">
        <v>144</v>
      </c>
    </row>
    <row r="1638" spans="2:51" s="14" customFormat="1" ht="11.25">
      <c r="B1638" s="212"/>
      <c r="C1638" s="213"/>
      <c r="D1638" s="193" t="s">
        <v>184</v>
      </c>
      <c r="E1638" s="214" t="s">
        <v>19</v>
      </c>
      <c r="F1638" s="215" t="s">
        <v>186</v>
      </c>
      <c r="G1638" s="213"/>
      <c r="H1638" s="216">
        <v>200</v>
      </c>
      <c r="I1638" s="217"/>
      <c r="J1638" s="213"/>
      <c r="K1638" s="213"/>
      <c r="L1638" s="218"/>
      <c r="M1638" s="219"/>
      <c r="N1638" s="220"/>
      <c r="O1638" s="220"/>
      <c r="P1638" s="220"/>
      <c r="Q1638" s="220"/>
      <c r="R1638" s="220"/>
      <c r="S1638" s="220"/>
      <c r="T1638" s="221"/>
      <c r="AT1638" s="222" t="s">
        <v>184</v>
      </c>
      <c r="AU1638" s="222" t="s">
        <v>85</v>
      </c>
      <c r="AV1638" s="14" t="s">
        <v>169</v>
      </c>
      <c r="AW1638" s="14" t="s">
        <v>37</v>
      </c>
      <c r="AX1638" s="14" t="s">
        <v>83</v>
      </c>
      <c r="AY1638" s="222" t="s">
        <v>144</v>
      </c>
    </row>
    <row r="1639" spans="1:65" s="2" customFormat="1" ht="16.5" customHeight="1">
      <c r="A1639" s="36"/>
      <c r="B1639" s="37"/>
      <c r="C1639" s="180" t="s">
        <v>1828</v>
      </c>
      <c r="D1639" s="180" t="s">
        <v>147</v>
      </c>
      <c r="E1639" s="181" t="s">
        <v>1829</v>
      </c>
      <c r="F1639" s="182" t="s">
        <v>1830</v>
      </c>
      <c r="G1639" s="183" t="s">
        <v>199</v>
      </c>
      <c r="H1639" s="184">
        <v>300</v>
      </c>
      <c r="I1639" s="185"/>
      <c r="J1639" s="186">
        <f>ROUND(I1639*H1639,2)</f>
        <v>0</v>
      </c>
      <c r="K1639" s="182" t="s">
        <v>151</v>
      </c>
      <c r="L1639" s="41"/>
      <c r="M1639" s="187" t="s">
        <v>19</v>
      </c>
      <c r="N1639" s="188" t="s">
        <v>46</v>
      </c>
      <c r="O1639" s="66"/>
      <c r="P1639" s="189">
        <f>O1639*H1639</f>
        <v>0</v>
      </c>
      <c r="Q1639" s="189">
        <v>1E-05</v>
      </c>
      <c r="R1639" s="189">
        <f>Q1639*H1639</f>
        <v>0.003</v>
      </c>
      <c r="S1639" s="189">
        <v>0</v>
      </c>
      <c r="T1639" s="190">
        <f>S1639*H1639</f>
        <v>0</v>
      </c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R1639" s="191" t="s">
        <v>249</v>
      </c>
      <c r="AT1639" s="191" t="s">
        <v>147</v>
      </c>
      <c r="AU1639" s="191" t="s">
        <v>85</v>
      </c>
      <c r="AY1639" s="19" t="s">
        <v>144</v>
      </c>
      <c r="BE1639" s="192">
        <f>IF(N1639="základní",J1639,0)</f>
        <v>0</v>
      </c>
      <c r="BF1639" s="192">
        <f>IF(N1639="snížená",J1639,0)</f>
        <v>0</v>
      </c>
      <c r="BG1639" s="192">
        <f>IF(N1639="zákl. přenesená",J1639,0)</f>
        <v>0</v>
      </c>
      <c r="BH1639" s="192">
        <f>IF(N1639="sníž. přenesená",J1639,0)</f>
        <v>0</v>
      </c>
      <c r="BI1639" s="192">
        <f>IF(N1639="nulová",J1639,0)</f>
        <v>0</v>
      </c>
      <c r="BJ1639" s="19" t="s">
        <v>83</v>
      </c>
      <c r="BK1639" s="192">
        <f>ROUND(I1639*H1639,2)</f>
        <v>0</v>
      </c>
      <c r="BL1639" s="19" t="s">
        <v>249</v>
      </c>
      <c r="BM1639" s="191" t="s">
        <v>1831</v>
      </c>
    </row>
    <row r="1640" spans="1:47" s="2" customFormat="1" ht="11.25">
      <c r="A1640" s="36"/>
      <c r="B1640" s="37"/>
      <c r="C1640" s="38"/>
      <c r="D1640" s="193" t="s">
        <v>154</v>
      </c>
      <c r="E1640" s="38"/>
      <c r="F1640" s="194" t="s">
        <v>1832</v>
      </c>
      <c r="G1640" s="38"/>
      <c r="H1640" s="38"/>
      <c r="I1640" s="195"/>
      <c r="J1640" s="38"/>
      <c r="K1640" s="38"/>
      <c r="L1640" s="41"/>
      <c r="M1640" s="196"/>
      <c r="N1640" s="197"/>
      <c r="O1640" s="66"/>
      <c r="P1640" s="66"/>
      <c r="Q1640" s="66"/>
      <c r="R1640" s="66"/>
      <c r="S1640" s="66"/>
      <c r="T1640" s="67"/>
      <c r="U1640" s="36"/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T1640" s="19" t="s">
        <v>154</v>
      </c>
      <c r="AU1640" s="19" t="s">
        <v>85</v>
      </c>
    </row>
    <row r="1641" spans="1:47" s="2" customFormat="1" ht="11.25">
      <c r="A1641" s="36"/>
      <c r="B1641" s="37"/>
      <c r="C1641" s="38"/>
      <c r="D1641" s="198" t="s">
        <v>155</v>
      </c>
      <c r="E1641" s="38"/>
      <c r="F1641" s="199" t="s">
        <v>1833</v>
      </c>
      <c r="G1641" s="38"/>
      <c r="H1641" s="38"/>
      <c r="I1641" s="195"/>
      <c r="J1641" s="38"/>
      <c r="K1641" s="38"/>
      <c r="L1641" s="41"/>
      <c r="M1641" s="196"/>
      <c r="N1641" s="197"/>
      <c r="O1641" s="66"/>
      <c r="P1641" s="66"/>
      <c r="Q1641" s="66"/>
      <c r="R1641" s="66"/>
      <c r="S1641" s="66"/>
      <c r="T1641" s="67"/>
      <c r="U1641" s="36"/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T1641" s="19" t="s">
        <v>155</v>
      </c>
      <c r="AU1641" s="19" t="s">
        <v>85</v>
      </c>
    </row>
    <row r="1642" spans="2:51" s="13" customFormat="1" ht="11.25">
      <c r="B1642" s="201"/>
      <c r="C1642" s="202"/>
      <c r="D1642" s="193" t="s">
        <v>184</v>
      </c>
      <c r="E1642" s="203" t="s">
        <v>19</v>
      </c>
      <c r="F1642" s="204" t="s">
        <v>1725</v>
      </c>
      <c r="G1642" s="202"/>
      <c r="H1642" s="205">
        <v>300</v>
      </c>
      <c r="I1642" s="206"/>
      <c r="J1642" s="202"/>
      <c r="K1642" s="202"/>
      <c r="L1642" s="207"/>
      <c r="M1642" s="208"/>
      <c r="N1642" s="209"/>
      <c r="O1642" s="209"/>
      <c r="P1642" s="209"/>
      <c r="Q1642" s="209"/>
      <c r="R1642" s="209"/>
      <c r="S1642" s="209"/>
      <c r="T1642" s="210"/>
      <c r="AT1642" s="211" t="s">
        <v>184</v>
      </c>
      <c r="AU1642" s="211" t="s">
        <v>85</v>
      </c>
      <c r="AV1642" s="13" t="s">
        <v>85</v>
      </c>
      <c r="AW1642" s="13" t="s">
        <v>37</v>
      </c>
      <c r="AX1642" s="13" t="s">
        <v>75</v>
      </c>
      <c r="AY1642" s="211" t="s">
        <v>144</v>
      </c>
    </row>
    <row r="1643" spans="2:51" s="14" customFormat="1" ht="11.25">
      <c r="B1643" s="212"/>
      <c r="C1643" s="213"/>
      <c r="D1643" s="193" t="s">
        <v>184</v>
      </c>
      <c r="E1643" s="214" t="s">
        <v>19</v>
      </c>
      <c r="F1643" s="215" t="s">
        <v>186</v>
      </c>
      <c r="G1643" s="213"/>
      <c r="H1643" s="216">
        <v>300</v>
      </c>
      <c r="I1643" s="217"/>
      <c r="J1643" s="213"/>
      <c r="K1643" s="213"/>
      <c r="L1643" s="218"/>
      <c r="M1643" s="219"/>
      <c r="N1643" s="220"/>
      <c r="O1643" s="220"/>
      <c r="P1643" s="220"/>
      <c r="Q1643" s="220"/>
      <c r="R1643" s="220"/>
      <c r="S1643" s="220"/>
      <c r="T1643" s="221"/>
      <c r="AT1643" s="222" t="s">
        <v>184</v>
      </c>
      <c r="AU1643" s="222" t="s">
        <v>85</v>
      </c>
      <c r="AV1643" s="14" t="s">
        <v>169</v>
      </c>
      <c r="AW1643" s="14" t="s">
        <v>37</v>
      </c>
      <c r="AX1643" s="14" t="s">
        <v>83</v>
      </c>
      <c r="AY1643" s="222" t="s">
        <v>144</v>
      </c>
    </row>
    <row r="1644" spans="1:65" s="2" customFormat="1" ht="16.5" customHeight="1">
      <c r="A1644" s="36"/>
      <c r="B1644" s="37"/>
      <c r="C1644" s="180" t="s">
        <v>1834</v>
      </c>
      <c r="D1644" s="180" t="s">
        <v>147</v>
      </c>
      <c r="E1644" s="181" t="s">
        <v>1835</v>
      </c>
      <c r="F1644" s="182" t="s">
        <v>1836</v>
      </c>
      <c r="G1644" s="183" t="s">
        <v>199</v>
      </c>
      <c r="H1644" s="184">
        <v>3166.6</v>
      </c>
      <c r="I1644" s="185"/>
      <c r="J1644" s="186">
        <f>ROUND(I1644*H1644,2)</f>
        <v>0</v>
      </c>
      <c r="K1644" s="182" t="s">
        <v>151</v>
      </c>
      <c r="L1644" s="41"/>
      <c r="M1644" s="187" t="s">
        <v>19</v>
      </c>
      <c r="N1644" s="188" t="s">
        <v>46</v>
      </c>
      <c r="O1644" s="66"/>
      <c r="P1644" s="189">
        <f>O1644*H1644</f>
        <v>0</v>
      </c>
      <c r="Q1644" s="189">
        <v>1E-05</v>
      </c>
      <c r="R1644" s="189">
        <f>Q1644*H1644</f>
        <v>0.031666</v>
      </c>
      <c r="S1644" s="189">
        <v>0</v>
      </c>
      <c r="T1644" s="190">
        <f>S1644*H1644</f>
        <v>0</v>
      </c>
      <c r="U1644" s="36"/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R1644" s="191" t="s">
        <v>249</v>
      </c>
      <c r="AT1644" s="191" t="s">
        <v>147</v>
      </c>
      <c r="AU1644" s="191" t="s">
        <v>85</v>
      </c>
      <c r="AY1644" s="19" t="s">
        <v>144</v>
      </c>
      <c r="BE1644" s="192">
        <f>IF(N1644="základní",J1644,0)</f>
        <v>0</v>
      </c>
      <c r="BF1644" s="192">
        <f>IF(N1644="snížená",J1644,0)</f>
        <v>0</v>
      </c>
      <c r="BG1644" s="192">
        <f>IF(N1644="zákl. přenesená",J1644,0)</f>
        <v>0</v>
      </c>
      <c r="BH1644" s="192">
        <f>IF(N1644="sníž. přenesená",J1644,0)</f>
        <v>0</v>
      </c>
      <c r="BI1644" s="192">
        <f>IF(N1644="nulová",J1644,0)</f>
        <v>0</v>
      </c>
      <c r="BJ1644" s="19" t="s">
        <v>83</v>
      </c>
      <c r="BK1644" s="192">
        <f>ROUND(I1644*H1644,2)</f>
        <v>0</v>
      </c>
      <c r="BL1644" s="19" t="s">
        <v>249</v>
      </c>
      <c r="BM1644" s="191" t="s">
        <v>1837</v>
      </c>
    </row>
    <row r="1645" spans="1:47" s="2" customFormat="1" ht="11.25">
      <c r="A1645" s="36"/>
      <c r="B1645" s="37"/>
      <c r="C1645" s="38"/>
      <c r="D1645" s="193" t="s">
        <v>154</v>
      </c>
      <c r="E1645" s="38"/>
      <c r="F1645" s="194" t="s">
        <v>1838</v>
      </c>
      <c r="G1645" s="38"/>
      <c r="H1645" s="38"/>
      <c r="I1645" s="195"/>
      <c r="J1645" s="38"/>
      <c r="K1645" s="38"/>
      <c r="L1645" s="41"/>
      <c r="M1645" s="196"/>
      <c r="N1645" s="197"/>
      <c r="O1645" s="66"/>
      <c r="P1645" s="66"/>
      <c r="Q1645" s="66"/>
      <c r="R1645" s="66"/>
      <c r="S1645" s="66"/>
      <c r="T1645" s="67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T1645" s="19" t="s">
        <v>154</v>
      </c>
      <c r="AU1645" s="19" t="s">
        <v>85</v>
      </c>
    </row>
    <row r="1646" spans="1:47" s="2" customFormat="1" ht="11.25">
      <c r="A1646" s="36"/>
      <c r="B1646" s="37"/>
      <c r="C1646" s="38"/>
      <c r="D1646" s="198" t="s">
        <v>155</v>
      </c>
      <c r="E1646" s="38"/>
      <c r="F1646" s="199" t="s">
        <v>1839</v>
      </c>
      <c r="G1646" s="38"/>
      <c r="H1646" s="38"/>
      <c r="I1646" s="195"/>
      <c r="J1646" s="38"/>
      <c r="K1646" s="38"/>
      <c r="L1646" s="41"/>
      <c r="M1646" s="196"/>
      <c r="N1646" s="197"/>
      <c r="O1646" s="66"/>
      <c r="P1646" s="66"/>
      <c r="Q1646" s="66"/>
      <c r="R1646" s="66"/>
      <c r="S1646" s="66"/>
      <c r="T1646" s="67"/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T1646" s="19" t="s">
        <v>155</v>
      </c>
      <c r="AU1646" s="19" t="s">
        <v>85</v>
      </c>
    </row>
    <row r="1647" spans="2:51" s="13" customFormat="1" ht="11.25">
      <c r="B1647" s="201"/>
      <c r="C1647" s="202"/>
      <c r="D1647" s="193" t="s">
        <v>184</v>
      </c>
      <c r="E1647" s="203" t="s">
        <v>19</v>
      </c>
      <c r="F1647" s="204" t="s">
        <v>1840</v>
      </c>
      <c r="G1647" s="202"/>
      <c r="H1647" s="205">
        <v>252.8</v>
      </c>
      <c r="I1647" s="206"/>
      <c r="J1647" s="202"/>
      <c r="K1647" s="202"/>
      <c r="L1647" s="207"/>
      <c r="M1647" s="208"/>
      <c r="N1647" s="209"/>
      <c r="O1647" s="209"/>
      <c r="P1647" s="209"/>
      <c r="Q1647" s="209"/>
      <c r="R1647" s="209"/>
      <c r="S1647" s="209"/>
      <c r="T1647" s="210"/>
      <c r="AT1647" s="211" t="s">
        <v>184</v>
      </c>
      <c r="AU1647" s="211" t="s">
        <v>85</v>
      </c>
      <c r="AV1647" s="13" t="s">
        <v>85</v>
      </c>
      <c r="AW1647" s="13" t="s">
        <v>37</v>
      </c>
      <c r="AX1647" s="13" t="s">
        <v>75</v>
      </c>
      <c r="AY1647" s="211" t="s">
        <v>144</v>
      </c>
    </row>
    <row r="1648" spans="2:51" s="13" customFormat="1" ht="11.25">
      <c r="B1648" s="201"/>
      <c r="C1648" s="202"/>
      <c r="D1648" s="193" t="s">
        <v>184</v>
      </c>
      <c r="E1648" s="203" t="s">
        <v>19</v>
      </c>
      <c r="F1648" s="204" t="s">
        <v>1841</v>
      </c>
      <c r="G1648" s="202"/>
      <c r="H1648" s="205">
        <v>575.4</v>
      </c>
      <c r="I1648" s="206"/>
      <c r="J1648" s="202"/>
      <c r="K1648" s="202"/>
      <c r="L1648" s="207"/>
      <c r="M1648" s="208"/>
      <c r="N1648" s="209"/>
      <c r="O1648" s="209"/>
      <c r="P1648" s="209"/>
      <c r="Q1648" s="209"/>
      <c r="R1648" s="209"/>
      <c r="S1648" s="209"/>
      <c r="T1648" s="210"/>
      <c r="AT1648" s="211" t="s">
        <v>184</v>
      </c>
      <c r="AU1648" s="211" t="s">
        <v>85</v>
      </c>
      <c r="AV1648" s="13" t="s">
        <v>85</v>
      </c>
      <c r="AW1648" s="13" t="s">
        <v>37</v>
      </c>
      <c r="AX1648" s="13" t="s">
        <v>75</v>
      </c>
      <c r="AY1648" s="211" t="s">
        <v>144</v>
      </c>
    </row>
    <row r="1649" spans="2:51" s="13" customFormat="1" ht="11.25">
      <c r="B1649" s="201"/>
      <c r="C1649" s="202"/>
      <c r="D1649" s="193" t="s">
        <v>184</v>
      </c>
      <c r="E1649" s="203" t="s">
        <v>19</v>
      </c>
      <c r="F1649" s="204" t="s">
        <v>1842</v>
      </c>
      <c r="G1649" s="202"/>
      <c r="H1649" s="205">
        <v>393.5</v>
      </c>
      <c r="I1649" s="206"/>
      <c r="J1649" s="202"/>
      <c r="K1649" s="202"/>
      <c r="L1649" s="207"/>
      <c r="M1649" s="208"/>
      <c r="N1649" s="209"/>
      <c r="O1649" s="209"/>
      <c r="P1649" s="209"/>
      <c r="Q1649" s="209"/>
      <c r="R1649" s="209"/>
      <c r="S1649" s="209"/>
      <c r="T1649" s="210"/>
      <c r="AT1649" s="211" t="s">
        <v>184</v>
      </c>
      <c r="AU1649" s="211" t="s">
        <v>85</v>
      </c>
      <c r="AV1649" s="13" t="s">
        <v>85</v>
      </c>
      <c r="AW1649" s="13" t="s">
        <v>37</v>
      </c>
      <c r="AX1649" s="13" t="s">
        <v>75</v>
      </c>
      <c r="AY1649" s="211" t="s">
        <v>144</v>
      </c>
    </row>
    <row r="1650" spans="2:51" s="13" customFormat="1" ht="11.25">
      <c r="B1650" s="201"/>
      <c r="C1650" s="202"/>
      <c r="D1650" s="193" t="s">
        <v>184</v>
      </c>
      <c r="E1650" s="203" t="s">
        <v>19</v>
      </c>
      <c r="F1650" s="204" t="s">
        <v>1843</v>
      </c>
      <c r="G1650" s="202"/>
      <c r="H1650" s="205">
        <v>406.9</v>
      </c>
      <c r="I1650" s="206"/>
      <c r="J1650" s="202"/>
      <c r="K1650" s="202"/>
      <c r="L1650" s="207"/>
      <c r="M1650" s="208"/>
      <c r="N1650" s="209"/>
      <c r="O1650" s="209"/>
      <c r="P1650" s="209"/>
      <c r="Q1650" s="209"/>
      <c r="R1650" s="209"/>
      <c r="S1650" s="209"/>
      <c r="T1650" s="210"/>
      <c r="AT1650" s="211" t="s">
        <v>184</v>
      </c>
      <c r="AU1650" s="211" t="s">
        <v>85</v>
      </c>
      <c r="AV1650" s="13" t="s">
        <v>85</v>
      </c>
      <c r="AW1650" s="13" t="s">
        <v>37</v>
      </c>
      <c r="AX1650" s="13" t="s">
        <v>75</v>
      </c>
      <c r="AY1650" s="211" t="s">
        <v>144</v>
      </c>
    </row>
    <row r="1651" spans="2:51" s="13" customFormat="1" ht="11.25">
      <c r="B1651" s="201"/>
      <c r="C1651" s="202"/>
      <c r="D1651" s="193" t="s">
        <v>184</v>
      </c>
      <c r="E1651" s="203" t="s">
        <v>19</v>
      </c>
      <c r="F1651" s="204" t="s">
        <v>1844</v>
      </c>
      <c r="G1651" s="202"/>
      <c r="H1651" s="205">
        <v>441.4</v>
      </c>
      <c r="I1651" s="206"/>
      <c r="J1651" s="202"/>
      <c r="K1651" s="202"/>
      <c r="L1651" s="207"/>
      <c r="M1651" s="208"/>
      <c r="N1651" s="209"/>
      <c r="O1651" s="209"/>
      <c r="P1651" s="209"/>
      <c r="Q1651" s="209"/>
      <c r="R1651" s="209"/>
      <c r="S1651" s="209"/>
      <c r="T1651" s="210"/>
      <c r="AT1651" s="211" t="s">
        <v>184</v>
      </c>
      <c r="AU1651" s="211" t="s">
        <v>85</v>
      </c>
      <c r="AV1651" s="13" t="s">
        <v>85</v>
      </c>
      <c r="AW1651" s="13" t="s">
        <v>37</v>
      </c>
      <c r="AX1651" s="13" t="s">
        <v>75</v>
      </c>
      <c r="AY1651" s="211" t="s">
        <v>144</v>
      </c>
    </row>
    <row r="1652" spans="2:51" s="13" customFormat="1" ht="11.25">
      <c r="B1652" s="201"/>
      <c r="C1652" s="202"/>
      <c r="D1652" s="193" t="s">
        <v>184</v>
      </c>
      <c r="E1652" s="203" t="s">
        <v>19</v>
      </c>
      <c r="F1652" s="204" t="s">
        <v>1845</v>
      </c>
      <c r="G1652" s="202"/>
      <c r="H1652" s="205">
        <v>471.5</v>
      </c>
      <c r="I1652" s="206"/>
      <c r="J1652" s="202"/>
      <c r="K1652" s="202"/>
      <c r="L1652" s="207"/>
      <c r="M1652" s="208"/>
      <c r="N1652" s="209"/>
      <c r="O1652" s="209"/>
      <c r="P1652" s="209"/>
      <c r="Q1652" s="209"/>
      <c r="R1652" s="209"/>
      <c r="S1652" s="209"/>
      <c r="T1652" s="210"/>
      <c r="AT1652" s="211" t="s">
        <v>184</v>
      </c>
      <c r="AU1652" s="211" t="s">
        <v>85</v>
      </c>
      <c r="AV1652" s="13" t="s">
        <v>85</v>
      </c>
      <c r="AW1652" s="13" t="s">
        <v>37</v>
      </c>
      <c r="AX1652" s="13" t="s">
        <v>75</v>
      </c>
      <c r="AY1652" s="211" t="s">
        <v>144</v>
      </c>
    </row>
    <row r="1653" spans="2:51" s="13" customFormat="1" ht="11.25">
      <c r="B1653" s="201"/>
      <c r="C1653" s="202"/>
      <c r="D1653" s="193" t="s">
        <v>184</v>
      </c>
      <c r="E1653" s="203" t="s">
        <v>19</v>
      </c>
      <c r="F1653" s="204" t="s">
        <v>1846</v>
      </c>
      <c r="G1653" s="202"/>
      <c r="H1653" s="205">
        <v>550.2</v>
      </c>
      <c r="I1653" s="206"/>
      <c r="J1653" s="202"/>
      <c r="K1653" s="202"/>
      <c r="L1653" s="207"/>
      <c r="M1653" s="208"/>
      <c r="N1653" s="209"/>
      <c r="O1653" s="209"/>
      <c r="P1653" s="209"/>
      <c r="Q1653" s="209"/>
      <c r="R1653" s="209"/>
      <c r="S1653" s="209"/>
      <c r="T1653" s="210"/>
      <c r="AT1653" s="211" t="s">
        <v>184</v>
      </c>
      <c r="AU1653" s="211" t="s">
        <v>85</v>
      </c>
      <c r="AV1653" s="13" t="s">
        <v>85</v>
      </c>
      <c r="AW1653" s="13" t="s">
        <v>37</v>
      </c>
      <c r="AX1653" s="13" t="s">
        <v>75</v>
      </c>
      <c r="AY1653" s="211" t="s">
        <v>144</v>
      </c>
    </row>
    <row r="1654" spans="2:51" s="13" customFormat="1" ht="11.25">
      <c r="B1654" s="201"/>
      <c r="C1654" s="202"/>
      <c r="D1654" s="193" t="s">
        <v>184</v>
      </c>
      <c r="E1654" s="203" t="s">
        <v>19</v>
      </c>
      <c r="F1654" s="204" t="s">
        <v>1847</v>
      </c>
      <c r="G1654" s="202"/>
      <c r="H1654" s="205">
        <v>74.9</v>
      </c>
      <c r="I1654" s="206"/>
      <c r="J1654" s="202"/>
      <c r="K1654" s="202"/>
      <c r="L1654" s="207"/>
      <c r="M1654" s="208"/>
      <c r="N1654" s="209"/>
      <c r="O1654" s="209"/>
      <c r="P1654" s="209"/>
      <c r="Q1654" s="209"/>
      <c r="R1654" s="209"/>
      <c r="S1654" s="209"/>
      <c r="T1654" s="210"/>
      <c r="AT1654" s="211" t="s">
        <v>184</v>
      </c>
      <c r="AU1654" s="211" t="s">
        <v>85</v>
      </c>
      <c r="AV1654" s="13" t="s">
        <v>85</v>
      </c>
      <c r="AW1654" s="13" t="s">
        <v>37</v>
      </c>
      <c r="AX1654" s="13" t="s">
        <v>75</v>
      </c>
      <c r="AY1654" s="211" t="s">
        <v>144</v>
      </c>
    </row>
    <row r="1655" spans="2:51" s="14" customFormat="1" ht="11.25">
      <c r="B1655" s="212"/>
      <c r="C1655" s="213"/>
      <c r="D1655" s="193" t="s">
        <v>184</v>
      </c>
      <c r="E1655" s="214" t="s">
        <v>19</v>
      </c>
      <c r="F1655" s="215" t="s">
        <v>186</v>
      </c>
      <c r="G1655" s="213"/>
      <c r="H1655" s="216">
        <v>3166.6</v>
      </c>
      <c r="I1655" s="217"/>
      <c r="J1655" s="213"/>
      <c r="K1655" s="213"/>
      <c r="L1655" s="218"/>
      <c r="M1655" s="219"/>
      <c r="N1655" s="220"/>
      <c r="O1655" s="220"/>
      <c r="P1655" s="220"/>
      <c r="Q1655" s="220"/>
      <c r="R1655" s="220"/>
      <c r="S1655" s="220"/>
      <c r="T1655" s="221"/>
      <c r="AT1655" s="222" t="s">
        <v>184</v>
      </c>
      <c r="AU1655" s="222" t="s">
        <v>85</v>
      </c>
      <c r="AV1655" s="14" t="s">
        <v>169</v>
      </c>
      <c r="AW1655" s="14" t="s">
        <v>37</v>
      </c>
      <c r="AX1655" s="14" t="s">
        <v>83</v>
      </c>
      <c r="AY1655" s="222" t="s">
        <v>144</v>
      </c>
    </row>
    <row r="1656" spans="1:65" s="2" customFormat="1" ht="16.5" customHeight="1">
      <c r="A1656" s="36"/>
      <c r="B1656" s="37"/>
      <c r="C1656" s="180" t="s">
        <v>1848</v>
      </c>
      <c r="D1656" s="180" t="s">
        <v>147</v>
      </c>
      <c r="E1656" s="181" t="s">
        <v>1849</v>
      </c>
      <c r="F1656" s="182" t="s">
        <v>1850</v>
      </c>
      <c r="G1656" s="183" t="s">
        <v>199</v>
      </c>
      <c r="H1656" s="184">
        <v>6402.75</v>
      </c>
      <c r="I1656" s="185"/>
      <c r="J1656" s="186">
        <f>ROUND(I1656*H1656,2)</f>
        <v>0</v>
      </c>
      <c r="K1656" s="182" t="s">
        <v>151</v>
      </c>
      <c r="L1656" s="41"/>
      <c r="M1656" s="187" t="s">
        <v>19</v>
      </c>
      <c r="N1656" s="188" t="s">
        <v>46</v>
      </c>
      <c r="O1656" s="66"/>
      <c r="P1656" s="189">
        <f>O1656*H1656</f>
        <v>0</v>
      </c>
      <c r="Q1656" s="189">
        <v>0.00026</v>
      </c>
      <c r="R1656" s="189">
        <f>Q1656*H1656</f>
        <v>1.664715</v>
      </c>
      <c r="S1656" s="189">
        <v>0</v>
      </c>
      <c r="T1656" s="190">
        <f>S1656*H1656</f>
        <v>0</v>
      </c>
      <c r="U1656" s="36"/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R1656" s="191" t="s">
        <v>249</v>
      </c>
      <c r="AT1656" s="191" t="s">
        <v>147</v>
      </c>
      <c r="AU1656" s="191" t="s">
        <v>85</v>
      </c>
      <c r="AY1656" s="19" t="s">
        <v>144</v>
      </c>
      <c r="BE1656" s="192">
        <f>IF(N1656="základní",J1656,0)</f>
        <v>0</v>
      </c>
      <c r="BF1656" s="192">
        <f>IF(N1656="snížená",J1656,0)</f>
        <v>0</v>
      </c>
      <c r="BG1656" s="192">
        <f>IF(N1656="zákl. přenesená",J1656,0)</f>
        <v>0</v>
      </c>
      <c r="BH1656" s="192">
        <f>IF(N1656="sníž. přenesená",J1656,0)</f>
        <v>0</v>
      </c>
      <c r="BI1656" s="192">
        <f>IF(N1656="nulová",J1656,0)</f>
        <v>0</v>
      </c>
      <c r="BJ1656" s="19" t="s">
        <v>83</v>
      </c>
      <c r="BK1656" s="192">
        <f>ROUND(I1656*H1656,2)</f>
        <v>0</v>
      </c>
      <c r="BL1656" s="19" t="s">
        <v>249</v>
      </c>
      <c r="BM1656" s="191" t="s">
        <v>1851</v>
      </c>
    </row>
    <row r="1657" spans="1:47" s="2" customFormat="1" ht="11.25">
      <c r="A1657" s="36"/>
      <c r="B1657" s="37"/>
      <c r="C1657" s="38"/>
      <c r="D1657" s="193" t="s">
        <v>154</v>
      </c>
      <c r="E1657" s="38"/>
      <c r="F1657" s="194" t="s">
        <v>1852</v>
      </c>
      <c r="G1657" s="38"/>
      <c r="H1657" s="38"/>
      <c r="I1657" s="195"/>
      <c r="J1657" s="38"/>
      <c r="K1657" s="38"/>
      <c r="L1657" s="41"/>
      <c r="M1657" s="196"/>
      <c r="N1657" s="197"/>
      <c r="O1657" s="66"/>
      <c r="P1657" s="66"/>
      <c r="Q1657" s="66"/>
      <c r="R1657" s="66"/>
      <c r="S1657" s="66"/>
      <c r="T1657" s="67"/>
      <c r="U1657" s="36"/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T1657" s="19" t="s">
        <v>154</v>
      </c>
      <c r="AU1657" s="19" t="s">
        <v>85</v>
      </c>
    </row>
    <row r="1658" spans="1:47" s="2" customFormat="1" ht="11.25">
      <c r="A1658" s="36"/>
      <c r="B1658" s="37"/>
      <c r="C1658" s="38"/>
      <c r="D1658" s="198" t="s">
        <v>155</v>
      </c>
      <c r="E1658" s="38"/>
      <c r="F1658" s="199" t="s">
        <v>1853</v>
      </c>
      <c r="G1658" s="38"/>
      <c r="H1658" s="38"/>
      <c r="I1658" s="195"/>
      <c r="J1658" s="38"/>
      <c r="K1658" s="38"/>
      <c r="L1658" s="41"/>
      <c r="M1658" s="196"/>
      <c r="N1658" s="197"/>
      <c r="O1658" s="66"/>
      <c r="P1658" s="66"/>
      <c r="Q1658" s="66"/>
      <c r="R1658" s="66"/>
      <c r="S1658" s="66"/>
      <c r="T1658" s="67"/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T1658" s="19" t="s">
        <v>155</v>
      </c>
      <c r="AU1658" s="19" t="s">
        <v>85</v>
      </c>
    </row>
    <row r="1659" spans="2:51" s="15" customFormat="1" ht="11.25">
      <c r="B1659" s="227"/>
      <c r="C1659" s="228"/>
      <c r="D1659" s="193" t="s">
        <v>184</v>
      </c>
      <c r="E1659" s="229" t="s">
        <v>19</v>
      </c>
      <c r="F1659" s="230" t="s">
        <v>416</v>
      </c>
      <c r="G1659" s="228"/>
      <c r="H1659" s="229" t="s">
        <v>19</v>
      </c>
      <c r="I1659" s="231"/>
      <c r="J1659" s="228"/>
      <c r="K1659" s="228"/>
      <c r="L1659" s="232"/>
      <c r="M1659" s="233"/>
      <c r="N1659" s="234"/>
      <c r="O1659" s="234"/>
      <c r="P1659" s="234"/>
      <c r="Q1659" s="234"/>
      <c r="R1659" s="234"/>
      <c r="S1659" s="234"/>
      <c r="T1659" s="235"/>
      <c r="AT1659" s="236" t="s">
        <v>184</v>
      </c>
      <c r="AU1659" s="236" t="s">
        <v>85</v>
      </c>
      <c r="AV1659" s="15" t="s">
        <v>83</v>
      </c>
      <c r="AW1659" s="15" t="s">
        <v>37</v>
      </c>
      <c r="AX1659" s="15" t="s">
        <v>75</v>
      </c>
      <c r="AY1659" s="236" t="s">
        <v>144</v>
      </c>
    </row>
    <row r="1660" spans="2:51" s="13" customFormat="1" ht="11.25">
      <c r="B1660" s="201"/>
      <c r="C1660" s="202"/>
      <c r="D1660" s="193" t="s">
        <v>184</v>
      </c>
      <c r="E1660" s="203" t="s">
        <v>19</v>
      </c>
      <c r="F1660" s="204" t="s">
        <v>1854</v>
      </c>
      <c r="G1660" s="202"/>
      <c r="H1660" s="205">
        <v>252.7</v>
      </c>
      <c r="I1660" s="206"/>
      <c r="J1660" s="202"/>
      <c r="K1660" s="202"/>
      <c r="L1660" s="207"/>
      <c r="M1660" s="208"/>
      <c r="N1660" s="209"/>
      <c r="O1660" s="209"/>
      <c r="P1660" s="209"/>
      <c r="Q1660" s="209"/>
      <c r="R1660" s="209"/>
      <c r="S1660" s="209"/>
      <c r="T1660" s="210"/>
      <c r="AT1660" s="211" t="s">
        <v>184</v>
      </c>
      <c r="AU1660" s="211" t="s">
        <v>85</v>
      </c>
      <c r="AV1660" s="13" t="s">
        <v>85</v>
      </c>
      <c r="AW1660" s="13" t="s">
        <v>37</v>
      </c>
      <c r="AX1660" s="13" t="s">
        <v>75</v>
      </c>
      <c r="AY1660" s="211" t="s">
        <v>144</v>
      </c>
    </row>
    <row r="1661" spans="2:51" s="13" customFormat="1" ht="11.25">
      <c r="B1661" s="201"/>
      <c r="C1661" s="202"/>
      <c r="D1661" s="193" t="s">
        <v>184</v>
      </c>
      <c r="E1661" s="203" t="s">
        <v>19</v>
      </c>
      <c r="F1661" s="204" t="s">
        <v>1659</v>
      </c>
      <c r="G1661" s="202"/>
      <c r="H1661" s="205">
        <v>108.252</v>
      </c>
      <c r="I1661" s="206"/>
      <c r="J1661" s="202"/>
      <c r="K1661" s="202"/>
      <c r="L1661" s="207"/>
      <c r="M1661" s="208"/>
      <c r="N1661" s="209"/>
      <c r="O1661" s="209"/>
      <c r="P1661" s="209"/>
      <c r="Q1661" s="209"/>
      <c r="R1661" s="209"/>
      <c r="S1661" s="209"/>
      <c r="T1661" s="210"/>
      <c r="AT1661" s="211" t="s">
        <v>184</v>
      </c>
      <c r="AU1661" s="211" t="s">
        <v>85</v>
      </c>
      <c r="AV1661" s="13" t="s">
        <v>85</v>
      </c>
      <c r="AW1661" s="13" t="s">
        <v>37</v>
      </c>
      <c r="AX1661" s="13" t="s">
        <v>75</v>
      </c>
      <c r="AY1661" s="211" t="s">
        <v>144</v>
      </c>
    </row>
    <row r="1662" spans="2:51" s="15" customFormat="1" ht="11.25">
      <c r="B1662" s="227"/>
      <c r="C1662" s="228"/>
      <c r="D1662" s="193" t="s">
        <v>184</v>
      </c>
      <c r="E1662" s="229" t="s">
        <v>19</v>
      </c>
      <c r="F1662" s="230" t="s">
        <v>509</v>
      </c>
      <c r="G1662" s="228"/>
      <c r="H1662" s="229" t="s">
        <v>19</v>
      </c>
      <c r="I1662" s="231"/>
      <c r="J1662" s="228"/>
      <c r="K1662" s="228"/>
      <c r="L1662" s="232"/>
      <c r="M1662" s="233"/>
      <c r="N1662" s="234"/>
      <c r="O1662" s="234"/>
      <c r="P1662" s="234"/>
      <c r="Q1662" s="234"/>
      <c r="R1662" s="234"/>
      <c r="S1662" s="234"/>
      <c r="T1662" s="235"/>
      <c r="AT1662" s="236" t="s">
        <v>184</v>
      </c>
      <c r="AU1662" s="236" t="s">
        <v>85</v>
      </c>
      <c r="AV1662" s="15" t="s">
        <v>83</v>
      </c>
      <c r="AW1662" s="15" t="s">
        <v>37</v>
      </c>
      <c r="AX1662" s="15" t="s">
        <v>75</v>
      </c>
      <c r="AY1662" s="236" t="s">
        <v>144</v>
      </c>
    </row>
    <row r="1663" spans="2:51" s="13" customFormat="1" ht="11.25">
      <c r="B1663" s="201"/>
      <c r="C1663" s="202"/>
      <c r="D1663" s="193" t="s">
        <v>184</v>
      </c>
      <c r="E1663" s="203" t="s">
        <v>19</v>
      </c>
      <c r="F1663" s="204" t="s">
        <v>1855</v>
      </c>
      <c r="G1663" s="202"/>
      <c r="H1663" s="205">
        <v>447.3</v>
      </c>
      <c r="I1663" s="206"/>
      <c r="J1663" s="202"/>
      <c r="K1663" s="202"/>
      <c r="L1663" s="207"/>
      <c r="M1663" s="208"/>
      <c r="N1663" s="209"/>
      <c r="O1663" s="209"/>
      <c r="P1663" s="209"/>
      <c r="Q1663" s="209"/>
      <c r="R1663" s="209"/>
      <c r="S1663" s="209"/>
      <c r="T1663" s="210"/>
      <c r="AT1663" s="211" t="s">
        <v>184</v>
      </c>
      <c r="AU1663" s="211" t="s">
        <v>85</v>
      </c>
      <c r="AV1663" s="13" t="s">
        <v>85</v>
      </c>
      <c r="AW1663" s="13" t="s">
        <v>37</v>
      </c>
      <c r="AX1663" s="13" t="s">
        <v>75</v>
      </c>
      <c r="AY1663" s="211" t="s">
        <v>144</v>
      </c>
    </row>
    <row r="1664" spans="2:51" s="13" customFormat="1" ht="22.5">
      <c r="B1664" s="201"/>
      <c r="C1664" s="202"/>
      <c r="D1664" s="193" t="s">
        <v>184</v>
      </c>
      <c r="E1664" s="203" t="s">
        <v>19</v>
      </c>
      <c r="F1664" s="204" t="s">
        <v>1661</v>
      </c>
      <c r="G1664" s="202"/>
      <c r="H1664" s="205">
        <v>728.439</v>
      </c>
      <c r="I1664" s="206"/>
      <c r="J1664" s="202"/>
      <c r="K1664" s="202"/>
      <c r="L1664" s="207"/>
      <c r="M1664" s="208"/>
      <c r="N1664" s="209"/>
      <c r="O1664" s="209"/>
      <c r="P1664" s="209"/>
      <c r="Q1664" s="209"/>
      <c r="R1664" s="209"/>
      <c r="S1664" s="209"/>
      <c r="T1664" s="210"/>
      <c r="AT1664" s="211" t="s">
        <v>184</v>
      </c>
      <c r="AU1664" s="211" t="s">
        <v>85</v>
      </c>
      <c r="AV1664" s="13" t="s">
        <v>85</v>
      </c>
      <c r="AW1664" s="13" t="s">
        <v>37</v>
      </c>
      <c r="AX1664" s="13" t="s">
        <v>75</v>
      </c>
      <c r="AY1664" s="211" t="s">
        <v>144</v>
      </c>
    </row>
    <row r="1665" spans="2:51" s="13" customFormat="1" ht="11.25">
      <c r="B1665" s="201"/>
      <c r="C1665" s="202"/>
      <c r="D1665" s="193" t="s">
        <v>184</v>
      </c>
      <c r="E1665" s="203" t="s">
        <v>19</v>
      </c>
      <c r="F1665" s="204" t="s">
        <v>1662</v>
      </c>
      <c r="G1665" s="202"/>
      <c r="H1665" s="205">
        <v>362.255</v>
      </c>
      <c r="I1665" s="206"/>
      <c r="J1665" s="202"/>
      <c r="K1665" s="202"/>
      <c r="L1665" s="207"/>
      <c r="M1665" s="208"/>
      <c r="N1665" s="209"/>
      <c r="O1665" s="209"/>
      <c r="P1665" s="209"/>
      <c r="Q1665" s="209"/>
      <c r="R1665" s="209"/>
      <c r="S1665" s="209"/>
      <c r="T1665" s="210"/>
      <c r="AT1665" s="211" t="s">
        <v>184</v>
      </c>
      <c r="AU1665" s="211" t="s">
        <v>85</v>
      </c>
      <c r="AV1665" s="13" t="s">
        <v>85</v>
      </c>
      <c r="AW1665" s="13" t="s">
        <v>37</v>
      </c>
      <c r="AX1665" s="13" t="s">
        <v>75</v>
      </c>
      <c r="AY1665" s="211" t="s">
        <v>144</v>
      </c>
    </row>
    <row r="1666" spans="2:51" s="15" customFormat="1" ht="11.25">
      <c r="B1666" s="227"/>
      <c r="C1666" s="228"/>
      <c r="D1666" s="193" t="s">
        <v>184</v>
      </c>
      <c r="E1666" s="229" t="s">
        <v>19</v>
      </c>
      <c r="F1666" s="230" t="s">
        <v>1663</v>
      </c>
      <c r="G1666" s="228"/>
      <c r="H1666" s="229" t="s">
        <v>19</v>
      </c>
      <c r="I1666" s="231"/>
      <c r="J1666" s="228"/>
      <c r="K1666" s="228"/>
      <c r="L1666" s="232"/>
      <c r="M1666" s="233"/>
      <c r="N1666" s="234"/>
      <c r="O1666" s="234"/>
      <c r="P1666" s="234"/>
      <c r="Q1666" s="234"/>
      <c r="R1666" s="234"/>
      <c r="S1666" s="234"/>
      <c r="T1666" s="235"/>
      <c r="AT1666" s="236" t="s">
        <v>184</v>
      </c>
      <c r="AU1666" s="236" t="s">
        <v>85</v>
      </c>
      <c r="AV1666" s="15" t="s">
        <v>83</v>
      </c>
      <c r="AW1666" s="15" t="s">
        <v>37</v>
      </c>
      <c r="AX1666" s="15" t="s">
        <v>75</v>
      </c>
      <c r="AY1666" s="236" t="s">
        <v>144</v>
      </c>
    </row>
    <row r="1667" spans="2:51" s="13" customFormat="1" ht="11.25">
      <c r="B1667" s="201"/>
      <c r="C1667" s="202"/>
      <c r="D1667" s="193" t="s">
        <v>184</v>
      </c>
      <c r="E1667" s="203" t="s">
        <v>19</v>
      </c>
      <c r="F1667" s="204" t="s">
        <v>1664</v>
      </c>
      <c r="G1667" s="202"/>
      <c r="H1667" s="205">
        <v>24.2</v>
      </c>
      <c r="I1667" s="206"/>
      <c r="J1667" s="202"/>
      <c r="K1667" s="202"/>
      <c r="L1667" s="207"/>
      <c r="M1667" s="208"/>
      <c r="N1667" s="209"/>
      <c r="O1667" s="209"/>
      <c r="P1667" s="209"/>
      <c r="Q1667" s="209"/>
      <c r="R1667" s="209"/>
      <c r="S1667" s="209"/>
      <c r="T1667" s="210"/>
      <c r="AT1667" s="211" t="s">
        <v>184</v>
      </c>
      <c r="AU1667" s="211" t="s">
        <v>85</v>
      </c>
      <c r="AV1667" s="13" t="s">
        <v>85</v>
      </c>
      <c r="AW1667" s="13" t="s">
        <v>37</v>
      </c>
      <c r="AX1667" s="13" t="s">
        <v>75</v>
      </c>
      <c r="AY1667" s="211" t="s">
        <v>144</v>
      </c>
    </row>
    <row r="1668" spans="2:51" s="13" customFormat="1" ht="22.5">
      <c r="B1668" s="201"/>
      <c r="C1668" s="202"/>
      <c r="D1668" s="193" t="s">
        <v>184</v>
      </c>
      <c r="E1668" s="203" t="s">
        <v>19</v>
      </c>
      <c r="F1668" s="204" t="s">
        <v>1665</v>
      </c>
      <c r="G1668" s="202"/>
      <c r="H1668" s="205">
        <v>801.784</v>
      </c>
      <c r="I1668" s="206"/>
      <c r="J1668" s="202"/>
      <c r="K1668" s="202"/>
      <c r="L1668" s="207"/>
      <c r="M1668" s="208"/>
      <c r="N1668" s="209"/>
      <c r="O1668" s="209"/>
      <c r="P1668" s="209"/>
      <c r="Q1668" s="209"/>
      <c r="R1668" s="209"/>
      <c r="S1668" s="209"/>
      <c r="T1668" s="210"/>
      <c r="AT1668" s="211" t="s">
        <v>184</v>
      </c>
      <c r="AU1668" s="211" t="s">
        <v>85</v>
      </c>
      <c r="AV1668" s="13" t="s">
        <v>85</v>
      </c>
      <c r="AW1668" s="13" t="s">
        <v>37</v>
      </c>
      <c r="AX1668" s="13" t="s">
        <v>75</v>
      </c>
      <c r="AY1668" s="211" t="s">
        <v>144</v>
      </c>
    </row>
    <row r="1669" spans="2:51" s="15" customFormat="1" ht="11.25">
      <c r="B1669" s="227"/>
      <c r="C1669" s="228"/>
      <c r="D1669" s="193" t="s">
        <v>184</v>
      </c>
      <c r="E1669" s="229" t="s">
        <v>19</v>
      </c>
      <c r="F1669" s="230" t="s">
        <v>1666</v>
      </c>
      <c r="G1669" s="228"/>
      <c r="H1669" s="229" t="s">
        <v>19</v>
      </c>
      <c r="I1669" s="231"/>
      <c r="J1669" s="228"/>
      <c r="K1669" s="228"/>
      <c r="L1669" s="232"/>
      <c r="M1669" s="233"/>
      <c r="N1669" s="234"/>
      <c r="O1669" s="234"/>
      <c r="P1669" s="234"/>
      <c r="Q1669" s="234"/>
      <c r="R1669" s="234"/>
      <c r="S1669" s="234"/>
      <c r="T1669" s="235"/>
      <c r="AT1669" s="236" t="s">
        <v>184</v>
      </c>
      <c r="AU1669" s="236" t="s">
        <v>85</v>
      </c>
      <c r="AV1669" s="15" t="s">
        <v>83</v>
      </c>
      <c r="AW1669" s="15" t="s">
        <v>37</v>
      </c>
      <c r="AX1669" s="15" t="s">
        <v>75</v>
      </c>
      <c r="AY1669" s="236" t="s">
        <v>144</v>
      </c>
    </row>
    <row r="1670" spans="2:51" s="13" customFormat="1" ht="11.25">
      <c r="B1670" s="201"/>
      <c r="C1670" s="202"/>
      <c r="D1670" s="193" t="s">
        <v>184</v>
      </c>
      <c r="E1670" s="203" t="s">
        <v>19</v>
      </c>
      <c r="F1670" s="204" t="s">
        <v>1667</v>
      </c>
      <c r="G1670" s="202"/>
      <c r="H1670" s="205">
        <v>24.2</v>
      </c>
      <c r="I1670" s="206"/>
      <c r="J1670" s="202"/>
      <c r="K1670" s="202"/>
      <c r="L1670" s="207"/>
      <c r="M1670" s="208"/>
      <c r="N1670" s="209"/>
      <c r="O1670" s="209"/>
      <c r="P1670" s="209"/>
      <c r="Q1670" s="209"/>
      <c r="R1670" s="209"/>
      <c r="S1670" s="209"/>
      <c r="T1670" s="210"/>
      <c r="AT1670" s="211" t="s">
        <v>184</v>
      </c>
      <c r="AU1670" s="211" t="s">
        <v>85</v>
      </c>
      <c r="AV1670" s="13" t="s">
        <v>85</v>
      </c>
      <c r="AW1670" s="13" t="s">
        <v>37</v>
      </c>
      <c r="AX1670" s="13" t="s">
        <v>75</v>
      </c>
      <c r="AY1670" s="211" t="s">
        <v>144</v>
      </c>
    </row>
    <row r="1671" spans="2:51" s="13" customFormat="1" ht="11.25">
      <c r="B1671" s="201"/>
      <c r="C1671" s="202"/>
      <c r="D1671" s="193" t="s">
        <v>184</v>
      </c>
      <c r="E1671" s="203" t="s">
        <v>19</v>
      </c>
      <c r="F1671" s="204" t="s">
        <v>1668</v>
      </c>
      <c r="G1671" s="202"/>
      <c r="H1671" s="205">
        <v>801.784</v>
      </c>
      <c r="I1671" s="206"/>
      <c r="J1671" s="202"/>
      <c r="K1671" s="202"/>
      <c r="L1671" s="207"/>
      <c r="M1671" s="208"/>
      <c r="N1671" s="209"/>
      <c r="O1671" s="209"/>
      <c r="P1671" s="209"/>
      <c r="Q1671" s="209"/>
      <c r="R1671" s="209"/>
      <c r="S1671" s="209"/>
      <c r="T1671" s="210"/>
      <c r="AT1671" s="211" t="s">
        <v>184</v>
      </c>
      <c r="AU1671" s="211" t="s">
        <v>85</v>
      </c>
      <c r="AV1671" s="13" t="s">
        <v>85</v>
      </c>
      <c r="AW1671" s="13" t="s">
        <v>37</v>
      </c>
      <c r="AX1671" s="13" t="s">
        <v>75</v>
      </c>
      <c r="AY1671" s="211" t="s">
        <v>144</v>
      </c>
    </row>
    <row r="1672" spans="2:51" s="15" customFormat="1" ht="11.25">
      <c r="B1672" s="227"/>
      <c r="C1672" s="228"/>
      <c r="D1672" s="193" t="s">
        <v>184</v>
      </c>
      <c r="E1672" s="229" t="s">
        <v>19</v>
      </c>
      <c r="F1672" s="230" t="s">
        <v>1669</v>
      </c>
      <c r="G1672" s="228"/>
      <c r="H1672" s="229" t="s">
        <v>19</v>
      </c>
      <c r="I1672" s="231"/>
      <c r="J1672" s="228"/>
      <c r="K1672" s="228"/>
      <c r="L1672" s="232"/>
      <c r="M1672" s="233"/>
      <c r="N1672" s="234"/>
      <c r="O1672" s="234"/>
      <c r="P1672" s="234"/>
      <c r="Q1672" s="234"/>
      <c r="R1672" s="234"/>
      <c r="S1672" s="234"/>
      <c r="T1672" s="235"/>
      <c r="AT1672" s="236" t="s">
        <v>184</v>
      </c>
      <c r="AU1672" s="236" t="s">
        <v>85</v>
      </c>
      <c r="AV1672" s="15" t="s">
        <v>83</v>
      </c>
      <c r="AW1672" s="15" t="s">
        <v>37</v>
      </c>
      <c r="AX1672" s="15" t="s">
        <v>75</v>
      </c>
      <c r="AY1672" s="236" t="s">
        <v>144</v>
      </c>
    </row>
    <row r="1673" spans="2:51" s="13" customFormat="1" ht="11.25">
      <c r="B1673" s="201"/>
      <c r="C1673" s="202"/>
      <c r="D1673" s="193" t="s">
        <v>184</v>
      </c>
      <c r="E1673" s="203" t="s">
        <v>19</v>
      </c>
      <c r="F1673" s="204" t="s">
        <v>1670</v>
      </c>
      <c r="G1673" s="202"/>
      <c r="H1673" s="205">
        <v>0</v>
      </c>
      <c r="I1673" s="206"/>
      <c r="J1673" s="202"/>
      <c r="K1673" s="202"/>
      <c r="L1673" s="207"/>
      <c r="M1673" s="208"/>
      <c r="N1673" s="209"/>
      <c r="O1673" s="209"/>
      <c r="P1673" s="209"/>
      <c r="Q1673" s="209"/>
      <c r="R1673" s="209"/>
      <c r="S1673" s="209"/>
      <c r="T1673" s="210"/>
      <c r="AT1673" s="211" t="s">
        <v>184</v>
      </c>
      <c r="AU1673" s="211" t="s">
        <v>85</v>
      </c>
      <c r="AV1673" s="13" t="s">
        <v>85</v>
      </c>
      <c r="AW1673" s="13" t="s">
        <v>37</v>
      </c>
      <c r="AX1673" s="13" t="s">
        <v>75</v>
      </c>
      <c r="AY1673" s="211" t="s">
        <v>144</v>
      </c>
    </row>
    <row r="1674" spans="2:51" s="13" customFormat="1" ht="11.25">
      <c r="B1674" s="201"/>
      <c r="C1674" s="202"/>
      <c r="D1674" s="193" t="s">
        <v>184</v>
      </c>
      <c r="E1674" s="203" t="s">
        <v>19</v>
      </c>
      <c r="F1674" s="204" t="s">
        <v>1668</v>
      </c>
      <c r="G1674" s="202"/>
      <c r="H1674" s="205">
        <v>801.784</v>
      </c>
      <c r="I1674" s="206"/>
      <c r="J1674" s="202"/>
      <c r="K1674" s="202"/>
      <c r="L1674" s="207"/>
      <c r="M1674" s="208"/>
      <c r="N1674" s="209"/>
      <c r="O1674" s="209"/>
      <c r="P1674" s="209"/>
      <c r="Q1674" s="209"/>
      <c r="R1674" s="209"/>
      <c r="S1674" s="209"/>
      <c r="T1674" s="210"/>
      <c r="AT1674" s="211" t="s">
        <v>184</v>
      </c>
      <c r="AU1674" s="211" t="s">
        <v>85</v>
      </c>
      <c r="AV1674" s="13" t="s">
        <v>85</v>
      </c>
      <c r="AW1674" s="13" t="s">
        <v>37</v>
      </c>
      <c r="AX1674" s="13" t="s">
        <v>75</v>
      </c>
      <c r="AY1674" s="211" t="s">
        <v>144</v>
      </c>
    </row>
    <row r="1675" spans="2:51" s="15" customFormat="1" ht="11.25">
      <c r="B1675" s="227"/>
      <c r="C1675" s="228"/>
      <c r="D1675" s="193" t="s">
        <v>184</v>
      </c>
      <c r="E1675" s="229" t="s">
        <v>19</v>
      </c>
      <c r="F1675" s="230" t="s">
        <v>1671</v>
      </c>
      <c r="G1675" s="228"/>
      <c r="H1675" s="229" t="s">
        <v>19</v>
      </c>
      <c r="I1675" s="231"/>
      <c r="J1675" s="228"/>
      <c r="K1675" s="228"/>
      <c r="L1675" s="232"/>
      <c r="M1675" s="233"/>
      <c r="N1675" s="234"/>
      <c r="O1675" s="234"/>
      <c r="P1675" s="234"/>
      <c r="Q1675" s="234"/>
      <c r="R1675" s="234"/>
      <c r="S1675" s="234"/>
      <c r="T1675" s="235"/>
      <c r="AT1675" s="236" t="s">
        <v>184</v>
      </c>
      <c r="AU1675" s="236" t="s">
        <v>85</v>
      </c>
      <c r="AV1675" s="15" t="s">
        <v>83</v>
      </c>
      <c r="AW1675" s="15" t="s">
        <v>37</v>
      </c>
      <c r="AX1675" s="15" t="s">
        <v>75</v>
      </c>
      <c r="AY1675" s="236" t="s">
        <v>144</v>
      </c>
    </row>
    <row r="1676" spans="2:51" s="13" customFormat="1" ht="11.25">
      <c r="B1676" s="201"/>
      <c r="C1676" s="202"/>
      <c r="D1676" s="193" t="s">
        <v>184</v>
      </c>
      <c r="E1676" s="203" t="s">
        <v>19</v>
      </c>
      <c r="F1676" s="204" t="s">
        <v>1672</v>
      </c>
      <c r="G1676" s="202"/>
      <c r="H1676" s="205">
        <v>224.866</v>
      </c>
      <c r="I1676" s="206"/>
      <c r="J1676" s="202"/>
      <c r="K1676" s="202"/>
      <c r="L1676" s="207"/>
      <c r="M1676" s="208"/>
      <c r="N1676" s="209"/>
      <c r="O1676" s="209"/>
      <c r="P1676" s="209"/>
      <c r="Q1676" s="209"/>
      <c r="R1676" s="209"/>
      <c r="S1676" s="209"/>
      <c r="T1676" s="210"/>
      <c r="AT1676" s="211" t="s">
        <v>184</v>
      </c>
      <c r="AU1676" s="211" t="s">
        <v>85</v>
      </c>
      <c r="AV1676" s="13" t="s">
        <v>85</v>
      </c>
      <c r="AW1676" s="13" t="s">
        <v>37</v>
      </c>
      <c r="AX1676" s="13" t="s">
        <v>75</v>
      </c>
      <c r="AY1676" s="211" t="s">
        <v>144</v>
      </c>
    </row>
    <row r="1677" spans="2:51" s="13" customFormat="1" ht="22.5">
      <c r="B1677" s="201"/>
      <c r="C1677" s="202"/>
      <c r="D1677" s="193" t="s">
        <v>184</v>
      </c>
      <c r="E1677" s="203" t="s">
        <v>19</v>
      </c>
      <c r="F1677" s="204" t="s">
        <v>1673</v>
      </c>
      <c r="G1677" s="202"/>
      <c r="H1677" s="205">
        <v>718.399</v>
      </c>
      <c r="I1677" s="206"/>
      <c r="J1677" s="202"/>
      <c r="K1677" s="202"/>
      <c r="L1677" s="207"/>
      <c r="M1677" s="208"/>
      <c r="N1677" s="209"/>
      <c r="O1677" s="209"/>
      <c r="P1677" s="209"/>
      <c r="Q1677" s="209"/>
      <c r="R1677" s="209"/>
      <c r="S1677" s="209"/>
      <c r="T1677" s="210"/>
      <c r="AT1677" s="211" t="s">
        <v>184</v>
      </c>
      <c r="AU1677" s="211" t="s">
        <v>85</v>
      </c>
      <c r="AV1677" s="13" t="s">
        <v>85</v>
      </c>
      <c r="AW1677" s="13" t="s">
        <v>37</v>
      </c>
      <c r="AX1677" s="13" t="s">
        <v>75</v>
      </c>
      <c r="AY1677" s="211" t="s">
        <v>144</v>
      </c>
    </row>
    <row r="1678" spans="2:51" s="15" customFormat="1" ht="11.25">
      <c r="B1678" s="227"/>
      <c r="C1678" s="228"/>
      <c r="D1678" s="193" t="s">
        <v>184</v>
      </c>
      <c r="E1678" s="229" t="s">
        <v>19</v>
      </c>
      <c r="F1678" s="230" t="s">
        <v>1674</v>
      </c>
      <c r="G1678" s="228"/>
      <c r="H1678" s="229" t="s">
        <v>19</v>
      </c>
      <c r="I1678" s="231"/>
      <c r="J1678" s="228"/>
      <c r="K1678" s="228"/>
      <c r="L1678" s="232"/>
      <c r="M1678" s="233"/>
      <c r="N1678" s="234"/>
      <c r="O1678" s="234"/>
      <c r="P1678" s="234"/>
      <c r="Q1678" s="234"/>
      <c r="R1678" s="234"/>
      <c r="S1678" s="234"/>
      <c r="T1678" s="235"/>
      <c r="AT1678" s="236" t="s">
        <v>184</v>
      </c>
      <c r="AU1678" s="236" t="s">
        <v>85</v>
      </c>
      <c r="AV1678" s="15" t="s">
        <v>83</v>
      </c>
      <c r="AW1678" s="15" t="s">
        <v>37</v>
      </c>
      <c r="AX1678" s="15" t="s">
        <v>75</v>
      </c>
      <c r="AY1678" s="236" t="s">
        <v>144</v>
      </c>
    </row>
    <row r="1679" spans="2:51" s="13" customFormat="1" ht="11.25">
      <c r="B1679" s="201"/>
      <c r="C1679" s="202"/>
      <c r="D1679" s="193" t="s">
        <v>184</v>
      </c>
      <c r="E1679" s="203" t="s">
        <v>19</v>
      </c>
      <c r="F1679" s="204" t="s">
        <v>1675</v>
      </c>
      <c r="G1679" s="202"/>
      <c r="H1679" s="205">
        <v>147.857</v>
      </c>
      <c r="I1679" s="206"/>
      <c r="J1679" s="202"/>
      <c r="K1679" s="202"/>
      <c r="L1679" s="207"/>
      <c r="M1679" s="208"/>
      <c r="N1679" s="209"/>
      <c r="O1679" s="209"/>
      <c r="P1679" s="209"/>
      <c r="Q1679" s="209"/>
      <c r="R1679" s="209"/>
      <c r="S1679" s="209"/>
      <c r="T1679" s="210"/>
      <c r="AT1679" s="211" t="s">
        <v>184</v>
      </c>
      <c r="AU1679" s="211" t="s">
        <v>85</v>
      </c>
      <c r="AV1679" s="13" t="s">
        <v>85</v>
      </c>
      <c r="AW1679" s="13" t="s">
        <v>37</v>
      </c>
      <c r="AX1679" s="13" t="s">
        <v>75</v>
      </c>
      <c r="AY1679" s="211" t="s">
        <v>144</v>
      </c>
    </row>
    <row r="1680" spans="2:51" s="13" customFormat="1" ht="11.25">
      <c r="B1680" s="201"/>
      <c r="C1680" s="202"/>
      <c r="D1680" s="193" t="s">
        <v>184</v>
      </c>
      <c r="E1680" s="203" t="s">
        <v>19</v>
      </c>
      <c r="F1680" s="204" t="s">
        <v>1676</v>
      </c>
      <c r="G1680" s="202"/>
      <c r="H1680" s="205">
        <v>820.87</v>
      </c>
      <c r="I1680" s="206"/>
      <c r="J1680" s="202"/>
      <c r="K1680" s="202"/>
      <c r="L1680" s="207"/>
      <c r="M1680" s="208"/>
      <c r="N1680" s="209"/>
      <c r="O1680" s="209"/>
      <c r="P1680" s="209"/>
      <c r="Q1680" s="209"/>
      <c r="R1680" s="209"/>
      <c r="S1680" s="209"/>
      <c r="T1680" s="210"/>
      <c r="AT1680" s="211" t="s">
        <v>184</v>
      </c>
      <c r="AU1680" s="211" t="s">
        <v>85</v>
      </c>
      <c r="AV1680" s="13" t="s">
        <v>85</v>
      </c>
      <c r="AW1680" s="13" t="s">
        <v>37</v>
      </c>
      <c r="AX1680" s="13" t="s">
        <v>75</v>
      </c>
      <c r="AY1680" s="211" t="s">
        <v>144</v>
      </c>
    </row>
    <row r="1681" spans="2:51" s="15" customFormat="1" ht="11.25">
      <c r="B1681" s="227"/>
      <c r="C1681" s="228"/>
      <c r="D1681" s="193" t="s">
        <v>184</v>
      </c>
      <c r="E1681" s="229" t="s">
        <v>19</v>
      </c>
      <c r="F1681" s="230" t="s">
        <v>1677</v>
      </c>
      <c r="G1681" s="228"/>
      <c r="H1681" s="229" t="s">
        <v>19</v>
      </c>
      <c r="I1681" s="231"/>
      <c r="J1681" s="228"/>
      <c r="K1681" s="228"/>
      <c r="L1681" s="232"/>
      <c r="M1681" s="233"/>
      <c r="N1681" s="234"/>
      <c r="O1681" s="234"/>
      <c r="P1681" s="234"/>
      <c r="Q1681" s="234"/>
      <c r="R1681" s="234"/>
      <c r="S1681" s="234"/>
      <c r="T1681" s="235"/>
      <c r="AT1681" s="236" t="s">
        <v>184</v>
      </c>
      <c r="AU1681" s="236" t="s">
        <v>85</v>
      </c>
      <c r="AV1681" s="15" t="s">
        <v>83</v>
      </c>
      <c r="AW1681" s="15" t="s">
        <v>37</v>
      </c>
      <c r="AX1681" s="15" t="s">
        <v>75</v>
      </c>
      <c r="AY1681" s="236" t="s">
        <v>144</v>
      </c>
    </row>
    <row r="1682" spans="2:51" s="13" customFormat="1" ht="11.25">
      <c r="B1682" s="201"/>
      <c r="C1682" s="202"/>
      <c r="D1682" s="193" t="s">
        <v>184</v>
      </c>
      <c r="E1682" s="203" t="s">
        <v>19</v>
      </c>
      <c r="F1682" s="204" t="s">
        <v>1678</v>
      </c>
      <c r="G1682" s="202"/>
      <c r="H1682" s="205">
        <v>44.9</v>
      </c>
      <c r="I1682" s="206"/>
      <c r="J1682" s="202"/>
      <c r="K1682" s="202"/>
      <c r="L1682" s="207"/>
      <c r="M1682" s="208"/>
      <c r="N1682" s="209"/>
      <c r="O1682" s="209"/>
      <c r="P1682" s="209"/>
      <c r="Q1682" s="209"/>
      <c r="R1682" s="209"/>
      <c r="S1682" s="209"/>
      <c r="T1682" s="210"/>
      <c r="AT1682" s="211" t="s">
        <v>184</v>
      </c>
      <c r="AU1682" s="211" t="s">
        <v>85</v>
      </c>
      <c r="AV1682" s="13" t="s">
        <v>85</v>
      </c>
      <c r="AW1682" s="13" t="s">
        <v>37</v>
      </c>
      <c r="AX1682" s="13" t="s">
        <v>75</v>
      </c>
      <c r="AY1682" s="211" t="s">
        <v>144</v>
      </c>
    </row>
    <row r="1683" spans="2:51" s="13" customFormat="1" ht="11.25">
      <c r="B1683" s="201"/>
      <c r="C1683" s="202"/>
      <c r="D1683" s="193" t="s">
        <v>184</v>
      </c>
      <c r="E1683" s="203" t="s">
        <v>19</v>
      </c>
      <c r="F1683" s="204" t="s">
        <v>1679</v>
      </c>
      <c r="G1683" s="202"/>
      <c r="H1683" s="205">
        <v>93.16</v>
      </c>
      <c r="I1683" s="206"/>
      <c r="J1683" s="202"/>
      <c r="K1683" s="202"/>
      <c r="L1683" s="207"/>
      <c r="M1683" s="208"/>
      <c r="N1683" s="209"/>
      <c r="O1683" s="209"/>
      <c r="P1683" s="209"/>
      <c r="Q1683" s="209"/>
      <c r="R1683" s="209"/>
      <c r="S1683" s="209"/>
      <c r="T1683" s="210"/>
      <c r="AT1683" s="211" t="s">
        <v>184</v>
      </c>
      <c r="AU1683" s="211" t="s">
        <v>85</v>
      </c>
      <c r="AV1683" s="13" t="s">
        <v>85</v>
      </c>
      <c r="AW1683" s="13" t="s">
        <v>37</v>
      </c>
      <c r="AX1683" s="13" t="s">
        <v>75</v>
      </c>
      <c r="AY1683" s="211" t="s">
        <v>144</v>
      </c>
    </row>
    <row r="1684" spans="2:51" s="14" customFormat="1" ht="11.25">
      <c r="B1684" s="212"/>
      <c r="C1684" s="213"/>
      <c r="D1684" s="193" t="s">
        <v>184</v>
      </c>
      <c r="E1684" s="214" t="s">
        <v>19</v>
      </c>
      <c r="F1684" s="215" t="s">
        <v>186</v>
      </c>
      <c r="G1684" s="213"/>
      <c r="H1684" s="216">
        <v>6402.749999999999</v>
      </c>
      <c r="I1684" s="217"/>
      <c r="J1684" s="213"/>
      <c r="K1684" s="213"/>
      <c r="L1684" s="218"/>
      <c r="M1684" s="219"/>
      <c r="N1684" s="220"/>
      <c r="O1684" s="220"/>
      <c r="P1684" s="220"/>
      <c r="Q1684" s="220"/>
      <c r="R1684" s="220"/>
      <c r="S1684" s="220"/>
      <c r="T1684" s="221"/>
      <c r="AT1684" s="222" t="s">
        <v>184</v>
      </c>
      <c r="AU1684" s="222" t="s">
        <v>85</v>
      </c>
      <c r="AV1684" s="14" t="s">
        <v>169</v>
      </c>
      <c r="AW1684" s="14" t="s">
        <v>37</v>
      </c>
      <c r="AX1684" s="14" t="s">
        <v>83</v>
      </c>
      <c r="AY1684" s="222" t="s">
        <v>144</v>
      </c>
    </row>
    <row r="1685" spans="1:65" s="2" customFormat="1" ht="16.5" customHeight="1">
      <c r="A1685" s="36"/>
      <c r="B1685" s="37"/>
      <c r="C1685" s="180" t="s">
        <v>1856</v>
      </c>
      <c r="D1685" s="180" t="s">
        <v>147</v>
      </c>
      <c r="E1685" s="181" t="s">
        <v>1857</v>
      </c>
      <c r="F1685" s="182" t="s">
        <v>1858</v>
      </c>
      <c r="G1685" s="183" t="s">
        <v>199</v>
      </c>
      <c r="H1685" s="184">
        <v>1751.877</v>
      </c>
      <c r="I1685" s="185"/>
      <c r="J1685" s="186">
        <f>ROUND(I1685*H1685,2)</f>
        <v>0</v>
      </c>
      <c r="K1685" s="182" t="s">
        <v>151</v>
      </c>
      <c r="L1685" s="41"/>
      <c r="M1685" s="187" t="s">
        <v>19</v>
      </c>
      <c r="N1685" s="188" t="s">
        <v>46</v>
      </c>
      <c r="O1685" s="66"/>
      <c r="P1685" s="189">
        <f>O1685*H1685</f>
        <v>0</v>
      </c>
      <c r="Q1685" s="189">
        <v>0.00026</v>
      </c>
      <c r="R1685" s="189">
        <f>Q1685*H1685</f>
        <v>0.45548801999999994</v>
      </c>
      <c r="S1685" s="189">
        <v>0</v>
      </c>
      <c r="T1685" s="190">
        <f>S1685*H1685</f>
        <v>0</v>
      </c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R1685" s="191" t="s">
        <v>249</v>
      </c>
      <c r="AT1685" s="191" t="s">
        <v>147</v>
      </c>
      <c r="AU1685" s="191" t="s">
        <v>85</v>
      </c>
      <c r="AY1685" s="19" t="s">
        <v>144</v>
      </c>
      <c r="BE1685" s="192">
        <f>IF(N1685="základní",J1685,0)</f>
        <v>0</v>
      </c>
      <c r="BF1685" s="192">
        <f>IF(N1685="snížená",J1685,0)</f>
        <v>0</v>
      </c>
      <c r="BG1685" s="192">
        <f>IF(N1685="zákl. přenesená",J1685,0)</f>
        <v>0</v>
      </c>
      <c r="BH1685" s="192">
        <f>IF(N1685="sníž. přenesená",J1685,0)</f>
        <v>0</v>
      </c>
      <c r="BI1685" s="192">
        <f>IF(N1685="nulová",J1685,0)</f>
        <v>0</v>
      </c>
      <c r="BJ1685" s="19" t="s">
        <v>83</v>
      </c>
      <c r="BK1685" s="192">
        <f>ROUND(I1685*H1685,2)</f>
        <v>0</v>
      </c>
      <c r="BL1685" s="19" t="s">
        <v>249</v>
      </c>
      <c r="BM1685" s="191" t="s">
        <v>1859</v>
      </c>
    </row>
    <row r="1686" spans="1:47" s="2" customFormat="1" ht="19.5">
      <c r="A1686" s="36"/>
      <c r="B1686" s="37"/>
      <c r="C1686" s="38"/>
      <c r="D1686" s="193" t="s">
        <v>154</v>
      </c>
      <c r="E1686" s="38"/>
      <c r="F1686" s="194" t="s">
        <v>1860</v>
      </c>
      <c r="G1686" s="38"/>
      <c r="H1686" s="38"/>
      <c r="I1686" s="195"/>
      <c r="J1686" s="38"/>
      <c r="K1686" s="38"/>
      <c r="L1686" s="41"/>
      <c r="M1686" s="196"/>
      <c r="N1686" s="197"/>
      <c r="O1686" s="66"/>
      <c r="P1686" s="66"/>
      <c r="Q1686" s="66"/>
      <c r="R1686" s="66"/>
      <c r="S1686" s="66"/>
      <c r="T1686" s="67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T1686" s="19" t="s">
        <v>154</v>
      </c>
      <c r="AU1686" s="19" t="s">
        <v>85</v>
      </c>
    </row>
    <row r="1687" spans="1:47" s="2" customFormat="1" ht="11.25">
      <c r="A1687" s="36"/>
      <c r="B1687" s="37"/>
      <c r="C1687" s="38"/>
      <c r="D1687" s="198" t="s">
        <v>155</v>
      </c>
      <c r="E1687" s="38"/>
      <c r="F1687" s="199" t="s">
        <v>1861</v>
      </c>
      <c r="G1687" s="38"/>
      <c r="H1687" s="38"/>
      <c r="I1687" s="195"/>
      <c r="J1687" s="38"/>
      <c r="K1687" s="38"/>
      <c r="L1687" s="41"/>
      <c r="M1687" s="196"/>
      <c r="N1687" s="197"/>
      <c r="O1687" s="66"/>
      <c r="P1687" s="66"/>
      <c r="Q1687" s="66"/>
      <c r="R1687" s="66"/>
      <c r="S1687" s="66"/>
      <c r="T1687" s="67"/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T1687" s="19" t="s">
        <v>155</v>
      </c>
      <c r="AU1687" s="19" t="s">
        <v>85</v>
      </c>
    </row>
    <row r="1688" spans="2:51" s="15" customFormat="1" ht="11.25">
      <c r="B1688" s="227"/>
      <c r="C1688" s="228"/>
      <c r="D1688" s="193" t="s">
        <v>184</v>
      </c>
      <c r="E1688" s="229" t="s">
        <v>19</v>
      </c>
      <c r="F1688" s="230" t="s">
        <v>416</v>
      </c>
      <c r="G1688" s="228"/>
      <c r="H1688" s="229" t="s">
        <v>19</v>
      </c>
      <c r="I1688" s="231"/>
      <c r="J1688" s="228"/>
      <c r="K1688" s="228"/>
      <c r="L1688" s="232"/>
      <c r="M1688" s="233"/>
      <c r="N1688" s="234"/>
      <c r="O1688" s="234"/>
      <c r="P1688" s="234"/>
      <c r="Q1688" s="234"/>
      <c r="R1688" s="234"/>
      <c r="S1688" s="234"/>
      <c r="T1688" s="235"/>
      <c r="AT1688" s="236" t="s">
        <v>184</v>
      </c>
      <c r="AU1688" s="236" t="s">
        <v>85</v>
      </c>
      <c r="AV1688" s="15" t="s">
        <v>83</v>
      </c>
      <c r="AW1688" s="15" t="s">
        <v>37</v>
      </c>
      <c r="AX1688" s="15" t="s">
        <v>75</v>
      </c>
      <c r="AY1688" s="236" t="s">
        <v>144</v>
      </c>
    </row>
    <row r="1689" spans="2:51" s="13" customFormat="1" ht="11.25">
      <c r="B1689" s="201"/>
      <c r="C1689" s="202"/>
      <c r="D1689" s="193" t="s">
        <v>184</v>
      </c>
      <c r="E1689" s="203" t="s">
        <v>19</v>
      </c>
      <c r="F1689" s="204" t="s">
        <v>1686</v>
      </c>
      <c r="G1689" s="202"/>
      <c r="H1689" s="205">
        <v>13.8</v>
      </c>
      <c r="I1689" s="206"/>
      <c r="J1689" s="202"/>
      <c r="K1689" s="202"/>
      <c r="L1689" s="207"/>
      <c r="M1689" s="208"/>
      <c r="N1689" s="209"/>
      <c r="O1689" s="209"/>
      <c r="P1689" s="209"/>
      <c r="Q1689" s="209"/>
      <c r="R1689" s="209"/>
      <c r="S1689" s="209"/>
      <c r="T1689" s="210"/>
      <c r="AT1689" s="211" t="s">
        <v>184</v>
      </c>
      <c r="AU1689" s="211" t="s">
        <v>85</v>
      </c>
      <c r="AV1689" s="13" t="s">
        <v>85</v>
      </c>
      <c r="AW1689" s="13" t="s">
        <v>37</v>
      </c>
      <c r="AX1689" s="13" t="s">
        <v>75</v>
      </c>
      <c r="AY1689" s="211" t="s">
        <v>144</v>
      </c>
    </row>
    <row r="1690" spans="2:51" s="13" customFormat="1" ht="11.25">
      <c r="B1690" s="201"/>
      <c r="C1690" s="202"/>
      <c r="D1690" s="193" t="s">
        <v>184</v>
      </c>
      <c r="E1690" s="203" t="s">
        <v>19</v>
      </c>
      <c r="F1690" s="204" t="s">
        <v>1687</v>
      </c>
      <c r="G1690" s="202"/>
      <c r="H1690" s="205">
        <v>58.307</v>
      </c>
      <c r="I1690" s="206"/>
      <c r="J1690" s="202"/>
      <c r="K1690" s="202"/>
      <c r="L1690" s="207"/>
      <c r="M1690" s="208"/>
      <c r="N1690" s="209"/>
      <c r="O1690" s="209"/>
      <c r="P1690" s="209"/>
      <c r="Q1690" s="209"/>
      <c r="R1690" s="209"/>
      <c r="S1690" s="209"/>
      <c r="T1690" s="210"/>
      <c r="AT1690" s="211" t="s">
        <v>184</v>
      </c>
      <c r="AU1690" s="211" t="s">
        <v>85</v>
      </c>
      <c r="AV1690" s="13" t="s">
        <v>85</v>
      </c>
      <c r="AW1690" s="13" t="s">
        <v>37</v>
      </c>
      <c r="AX1690" s="13" t="s">
        <v>75</v>
      </c>
      <c r="AY1690" s="211" t="s">
        <v>144</v>
      </c>
    </row>
    <row r="1691" spans="2:51" s="15" customFormat="1" ht="11.25">
      <c r="B1691" s="227"/>
      <c r="C1691" s="228"/>
      <c r="D1691" s="193" t="s">
        <v>184</v>
      </c>
      <c r="E1691" s="229" t="s">
        <v>19</v>
      </c>
      <c r="F1691" s="230" t="s">
        <v>509</v>
      </c>
      <c r="G1691" s="228"/>
      <c r="H1691" s="229" t="s">
        <v>19</v>
      </c>
      <c r="I1691" s="231"/>
      <c r="J1691" s="228"/>
      <c r="K1691" s="228"/>
      <c r="L1691" s="232"/>
      <c r="M1691" s="233"/>
      <c r="N1691" s="234"/>
      <c r="O1691" s="234"/>
      <c r="P1691" s="234"/>
      <c r="Q1691" s="234"/>
      <c r="R1691" s="234"/>
      <c r="S1691" s="234"/>
      <c r="T1691" s="235"/>
      <c r="AT1691" s="236" t="s">
        <v>184</v>
      </c>
      <c r="AU1691" s="236" t="s">
        <v>85</v>
      </c>
      <c r="AV1691" s="15" t="s">
        <v>83</v>
      </c>
      <c r="AW1691" s="15" t="s">
        <v>37</v>
      </c>
      <c r="AX1691" s="15" t="s">
        <v>75</v>
      </c>
      <c r="AY1691" s="236" t="s">
        <v>144</v>
      </c>
    </row>
    <row r="1692" spans="2:51" s="13" customFormat="1" ht="11.25">
      <c r="B1692" s="201"/>
      <c r="C1692" s="202"/>
      <c r="D1692" s="193" t="s">
        <v>184</v>
      </c>
      <c r="E1692" s="203" t="s">
        <v>19</v>
      </c>
      <c r="F1692" s="204" t="s">
        <v>1688</v>
      </c>
      <c r="G1692" s="202"/>
      <c r="H1692" s="205">
        <v>33.9</v>
      </c>
      <c r="I1692" s="206"/>
      <c r="J1692" s="202"/>
      <c r="K1692" s="202"/>
      <c r="L1692" s="207"/>
      <c r="M1692" s="208"/>
      <c r="N1692" s="209"/>
      <c r="O1692" s="209"/>
      <c r="P1692" s="209"/>
      <c r="Q1692" s="209"/>
      <c r="R1692" s="209"/>
      <c r="S1692" s="209"/>
      <c r="T1692" s="210"/>
      <c r="AT1692" s="211" t="s">
        <v>184</v>
      </c>
      <c r="AU1692" s="211" t="s">
        <v>85</v>
      </c>
      <c r="AV1692" s="13" t="s">
        <v>85</v>
      </c>
      <c r="AW1692" s="13" t="s">
        <v>37</v>
      </c>
      <c r="AX1692" s="13" t="s">
        <v>75</v>
      </c>
      <c r="AY1692" s="211" t="s">
        <v>144</v>
      </c>
    </row>
    <row r="1693" spans="2:51" s="13" customFormat="1" ht="11.25">
      <c r="B1693" s="201"/>
      <c r="C1693" s="202"/>
      <c r="D1693" s="193" t="s">
        <v>184</v>
      </c>
      <c r="E1693" s="203" t="s">
        <v>19</v>
      </c>
      <c r="F1693" s="204" t="s">
        <v>1689</v>
      </c>
      <c r="G1693" s="202"/>
      <c r="H1693" s="205">
        <v>125.587</v>
      </c>
      <c r="I1693" s="206"/>
      <c r="J1693" s="202"/>
      <c r="K1693" s="202"/>
      <c r="L1693" s="207"/>
      <c r="M1693" s="208"/>
      <c r="N1693" s="209"/>
      <c r="O1693" s="209"/>
      <c r="P1693" s="209"/>
      <c r="Q1693" s="209"/>
      <c r="R1693" s="209"/>
      <c r="S1693" s="209"/>
      <c r="T1693" s="210"/>
      <c r="AT1693" s="211" t="s">
        <v>184</v>
      </c>
      <c r="AU1693" s="211" t="s">
        <v>85</v>
      </c>
      <c r="AV1693" s="13" t="s">
        <v>85</v>
      </c>
      <c r="AW1693" s="13" t="s">
        <v>37</v>
      </c>
      <c r="AX1693" s="13" t="s">
        <v>75</v>
      </c>
      <c r="AY1693" s="211" t="s">
        <v>144</v>
      </c>
    </row>
    <row r="1694" spans="2:51" s="15" customFormat="1" ht="11.25">
      <c r="B1694" s="227"/>
      <c r="C1694" s="228"/>
      <c r="D1694" s="193" t="s">
        <v>184</v>
      </c>
      <c r="E1694" s="229" t="s">
        <v>19</v>
      </c>
      <c r="F1694" s="230" t="s">
        <v>1663</v>
      </c>
      <c r="G1694" s="228"/>
      <c r="H1694" s="229" t="s">
        <v>19</v>
      </c>
      <c r="I1694" s="231"/>
      <c r="J1694" s="228"/>
      <c r="K1694" s="228"/>
      <c r="L1694" s="232"/>
      <c r="M1694" s="233"/>
      <c r="N1694" s="234"/>
      <c r="O1694" s="234"/>
      <c r="P1694" s="234"/>
      <c r="Q1694" s="234"/>
      <c r="R1694" s="234"/>
      <c r="S1694" s="234"/>
      <c r="T1694" s="235"/>
      <c r="AT1694" s="236" t="s">
        <v>184</v>
      </c>
      <c r="AU1694" s="236" t="s">
        <v>85</v>
      </c>
      <c r="AV1694" s="15" t="s">
        <v>83</v>
      </c>
      <c r="AW1694" s="15" t="s">
        <v>37</v>
      </c>
      <c r="AX1694" s="15" t="s">
        <v>75</v>
      </c>
      <c r="AY1694" s="236" t="s">
        <v>144</v>
      </c>
    </row>
    <row r="1695" spans="2:51" s="13" customFormat="1" ht="11.25">
      <c r="B1695" s="201"/>
      <c r="C1695" s="202"/>
      <c r="D1695" s="193" t="s">
        <v>184</v>
      </c>
      <c r="E1695" s="203" t="s">
        <v>19</v>
      </c>
      <c r="F1695" s="204" t="s">
        <v>1690</v>
      </c>
      <c r="G1695" s="202"/>
      <c r="H1695" s="205">
        <v>58.4</v>
      </c>
      <c r="I1695" s="206"/>
      <c r="J1695" s="202"/>
      <c r="K1695" s="202"/>
      <c r="L1695" s="207"/>
      <c r="M1695" s="208"/>
      <c r="N1695" s="209"/>
      <c r="O1695" s="209"/>
      <c r="P1695" s="209"/>
      <c r="Q1695" s="209"/>
      <c r="R1695" s="209"/>
      <c r="S1695" s="209"/>
      <c r="T1695" s="210"/>
      <c r="AT1695" s="211" t="s">
        <v>184</v>
      </c>
      <c r="AU1695" s="211" t="s">
        <v>85</v>
      </c>
      <c r="AV1695" s="13" t="s">
        <v>85</v>
      </c>
      <c r="AW1695" s="13" t="s">
        <v>37</v>
      </c>
      <c r="AX1695" s="13" t="s">
        <v>75</v>
      </c>
      <c r="AY1695" s="211" t="s">
        <v>144</v>
      </c>
    </row>
    <row r="1696" spans="2:51" s="13" customFormat="1" ht="11.25">
      <c r="B1696" s="201"/>
      <c r="C1696" s="202"/>
      <c r="D1696" s="193" t="s">
        <v>184</v>
      </c>
      <c r="E1696" s="203" t="s">
        <v>19</v>
      </c>
      <c r="F1696" s="204" t="s">
        <v>1691</v>
      </c>
      <c r="G1696" s="202"/>
      <c r="H1696" s="205">
        <v>230.309</v>
      </c>
      <c r="I1696" s="206"/>
      <c r="J1696" s="202"/>
      <c r="K1696" s="202"/>
      <c r="L1696" s="207"/>
      <c r="M1696" s="208"/>
      <c r="N1696" s="209"/>
      <c r="O1696" s="209"/>
      <c r="P1696" s="209"/>
      <c r="Q1696" s="209"/>
      <c r="R1696" s="209"/>
      <c r="S1696" s="209"/>
      <c r="T1696" s="210"/>
      <c r="AT1696" s="211" t="s">
        <v>184</v>
      </c>
      <c r="AU1696" s="211" t="s">
        <v>85</v>
      </c>
      <c r="AV1696" s="13" t="s">
        <v>85</v>
      </c>
      <c r="AW1696" s="13" t="s">
        <v>37</v>
      </c>
      <c r="AX1696" s="13" t="s">
        <v>75</v>
      </c>
      <c r="AY1696" s="211" t="s">
        <v>144</v>
      </c>
    </row>
    <row r="1697" spans="2:51" s="15" customFormat="1" ht="11.25">
      <c r="B1697" s="227"/>
      <c r="C1697" s="228"/>
      <c r="D1697" s="193" t="s">
        <v>184</v>
      </c>
      <c r="E1697" s="229" t="s">
        <v>19</v>
      </c>
      <c r="F1697" s="230" t="s">
        <v>1666</v>
      </c>
      <c r="G1697" s="228"/>
      <c r="H1697" s="229" t="s">
        <v>19</v>
      </c>
      <c r="I1697" s="231"/>
      <c r="J1697" s="228"/>
      <c r="K1697" s="228"/>
      <c r="L1697" s="232"/>
      <c r="M1697" s="233"/>
      <c r="N1697" s="234"/>
      <c r="O1697" s="234"/>
      <c r="P1697" s="234"/>
      <c r="Q1697" s="234"/>
      <c r="R1697" s="234"/>
      <c r="S1697" s="234"/>
      <c r="T1697" s="235"/>
      <c r="AT1697" s="236" t="s">
        <v>184</v>
      </c>
      <c r="AU1697" s="236" t="s">
        <v>85</v>
      </c>
      <c r="AV1697" s="15" t="s">
        <v>83</v>
      </c>
      <c r="AW1697" s="15" t="s">
        <v>37</v>
      </c>
      <c r="AX1697" s="15" t="s">
        <v>75</v>
      </c>
      <c r="AY1697" s="236" t="s">
        <v>144</v>
      </c>
    </row>
    <row r="1698" spans="2:51" s="13" customFormat="1" ht="11.25">
      <c r="B1698" s="201"/>
      <c r="C1698" s="202"/>
      <c r="D1698" s="193" t="s">
        <v>184</v>
      </c>
      <c r="E1698" s="203" t="s">
        <v>19</v>
      </c>
      <c r="F1698" s="204" t="s">
        <v>1692</v>
      </c>
      <c r="G1698" s="202"/>
      <c r="H1698" s="205">
        <v>82.6</v>
      </c>
      <c r="I1698" s="206"/>
      <c r="J1698" s="202"/>
      <c r="K1698" s="202"/>
      <c r="L1698" s="207"/>
      <c r="M1698" s="208"/>
      <c r="N1698" s="209"/>
      <c r="O1698" s="209"/>
      <c r="P1698" s="209"/>
      <c r="Q1698" s="209"/>
      <c r="R1698" s="209"/>
      <c r="S1698" s="209"/>
      <c r="T1698" s="210"/>
      <c r="AT1698" s="211" t="s">
        <v>184</v>
      </c>
      <c r="AU1698" s="211" t="s">
        <v>85</v>
      </c>
      <c r="AV1698" s="13" t="s">
        <v>85</v>
      </c>
      <c r="AW1698" s="13" t="s">
        <v>37</v>
      </c>
      <c r="AX1698" s="13" t="s">
        <v>75</v>
      </c>
      <c r="AY1698" s="211" t="s">
        <v>144</v>
      </c>
    </row>
    <row r="1699" spans="2:51" s="13" customFormat="1" ht="11.25">
      <c r="B1699" s="201"/>
      <c r="C1699" s="202"/>
      <c r="D1699" s="193" t="s">
        <v>184</v>
      </c>
      <c r="E1699" s="203" t="s">
        <v>19</v>
      </c>
      <c r="F1699" s="204" t="s">
        <v>1693</v>
      </c>
      <c r="G1699" s="202"/>
      <c r="H1699" s="205">
        <v>184.704</v>
      </c>
      <c r="I1699" s="206"/>
      <c r="J1699" s="202"/>
      <c r="K1699" s="202"/>
      <c r="L1699" s="207"/>
      <c r="M1699" s="208"/>
      <c r="N1699" s="209"/>
      <c r="O1699" s="209"/>
      <c r="P1699" s="209"/>
      <c r="Q1699" s="209"/>
      <c r="R1699" s="209"/>
      <c r="S1699" s="209"/>
      <c r="T1699" s="210"/>
      <c r="AT1699" s="211" t="s">
        <v>184</v>
      </c>
      <c r="AU1699" s="211" t="s">
        <v>85</v>
      </c>
      <c r="AV1699" s="13" t="s">
        <v>85</v>
      </c>
      <c r="AW1699" s="13" t="s">
        <v>37</v>
      </c>
      <c r="AX1699" s="13" t="s">
        <v>75</v>
      </c>
      <c r="AY1699" s="211" t="s">
        <v>144</v>
      </c>
    </row>
    <row r="1700" spans="2:51" s="15" customFormat="1" ht="11.25">
      <c r="B1700" s="227"/>
      <c r="C1700" s="228"/>
      <c r="D1700" s="193" t="s">
        <v>184</v>
      </c>
      <c r="E1700" s="229" t="s">
        <v>19</v>
      </c>
      <c r="F1700" s="230" t="s">
        <v>1669</v>
      </c>
      <c r="G1700" s="228"/>
      <c r="H1700" s="229" t="s">
        <v>19</v>
      </c>
      <c r="I1700" s="231"/>
      <c r="J1700" s="228"/>
      <c r="K1700" s="228"/>
      <c r="L1700" s="232"/>
      <c r="M1700" s="233"/>
      <c r="N1700" s="234"/>
      <c r="O1700" s="234"/>
      <c r="P1700" s="234"/>
      <c r="Q1700" s="234"/>
      <c r="R1700" s="234"/>
      <c r="S1700" s="234"/>
      <c r="T1700" s="235"/>
      <c r="AT1700" s="236" t="s">
        <v>184</v>
      </c>
      <c r="AU1700" s="236" t="s">
        <v>85</v>
      </c>
      <c r="AV1700" s="15" t="s">
        <v>83</v>
      </c>
      <c r="AW1700" s="15" t="s">
        <v>37</v>
      </c>
      <c r="AX1700" s="15" t="s">
        <v>75</v>
      </c>
      <c r="AY1700" s="236" t="s">
        <v>144</v>
      </c>
    </row>
    <row r="1701" spans="2:51" s="13" customFormat="1" ht="11.25">
      <c r="B1701" s="201"/>
      <c r="C1701" s="202"/>
      <c r="D1701" s="193" t="s">
        <v>184</v>
      </c>
      <c r="E1701" s="203" t="s">
        <v>19</v>
      </c>
      <c r="F1701" s="204" t="s">
        <v>1694</v>
      </c>
      <c r="G1701" s="202"/>
      <c r="H1701" s="205">
        <v>72.3</v>
      </c>
      <c r="I1701" s="206"/>
      <c r="J1701" s="202"/>
      <c r="K1701" s="202"/>
      <c r="L1701" s="207"/>
      <c r="M1701" s="208"/>
      <c r="N1701" s="209"/>
      <c r="O1701" s="209"/>
      <c r="P1701" s="209"/>
      <c r="Q1701" s="209"/>
      <c r="R1701" s="209"/>
      <c r="S1701" s="209"/>
      <c r="T1701" s="210"/>
      <c r="AT1701" s="211" t="s">
        <v>184</v>
      </c>
      <c r="AU1701" s="211" t="s">
        <v>85</v>
      </c>
      <c r="AV1701" s="13" t="s">
        <v>85</v>
      </c>
      <c r="AW1701" s="13" t="s">
        <v>37</v>
      </c>
      <c r="AX1701" s="13" t="s">
        <v>75</v>
      </c>
      <c r="AY1701" s="211" t="s">
        <v>144</v>
      </c>
    </row>
    <row r="1702" spans="2:51" s="13" customFormat="1" ht="11.25">
      <c r="B1702" s="201"/>
      <c r="C1702" s="202"/>
      <c r="D1702" s="193" t="s">
        <v>184</v>
      </c>
      <c r="E1702" s="203" t="s">
        <v>19</v>
      </c>
      <c r="F1702" s="204" t="s">
        <v>1695</v>
      </c>
      <c r="G1702" s="202"/>
      <c r="H1702" s="205">
        <v>197.39</v>
      </c>
      <c r="I1702" s="206"/>
      <c r="J1702" s="202"/>
      <c r="K1702" s="202"/>
      <c r="L1702" s="207"/>
      <c r="M1702" s="208"/>
      <c r="N1702" s="209"/>
      <c r="O1702" s="209"/>
      <c r="P1702" s="209"/>
      <c r="Q1702" s="209"/>
      <c r="R1702" s="209"/>
      <c r="S1702" s="209"/>
      <c r="T1702" s="210"/>
      <c r="AT1702" s="211" t="s">
        <v>184</v>
      </c>
      <c r="AU1702" s="211" t="s">
        <v>85</v>
      </c>
      <c r="AV1702" s="13" t="s">
        <v>85</v>
      </c>
      <c r="AW1702" s="13" t="s">
        <v>37</v>
      </c>
      <c r="AX1702" s="13" t="s">
        <v>75</v>
      </c>
      <c r="AY1702" s="211" t="s">
        <v>144</v>
      </c>
    </row>
    <row r="1703" spans="2:51" s="15" customFormat="1" ht="11.25">
      <c r="B1703" s="227"/>
      <c r="C1703" s="228"/>
      <c r="D1703" s="193" t="s">
        <v>184</v>
      </c>
      <c r="E1703" s="229" t="s">
        <v>19</v>
      </c>
      <c r="F1703" s="230" t="s">
        <v>1671</v>
      </c>
      <c r="G1703" s="228"/>
      <c r="H1703" s="229" t="s">
        <v>19</v>
      </c>
      <c r="I1703" s="231"/>
      <c r="J1703" s="228"/>
      <c r="K1703" s="228"/>
      <c r="L1703" s="232"/>
      <c r="M1703" s="233"/>
      <c r="N1703" s="234"/>
      <c r="O1703" s="234"/>
      <c r="P1703" s="234"/>
      <c r="Q1703" s="234"/>
      <c r="R1703" s="234"/>
      <c r="S1703" s="234"/>
      <c r="T1703" s="235"/>
      <c r="AT1703" s="236" t="s">
        <v>184</v>
      </c>
      <c r="AU1703" s="236" t="s">
        <v>85</v>
      </c>
      <c r="AV1703" s="15" t="s">
        <v>83</v>
      </c>
      <c r="AW1703" s="15" t="s">
        <v>37</v>
      </c>
      <c r="AX1703" s="15" t="s">
        <v>75</v>
      </c>
      <c r="AY1703" s="236" t="s">
        <v>144</v>
      </c>
    </row>
    <row r="1704" spans="2:51" s="13" customFormat="1" ht="11.25">
      <c r="B1704" s="201"/>
      <c r="C1704" s="202"/>
      <c r="D1704" s="193" t="s">
        <v>184</v>
      </c>
      <c r="E1704" s="203" t="s">
        <v>19</v>
      </c>
      <c r="F1704" s="204" t="s">
        <v>1696</v>
      </c>
      <c r="G1704" s="202"/>
      <c r="H1704" s="205">
        <v>73.1</v>
      </c>
      <c r="I1704" s="206"/>
      <c r="J1704" s="202"/>
      <c r="K1704" s="202"/>
      <c r="L1704" s="207"/>
      <c r="M1704" s="208"/>
      <c r="N1704" s="209"/>
      <c r="O1704" s="209"/>
      <c r="P1704" s="209"/>
      <c r="Q1704" s="209"/>
      <c r="R1704" s="209"/>
      <c r="S1704" s="209"/>
      <c r="T1704" s="210"/>
      <c r="AT1704" s="211" t="s">
        <v>184</v>
      </c>
      <c r="AU1704" s="211" t="s">
        <v>85</v>
      </c>
      <c r="AV1704" s="13" t="s">
        <v>85</v>
      </c>
      <c r="AW1704" s="13" t="s">
        <v>37</v>
      </c>
      <c r="AX1704" s="13" t="s">
        <v>75</v>
      </c>
      <c r="AY1704" s="211" t="s">
        <v>144</v>
      </c>
    </row>
    <row r="1705" spans="2:51" s="13" customFormat="1" ht="11.25">
      <c r="B1705" s="201"/>
      <c r="C1705" s="202"/>
      <c r="D1705" s="193" t="s">
        <v>184</v>
      </c>
      <c r="E1705" s="203" t="s">
        <v>19</v>
      </c>
      <c r="F1705" s="204" t="s">
        <v>1695</v>
      </c>
      <c r="G1705" s="202"/>
      <c r="H1705" s="205">
        <v>197.39</v>
      </c>
      <c r="I1705" s="206"/>
      <c r="J1705" s="202"/>
      <c r="K1705" s="202"/>
      <c r="L1705" s="207"/>
      <c r="M1705" s="208"/>
      <c r="N1705" s="209"/>
      <c r="O1705" s="209"/>
      <c r="P1705" s="209"/>
      <c r="Q1705" s="209"/>
      <c r="R1705" s="209"/>
      <c r="S1705" s="209"/>
      <c r="T1705" s="210"/>
      <c r="AT1705" s="211" t="s">
        <v>184</v>
      </c>
      <c r="AU1705" s="211" t="s">
        <v>85</v>
      </c>
      <c r="AV1705" s="13" t="s">
        <v>85</v>
      </c>
      <c r="AW1705" s="13" t="s">
        <v>37</v>
      </c>
      <c r="AX1705" s="13" t="s">
        <v>75</v>
      </c>
      <c r="AY1705" s="211" t="s">
        <v>144</v>
      </c>
    </row>
    <row r="1706" spans="2:51" s="15" customFormat="1" ht="11.25">
      <c r="B1706" s="227"/>
      <c r="C1706" s="228"/>
      <c r="D1706" s="193" t="s">
        <v>184</v>
      </c>
      <c r="E1706" s="229" t="s">
        <v>19</v>
      </c>
      <c r="F1706" s="230" t="s">
        <v>1674</v>
      </c>
      <c r="G1706" s="228"/>
      <c r="H1706" s="229" t="s">
        <v>19</v>
      </c>
      <c r="I1706" s="231"/>
      <c r="J1706" s="228"/>
      <c r="K1706" s="228"/>
      <c r="L1706" s="232"/>
      <c r="M1706" s="233"/>
      <c r="N1706" s="234"/>
      <c r="O1706" s="234"/>
      <c r="P1706" s="234"/>
      <c r="Q1706" s="234"/>
      <c r="R1706" s="234"/>
      <c r="S1706" s="234"/>
      <c r="T1706" s="235"/>
      <c r="AT1706" s="236" t="s">
        <v>184</v>
      </c>
      <c r="AU1706" s="236" t="s">
        <v>85</v>
      </c>
      <c r="AV1706" s="15" t="s">
        <v>83</v>
      </c>
      <c r="AW1706" s="15" t="s">
        <v>37</v>
      </c>
      <c r="AX1706" s="15" t="s">
        <v>75</v>
      </c>
      <c r="AY1706" s="236" t="s">
        <v>144</v>
      </c>
    </row>
    <row r="1707" spans="2:51" s="13" customFormat="1" ht="11.25">
      <c r="B1707" s="201"/>
      <c r="C1707" s="202"/>
      <c r="D1707" s="193" t="s">
        <v>184</v>
      </c>
      <c r="E1707" s="203" t="s">
        <v>19</v>
      </c>
      <c r="F1707" s="204" t="s">
        <v>1696</v>
      </c>
      <c r="G1707" s="202"/>
      <c r="H1707" s="205">
        <v>73.1</v>
      </c>
      <c r="I1707" s="206"/>
      <c r="J1707" s="202"/>
      <c r="K1707" s="202"/>
      <c r="L1707" s="207"/>
      <c r="M1707" s="208"/>
      <c r="N1707" s="209"/>
      <c r="O1707" s="209"/>
      <c r="P1707" s="209"/>
      <c r="Q1707" s="209"/>
      <c r="R1707" s="209"/>
      <c r="S1707" s="209"/>
      <c r="T1707" s="210"/>
      <c r="AT1707" s="211" t="s">
        <v>184</v>
      </c>
      <c r="AU1707" s="211" t="s">
        <v>85</v>
      </c>
      <c r="AV1707" s="13" t="s">
        <v>85</v>
      </c>
      <c r="AW1707" s="13" t="s">
        <v>37</v>
      </c>
      <c r="AX1707" s="13" t="s">
        <v>75</v>
      </c>
      <c r="AY1707" s="211" t="s">
        <v>144</v>
      </c>
    </row>
    <row r="1708" spans="2:51" s="13" customFormat="1" ht="11.25">
      <c r="B1708" s="201"/>
      <c r="C1708" s="202"/>
      <c r="D1708" s="193" t="s">
        <v>184</v>
      </c>
      <c r="E1708" s="203" t="s">
        <v>19</v>
      </c>
      <c r="F1708" s="204" t="s">
        <v>1697</v>
      </c>
      <c r="G1708" s="202"/>
      <c r="H1708" s="205">
        <v>197.39</v>
      </c>
      <c r="I1708" s="206"/>
      <c r="J1708" s="202"/>
      <c r="K1708" s="202"/>
      <c r="L1708" s="207"/>
      <c r="M1708" s="208"/>
      <c r="N1708" s="209"/>
      <c r="O1708" s="209"/>
      <c r="P1708" s="209"/>
      <c r="Q1708" s="209"/>
      <c r="R1708" s="209"/>
      <c r="S1708" s="209"/>
      <c r="T1708" s="210"/>
      <c r="AT1708" s="211" t="s">
        <v>184</v>
      </c>
      <c r="AU1708" s="211" t="s">
        <v>85</v>
      </c>
      <c r="AV1708" s="13" t="s">
        <v>85</v>
      </c>
      <c r="AW1708" s="13" t="s">
        <v>37</v>
      </c>
      <c r="AX1708" s="13" t="s">
        <v>75</v>
      </c>
      <c r="AY1708" s="211" t="s">
        <v>144</v>
      </c>
    </row>
    <row r="1709" spans="2:51" s="15" customFormat="1" ht="11.25">
      <c r="B1709" s="227"/>
      <c r="C1709" s="228"/>
      <c r="D1709" s="193" t="s">
        <v>184</v>
      </c>
      <c r="E1709" s="229" t="s">
        <v>19</v>
      </c>
      <c r="F1709" s="230" t="s">
        <v>1677</v>
      </c>
      <c r="G1709" s="228"/>
      <c r="H1709" s="229" t="s">
        <v>19</v>
      </c>
      <c r="I1709" s="231"/>
      <c r="J1709" s="228"/>
      <c r="K1709" s="228"/>
      <c r="L1709" s="232"/>
      <c r="M1709" s="233"/>
      <c r="N1709" s="234"/>
      <c r="O1709" s="234"/>
      <c r="P1709" s="234"/>
      <c r="Q1709" s="234"/>
      <c r="R1709" s="234"/>
      <c r="S1709" s="234"/>
      <c r="T1709" s="235"/>
      <c r="AT1709" s="236" t="s">
        <v>184</v>
      </c>
      <c r="AU1709" s="236" t="s">
        <v>85</v>
      </c>
      <c r="AV1709" s="15" t="s">
        <v>83</v>
      </c>
      <c r="AW1709" s="15" t="s">
        <v>37</v>
      </c>
      <c r="AX1709" s="15" t="s">
        <v>75</v>
      </c>
      <c r="AY1709" s="236" t="s">
        <v>144</v>
      </c>
    </row>
    <row r="1710" spans="2:51" s="13" customFormat="1" ht="11.25">
      <c r="B1710" s="201"/>
      <c r="C1710" s="202"/>
      <c r="D1710" s="193" t="s">
        <v>184</v>
      </c>
      <c r="E1710" s="203" t="s">
        <v>19</v>
      </c>
      <c r="F1710" s="204" t="s">
        <v>1698</v>
      </c>
      <c r="G1710" s="202"/>
      <c r="H1710" s="205">
        <v>33.6</v>
      </c>
      <c r="I1710" s="206"/>
      <c r="J1710" s="202"/>
      <c r="K1710" s="202"/>
      <c r="L1710" s="207"/>
      <c r="M1710" s="208"/>
      <c r="N1710" s="209"/>
      <c r="O1710" s="209"/>
      <c r="P1710" s="209"/>
      <c r="Q1710" s="209"/>
      <c r="R1710" s="209"/>
      <c r="S1710" s="209"/>
      <c r="T1710" s="210"/>
      <c r="AT1710" s="211" t="s">
        <v>184</v>
      </c>
      <c r="AU1710" s="211" t="s">
        <v>85</v>
      </c>
      <c r="AV1710" s="13" t="s">
        <v>85</v>
      </c>
      <c r="AW1710" s="13" t="s">
        <v>37</v>
      </c>
      <c r="AX1710" s="13" t="s">
        <v>75</v>
      </c>
      <c r="AY1710" s="211" t="s">
        <v>144</v>
      </c>
    </row>
    <row r="1711" spans="2:51" s="13" customFormat="1" ht="11.25">
      <c r="B1711" s="201"/>
      <c r="C1711" s="202"/>
      <c r="D1711" s="193" t="s">
        <v>184</v>
      </c>
      <c r="E1711" s="203" t="s">
        <v>19</v>
      </c>
      <c r="F1711" s="204" t="s">
        <v>1699</v>
      </c>
      <c r="G1711" s="202"/>
      <c r="H1711" s="205">
        <v>120</v>
      </c>
      <c r="I1711" s="206"/>
      <c r="J1711" s="202"/>
      <c r="K1711" s="202"/>
      <c r="L1711" s="207"/>
      <c r="M1711" s="208"/>
      <c r="N1711" s="209"/>
      <c r="O1711" s="209"/>
      <c r="P1711" s="209"/>
      <c r="Q1711" s="209"/>
      <c r="R1711" s="209"/>
      <c r="S1711" s="209"/>
      <c r="T1711" s="210"/>
      <c r="AT1711" s="211" t="s">
        <v>184</v>
      </c>
      <c r="AU1711" s="211" t="s">
        <v>85</v>
      </c>
      <c r="AV1711" s="13" t="s">
        <v>85</v>
      </c>
      <c r="AW1711" s="13" t="s">
        <v>37</v>
      </c>
      <c r="AX1711" s="13" t="s">
        <v>75</v>
      </c>
      <c r="AY1711" s="211" t="s">
        <v>144</v>
      </c>
    </row>
    <row r="1712" spans="2:51" s="14" customFormat="1" ht="11.25">
      <c r="B1712" s="212"/>
      <c r="C1712" s="213"/>
      <c r="D1712" s="193" t="s">
        <v>184</v>
      </c>
      <c r="E1712" s="214" t="s">
        <v>19</v>
      </c>
      <c r="F1712" s="215" t="s">
        <v>186</v>
      </c>
      <c r="G1712" s="213"/>
      <c r="H1712" s="216">
        <v>1751.8769999999995</v>
      </c>
      <c r="I1712" s="217"/>
      <c r="J1712" s="213"/>
      <c r="K1712" s="213"/>
      <c r="L1712" s="218"/>
      <c r="M1712" s="219"/>
      <c r="N1712" s="220"/>
      <c r="O1712" s="220"/>
      <c r="P1712" s="220"/>
      <c r="Q1712" s="220"/>
      <c r="R1712" s="220"/>
      <c r="S1712" s="220"/>
      <c r="T1712" s="221"/>
      <c r="AT1712" s="222" t="s">
        <v>184</v>
      </c>
      <c r="AU1712" s="222" t="s">
        <v>85</v>
      </c>
      <c r="AV1712" s="14" t="s">
        <v>169</v>
      </c>
      <c r="AW1712" s="14" t="s">
        <v>37</v>
      </c>
      <c r="AX1712" s="14" t="s">
        <v>83</v>
      </c>
      <c r="AY1712" s="222" t="s">
        <v>144</v>
      </c>
    </row>
    <row r="1713" spans="1:65" s="2" customFormat="1" ht="16.5" customHeight="1">
      <c r="A1713" s="36"/>
      <c r="B1713" s="37"/>
      <c r="C1713" s="180" t="s">
        <v>1862</v>
      </c>
      <c r="D1713" s="180" t="s">
        <v>147</v>
      </c>
      <c r="E1713" s="181" t="s">
        <v>1863</v>
      </c>
      <c r="F1713" s="182" t="s">
        <v>1864</v>
      </c>
      <c r="G1713" s="183" t="s">
        <v>199</v>
      </c>
      <c r="H1713" s="184">
        <v>225.168</v>
      </c>
      <c r="I1713" s="185"/>
      <c r="J1713" s="186">
        <f>ROUND(I1713*H1713,2)</f>
        <v>0</v>
      </c>
      <c r="K1713" s="182" t="s">
        <v>151</v>
      </c>
      <c r="L1713" s="41"/>
      <c r="M1713" s="187" t="s">
        <v>19</v>
      </c>
      <c r="N1713" s="188" t="s">
        <v>46</v>
      </c>
      <c r="O1713" s="66"/>
      <c r="P1713" s="189">
        <f>O1713*H1713</f>
        <v>0</v>
      </c>
      <c r="Q1713" s="189">
        <v>0.00033</v>
      </c>
      <c r="R1713" s="189">
        <f>Q1713*H1713</f>
        <v>0.07430544</v>
      </c>
      <c r="S1713" s="189">
        <v>0</v>
      </c>
      <c r="T1713" s="190">
        <f>S1713*H1713</f>
        <v>0</v>
      </c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R1713" s="191" t="s">
        <v>249</v>
      </c>
      <c r="AT1713" s="191" t="s">
        <v>147</v>
      </c>
      <c r="AU1713" s="191" t="s">
        <v>85</v>
      </c>
      <c r="AY1713" s="19" t="s">
        <v>144</v>
      </c>
      <c r="BE1713" s="192">
        <f>IF(N1713="základní",J1713,0)</f>
        <v>0</v>
      </c>
      <c r="BF1713" s="192">
        <f>IF(N1713="snížená",J1713,0)</f>
        <v>0</v>
      </c>
      <c r="BG1713" s="192">
        <f>IF(N1713="zákl. přenesená",J1713,0)</f>
        <v>0</v>
      </c>
      <c r="BH1713" s="192">
        <f>IF(N1713="sníž. přenesená",J1713,0)</f>
        <v>0</v>
      </c>
      <c r="BI1713" s="192">
        <f>IF(N1713="nulová",J1713,0)</f>
        <v>0</v>
      </c>
      <c r="BJ1713" s="19" t="s">
        <v>83</v>
      </c>
      <c r="BK1713" s="192">
        <f>ROUND(I1713*H1713,2)</f>
        <v>0</v>
      </c>
      <c r="BL1713" s="19" t="s">
        <v>249</v>
      </c>
      <c r="BM1713" s="191" t="s">
        <v>1865</v>
      </c>
    </row>
    <row r="1714" spans="1:47" s="2" customFormat="1" ht="11.25">
      <c r="A1714" s="36"/>
      <c r="B1714" s="37"/>
      <c r="C1714" s="38"/>
      <c r="D1714" s="193" t="s">
        <v>154</v>
      </c>
      <c r="E1714" s="38"/>
      <c r="F1714" s="194" t="s">
        <v>1866</v>
      </c>
      <c r="G1714" s="38"/>
      <c r="H1714" s="38"/>
      <c r="I1714" s="195"/>
      <c r="J1714" s="38"/>
      <c r="K1714" s="38"/>
      <c r="L1714" s="41"/>
      <c r="M1714" s="196"/>
      <c r="N1714" s="197"/>
      <c r="O1714" s="66"/>
      <c r="P1714" s="66"/>
      <c r="Q1714" s="66"/>
      <c r="R1714" s="66"/>
      <c r="S1714" s="66"/>
      <c r="T1714" s="67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T1714" s="19" t="s">
        <v>154</v>
      </c>
      <c r="AU1714" s="19" t="s">
        <v>85</v>
      </c>
    </row>
    <row r="1715" spans="1:47" s="2" customFormat="1" ht="11.25">
      <c r="A1715" s="36"/>
      <c r="B1715" s="37"/>
      <c r="C1715" s="38"/>
      <c r="D1715" s="198" t="s">
        <v>155</v>
      </c>
      <c r="E1715" s="38"/>
      <c r="F1715" s="199" t="s">
        <v>1867</v>
      </c>
      <c r="G1715" s="38"/>
      <c r="H1715" s="38"/>
      <c r="I1715" s="195"/>
      <c r="J1715" s="38"/>
      <c r="K1715" s="38"/>
      <c r="L1715" s="41"/>
      <c r="M1715" s="196"/>
      <c r="N1715" s="197"/>
      <c r="O1715" s="66"/>
      <c r="P1715" s="66"/>
      <c r="Q1715" s="66"/>
      <c r="R1715" s="66"/>
      <c r="S1715" s="66"/>
      <c r="T1715" s="67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T1715" s="19" t="s">
        <v>155</v>
      </c>
      <c r="AU1715" s="19" t="s">
        <v>85</v>
      </c>
    </row>
    <row r="1716" spans="1:47" s="2" customFormat="1" ht="19.5">
      <c r="A1716" s="36"/>
      <c r="B1716" s="37"/>
      <c r="C1716" s="38"/>
      <c r="D1716" s="193" t="s">
        <v>167</v>
      </c>
      <c r="E1716" s="38"/>
      <c r="F1716" s="200" t="s">
        <v>1868</v>
      </c>
      <c r="G1716" s="38"/>
      <c r="H1716" s="38"/>
      <c r="I1716" s="195"/>
      <c r="J1716" s="38"/>
      <c r="K1716" s="38"/>
      <c r="L1716" s="41"/>
      <c r="M1716" s="196"/>
      <c r="N1716" s="197"/>
      <c r="O1716" s="66"/>
      <c r="P1716" s="66"/>
      <c r="Q1716" s="66"/>
      <c r="R1716" s="66"/>
      <c r="S1716" s="66"/>
      <c r="T1716" s="67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T1716" s="19" t="s">
        <v>167</v>
      </c>
      <c r="AU1716" s="19" t="s">
        <v>85</v>
      </c>
    </row>
    <row r="1717" spans="2:51" s="15" customFormat="1" ht="11.25">
      <c r="B1717" s="227"/>
      <c r="C1717" s="228"/>
      <c r="D1717" s="193" t="s">
        <v>184</v>
      </c>
      <c r="E1717" s="229" t="s">
        <v>19</v>
      </c>
      <c r="F1717" s="230" t="s">
        <v>416</v>
      </c>
      <c r="G1717" s="228"/>
      <c r="H1717" s="229" t="s">
        <v>19</v>
      </c>
      <c r="I1717" s="231"/>
      <c r="J1717" s="228"/>
      <c r="K1717" s="228"/>
      <c r="L1717" s="232"/>
      <c r="M1717" s="233"/>
      <c r="N1717" s="234"/>
      <c r="O1717" s="234"/>
      <c r="P1717" s="234"/>
      <c r="Q1717" s="234"/>
      <c r="R1717" s="234"/>
      <c r="S1717" s="234"/>
      <c r="T1717" s="235"/>
      <c r="AT1717" s="236" t="s">
        <v>184</v>
      </c>
      <c r="AU1717" s="236" t="s">
        <v>85</v>
      </c>
      <c r="AV1717" s="15" t="s">
        <v>83</v>
      </c>
      <c r="AW1717" s="15" t="s">
        <v>37</v>
      </c>
      <c r="AX1717" s="15" t="s">
        <v>75</v>
      </c>
      <c r="AY1717" s="236" t="s">
        <v>144</v>
      </c>
    </row>
    <row r="1718" spans="2:51" s="13" customFormat="1" ht="11.25">
      <c r="B1718" s="201"/>
      <c r="C1718" s="202"/>
      <c r="D1718" s="193" t="s">
        <v>184</v>
      </c>
      <c r="E1718" s="203" t="s">
        <v>19</v>
      </c>
      <c r="F1718" s="204" t="s">
        <v>552</v>
      </c>
      <c r="G1718" s="202"/>
      <c r="H1718" s="205">
        <v>17.45</v>
      </c>
      <c r="I1718" s="206"/>
      <c r="J1718" s="202"/>
      <c r="K1718" s="202"/>
      <c r="L1718" s="207"/>
      <c r="M1718" s="208"/>
      <c r="N1718" s="209"/>
      <c r="O1718" s="209"/>
      <c r="P1718" s="209"/>
      <c r="Q1718" s="209"/>
      <c r="R1718" s="209"/>
      <c r="S1718" s="209"/>
      <c r="T1718" s="210"/>
      <c r="AT1718" s="211" t="s">
        <v>184</v>
      </c>
      <c r="AU1718" s="211" t="s">
        <v>85</v>
      </c>
      <c r="AV1718" s="13" t="s">
        <v>85</v>
      </c>
      <c r="AW1718" s="13" t="s">
        <v>37</v>
      </c>
      <c r="AX1718" s="13" t="s">
        <v>75</v>
      </c>
      <c r="AY1718" s="211" t="s">
        <v>144</v>
      </c>
    </row>
    <row r="1719" spans="2:51" s="13" customFormat="1" ht="11.25">
      <c r="B1719" s="201"/>
      <c r="C1719" s="202"/>
      <c r="D1719" s="193" t="s">
        <v>184</v>
      </c>
      <c r="E1719" s="203" t="s">
        <v>19</v>
      </c>
      <c r="F1719" s="204" t="s">
        <v>553</v>
      </c>
      <c r="G1719" s="202"/>
      <c r="H1719" s="205">
        <v>17.553</v>
      </c>
      <c r="I1719" s="206"/>
      <c r="J1719" s="202"/>
      <c r="K1719" s="202"/>
      <c r="L1719" s="207"/>
      <c r="M1719" s="208"/>
      <c r="N1719" s="209"/>
      <c r="O1719" s="209"/>
      <c r="P1719" s="209"/>
      <c r="Q1719" s="209"/>
      <c r="R1719" s="209"/>
      <c r="S1719" s="209"/>
      <c r="T1719" s="210"/>
      <c r="AT1719" s="211" t="s">
        <v>184</v>
      </c>
      <c r="AU1719" s="211" t="s">
        <v>85</v>
      </c>
      <c r="AV1719" s="13" t="s">
        <v>85</v>
      </c>
      <c r="AW1719" s="13" t="s">
        <v>37</v>
      </c>
      <c r="AX1719" s="13" t="s">
        <v>75</v>
      </c>
      <c r="AY1719" s="211" t="s">
        <v>144</v>
      </c>
    </row>
    <row r="1720" spans="2:51" s="13" customFormat="1" ht="11.25">
      <c r="B1720" s="201"/>
      <c r="C1720" s="202"/>
      <c r="D1720" s="193" t="s">
        <v>184</v>
      </c>
      <c r="E1720" s="203" t="s">
        <v>19</v>
      </c>
      <c r="F1720" s="204" t="s">
        <v>554</v>
      </c>
      <c r="G1720" s="202"/>
      <c r="H1720" s="205">
        <v>41.707</v>
      </c>
      <c r="I1720" s="206"/>
      <c r="J1720" s="202"/>
      <c r="K1720" s="202"/>
      <c r="L1720" s="207"/>
      <c r="M1720" s="208"/>
      <c r="N1720" s="209"/>
      <c r="O1720" s="209"/>
      <c r="P1720" s="209"/>
      <c r="Q1720" s="209"/>
      <c r="R1720" s="209"/>
      <c r="S1720" s="209"/>
      <c r="T1720" s="210"/>
      <c r="AT1720" s="211" t="s">
        <v>184</v>
      </c>
      <c r="AU1720" s="211" t="s">
        <v>85</v>
      </c>
      <c r="AV1720" s="13" t="s">
        <v>85</v>
      </c>
      <c r="AW1720" s="13" t="s">
        <v>37</v>
      </c>
      <c r="AX1720" s="13" t="s">
        <v>75</v>
      </c>
      <c r="AY1720" s="211" t="s">
        <v>144</v>
      </c>
    </row>
    <row r="1721" spans="2:51" s="13" customFormat="1" ht="11.25">
      <c r="B1721" s="201"/>
      <c r="C1721" s="202"/>
      <c r="D1721" s="193" t="s">
        <v>184</v>
      </c>
      <c r="E1721" s="203" t="s">
        <v>19</v>
      </c>
      <c r="F1721" s="204" t="s">
        <v>555</v>
      </c>
      <c r="G1721" s="202"/>
      <c r="H1721" s="205">
        <v>12.48</v>
      </c>
      <c r="I1721" s="206"/>
      <c r="J1721" s="202"/>
      <c r="K1721" s="202"/>
      <c r="L1721" s="207"/>
      <c r="M1721" s="208"/>
      <c r="N1721" s="209"/>
      <c r="O1721" s="209"/>
      <c r="P1721" s="209"/>
      <c r="Q1721" s="209"/>
      <c r="R1721" s="209"/>
      <c r="S1721" s="209"/>
      <c r="T1721" s="210"/>
      <c r="AT1721" s="211" t="s">
        <v>184</v>
      </c>
      <c r="AU1721" s="211" t="s">
        <v>85</v>
      </c>
      <c r="AV1721" s="13" t="s">
        <v>85</v>
      </c>
      <c r="AW1721" s="13" t="s">
        <v>37</v>
      </c>
      <c r="AX1721" s="13" t="s">
        <v>75</v>
      </c>
      <c r="AY1721" s="211" t="s">
        <v>144</v>
      </c>
    </row>
    <row r="1722" spans="2:51" s="13" customFormat="1" ht="11.25">
      <c r="B1722" s="201"/>
      <c r="C1722" s="202"/>
      <c r="D1722" s="193" t="s">
        <v>184</v>
      </c>
      <c r="E1722" s="203" t="s">
        <v>19</v>
      </c>
      <c r="F1722" s="204" t="s">
        <v>556</v>
      </c>
      <c r="G1722" s="202"/>
      <c r="H1722" s="205">
        <v>7.93</v>
      </c>
      <c r="I1722" s="206"/>
      <c r="J1722" s="202"/>
      <c r="K1722" s="202"/>
      <c r="L1722" s="207"/>
      <c r="M1722" s="208"/>
      <c r="N1722" s="209"/>
      <c r="O1722" s="209"/>
      <c r="P1722" s="209"/>
      <c r="Q1722" s="209"/>
      <c r="R1722" s="209"/>
      <c r="S1722" s="209"/>
      <c r="T1722" s="210"/>
      <c r="AT1722" s="211" t="s">
        <v>184</v>
      </c>
      <c r="AU1722" s="211" t="s">
        <v>85</v>
      </c>
      <c r="AV1722" s="13" t="s">
        <v>85</v>
      </c>
      <c r="AW1722" s="13" t="s">
        <v>37</v>
      </c>
      <c r="AX1722" s="13" t="s">
        <v>75</v>
      </c>
      <c r="AY1722" s="211" t="s">
        <v>144</v>
      </c>
    </row>
    <row r="1723" spans="2:51" s="13" customFormat="1" ht="11.25">
      <c r="B1723" s="201"/>
      <c r="C1723" s="202"/>
      <c r="D1723" s="193" t="s">
        <v>184</v>
      </c>
      <c r="E1723" s="203" t="s">
        <v>19</v>
      </c>
      <c r="F1723" s="204" t="s">
        <v>557</v>
      </c>
      <c r="G1723" s="202"/>
      <c r="H1723" s="205">
        <v>5.902</v>
      </c>
      <c r="I1723" s="206"/>
      <c r="J1723" s="202"/>
      <c r="K1723" s="202"/>
      <c r="L1723" s="207"/>
      <c r="M1723" s="208"/>
      <c r="N1723" s="209"/>
      <c r="O1723" s="209"/>
      <c r="P1723" s="209"/>
      <c r="Q1723" s="209"/>
      <c r="R1723" s="209"/>
      <c r="S1723" s="209"/>
      <c r="T1723" s="210"/>
      <c r="AT1723" s="211" t="s">
        <v>184</v>
      </c>
      <c r="AU1723" s="211" t="s">
        <v>85</v>
      </c>
      <c r="AV1723" s="13" t="s">
        <v>85</v>
      </c>
      <c r="AW1723" s="13" t="s">
        <v>37</v>
      </c>
      <c r="AX1723" s="13" t="s">
        <v>75</v>
      </c>
      <c r="AY1723" s="211" t="s">
        <v>144</v>
      </c>
    </row>
    <row r="1724" spans="2:51" s="13" customFormat="1" ht="11.25">
      <c r="B1724" s="201"/>
      <c r="C1724" s="202"/>
      <c r="D1724" s="193" t="s">
        <v>184</v>
      </c>
      <c r="E1724" s="203" t="s">
        <v>19</v>
      </c>
      <c r="F1724" s="204" t="s">
        <v>558</v>
      </c>
      <c r="G1724" s="202"/>
      <c r="H1724" s="205">
        <v>6.384</v>
      </c>
      <c r="I1724" s="206"/>
      <c r="J1724" s="202"/>
      <c r="K1724" s="202"/>
      <c r="L1724" s="207"/>
      <c r="M1724" s="208"/>
      <c r="N1724" s="209"/>
      <c r="O1724" s="209"/>
      <c r="P1724" s="209"/>
      <c r="Q1724" s="209"/>
      <c r="R1724" s="209"/>
      <c r="S1724" s="209"/>
      <c r="T1724" s="210"/>
      <c r="AT1724" s="211" t="s">
        <v>184</v>
      </c>
      <c r="AU1724" s="211" t="s">
        <v>85</v>
      </c>
      <c r="AV1724" s="13" t="s">
        <v>85</v>
      </c>
      <c r="AW1724" s="13" t="s">
        <v>37</v>
      </c>
      <c r="AX1724" s="13" t="s">
        <v>75</v>
      </c>
      <c r="AY1724" s="211" t="s">
        <v>144</v>
      </c>
    </row>
    <row r="1725" spans="2:51" s="13" customFormat="1" ht="11.25">
      <c r="B1725" s="201"/>
      <c r="C1725" s="202"/>
      <c r="D1725" s="193" t="s">
        <v>184</v>
      </c>
      <c r="E1725" s="203" t="s">
        <v>19</v>
      </c>
      <c r="F1725" s="204" t="s">
        <v>559</v>
      </c>
      <c r="G1725" s="202"/>
      <c r="H1725" s="205">
        <v>4.788</v>
      </c>
      <c r="I1725" s="206"/>
      <c r="J1725" s="202"/>
      <c r="K1725" s="202"/>
      <c r="L1725" s="207"/>
      <c r="M1725" s="208"/>
      <c r="N1725" s="209"/>
      <c r="O1725" s="209"/>
      <c r="P1725" s="209"/>
      <c r="Q1725" s="209"/>
      <c r="R1725" s="209"/>
      <c r="S1725" s="209"/>
      <c r="T1725" s="210"/>
      <c r="AT1725" s="211" t="s">
        <v>184</v>
      </c>
      <c r="AU1725" s="211" t="s">
        <v>85</v>
      </c>
      <c r="AV1725" s="13" t="s">
        <v>85</v>
      </c>
      <c r="AW1725" s="13" t="s">
        <v>37</v>
      </c>
      <c r="AX1725" s="13" t="s">
        <v>75</v>
      </c>
      <c r="AY1725" s="211" t="s">
        <v>144</v>
      </c>
    </row>
    <row r="1726" spans="2:51" s="13" customFormat="1" ht="11.25">
      <c r="B1726" s="201"/>
      <c r="C1726" s="202"/>
      <c r="D1726" s="193" t="s">
        <v>184</v>
      </c>
      <c r="E1726" s="203" t="s">
        <v>19</v>
      </c>
      <c r="F1726" s="204" t="s">
        <v>560</v>
      </c>
      <c r="G1726" s="202"/>
      <c r="H1726" s="205">
        <v>11.172</v>
      </c>
      <c r="I1726" s="206"/>
      <c r="J1726" s="202"/>
      <c r="K1726" s="202"/>
      <c r="L1726" s="207"/>
      <c r="M1726" s="208"/>
      <c r="N1726" s="209"/>
      <c r="O1726" s="209"/>
      <c r="P1726" s="209"/>
      <c r="Q1726" s="209"/>
      <c r="R1726" s="209"/>
      <c r="S1726" s="209"/>
      <c r="T1726" s="210"/>
      <c r="AT1726" s="211" t="s">
        <v>184</v>
      </c>
      <c r="AU1726" s="211" t="s">
        <v>85</v>
      </c>
      <c r="AV1726" s="13" t="s">
        <v>85</v>
      </c>
      <c r="AW1726" s="13" t="s">
        <v>37</v>
      </c>
      <c r="AX1726" s="13" t="s">
        <v>75</v>
      </c>
      <c r="AY1726" s="211" t="s">
        <v>144</v>
      </c>
    </row>
    <row r="1727" spans="2:51" s="13" customFormat="1" ht="11.25">
      <c r="B1727" s="201"/>
      <c r="C1727" s="202"/>
      <c r="D1727" s="193" t="s">
        <v>184</v>
      </c>
      <c r="E1727" s="203" t="s">
        <v>19</v>
      </c>
      <c r="F1727" s="204" t="s">
        <v>561</v>
      </c>
      <c r="G1727" s="202"/>
      <c r="H1727" s="205">
        <v>13.796</v>
      </c>
      <c r="I1727" s="206"/>
      <c r="J1727" s="202"/>
      <c r="K1727" s="202"/>
      <c r="L1727" s="207"/>
      <c r="M1727" s="208"/>
      <c r="N1727" s="209"/>
      <c r="O1727" s="209"/>
      <c r="P1727" s="209"/>
      <c r="Q1727" s="209"/>
      <c r="R1727" s="209"/>
      <c r="S1727" s="209"/>
      <c r="T1727" s="210"/>
      <c r="AT1727" s="211" t="s">
        <v>184</v>
      </c>
      <c r="AU1727" s="211" t="s">
        <v>85</v>
      </c>
      <c r="AV1727" s="13" t="s">
        <v>85</v>
      </c>
      <c r="AW1727" s="13" t="s">
        <v>37</v>
      </c>
      <c r="AX1727" s="13" t="s">
        <v>75</v>
      </c>
      <c r="AY1727" s="211" t="s">
        <v>144</v>
      </c>
    </row>
    <row r="1728" spans="2:51" s="13" customFormat="1" ht="11.25">
      <c r="B1728" s="201"/>
      <c r="C1728" s="202"/>
      <c r="D1728" s="193" t="s">
        <v>184</v>
      </c>
      <c r="E1728" s="203" t="s">
        <v>19</v>
      </c>
      <c r="F1728" s="204" t="s">
        <v>562</v>
      </c>
      <c r="G1728" s="202"/>
      <c r="H1728" s="205">
        <v>9.044</v>
      </c>
      <c r="I1728" s="206"/>
      <c r="J1728" s="202"/>
      <c r="K1728" s="202"/>
      <c r="L1728" s="207"/>
      <c r="M1728" s="208"/>
      <c r="N1728" s="209"/>
      <c r="O1728" s="209"/>
      <c r="P1728" s="209"/>
      <c r="Q1728" s="209"/>
      <c r="R1728" s="209"/>
      <c r="S1728" s="209"/>
      <c r="T1728" s="210"/>
      <c r="AT1728" s="211" t="s">
        <v>184</v>
      </c>
      <c r="AU1728" s="211" t="s">
        <v>85</v>
      </c>
      <c r="AV1728" s="13" t="s">
        <v>85</v>
      </c>
      <c r="AW1728" s="13" t="s">
        <v>37</v>
      </c>
      <c r="AX1728" s="13" t="s">
        <v>75</v>
      </c>
      <c r="AY1728" s="211" t="s">
        <v>144</v>
      </c>
    </row>
    <row r="1729" spans="2:51" s="13" customFormat="1" ht="11.25">
      <c r="B1729" s="201"/>
      <c r="C1729" s="202"/>
      <c r="D1729" s="193" t="s">
        <v>184</v>
      </c>
      <c r="E1729" s="203" t="s">
        <v>19</v>
      </c>
      <c r="F1729" s="204" t="s">
        <v>563</v>
      </c>
      <c r="G1729" s="202"/>
      <c r="H1729" s="205">
        <v>29.686</v>
      </c>
      <c r="I1729" s="206"/>
      <c r="J1729" s="202"/>
      <c r="K1729" s="202"/>
      <c r="L1729" s="207"/>
      <c r="M1729" s="208"/>
      <c r="N1729" s="209"/>
      <c r="O1729" s="209"/>
      <c r="P1729" s="209"/>
      <c r="Q1729" s="209"/>
      <c r="R1729" s="209"/>
      <c r="S1729" s="209"/>
      <c r="T1729" s="210"/>
      <c r="AT1729" s="211" t="s">
        <v>184</v>
      </c>
      <c r="AU1729" s="211" t="s">
        <v>85</v>
      </c>
      <c r="AV1729" s="13" t="s">
        <v>85</v>
      </c>
      <c r="AW1729" s="13" t="s">
        <v>37</v>
      </c>
      <c r="AX1729" s="13" t="s">
        <v>75</v>
      </c>
      <c r="AY1729" s="211" t="s">
        <v>144</v>
      </c>
    </row>
    <row r="1730" spans="2:51" s="16" customFormat="1" ht="11.25">
      <c r="B1730" s="237"/>
      <c r="C1730" s="238"/>
      <c r="D1730" s="193" t="s">
        <v>184</v>
      </c>
      <c r="E1730" s="239" t="s">
        <v>19</v>
      </c>
      <c r="F1730" s="240" t="s">
        <v>564</v>
      </c>
      <c r="G1730" s="238"/>
      <c r="H1730" s="241">
        <v>177.89200000000002</v>
      </c>
      <c r="I1730" s="242"/>
      <c r="J1730" s="238"/>
      <c r="K1730" s="238"/>
      <c r="L1730" s="243"/>
      <c r="M1730" s="244"/>
      <c r="N1730" s="245"/>
      <c r="O1730" s="245"/>
      <c r="P1730" s="245"/>
      <c r="Q1730" s="245"/>
      <c r="R1730" s="245"/>
      <c r="S1730" s="245"/>
      <c r="T1730" s="246"/>
      <c r="AT1730" s="247" t="s">
        <v>184</v>
      </c>
      <c r="AU1730" s="247" t="s">
        <v>85</v>
      </c>
      <c r="AV1730" s="16" t="s">
        <v>161</v>
      </c>
      <c r="AW1730" s="16" t="s">
        <v>37</v>
      </c>
      <c r="AX1730" s="16" t="s">
        <v>75</v>
      </c>
      <c r="AY1730" s="247" t="s">
        <v>144</v>
      </c>
    </row>
    <row r="1731" spans="2:51" s="15" customFormat="1" ht="11.25">
      <c r="B1731" s="227"/>
      <c r="C1731" s="228"/>
      <c r="D1731" s="193" t="s">
        <v>184</v>
      </c>
      <c r="E1731" s="229" t="s">
        <v>19</v>
      </c>
      <c r="F1731" s="230" t="s">
        <v>509</v>
      </c>
      <c r="G1731" s="228"/>
      <c r="H1731" s="229" t="s">
        <v>19</v>
      </c>
      <c r="I1731" s="231"/>
      <c r="J1731" s="228"/>
      <c r="K1731" s="228"/>
      <c r="L1731" s="232"/>
      <c r="M1731" s="233"/>
      <c r="N1731" s="234"/>
      <c r="O1731" s="234"/>
      <c r="P1731" s="234"/>
      <c r="Q1731" s="234"/>
      <c r="R1731" s="234"/>
      <c r="S1731" s="234"/>
      <c r="T1731" s="235"/>
      <c r="AT1731" s="236" t="s">
        <v>184</v>
      </c>
      <c r="AU1731" s="236" t="s">
        <v>85</v>
      </c>
      <c r="AV1731" s="15" t="s">
        <v>83</v>
      </c>
      <c r="AW1731" s="15" t="s">
        <v>37</v>
      </c>
      <c r="AX1731" s="15" t="s">
        <v>75</v>
      </c>
      <c r="AY1731" s="236" t="s">
        <v>144</v>
      </c>
    </row>
    <row r="1732" spans="2:51" s="13" customFormat="1" ht="11.25">
      <c r="B1732" s="201"/>
      <c r="C1732" s="202"/>
      <c r="D1732" s="193" t="s">
        <v>184</v>
      </c>
      <c r="E1732" s="203" t="s">
        <v>19</v>
      </c>
      <c r="F1732" s="204" t="s">
        <v>565</v>
      </c>
      <c r="G1732" s="202"/>
      <c r="H1732" s="205">
        <v>6.902</v>
      </c>
      <c r="I1732" s="206"/>
      <c r="J1732" s="202"/>
      <c r="K1732" s="202"/>
      <c r="L1732" s="207"/>
      <c r="M1732" s="208"/>
      <c r="N1732" s="209"/>
      <c r="O1732" s="209"/>
      <c r="P1732" s="209"/>
      <c r="Q1732" s="209"/>
      <c r="R1732" s="209"/>
      <c r="S1732" s="209"/>
      <c r="T1732" s="210"/>
      <c r="AT1732" s="211" t="s">
        <v>184</v>
      </c>
      <c r="AU1732" s="211" t="s">
        <v>85</v>
      </c>
      <c r="AV1732" s="13" t="s">
        <v>85</v>
      </c>
      <c r="AW1732" s="13" t="s">
        <v>37</v>
      </c>
      <c r="AX1732" s="13" t="s">
        <v>75</v>
      </c>
      <c r="AY1732" s="211" t="s">
        <v>144</v>
      </c>
    </row>
    <row r="1733" spans="2:51" s="13" customFormat="1" ht="11.25">
      <c r="B1733" s="201"/>
      <c r="C1733" s="202"/>
      <c r="D1733" s="193" t="s">
        <v>184</v>
      </c>
      <c r="E1733" s="203" t="s">
        <v>19</v>
      </c>
      <c r="F1733" s="204" t="s">
        <v>566</v>
      </c>
      <c r="G1733" s="202"/>
      <c r="H1733" s="205">
        <v>2.233</v>
      </c>
      <c r="I1733" s="206"/>
      <c r="J1733" s="202"/>
      <c r="K1733" s="202"/>
      <c r="L1733" s="207"/>
      <c r="M1733" s="208"/>
      <c r="N1733" s="209"/>
      <c r="O1733" s="209"/>
      <c r="P1733" s="209"/>
      <c r="Q1733" s="209"/>
      <c r="R1733" s="209"/>
      <c r="S1733" s="209"/>
      <c r="T1733" s="210"/>
      <c r="AT1733" s="211" t="s">
        <v>184</v>
      </c>
      <c r="AU1733" s="211" t="s">
        <v>85</v>
      </c>
      <c r="AV1733" s="13" t="s">
        <v>85</v>
      </c>
      <c r="AW1733" s="13" t="s">
        <v>37</v>
      </c>
      <c r="AX1733" s="13" t="s">
        <v>75</v>
      </c>
      <c r="AY1733" s="211" t="s">
        <v>144</v>
      </c>
    </row>
    <row r="1734" spans="2:51" s="13" customFormat="1" ht="11.25">
      <c r="B1734" s="201"/>
      <c r="C1734" s="202"/>
      <c r="D1734" s="193" t="s">
        <v>184</v>
      </c>
      <c r="E1734" s="203" t="s">
        <v>19</v>
      </c>
      <c r="F1734" s="204" t="s">
        <v>567</v>
      </c>
      <c r="G1734" s="202"/>
      <c r="H1734" s="205">
        <v>10.353</v>
      </c>
      <c r="I1734" s="206"/>
      <c r="J1734" s="202"/>
      <c r="K1734" s="202"/>
      <c r="L1734" s="207"/>
      <c r="M1734" s="208"/>
      <c r="N1734" s="209"/>
      <c r="O1734" s="209"/>
      <c r="P1734" s="209"/>
      <c r="Q1734" s="209"/>
      <c r="R1734" s="209"/>
      <c r="S1734" s="209"/>
      <c r="T1734" s="210"/>
      <c r="AT1734" s="211" t="s">
        <v>184</v>
      </c>
      <c r="AU1734" s="211" t="s">
        <v>85</v>
      </c>
      <c r="AV1734" s="13" t="s">
        <v>85</v>
      </c>
      <c r="AW1734" s="13" t="s">
        <v>37</v>
      </c>
      <c r="AX1734" s="13" t="s">
        <v>75</v>
      </c>
      <c r="AY1734" s="211" t="s">
        <v>144</v>
      </c>
    </row>
    <row r="1735" spans="2:51" s="13" customFormat="1" ht="11.25">
      <c r="B1735" s="201"/>
      <c r="C1735" s="202"/>
      <c r="D1735" s="193" t="s">
        <v>184</v>
      </c>
      <c r="E1735" s="203" t="s">
        <v>19</v>
      </c>
      <c r="F1735" s="204" t="s">
        <v>568</v>
      </c>
      <c r="G1735" s="202"/>
      <c r="H1735" s="205">
        <v>8.876</v>
      </c>
      <c r="I1735" s="206"/>
      <c r="J1735" s="202"/>
      <c r="K1735" s="202"/>
      <c r="L1735" s="207"/>
      <c r="M1735" s="208"/>
      <c r="N1735" s="209"/>
      <c r="O1735" s="209"/>
      <c r="P1735" s="209"/>
      <c r="Q1735" s="209"/>
      <c r="R1735" s="209"/>
      <c r="S1735" s="209"/>
      <c r="T1735" s="210"/>
      <c r="AT1735" s="211" t="s">
        <v>184</v>
      </c>
      <c r="AU1735" s="211" t="s">
        <v>85</v>
      </c>
      <c r="AV1735" s="13" t="s">
        <v>85</v>
      </c>
      <c r="AW1735" s="13" t="s">
        <v>37</v>
      </c>
      <c r="AX1735" s="13" t="s">
        <v>75</v>
      </c>
      <c r="AY1735" s="211" t="s">
        <v>144</v>
      </c>
    </row>
    <row r="1736" spans="2:51" s="13" customFormat="1" ht="11.25">
      <c r="B1736" s="201"/>
      <c r="C1736" s="202"/>
      <c r="D1736" s="193" t="s">
        <v>184</v>
      </c>
      <c r="E1736" s="203" t="s">
        <v>19</v>
      </c>
      <c r="F1736" s="204" t="s">
        <v>569</v>
      </c>
      <c r="G1736" s="202"/>
      <c r="H1736" s="205">
        <v>6.895</v>
      </c>
      <c r="I1736" s="206"/>
      <c r="J1736" s="202"/>
      <c r="K1736" s="202"/>
      <c r="L1736" s="207"/>
      <c r="M1736" s="208"/>
      <c r="N1736" s="209"/>
      <c r="O1736" s="209"/>
      <c r="P1736" s="209"/>
      <c r="Q1736" s="209"/>
      <c r="R1736" s="209"/>
      <c r="S1736" s="209"/>
      <c r="T1736" s="210"/>
      <c r="AT1736" s="211" t="s">
        <v>184</v>
      </c>
      <c r="AU1736" s="211" t="s">
        <v>85</v>
      </c>
      <c r="AV1736" s="13" t="s">
        <v>85</v>
      </c>
      <c r="AW1736" s="13" t="s">
        <v>37</v>
      </c>
      <c r="AX1736" s="13" t="s">
        <v>75</v>
      </c>
      <c r="AY1736" s="211" t="s">
        <v>144</v>
      </c>
    </row>
    <row r="1737" spans="2:51" s="13" customFormat="1" ht="11.25">
      <c r="B1737" s="201"/>
      <c r="C1737" s="202"/>
      <c r="D1737" s="193" t="s">
        <v>184</v>
      </c>
      <c r="E1737" s="203" t="s">
        <v>19</v>
      </c>
      <c r="F1737" s="204" t="s">
        <v>570</v>
      </c>
      <c r="G1737" s="202"/>
      <c r="H1737" s="205">
        <v>2.758</v>
      </c>
      <c r="I1737" s="206"/>
      <c r="J1737" s="202"/>
      <c r="K1737" s="202"/>
      <c r="L1737" s="207"/>
      <c r="M1737" s="208"/>
      <c r="N1737" s="209"/>
      <c r="O1737" s="209"/>
      <c r="P1737" s="209"/>
      <c r="Q1737" s="209"/>
      <c r="R1737" s="209"/>
      <c r="S1737" s="209"/>
      <c r="T1737" s="210"/>
      <c r="AT1737" s="211" t="s">
        <v>184</v>
      </c>
      <c r="AU1737" s="211" t="s">
        <v>85</v>
      </c>
      <c r="AV1737" s="13" t="s">
        <v>85</v>
      </c>
      <c r="AW1737" s="13" t="s">
        <v>37</v>
      </c>
      <c r="AX1737" s="13" t="s">
        <v>75</v>
      </c>
      <c r="AY1737" s="211" t="s">
        <v>144</v>
      </c>
    </row>
    <row r="1738" spans="2:51" s="13" customFormat="1" ht="11.25">
      <c r="B1738" s="201"/>
      <c r="C1738" s="202"/>
      <c r="D1738" s="193" t="s">
        <v>184</v>
      </c>
      <c r="E1738" s="203" t="s">
        <v>19</v>
      </c>
      <c r="F1738" s="204" t="s">
        <v>571</v>
      </c>
      <c r="G1738" s="202"/>
      <c r="H1738" s="205">
        <v>6.304</v>
      </c>
      <c r="I1738" s="206"/>
      <c r="J1738" s="202"/>
      <c r="K1738" s="202"/>
      <c r="L1738" s="207"/>
      <c r="M1738" s="208"/>
      <c r="N1738" s="209"/>
      <c r="O1738" s="209"/>
      <c r="P1738" s="209"/>
      <c r="Q1738" s="209"/>
      <c r="R1738" s="209"/>
      <c r="S1738" s="209"/>
      <c r="T1738" s="210"/>
      <c r="AT1738" s="211" t="s">
        <v>184</v>
      </c>
      <c r="AU1738" s="211" t="s">
        <v>85</v>
      </c>
      <c r="AV1738" s="13" t="s">
        <v>85</v>
      </c>
      <c r="AW1738" s="13" t="s">
        <v>37</v>
      </c>
      <c r="AX1738" s="13" t="s">
        <v>75</v>
      </c>
      <c r="AY1738" s="211" t="s">
        <v>144</v>
      </c>
    </row>
    <row r="1739" spans="2:51" s="13" customFormat="1" ht="11.25">
      <c r="B1739" s="201"/>
      <c r="C1739" s="202"/>
      <c r="D1739" s="193" t="s">
        <v>184</v>
      </c>
      <c r="E1739" s="203" t="s">
        <v>19</v>
      </c>
      <c r="F1739" s="204" t="s">
        <v>572</v>
      </c>
      <c r="G1739" s="202"/>
      <c r="H1739" s="205">
        <v>2.955</v>
      </c>
      <c r="I1739" s="206"/>
      <c r="J1739" s="202"/>
      <c r="K1739" s="202"/>
      <c r="L1739" s="207"/>
      <c r="M1739" s="208"/>
      <c r="N1739" s="209"/>
      <c r="O1739" s="209"/>
      <c r="P1739" s="209"/>
      <c r="Q1739" s="209"/>
      <c r="R1739" s="209"/>
      <c r="S1739" s="209"/>
      <c r="T1739" s="210"/>
      <c r="AT1739" s="211" t="s">
        <v>184</v>
      </c>
      <c r="AU1739" s="211" t="s">
        <v>85</v>
      </c>
      <c r="AV1739" s="13" t="s">
        <v>85</v>
      </c>
      <c r="AW1739" s="13" t="s">
        <v>37</v>
      </c>
      <c r="AX1739" s="13" t="s">
        <v>75</v>
      </c>
      <c r="AY1739" s="211" t="s">
        <v>144</v>
      </c>
    </row>
    <row r="1740" spans="2:51" s="16" customFormat="1" ht="11.25">
      <c r="B1740" s="237"/>
      <c r="C1740" s="238"/>
      <c r="D1740" s="193" t="s">
        <v>184</v>
      </c>
      <c r="E1740" s="239" t="s">
        <v>19</v>
      </c>
      <c r="F1740" s="240" t="s">
        <v>564</v>
      </c>
      <c r="G1740" s="238"/>
      <c r="H1740" s="241">
        <v>47.276</v>
      </c>
      <c r="I1740" s="242"/>
      <c r="J1740" s="238"/>
      <c r="K1740" s="238"/>
      <c r="L1740" s="243"/>
      <c r="M1740" s="244"/>
      <c r="N1740" s="245"/>
      <c r="O1740" s="245"/>
      <c r="P1740" s="245"/>
      <c r="Q1740" s="245"/>
      <c r="R1740" s="245"/>
      <c r="S1740" s="245"/>
      <c r="T1740" s="246"/>
      <c r="AT1740" s="247" t="s">
        <v>184</v>
      </c>
      <c r="AU1740" s="247" t="s">
        <v>85</v>
      </c>
      <c r="AV1740" s="16" t="s">
        <v>161</v>
      </c>
      <c r="AW1740" s="16" t="s">
        <v>37</v>
      </c>
      <c r="AX1740" s="16" t="s">
        <v>75</v>
      </c>
      <c r="AY1740" s="247" t="s">
        <v>144</v>
      </c>
    </row>
    <row r="1741" spans="2:51" s="14" customFormat="1" ht="11.25">
      <c r="B1741" s="212"/>
      <c r="C1741" s="213"/>
      <c r="D1741" s="193" t="s">
        <v>184</v>
      </c>
      <c r="E1741" s="214" t="s">
        <v>19</v>
      </c>
      <c r="F1741" s="215" t="s">
        <v>186</v>
      </c>
      <c r="G1741" s="213"/>
      <c r="H1741" s="216">
        <v>225.16800000000006</v>
      </c>
      <c r="I1741" s="217"/>
      <c r="J1741" s="213"/>
      <c r="K1741" s="213"/>
      <c r="L1741" s="218"/>
      <c r="M1741" s="219"/>
      <c r="N1741" s="220"/>
      <c r="O1741" s="220"/>
      <c r="P1741" s="220"/>
      <c r="Q1741" s="220"/>
      <c r="R1741" s="220"/>
      <c r="S1741" s="220"/>
      <c r="T1741" s="221"/>
      <c r="AT1741" s="222" t="s">
        <v>184</v>
      </c>
      <c r="AU1741" s="222" t="s">
        <v>85</v>
      </c>
      <c r="AV1741" s="14" t="s">
        <v>169</v>
      </c>
      <c r="AW1741" s="14" t="s">
        <v>37</v>
      </c>
      <c r="AX1741" s="14" t="s">
        <v>83</v>
      </c>
      <c r="AY1741" s="222" t="s">
        <v>144</v>
      </c>
    </row>
    <row r="1742" spans="2:63" s="12" customFormat="1" ht="25.9" customHeight="1">
      <c r="B1742" s="164"/>
      <c r="C1742" s="165"/>
      <c r="D1742" s="166" t="s">
        <v>74</v>
      </c>
      <c r="E1742" s="167" t="s">
        <v>1869</v>
      </c>
      <c r="F1742" s="167" t="s">
        <v>1870</v>
      </c>
      <c r="G1742" s="165"/>
      <c r="H1742" s="165"/>
      <c r="I1742" s="168"/>
      <c r="J1742" s="169">
        <f>BK1742</f>
        <v>0</v>
      </c>
      <c r="K1742" s="165"/>
      <c r="L1742" s="170"/>
      <c r="M1742" s="171"/>
      <c r="N1742" s="172"/>
      <c r="O1742" s="172"/>
      <c r="P1742" s="173">
        <f>SUM(P1743:P1766)</f>
        <v>0</v>
      </c>
      <c r="Q1742" s="172"/>
      <c r="R1742" s="173">
        <f>SUM(R1743:R1766)</f>
        <v>0</v>
      </c>
      <c r="S1742" s="172"/>
      <c r="T1742" s="174">
        <f>SUM(T1743:T1766)</f>
        <v>0</v>
      </c>
      <c r="AR1742" s="175" t="s">
        <v>169</v>
      </c>
      <c r="AT1742" s="176" t="s">
        <v>74</v>
      </c>
      <c r="AU1742" s="176" t="s">
        <v>75</v>
      </c>
      <c r="AY1742" s="175" t="s">
        <v>144</v>
      </c>
      <c r="BK1742" s="177">
        <f>SUM(BK1743:BK1766)</f>
        <v>0</v>
      </c>
    </row>
    <row r="1743" spans="1:65" s="2" customFormat="1" ht="16.5" customHeight="1">
      <c r="A1743" s="36"/>
      <c r="B1743" s="37"/>
      <c r="C1743" s="180" t="s">
        <v>1871</v>
      </c>
      <c r="D1743" s="180" t="s">
        <v>147</v>
      </c>
      <c r="E1743" s="181" t="s">
        <v>1872</v>
      </c>
      <c r="F1743" s="182" t="s">
        <v>1873</v>
      </c>
      <c r="G1743" s="183" t="s">
        <v>180</v>
      </c>
      <c r="H1743" s="184">
        <v>128</v>
      </c>
      <c r="I1743" s="185"/>
      <c r="J1743" s="186">
        <f>ROUND(I1743*H1743,2)</f>
        <v>0</v>
      </c>
      <c r="K1743" s="182" t="s">
        <v>151</v>
      </c>
      <c r="L1743" s="41"/>
      <c r="M1743" s="187" t="s">
        <v>19</v>
      </c>
      <c r="N1743" s="188" t="s">
        <v>46</v>
      </c>
      <c r="O1743" s="66"/>
      <c r="P1743" s="189">
        <f>O1743*H1743</f>
        <v>0</v>
      </c>
      <c r="Q1743" s="189">
        <v>0</v>
      </c>
      <c r="R1743" s="189">
        <f>Q1743*H1743</f>
        <v>0</v>
      </c>
      <c r="S1743" s="189">
        <v>0</v>
      </c>
      <c r="T1743" s="190">
        <f>S1743*H1743</f>
        <v>0</v>
      </c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R1743" s="191" t="s">
        <v>1874</v>
      </c>
      <c r="AT1743" s="191" t="s">
        <v>147</v>
      </c>
      <c r="AU1743" s="191" t="s">
        <v>83</v>
      </c>
      <c r="AY1743" s="19" t="s">
        <v>144</v>
      </c>
      <c r="BE1743" s="192">
        <f>IF(N1743="základní",J1743,0)</f>
        <v>0</v>
      </c>
      <c r="BF1743" s="192">
        <f>IF(N1743="snížená",J1743,0)</f>
        <v>0</v>
      </c>
      <c r="BG1743" s="192">
        <f>IF(N1743="zákl. přenesená",J1743,0)</f>
        <v>0</v>
      </c>
      <c r="BH1743" s="192">
        <f>IF(N1743="sníž. přenesená",J1743,0)</f>
        <v>0</v>
      </c>
      <c r="BI1743" s="192">
        <f>IF(N1743="nulová",J1743,0)</f>
        <v>0</v>
      </c>
      <c r="BJ1743" s="19" t="s">
        <v>83</v>
      </c>
      <c r="BK1743" s="192">
        <f>ROUND(I1743*H1743,2)</f>
        <v>0</v>
      </c>
      <c r="BL1743" s="19" t="s">
        <v>1874</v>
      </c>
      <c r="BM1743" s="191" t="s">
        <v>1875</v>
      </c>
    </row>
    <row r="1744" spans="1:47" s="2" customFormat="1" ht="11.25">
      <c r="A1744" s="36"/>
      <c r="B1744" s="37"/>
      <c r="C1744" s="38"/>
      <c r="D1744" s="193" t="s">
        <v>154</v>
      </c>
      <c r="E1744" s="38"/>
      <c r="F1744" s="194" t="s">
        <v>1876</v>
      </c>
      <c r="G1744" s="38"/>
      <c r="H1744" s="38"/>
      <c r="I1744" s="195"/>
      <c r="J1744" s="38"/>
      <c r="K1744" s="38"/>
      <c r="L1744" s="41"/>
      <c r="M1744" s="196"/>
      <c r="N1744" s="197"/>
      <c r="O1744" s="66"/>
      <c r="P1744" s="66"/>
      <c r="Q1744" s="66"/>
      <c r="R1744" s="66"/>
      <c r="S1744" s="66"/>
      <c r="T1744" s="67"/>
      <c r="U1744" s="36"/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T1744" s="19" t="s">
        <v>154</v>
      </c>
      <c r="AU1744" s="19" t="s">
        <v>83</v>
      </c>
    </row>
    <row r="1745" spans="1:47" s="2" customFormat="1" ht="11.25">
      <c r="A1745" s="36"/>
      <c r="B1745" s="37"/>
      <c r="C1745" s="38"/>
      <c r="D1745" s="198" t="s">
        <v>155</v>
      </c>
      <c r="E1745" s="38"/>
      <c r="F1745" s="199" t="s">
        <v>1877</v>
      </c>
      <c r="G1745" s="38"/>
      <c r="H1745" s="38"/>
      <c r="I1745" s="195"/>
      <c r="J1745" s="38"/>
      <c r="K1745" s="38"/>
      <c r="L1745" s="41"/>
      <c r="M1745" s="196"/>
      <c r="N1745" s="197"/>
      <c r="O1745" s="66"/>
      <c r="P1745" s="66"/>
      <c r="Q1745" s="66"/>
      <c r="R1745" s="66"/>
      <c r="S1745" s="66"/>
      <c r="T1745" s="67"/>
      <c r="U1745" s="36"/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T1745" s="19" t="s">
        <v>155</v>
      </c>
      <c r="AU1745" s="19" t="s">
        <v>83</v>
      </c>
    </row>
    <row r="1746" spans="1:47" s="2" customFormat="1" ht="29.25">
      <c r="A1746" s="36"/>
      <c r="B1746" s="37"/>
      <c r="C1746" s="38"/>
      <c r="D1746" s="193" t="s">
        <v>167</v>
      </c>
      <c r="E1746" s="38"/>
      <c r="F1746" s="200" t="s">
        <v>1878</v>
      </c>
      <c r="G1746" s="38"/>
      <c r="H1746" s="38"/>
      <c r="I1746" s="195"/>
      <c r="J1746" s="38"/>
      <c r="K1746" s="38"/>
      <c r="L1746" s="41"/>
      <c r="M1746" s="196"/>
      <c r="N1746" s="197"/>
      <c r="O1746" s="66"/>
      <c r="P1746" s="66"/>
      <c r="Q1746" s="66"/>
      <c r="R1746" s="66"/>
      <c r="S1746" s="66"/>
      <c r="T1746" s="67"/>
      <c r="U1746" s="36"/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T1746" s="19" t="s">
        <v>167</v>
      </c>
      <c r="AU1746" s="19" t="s">
        <v>83</v>
      </c>
    </row>
    <row r="1747" spans="2:51" s="13" customFormat="1" ht="11.25">
      <c r="B1747" s="201"/>
      <c r="C1747" s="202"/>
      <c r="D1747" s="193" t="s">
        <v>184</v>
      </c>
      <c r="E1747" s="203" t="s">
        <v>19</v>
      </c>
      <c r="F1747" s="204" t="s">
        <v>1879</v>
      </c>
      <c r="G1747" s="202"/>
      <c r="H1747" s="205">
        <v>128</v>
      </c>
      <c r="I1747" s="206"/>
      <c r="J1747" s="202"/>
      <c r="K1747" s="202"/>
      <c r="L1747" s="207"/>
      <c r="M1747" s="208"/>
      <c r="N1747" s="209"/>
      <c r="O1747" s="209"/>
      <c r="P1747" s="209"/>
      <c r="Q1747" s="209"/>
      <c r="R1747" s="209"/>
      <c r="S1747" s="209"/>
      <c r="T1747" s="210"/>
      <c r="AT1747" s="211" t="s">
        <v>184</v>
      </c>
      <c r="AU1747" s="211" t="s">
        <v>83</v>
      </c>
      <c r="AV1747" s="13" t="s">
        <v>85</v>
      </c>
      <c r="AW1747" s="13" t="s">
        <v>37</v>
      </c>
      <c r="AX1747" s="13" t="s">
        <v>75</v>
      </c>
      <c r="AY1747" s="211" t="s">
        <v>144</v>
      </c>
    </row>
    <row r="1748" spans="2:51" s="14" customFormat="1" ht="11.25">
      <c r="B1748" s="212"/>
      <c r="C1748" s="213"/>
      <c r="D1748" s="193" t="s">
        <v>184</v>
      </c>
      <c r="E1748" s="214" t="s">
        <v>19</v>
      </c>
      <c r="F1748" s="215" t="s">
        <v>186</v>
      </c>
      <c r="G1748" s="213"/>
      <c r="H1748" s="216">
        <v>128</v>
      </c>
      <c r="I1748" s="217"/>
      <c r="J1748" s="213"/>
      <c r="K1748" s="213"/>
      <c r="L1748" s="218"/>
      <c r="M1748" s="219"/>
      <c r="N1748" s="220"/>
      <c r="O1748" s="220"/>
      <c r="P1748" s="220"/>
      <c r="Q1748" s="220"/>
      <c r="R1748" s="220"/>
      <c r="S1748" s="220"/>
      <c r="T1748" s="221"/>
      <c r="AT1748" s="222" t="s">
        <v>184</v>
      </c>
      <c r="AU1748" s="222" t="s">
        <v>83</v>
      </c>
      <c r="AV1748" s="14" t="s">
        <v>169</v>
      </c>
      <c r="AW1748" s="14" t="s">
        <v>37</v>
      </c>
      <c r="AX1748" s="14" t="s">
        <v>83</v>
      </c>
      <c r="AY1748" s="222" t="s">
        <v>144</v>
      </c>
    </row>
    <row r="1749" spans="1:65" s="2" customFormat="1" ht="16.5" customHeight="1">
      <c r="A1749" s="36"/>
      <c r="B1749" s="37"/>
      <c r="C1749" s="180" t="s">
        <v>1880</v>
      </c>
      <c r="D1749" s="180" t="s">
        <v>147</v>
      </c>
      <c r="E1749" s="181" t="s">
        <v>1881</v>
      </c>
      <c r="F1749" s="182" t="s">
        <v>1882</v>
      </c>
      <c r="G1749" s="183" t="s">
        <v>180</v>
      </c>
      <c r="H1749" s="184">
        <v>48</v>
      </c>
      <c r="I1749" s="185"/>
      <c r="J1749" s="186">
        <f>ROUND(I1749*H1749,2)</f>
        <v>0</v>
      </c>
      <c r="K1749" s="182" t="s">
        <v>151</v>
      </c>
      <c r="L1749" s="41"/>
      <c r="M1749" s="187" t="s">
        <v>19</v>
      </c>
      <c r="N1749" s="188" t="s">
        <v>46</v>
      </c>
      <c r="O1749" s="66"/>
      <c r="P1749" s="189">
        <f>O1749*H1749</f>
        <v>0</v>
      </c>
      <c r="Q1749" s="189">
        <v>0</v>
      </c>
      <c r="R1749" s="189">
        <f>Q1749*H1749</f>
        <v>0</v>
      </c>
      <c r="S1749" s="189">
        <v>0</v>
      </c>
      <c r="T1749" s="190">
        <f>S1749*H1749</f>
        <v>0</v>
      </c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R1749" s="191" t="s">
        <v>1874</v>
      </c>
      <c r="AT1749" s="191" t="s">
        <v>147</v>
      </c>
      <c r="AU1749" s="191" t="s">
        <v>83</v>
      </c>
      <c r="AY1749" s="19" t="s">
        <v>144</v>
      </c>
      <c r="BE1749" s="192">
        <f>IF(N1749="základní",J1749,0)</f>
        <v>0</v>
      </c>
      <c r="BF1749" s="192">
        <f>IF(N1749="snížená",J1749,0)</f>
        <v>0</v>
      </c>
      <c r="BG1749" s="192">
        <f>IF(N1749="zákl. přenesená",J1749,0)</f>
        <v>0</v>
      </c>
      <c r="BH1749" s="192">
        <f>IF(N1749="sníž. přenesená",J1749,0)</f>
        <v>0</v>
      </c>
      <c r="BI1749" s="192">
        <f>IF(N1749="nulová",J1749,0)</f>
        <v>0</v>
      </c>
      <c r="BJ1749" s="19" t="s">
        <v>83</v>
      </c>
      <c r="BK1749" s="192">
        <f>ROUND(I1749*H1749,2)</f>
        <v>0</v>
      </c>
      <c r="BL1749" s="19" t="s">
        <v>1874</v>
      </c>
      <c r="BM1749" s="191" t="s">
        <v>1883</v>
      </c>
    </row>
    <row r="1750" spans="1:47" s="2" customFormat="1" ht="11.25">
      <c r="A1750" s="36"/>
      <c r="B1750" s="37"/>
      <c r="C1750" s="38"/>
      <c r="D1750" s="193" t="s">
        <v>154</v>
      </c>
      <c r="E1750" s="38"/>
      <c r="F1750" s="194" t="s">
        <v>1884</v>
      </c>
      <c r="G1750" s="38"/>
      <c r="H1750" s="38"/>
      <c r="I1750" s="195"/>
      <c r="J1750" s="38"/>
      <c r="K1750" s="38"/>
      <c r="L1750" s="41"/>
      <c r="M1750" s="196"/>
      <c r="N1750" s="197"/>
      <c r="O1750" s="66"/>
      <c r="P1750" s="66"/>
      <c r="Q1750" s="66"/>
      <c r="R1750" s="66"/>
      <c r="S1750" s="66"/>
      <c r="T1750" s="67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T1750" s="19" t="s">
        <v>154</v>
      </c>
      <c r="AU1750" s="19" t="s">
        <v>83</v>
      </c>
    </row>
    <row r="1751" spans="1:47" s="2" customFormat="1" ht="11.25">
      <c r="A1751" s="36"/>
      <c r="B1751" s="37"/>
      <c r="C1751" s="38"/>
      <c r="D1751" s="198" t="s">
        <v>155</v>
      </c>
      <c r="E1751" s="38"/>
      <c r="F1751" s="199" t="s">
        <v>1885</v>
      </c>
      <c r="G1751" s="38"/>
      <c r="H1751" s="38"/>
      <c r="I1751" s="195"/>
      <c r="J1751" s="38"/>
      <c r="K1751" s="38"/>
      <c r="L1751" s="41"/>
      <c r="M1751" s="196"/>
      <c r="N1751" s="197"/>
      <c r="O1751" s="66"/>
      <c r="P1751" s="66"/>
      <c r="Q1751" s="66"/>
      <c r="R1751" s="66"/>
      <c r="S1751" s="66"/>
      <c r="T1751" s="67"/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T1751" s="19" t="s">
        <v>155</v>
      </c>
      <c r="AU1751" s="19" t="s">
        <v>83</v>
      </c>
    </row>
    <row r="1752" spans="1:47" s="2" customFormat="1" ht="29.25">
      <c r="A1752" s="36"/>
      <c r="B1752" s="37"/>
      <c r="C1752" s="38"/>
      <c r="D1752" s="193" t="s">
        <v>167</v>
      </c>
      <c r="E1752" s="38"/>
      <c r="F1752" s="200" t="s">
        <v>1886</v>
      </c>
      <c r="G1752" s="38"/>
      <c r="H1752" s="38"/>
      <c r="I1752" s="195"/>
      <c r="J1752" s="38"/>
      <c r="K1752" s="38"/>
      <c r="L1752" s="41"/>
      <c r="M1752" s="196"/>
      <c r="N1752" s="197"/>
      <c r="O1752" s="66"/>
      <c r="P1752" s="66"/>
      <c r="Q1752" s="66"/>
      <c r="R1752" s="66"/>
      <c r="S1752" s="66"/>
      <c r="T1752" s="67"/>
      <c r="U1752" s="36"/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T1752" s="19" t="s">
        <v>167</v>
      </c>
      <c r="AU1752" s="19" t="s">
        <v>83</v>
      </c>
    </row>
    <row r="1753" spans="2:51" s="13" customFormat="1" ht="11.25">
      <c r="B1753" s="201"/>
      <c r="C1753" s="202"/>
      <c r="D1753" s="193" t="s">
        <v>184</v>
      </c>
      <c r="E1753" s="203" t="s">
        <v>19</v>
      </c>
      <c r="F1753" s="204" t="s">
        <v>1887</v>
      </c>
      <c r="G1753" s="202"/>
      <c r="H1753" s="205">
        <v>48</v>
      </c>
      <c r="I1753" s="206"/>
      <c r="J1753" s="202"/>
      <c r="K1753" s="202"/>
      <c r="L1753" s="207"/>
      <c r="M1753" s="208"/>
      <c r="N1753" s="209"/>
      <c r="O1753" s="209"/>
      <c r="P1753" s="209"/>
      <c r="Q1753" s="209"/>
      <c r="R1753" s="209"/>
      <c r="S1753" s="209"/>
      <c r="T1753" s="210"/>
      <c r="AT1753" s="211" t="s">
        <v>184</v>
      </c>
      <c r="AU1753" s="211" t="s">
        <v>83</v>
      </c>
      <c r="AV1753" s="13" t="s">
        <v>85</v>
      </c>
      <c r="AW1753" s="13" t="s">
        <v>37</v>
      </c>
      <c r="AX1753" s="13" t="s">
        <v>75</v>
      </c>
      <c r="AY1753" s="211" t="s">
        <v>144</v>
      </c>
    </row>
    <row r="1754" spans="2:51" s="14" customFormat="1" ht="11.25">
      <c r="B1754" s="212"/>
      <c r="C1754" s="213"/>
      <c r="D1754" s="193" t="s">
        <v>184</v>
      </c>
      <c r="E1754" s="214" t="s">
        <v>19</v>
      </c>
      <c r="F1754" s="215" t="s">
        <v>186</v>
      </c>
      <c r="G1754" s="213"/>
      <c r="H1754" s="216">
        <v>48</v>
      </c>
      <c r="I1754" s="217"/>
      <c r="J1754" s="213"/>
      <c r="K1754" s="213"/>
      <c r="L1754" s="218"/>
      <c r="M1754" s="219"/>
      <c r="N1754" s="220"/>
      <c r="O1754" s="220"/>
      <c r="P1754" s="220"/>
      <c r="Q1754" s="220"/>
      <c r="R1754" s="220"/>
      <c r="S1754" s="220"/>
      <c r="T1754" s="221"/>
      <c r="AT1754" s="222" t="s">
        <v>184</v>
      </c>
      <c r="AU1754" s="222" t="s">
        <v>83</v>
      </c>
      <c r="AV1754" s="14" t="s">
        <v>169</v>
      </c>
      <c r="AW1754" s="14" t="s">
        <v>37</v>
      </c>
      <c r="AX1754" s="14" t="s">
        <v>83</v>
      </c>
      <c r="AY1754" s="222" t="s">
        <v>144</v>
      </c>
    </row>
    <row r="1755" spans="1:65" s="2" customFormat="1" ht="16.5" customHeight="1">
      <c r="A1755" s="36"/>
      <c r="B1755" s="37"/>
      <c r="C1755" s="180" t="s">
        <v>1888</v>
      </c>
      <c r="D1755" s="180" t="s">
        <v>147</v>
      </c>
      <c r="E1755" s="181" t="s">
        <v>1889</v>
      </c>
      <c r="F1755" s="182" t="s">
        <v>1890</v>
      </c>
      <c r="G1755" s="183" t="s">
        <v>180</v>
      </c>
      <c r="H1755" s="184">
        <v>192</v>
      </c>
      <c r="I1755" s="185"/>
      <c r="J1755" s="186">
        <f>ROUND(I1755*H1755,2)</f>
        <v>0</v>
      </c>
      <c r="K1755" s="182" t="s">
        <v>151</v>
      </c>
      <c r="L1755" s="41"/>
      <c r="M1755" s="187" t="s">
        <v>19</v>
      </c>
      <c r="N1755" s="188" t="s">
        <v>46</v>
      </c>
      <c r="O1755" s="66"/>
      <c r="P1755" s="189">
        <f>O1755*H1755</f>
        <v>0</v>
      </c>
      <c r="Q1755" s="189">
        <v>0</v>
      </c>
      <c r="R1755" s="189">
        <f>Q1755*H1755</f>
        <v>0</v>
      </c>
      <c r="S1755" s="189">
        <v>0</v>
      </c>
      <c r="T1755" s="190">
        <f>S1755*H1755</f>
        <v>0</v>
      </c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R1755" s="191" t="s">
        <v>1874</v>
      </c>
      <c r="AT1755" s="191" t="s">
        <v>147</v>
      </c>
      <c r="AU1755" s="191" t="s">
        <v>83</v>
      </c>
      <c r="AY1755" s="19" t="s">
        <v>144</v>
      </c>
      <c r="BE1755" s="192">
        <f>IF(N1755="základní",J1755,0)</f>
        <v>0</v>
      </c>
      <c r="BF1755" s="192">
        <f>IF(N1755="snížená",J1755,0)</f>
        <v>0</v>
      </c>
      <c r="BG1755" s="192">
        <f>IF(N1755="zákl. přenesená",J1755,0)</f>
        <v>0</v>
      </c>
      <c r="BH1755" s="192">
        <f>IF(N1755="sníž. přenesená",J1755,0)</f>
        <v>0</v>
      </c>
      <c r="BI1755" s="192">
        <f>IF(N1755="nulová",J1755,0)</f>
        <v>0</v>
      </c>
      <c r="BJ1755" s="19" t="s">
        <v>83</v>
      </c>
      <c r="BK1755" s="192">
        <f>ROUND(I1755*H1755,2)</f>
        <v>0</v>
      </c>
      <c r="BL1755" s="19" t="s">
        <v>1874</v>
      </c>
      <c r="BM1755" s="191" t="s">
        <v>1891</v>
      </c>
    </row>
    <row r="1756" spans="1:47" s="2" customFormat="1" ht="11.25">
      <c r="A1756" s="36"/>
      <c r="B1756" s="37"/>
      <c r="C1756" s="38"/>
      <c r="D1756" s="193" t="s">
        <v>154</v>
      </c>
      <c r="E1756" s="38"/>
      <c r="F1756" s="194" t="s">
        <v>1892</v>
      </c>
      <c r="G1756" s="38"/>
      <c r="H1756" s="38"/>
      <c r="I1756" s="195"/>
      <c r="J1756" s="38"/>
      <c r="K1756" s="38"/>
      <c r="L1756" s="41"/>
      <c r="M1756" s="196"/>
      <c r="N1756" s="197"/>
      <c r="O1756" s="66"/>
      <c r="P1756" s="66"/>
      <c r="Q1756" s="66"/>
      <c r="R1756" s="66"/>
      <c r="S1756" s="66"/>
      <c r="T1756" s="67"/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T1756" s="19" t="s">
        <v>154</v>
      </c>
      <c r="AU1756" s="19" t="s">
        <v>83</v>
      </c>
    </row>
    <row r="1757" spans="1:47" s="2" customFormat="1" ht="11.25">
      <c r="A1757" s="36"/>
      <c r="B1757" s="37"/>
      <c r="C1757" s="38"/>
      <c r="D1757" s="198" t="s">
        <v>155</v>
      </c>
      <c r="E1757" s="38"/>
      <c r="F1757" s="199" t="s">
        <v>1893</v>
      </c>
      <c r="G1757" s="38"/>
      <c r="H1757" s="38"/>
      <c r="I1757" s="195"/>
      <c r="J1757" s="38"/>
      <c r="K1757" s="38"/>
      <c r="L1757" s="41"/>
      <c r="M1757" s="196"/>
      <c r="N1757" s="197"/>
      <c r="O1757" s="66"/>
      <c r="P1757" s="66"/>
      <c r="Q1757" s="66"/>
      <c r="R1757" s="66"/>
      <c r="S1757" s="66"/>
      <c r="T1757" s="67"/>
      <c r="U1757" s="36"/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T1757" s="19" t="s">
        <v>155</v>
      </c>
      <c r="AU1757" s="19" t="s">
        <v>83</v>
      </c>
    </row>
    <row r="1758" spans="1:47" s="2" customFormat="1" ht="19.5">
      <c r="A1758" s="36"/>
      <c r="B1758" s="37"/>
      <c r="C1758" s="38"/>
      <c r="D1758" s="193" t="s">
        <v>167</v>
      </c>
      <c r="E1758" s="38"/>
      <c r="F1758" s="200" t="s">
        <v>1894</v>
      </c>
      <c r="G1758" s="38"/>
      <c r="H1758" s="38"/>
      <c r="I1758" s="195"/>
      <c r="J1758" s="38"/>
      <c r="K1758" s="38"/>
      <c r="L1758" s="41"/>
      <c r="M1758" s="196"/>
      <c r="N1758" s="197"/>
      <c r="O1758" s="66"/>
      <c r="P1758" s="66"/>
      <c r="Q1758" s="66"/>
      <c r="R1758" s="66"/>
      <c r="S1758" s="66"/>
      <c r="T1758" s="67"/>
      <c r="U1758" s="36"/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T1758" s="19" t="s">
        <v>167</v>
      </c>
      <c r="AU1758" s="19" t="s">
        <v>83</v>
      </c>
    </row>
    <row r="1759" spans="2:51" s="13" customFormat="1" ht="11.25">
      <c r="B1759" s="201"/>
      <c r="C1759" s="202"/>
      <c r="D1759" s="193" t="s">
        <v>184</v>
      </c>
      <c r="E1759" s="203" t="s">
        <v>19</v>
      </c>
      <c r="F1759" s="204" t="s">
        <v>1895</v>
      </c>
      <c r="G1759" s="202"/>
      <c r="H1759" s="205">
        <v>192</v>
      </c>
      <c r="I1759" s="206"/>
      <c r="J1759" s="202"/>
      <c r="K1759" s="202"/>
      <c r="L1759" s="207"/>
      <c r="M1759" s="208"/>
      <c r="N1759" s="209"/>
      <c r="O1759" s="209"/>
      <c r="P1759" s="209"/>
      <c r="Q1759" s="209"/>
      <c r="R1759" s="209"/>
      <c r="S1759" s="209"/>
      <c r="T1759" s="210"/>
      <c r="AT1759" s="211" t="s">
        <v>184</v>
      </c>
      <c r="AU1759" s="211" t="s">
        <v>83</v>
      </c>
      <c r="AV1759" s="13" t="s">
        <v>85</v>
      </c>
      <c r="AW1759" s="13" t="s">
        <v>37</v>
      </c>
      <c r="AX1759" s="13" t="s">
        <v>75</v>
      </c>
      <c r="AY1759" s="211" t="s">
        <v>144</v>
      </c>
    </row>
    <row r="1760" spans="2:51" s="14" customFormat="1" ht="11.25">
      <c r="B1760" s="212"/>
      <c r="C1760" s="213"/>
      <c r="D1760" s="193" t="s">
        <v>184</v>
      </c>
      <c r="E1760" s="214" t="s">
        <v>19</v>
      </c>
      <c r="F1760" s="215" t="s">
        <v>186</v>
      </c>
      <c r="G1760" s="213"/>
      <c r="H1760" s="216">
        <v>192</v>
      </c>
      <c r="I1760" s="217"/>
      <c r="J1760" s="213"/>
      <c r="K1760" s="213"/>
      <c r="L1760" s="218"/>
      <c r="M1760" s="219"/>
      <c r="N1760" s="220"/>
      <c r="O1760" s="220"/>
      <c r="P1760" s="220"/>
      <c r="Q1760" s="220"/>
      <c r="R1760" s="220"/>
      <c r="S1760" s="220"/>
      <c r="T1760" s="221"/>
      <c r="AT1760" s="222" t="s">
        <v>184</v>
      </c>
      <c r="AU1760" s="222" t="s">
        <v>83</v>
      </c>
      <c r="AV1760" s="14" t="s">
        <v>169</v>
      </c>
      <c r="AW1760" s="14" t="s">
        <v>37</v>
      </c>
      <c r="AX1760" s="14" t="s">
        <v>83</v>
      </c>
      <c r="AY1760" s="222" t="s">
        <v>144</v>
      </c>
    </row>
    <row r="1761" spans="1:65" s="2" customFormat="1" ht="16.5" customHeight="1">
      <c r="A1761" s="36"/>
      <c r="B1761" s="37"/>
      <c r="C1761" s="180" t="s">
        <v>1896</v>
      </c>
      <c r="D1761" s="180" t="s">
        <v>147</v>
      </c>
      <c r="E1761" s="181" t="s">
        <v>1897</v>
      </c>
      <c r="F1761" s="182" t="s">
        <v>1898</v>
      </c>
      <c r="G1761" s="183" t="s">
        <v>180</v>
      </c>
      <c r="H1761" s="184">
        <v>192</v>
      </c>
      <c r="I1761" s="185"/>
      <c r="J1761" s="186">
        <f>ROUND(I1761*H1761,2)</f>
        <v>0</v>
      </c>
      <c r="K1761" s="182" t="s">
        <v>151</v>
      </c>
      <c r="L1761" s="41"/>
      <c r="M1761" s="187" t="s">
        <v>19</v>
      </c>
      <c r="N1761" s="188" t="s">
        <v>46</v>
      </c>
      <c r="O1761" s="66"/>
      <c r="P1761" s="189">
        <f>O1761*H1761</f>
        <v>0</v>
      </c>
      <c r="Q1761" s="189">
        <v>0</v>
      </c>
      <c r="R1761" s="189">
        <f>Q1761*H1761</f>
        <v>0</v>
      </c>
      <c r="S1761" s="189">
        <v>0</v>
      </c>
      <c r="T1761" s="190">
        <f>S1761*H1761</f>
        <v>0</v>
      </c>
      <c r="U1761" s="36"/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R1761" s="191" t="s">
        <v>1874</v>
      </c>
      <c r="AT1761" s="191" t="s">
        <v>147</v>
      </c>
      <c r="AU1761" s="191" t="s">
        <v>83</v>
      </c>
      <c r="AY1761" s="19" t="s">
        <v>144</v>
      </c>
      <c r="BE1761" s="192">
        <f>IF(N1761="základní",J1761,0)</f>
        <v>0</v>
      </c>
      <c r="BF1761" s="192">
        <f>IF(N1761="snížená",J1761,0)</f>
        <v>0</v>
      </c>
      <c r="BG1761" s="192">
        <f>IF(N1761="zákl. přenesená",J1761,0)</f>
        <v>0</v>
      </c>
      <c r="BH1761" s="192">
        <f>IF(N1761="sníž. přenesená",J1761,0)</f>
        <v>0</v>
      </c>
      <c r="BI1761" s="192">
        <f>IF(N1761="nulová",J1761,0)</f>
        <v>0</v>
      </c>
      <c r="BJ1761" s="19" t="s">
        <v>83</v>
      </c>
      <c r="BK1761" s="192">
        <f>ROUND(I1761*H1761,2)</f>
        <v>0</v>
      </c>
      <c r="BL1761" s="19" t="s">
        <v>1874</v>
      </c>
      <c r="BM1761" s="191" t="s">
        <v>1899</v>
      </c>
    </row>
    <row r="1762" spans="1:47" s="2" customFormat="1" ht="11.25">
      <c r="A1762" s="36"/>
      <c r="B1762" s="37"/>
      <c r="C1762" s="38"/>
      <c r="D1762" s="193" t="s">
        <v>154</v>
      </c>
      <c r="E1762" s="38"/>
      <c r="F1762" s="194" t="s">
        <v>1900</v>
      </c>
      <c r="G1762" s="38"/>
      <c r="H1762" s="38"/>
      <c r="I1762" s="195"/>
      <c r="J1762" s="38"/>
      <c r="K1762" s="38"/>
      <c r="L1762" s="41"/>
      <c r="M1762" s="196"/>
      <c r="N1762" s="197"/>
      <c r="O1762" s="66"/>
      <c r="P1762" s="66"/>
      <c r="Q1762" s="66"/>
      <c r="R1762" s="66"/>
      <c r="S1762" s="66"/>
      <c r="T1762" s="67"/>
      <c r="U1762" s="36"/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T1762" s="19" t="s">
        <v>154</v>
      </c>
      <c r="AU1762" s="19" t="s">
        <v>83</v>
      </c>
    </row>
    <row r="1763" spans="1:47" s="2" customFormat="1" ht="11.25">
      <c r="A1763" s="36"/>
      <c r="B1763" s="37"/>
      <c r="C1763" s="38"/>
      <c r="D1763" s="198" t="s">
        <v>155</v>
      </c>
      <c r="E1763" s="38"/>
      <c r="F1763" s="199" t="s">
        <v>1901</v>
      </c>
      <c r="G1763" s="38"/>
      <c r="H1763" s="38"/>
      <c r="I1763" s="195"/>
      <c r="J1763" s="38"/>
      <c r="K1763" s="38"/>
      <c r="L1763" s="41"/>
      <c r="M1763" s="196"/>
      <c r="N1763" s="197"/>
      <c r="O1763" s="66"/>
      <c r="P1763" s="66"/>
      <c r="Q1763" s="66"/>
      <c r="R1763" s="66"/>
      <c r="S1763" s="66"/>
      <c r="T1763" s="67"/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T1763" s="19" t="s">
        <v>155</v>
      </c>
      <c r="AU1763" s="19" t="s">
        <v>83</v>
      </c>
    </row>
    <row r="1764" spans="1:47" s="2" customFormat="1" ht="19.5">
      <c r="A1764" s="36"/>
      <c r="B1764" s="37"/>
      <c r="C1764" s="38"/>
      <c r="D1764" s="193" t="s">
        <v>167</v>
      </c>
      <c r="E1764" s="38"/>
      <c r="F1764" s="200" t="s">
        <v>1894</v>
      </c>
      <c r="G1764" s="38"/>
      <c r="H1764" s="38"/>
      <c r="I1764" s="195"/>
      <c r="J1764" s="38"/>
      <c r="K1764" s="38"/>
      <c r="L1764" s="41"/>
      <c r="M1764" s="196"/>
      <c r="N1764" s="197"/>
      <c r="O1764" s="66"/>
      <c r="P1764" s="66"/>
      <c r="Q1764" s="66"/>
      <c r="R1764" s="66"/>
      <c r="S1764" s="66"/>
      <c r="T1764" s="67"/>
      <c r="U1764" s="36"/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T1764" s="19" t="s">
        <v>167</v>
      </c>
      <c r="AU1764" s="19" t="s">
        <v>83</v>
      </c>
    </row>
    <row r="1765" spans="2:51" s="13" customFormat="1" ht="11.25">
      <c r="B1765" s="201"/>
      <c r="C1765" s="202"/>
      <c r="D1765" s="193" t="s">
        <v>184</v>
      </c>
      <c r="E1765" s="203" t="s">
        <v>19</v>
      </c>
      <c r="F1765" s="204" t="s">
        <v>1902</v>
      </c>
      <c r="G1765" s="202"/>
      <c r="H1765" s="205">
        <v>192</v>
      </c>
      <c r="I1765" s="206"/>
      <c r="J1765" s="202"/>
      <c r="K1765" s="202"/>
      <c r="L1765" s="207"/>
      <c r="M1765" s="208"/>
      <c r="N1765" s="209"/>
      <c r="O1765" s="209"/>
      <c r="P1765" s="209"/>
      <c r="Q1765" s="209"/>
      <c r="R1765" s="209"/>
      <c r="S1765" s="209"/>
      <c r="T1765" s="210"/>
      <c r="AT1765" s="211" t="s">
        <v>184</v>
      </c>
      <c r="AU1765" s="211" t="s">
        <v>83</v>
      </c>
      <c r="AV1765" s="13" t="s">
        <v>85</v>
      </c>
      <c r="AW1765" s="13" t="s">
        <v>37</v>
      </c>
      <c r="AX1765" s="13" t="s">
        <v>75</v>
      </c>
      <c r="AY1765" s="211" t="s">
        <v>144</v>
      </c>
    </row>
    <row r="1766" spans="2:51" s="14" customFormat="1" ht="11.25">
      <c r="B1766" s="212"/>
      <c r="C1766" s="213"/>
      <c r="D1766" s="193" t="s">
        <v>184</v>
      </c>
      <c r="E1766" s="214" t="s">
        <v>19</v>
      </c>
      <c r="F1766" s="215" t="s">
        <v>186</v>
      </c>
      <c r="G1766" s="213"/>
      <c r="H1766" s="216">
        <v>192</v>
      </c>
      <c r="I1766" s="217"/>
      <c r="J1766" s="213"/>
      <c r="K1766" s="213"/>
      <c r="L1766" s="218"/>
      <c r="M1766" s="258"/>
      <c r="N1766" s="259"/>
      <c r="O1766" s="259"/>
      <c r="P1766" s="259"/>
      <c r="Q1766" s="259"/>
      <c r="R1766" s="259"/>
      <c r="S1766" s="259"/>
      <c r="T1766" s="260"/>
      <c r="AT1766" s="222" t="s">
        <v>184</v>
      </c>
      <c r="AU1766" s="222" t="s">
        <v>83</v>
      </c>
      <c r="AV1766" s="14" t="s">
        <v>169</v>
      </c>
      <c r="AW1766" s="14" t="s">
        <v>37</v>
      </c>
      <c r="AX1766" s="14" t="s">
        <v>83</v>
      </c>
      <c r="AY1766" s="222" t="s">
        <v>144</v>
      </c>
    </row>
    <row r="1767" spans="1:31" s="2" customFormat="1" ht="6.95" customHeight="1">
      <c r="A1767" s="36"/>
      <c r="B1767" s="49"/>
      <c r="C1767" s="50"/>
      <c r="D1767" s="50"/>
      <c r="E1767" s="50"/>
      <c r="F1767" s="50"/>
      <c r="G1767" s="50"/>
      <c r="H1767" s="50"/>
      <c r="I1767" s="50"/>
      <c r="J1767" s="50"/>
      <c r="K1767" s="50"/>
      <c r="L1767" s="41"/>
      <c r="M1767" s="36"/>
      <c r="O1767" s="36"/>
      <c r="P1767" s="36"/>
      <c r="Q1767" s="36"/>
      <c r="R1767" s="36"/>
      <c r="S1767" s="36"/>
      <c r="T1767" s="36"/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</row>
  </sheetData>
  <sheetProtection algorithmName="SHA-512" hashValue="q+6UwnSsm6f+d6XIGAX0vKdYO7L67WeRyzBCzBPiQ3rZWmbsQMrUM/T5YrycVMFuoac10kNeRyvAN7O/jfi88g==" saltValue="iwZibRgX0X4ElNx9xMHZjXTChmL8c4hk7PajstfSZMvz1wgDB7IuXXuYGthpxp6S8LWyBKBrKK7PtuHVwAN23g==" spinCount="100000" sheet="1" objects="1" scenarios="1" formatColumns="0" formatRows="0" autoFilter="0"/>
  <autoFilter ref="C105:K1766"/>
  <mergeCells count="9">
    <mergeCell ref="E50:H50"/>
    <mergeCell ref="E96:H96"/>
    <mergeCell ref="E98:H98"/>
    <mergeCell ref="L2:V2"/>
    <mergeCell ref="E7:H7"/>
    <mergeCell ref="E9:H9"/>
    <mergeCell ref="E18:H18"/>
    <mergeCell ref="E27:H27"/>
    <mergeCell ref="E48:H48"/>
  </mergeCells>
  <hyperlinks>
    <hyperlink ref="F111" r:id="rId1" display="https://podminky.urs.cz/item/CS_URS_2022_01/113106171"/>
    <hyperlink ref="F117" r:id="rId2" display="https://podminky.urs.cz/item/CS_URS_2022_01/113202111"/>
    <hyperlink ref="F122" r:id="rId3" display="https://podminky.urs.cz/item/CS_URS_2022_01/119001401"/>
    <hyperlink ref="F127" r:id="rId4" display="https://podminky.urs.cz/item/CS_URS_2022_01/119001422"/>
    <hyperlink ref="F131" r:id="rId5" display="https://podminky.urs.cz/item/CS_URS_2022_01/119002121"/>
    <hyperlink ref="F136" r:id="rId6" display="https://podminky.urs.cz/item/CS_URS_2022_01/119002122"/>
    <hyperlink ref="F141" r:id="rId7" display="https://podminky.urs.cz/item/CS_URS_2022_01/119003227"/>
    <hyperlink ref="F146" r:id="rId8" display="https://podminky.urs.cz/item/CS_URS_2022_01/119003228"/>
    <hyperlink ref="F151" r:id="rId9" display="https://podminky.urs.cz/item/CS_URS_2022_01/121112003"/>
    <hyperlink ref="F157" r:id="rId10" display="https://podminky.urs.cz/item/CS_URS_2022_01/131213711"/>
    <hyperlink ref="F165" r:id="rId11" display="https://podminky.urs.cz/item/CS_URS_2022_01/131251102"/>
    <hyperlink ref="F173" r:id="rId12" display="https://podminky.urs.cz/item/CS_URS_2022_01/151101201"/>
    <hyperlink ref="F180" r:id="rId13" display="https://podminky.urs.cz/item/CS_URS_2022_01/151101211"/>
    <hyperlink ref="F187" r:id="rId14" display="https://podminky.urs.cz/item/CS_URS_2022_01/151101401"/>
    <hyperlink ref="F194" r:id="rId15" display="https://podminky.urs.cz/item/CS_URS_2022_01/151101411"/>
    <hyperlink ref="F201" r:id="rId16" display="https://podminky.urs.cz/item/CS_URS_2022_01/162351103"/>
    <hyperlink ref="F207" r:id="rId17" display="https://podminky.urs.cz/item/CS_URS_2022_01/162751119"/>
    <hyperlink ref="F212" r:id="rId18" display="https://podminky.urs.cz/item/CS_URS_2022_01/167151101"/>
    <hyperlink ref="F217" r:id="rId19" display="https://podminky.urs.cz/item/CS_URS_2022_01/171201231"/>
    <hyperlink ref="F222" r:id="rId20" display="https://podminky.urs.cz/item/CS_URS_2022_01/171251201"/>
    <hyperlink ref="F227" r:id="rId21" display="https://podminky.urs.cz/item/CS_URS_2022_01/174111101"/>
    <hyperlink ref="F232" r:id="rId22" display="https://podminky.urs.cz/item/CS_URS_2022_01/174253301"/>
    <hyperlink ref="F237" r:id="rId23" display="https://podminky.urs.cz/item/CS_URS_2022_01/181311103"/>
    <hyperlink ref="F244" r:id="rId24" display="https://podminky.urs.cz/item/CS_URS_2022_01/212751104"/>
    <hyperlink ref="F249" r:id="rId25" display="https://podminky.urs.cz/item/CS_URS_2022_01/272313611"/>
    <hyperlink ref="F256" r:id="rId26" display="https://podminky.urs.cz/item/CS_URS_2022_01/310231055"/>
    <hyperlink ref="F282" r:id="rId27" display="https://podminky.urs.cz/item/CS_URS_2022_01/434191423"/>
    <hyperlink ref="F288" r:id="rId28" display="https://podminky.urs.cz/item/CS_URS_2022_01/564871011"/>
    <hyperlink ref="F294" r:id="rId29" display="https://podminky.urs.cz/item/CS_URS_2022_01/596211211"/>
    <hyperlink ref="F329" r:id="rId30" display="https://podminky.urs.cz/item/CS_URS_2022_01/612131151"/>
    <hyperlink ref="F358" r:id="rId31" display="https://podminky.urs.cz/item/CS_URS_2022_01/612325131"/>
    <hyperlink ref="F361" r:id="rId32" display="https://podminky.urs.cz/item/CS_URS_2022_01/612325302"/>
    <hyperlink ref="F365" r:id="rId33" display="https://podminky.urs.cz/item/CS_URS_2022_01/612326121"/>
    <hyperlink ref="F399" r:id="rId34" display="https://podminky.urs.cz/item/CS_URS_2022_01/612328131"/>
    <hyperlink ref="F430" r:id="rId35" display="https://podminky.urs.cz/item/CS_URS_2022_01/622131101"/>
    <hyperlink ref="F438" r:id="rId36" display="https://podminky.urs.cz/item/CS_URS_2022_01/622131151"/>
    <hyperlink ref="F446" r:id="rId37" display="https://podminky.urs.cz/item/CS_URS_2022_01/622135002"/>
    <hyperlink ref="F454" r:id="rId38" display="https://podminky.urs.cz/item/CS_URS_2022_01/622142001"/>
    <hyperlink ref="F462" r:id="rId39" display="https://podminky.urs.cz/item/CS_URS_2022_01/622143001"/>
    <hyperlink ref="F470" r:id="rId40" display="https://podminky.urs.cz/item/CS_URS_2022_01/622143003"/>
    <hyperlink ref="F478" r:id="rId41" display="https://podminky.urs.cz/item/CS_URS_2022_01/622151001"/>
    <hyperlink ref="F486" r:id="rId42" display="https://podminky.urs.cz/item/CS_URS_2022_01/622211011"/>
    <hyperlink ref="F497" r:id="rId43" display="https://podminky.urs.cz/item/CS_URS_2022_01/622215102"/>
    <hyperlink ref="F507" r:id="rId44" display="https://podminky.urs.cz/item/CS_URS_2022_01/622274011"/>
    <hyperlink ref="F511" r:id="rId45" display="https://podminky.urs.cz/item/CS_URS_2022_01/622525203"/>
    <hyperlink ref="F516" r:id="rId46" display="https://podminky.urs.cz/item/CS_URS_2022_01/622541022"/>
    <hyperlink ref="F524" r:id="rId47" display="https://podminky.urs.cz/item/CS_URS_2022_01/629991011"/>
    <hyperlink ref="F527" r:id="rId48" display="https://podminky.urs.cz/item/CS_URS_2022_01/629995101"/>
    <hyperlink ref="F533" r:id="rId49" display="https://podminky.urs.cz/item/CS_URS_2022_01/890111812"/>
    <hyperlink ref="F539" r:id="rId50" display="https://podminky.urs.cz/item/CS_URS_2022_01/899101211"/>
    <hyperlink ref="F556" r:id="rId51" display="https://podminky.urs.cz/item/CS_URS_2022_01/899661311"/>
    <hyperlink ref="F562" r:id="rId52" display="https://podminky.urs.cz/item/CS_URS_2022_01/961031411"/>
    <hyperlink ref="F570" r:id="rId53" display="https://podminky.urs.cz/item/CS_URS_2022_01/962031132"/>
    <hyperlink ref="F578" r:id="rId54" display="https://podminky.urs.cz/item/CS_URS_2022_01/962032230"/>
    <hyperlink ref="F584" r:id="rId55" display="https://podminky.urs.cz/item/CS_URS_2022_01/965042141"/>
    <hyperlink ref="F594" r:id="rId56" display="https://podminky.urs.cz/item/CS_URS_2022_01/968072455"/>
    <hyperlink ref="F606" r:id="rId57" display="https://podminky.urs.cz/item/CS_URS_2022_01/971033581"/>
    <hyperlink ref="F610" r:id="rId58" display="https://podminky.urs.cz/item/CS_URS_2022_01/977131110"/>
    <hyperlink ref="F632" r:id="rId59" display="https://podminky.urs.cz/item/CS_URS_2022_01/978013191"/>
    <hyperlink ref="F640" r:id="rId60" display="https://podminky.urs.cz/item/CS_URS_2022_01/978015391"/>
    <hyperlink ref="F650" r:id="rId61" display="https://podminky.urs.cz/item/CS_URS_2022_01/978023411"/>
    <hyperlink ref="F660" r:id="rId62" display="https://podminky.urs.cz/item/CS_URS_2022_01/978059541"/>
    <hyperlink ref="F668" r:id="rId63" display="https://podminky.urs.cz/item/CS_URS_2022_01/985131111"/>
    <hyperlink ref="F681" r:id="rId64" display="https://podminky.urs.cz/item/CS_URS_2022_01/985131311"/>
    <hyperlink ref="F686" r:id="rId65" display="https://podminky.urs.cz/item/CS_URS_2022_01/985131311"/>
    <hyperlink ref="F701" r:id="rId66" display="https://podminky.urs.cz/item/CS_URS_2022_01/985139111"/>
    <hyperlink ref="F710" r:id="rId67" display="https://podminky.urs.cz/item/CS_URS_2022_01/985139112"/>
    <hyperlink ref="F719" r:id="rId68" display="https://podminky.urs.cz/item/CS_URS_2022_01/985142112"/>
    <hyperlink ref="F748" r:id="rId69" display="https://podminky.urs.cz/item/CS_URS_2022_01/997013001"/>
    <hyperlink ref="F754" r:id="rId70" display="https://podminky.urs.cz/item/CS_URS_2022_01/997013111"/>
    <hyperlink ref="F757" r:id="rId71" display="https://podminky.urs.cz/item/CS_URS_2022_01/997013112"/>
    <hyperlink ref="F760" r:id="rId72" display="https://podminky.urs.cz/item/CS_URS_2022_01/997013152"/>
    <hyperlink ref="F763" r:id="rId73" display="https://podminky.urs.cz/item/CS_URS_2022_01/997013212"/>
    <hyperlink ref="F766" r:id="rId74" display="https://podminky.urs.cz/item/CS_URS_2022_01/997013219"/>
    <hyperlink ref="F769" r:id="rId75" display="https://podminky.urs.cz/item/CS_URS_2022_01/997013501"/>
    <hyperlink ref="F772" r:id="rId76" display="https://podminky.urs.cz/item/CS_URS_2022_01/997013509"/>
    <hyperlink ref="F775" r:id="rId77" display="https://podminky.urs.cz/item/CS_URS_2022_01/997013863"/>
    <hyperlink ref="F778" r:id="rId78" display="https://podminky.urs.cz/item/CS_URS_2022_01/997013871"/>
    <hyperlink ref="F781" r:id="rId79" display="https://podminky.urs.cz/item/CS_URS_2022_01/997013873"/>
    <hyperlink ref="F784" r:id="rId80" display="https://podminky.urs.cz/item/CS_URS_2022_01/997221141"/>
    <hyperlink ref="F787" r:id="rId81" display="https://podminky.urs.cz/item/CS_URS_2022_01/997221159"/>
    <hyperlink ref="F790" r:id="rId82" display="https://podminky.urs.cz/item/CS_URS_2022_01/997221611"/>
    <hyperlink ref="F793" r:id="rId83" display="https://podminky.urs.cz/item/CS_URS_2022_01/997221615"/>
    <hyperlink ref="F796" r:id="rId84" display="https://podminky.urs.cz/item/CS_URS_2022_01/997221655"/>
    <hyperlink ref="F799" r:id="rId85" display="https://podminky.urs.cz/item/CS_URS_2022_01/997221861"/>
    <hyperlink ref="F803" r:id="rId86" display="https://podminky.urs.cz/item/CS_URS_2022_01/998011001"/>
    <hyperlink ref="F867" r:id="rId87" display="https://podminky.urs.cz/item/CS_URS_2022_01/711714111"/>
    <hyperlink ref="F900" r:id="rId88" display="https://podminky.urs.cz/item/CS_URS_2022_01/998711101"/>
    <hyperlink ref="F904" r:id="rId89" display="https://podminky.urs.cz/item/CS_URS_2022_01/713420843"/>
    <hyperlink ref="F908" r:id="rId90" display="https://podminky.urs.cz/item/CS_URS_2022_01/713420853"/>
    <hyperlink ref="F913" r:id="rId91" display="https://podminky.urs.cz/item/CS_URS_2022_01/713463111"/>
    <hyperlink ref="F922" r:id="rId92" display="https://podminky.urs.cz/item/CS_URS_2022_01/713463115"/>
    <hyperlink ref="F930" r:id="rId93" display="https://podminky.urs.cz/item/CS_URS_2022_01/998713101"/>
    <hyperlink ref="F934" r:id="rId94" display="https://podminky.urs.cz/item/CS_URS_2022_01/721910945"/>
    <hyperlink ref="F938" r:id="rId95" display="https://podminky.urs.cz/item/CS_URS_2022_01/725110811"/>
    <hyperlink ref="F942" r:id="rId96" display="https://podminky.urs.cz/item/CS_URS_2022_01/725119122"/>
    <hyperlink ref="F946" r:id="rId97" display="https://podminky.urs.cz/item/CS_URS_2022_01/725210821"/>
    <hyperlink ref="F950" r:id="rId98" display="https://podminky.urs.cz/item/CS_URS_2022_01/725219101"/>
    <hyperlink ref="F954" r:id="rId99" display="https://podminky.urs.cz/item/CS_URS_2022_01/725240811"/>
    <hyperlink ref="F958" r:id="rId100" display="https://podminky.urs.cz/item/CS_URS_2022_01/725241901"/>
    <hyperlink ref="F962" r:id="rId101" display="https://podminky.urs.cz/item/CS_URS_2022_01/725244904"/>
    <hyperlink ref="F966" r:id="rId102" display="https://podminky.urs.cz/item/CS_URS_2022_01/998725101"/>
    <hyperlink ref="F970" r:id="rId103" display="https://podminky.urs.cz/item/CS_URS_2022_01/733110806"/>
    <hyperlink ref="F974" r:id="rId104" display="https://podminky.urs.cz/item/CS_URS_2022_01/733111104"/>
    <hyperlink ref="F979" r:id="rId105" display="https://podminky.urs.cz/item/CS_URS_2022_01/733890801"/>
    <hyperlink ref="F982" r:id="rId106" display="https://podminky.urs.cz/item/CS_URS_2022_01/998733101"/>
    <hyperlink ref="F986" r:id="rId107" display="https://podminky.urs.cz/item/CS_URS_2022_01/735000912"/>
    <hyperlink ref="F989" r:id="rId108" display="https://podminky.urs.cz/item/CS_URS_2022_01/735111810"/>
    <hyperlink ref="F996" r:id="rId109" display="https://podminky.urs.cz/item/CS_URS_2022_01/735118110"/>
    <hyperlink ref="F1002" r:id="rId110" display="https://podminky.urs.cz/item/CS_URS_2022_01/735119140"/>
    <hyperlink ref="F1014" r:id="rId111" display="https://podminky.urs.cz/item/CS_URS_2022_01/735890801"/>
    <hyperlink ref="F1017" r:id="rId112" display="https://podminky.urs.cz/item/CS_URS_2022_01/998735101"/>
    <hyperlink ref="F1021" r:id="rId113" display="https://podminky.urs.cz/item/CS_URS_2022_01/741110003"/>
    <hyperlink ref="F1028" r:id="rId114" display="https://podminky.urs.cz/item/CS_URS_2022_01/741110053"/>
    <hyperlink ref="F1035" r:id="rId115" display="https://podminky.urs.cz/item/CS_URS_2022_01/751398041"/>
    <hyperlink ref="F1040" r:id="rId116" display="https://podminky.urs.cz/item/CS_URS_2022_01/998751101"/>
    <hyperlink ref="F1057" r:id="rId117" display="https://podminky.urs.cz/item/CS_URS_2022_01/763121411"/>
    <hyperlink ref="F1061" r:id="rId118" display="https://podminky.urs.cz/item/CS_URS_2022_01/763121811"/>
    <hyperlink ref="F1069" r:id="rId119" display="https://podminky.urs.cz/item/CS_URS_2022_01/763231122"/>
    <hyperlink ref="F1074" r:id="rId120" display="https://podminky.urs.cz/item/CS_URS_2022_01/763231821"/>
    <hyperlink ref="F1081" r:id="rId121" display="https://podminky.urs.cz/item/CS_URS_2022_01/763431001"/>
    <hyperlink ref="F1087" r:id="rId122" display="https://podminky.urs.cz/item/CS_URS_2022_01/998763301"/>
    <hyperlink ref="F1091" r:id="rId123" display="https://podminky.urs.cz/item/CS_URS_2022_01/766622832"/>
    <hyperlink ref="F1096" r:id="rId124" display="https://podminky.urs.cz/item/CS_URS_2022_01/766660001"/>
    <hyperlink ref="F1138" r:id="rId125" display="https://podminky.urs.cz/item/CS_URS_2022_01/766660002"/>
    <hyperlink ref="F1141" r:id="rId126" display="https://podminky.urs.cz/item/CS_URS_2022_01/766691914"/>
    <hyperlink ref="F1147" r:id="rId127" display="https://podminky.urs.cz/item/CS_URS_2022_01/998766101"/>
    <hyperlink ref="F1151" r:id="rId128" display="https://podminky.urs.cz/item/CS_URS_2022_01/767161833"/>
    <hyperlink ref="F1155" r:id="rId129" display="https://podminky.urs.cz/item/CS_URS_2022_01/767163121"/>
    <hyperlink ref="F1158" r:id="rId130" display="https://podminky.urs.cz/item/CS_URS_2022_01/767311860"/>
    <hyperlink ref="F1164" r:id="rId131" display="https://podminky.urs.cz/item/CS_URS_2022_01/767315151"/>
    <hyperlink ref="F1184" r:id="rId132" display="https://podminky.urs.cz/item/CS_URS_2022_01/767531111"/>
    <hyperlink ref="F1191" r:id="rId133" display="https://podminky.urs.cz/item/CS_URS_2022_01/767531121"/>
    <hyperlink ref="F1197" r:id="rId134" display="https://podminky.urs.cz/item/CS_URS_2022_01/767620125"/>
    <hyperlink ref="F1214" r:id="rId135" display="https://podminky.urs.cz/item/CS_URS_2022_01/767620718"/>
    <hyperlink ref="F1222" r:id="rId136" display="https://podminky.urs.cz/item/CS_URS_2022_01/767640221"/>
    <hyperlink ref="F1240" r:id="rId137" display="https://podminky.urs.cz/item/CS_URS_2022_01/998767101"/>
    <hyperlink ref="F1244" r:id="rId138" display="https://podminky.urs.cz/item/CS_URS_2022_01/781111011"/>
    <hyperlink ref="F1247" r:id="rId139" display="https://podminky.urs.cz/item/CS_URS_2022_01/781131112"/>
    <hyperlink ref="F1255" r:id="rId140" display="https://podminky.urs.cz/item/CS_URS_2022_01/781151031"/>
    <hyperlink ref="F1263" r:id="rId141" display="https://podminky.urs.cz/item/CS_URS_2022_01/781474111"/>
    <hyperlink ref="F1274" r:id="rId142" display="https://podminky.urs.cz/item/CS_URS_2022_01/781495211"/>
    <hyperlink ref="F1282" r:id="rId143" display="https://podminky.urs.cz/item/CS_URS_2022_01/998781101"/>
    <hyperlink ref="F1286" r:id="rId144" display="https://podminky.urs.cz/item/CS_URS_2022_01/783301303"/>
    <hyperlink ref="F1289" r:id="rId145" display="https://podminky.urs.cz/item/CS_URS_2022_01/783301313"/>
    <hyperlink ref="F1292" r:id="rId146" display="https://podminky.urs.cz/item/CS_URS_2022_01/783301401"/>
    <hyperlink ref="F1295" r:id="rId147" display="https://podminky.urs.cz/item/CS_URS_2022_01/783314201"/>
    <hyperlink ref="F1298" r:id="rId148" display="https://podminky.urs.cz/item/CS_URS_2022_01/783315101"/>
    <hyperlink ref="F1301" r:id="rId149" display="https://podminky.urs.cz/item/CS_URS_2022_01/783317101"/>
    <hyperlink ref="F1305" r:id="rId150" display="https://podminky.urs.cz/item/CS_URS_2022_01/784121001"/>
    <hyperlink ref="F1334" r:id="rId151" display="https://podminky.urs.cz/item/CS_URS_2022_01/784121007"/>
    <hyperlink ref="F1362" r:id="rId152" display="https://podminky.urs.cz/item/CS_URS_2022_01/784121011"/>
    <hyperlink ref="F1391" r:id="rId153" display="https://podminky.urs.cz/item/CS_URS_2022_01/784121017"/>
    <hyperlink ref="F1419" r:id="rId154" display="https://podminky.urs.cz/item/CS_URS_2022_01/784161001"/>
    <hyperlink ref="F1424" r:id="rId155" display="https://podminky.urs.cz/item/CS_URS_2022_01/784161007"/>
    <hyperlink ref="F1429" r:id="rId156" display="https://podminky.urs.cz/item/CS_URS_2022_01/784161101"/>
    <hyperlink ref="F1437" r:id="rId157" display="https://podminky.urs.cz/item/CS_URS_2022_01/784161211"/>
    <hyperlink ref="F1442" r:id="rId158" display="https://podminky.urs.cz/item/CS_URS_2022_01/784161217"/>
    <hyperlink ref="F1447" r:id="rId159" display="https://podminky.urs.cz/item/CS_URS_2022_01/784161411"/>
    <hyperlink ref="F1452" r:id="rId160" display="https://podminky.urs.cz/item/CS_URS_2022_01/784171001"/>
    <hyperlink ref="F1460" r:id="rId161" display="https://podminky.urs.cz/item/CS_URS_2022_01/784171101"/>
    <hyperlink ref="F1483" r:id="rId162" display="https://podminky.urs.cz/item/CS_URS_2022_01/784171121"/>
    <hyperlink ref="F1514" r:id="rId163" display="https://podminky.urs.cz/item/CS_URS_2022_01/784171127"/>
    <hyperlink ref="F1522" r:id="rId164" display="https://podminky.urs.cz/item/CS_URS_2022_01/784181001"/>
    <hyperlink ref="F1551" r:id="rId165" display="https://podminky.urs.cz/item/CS_URS_2022_01/784181007"/>
    <hyperlink ref="F1579" r:id="rId166" display="https://podminky.urs.cz/item/CS_URS_2022_01/784181101"/>
    <hyperlink ref="F1608" r:id="rId167" display="https://podminky.urs.cz/item/CS_URS_2022_01/784181107"/>
    <hyperlink ref="F1636" r:id="rId168" display="https://podminky.urs.cz/item/CS_URS_2022_01/784191003"/>
    <hyperlink ref="F1641" r:id="rId169" display="https://podminky.urs.cz/item/CS_URS_2022_01/784191005"/>
    <hyperlink ref="F1646" r:id="rId170" display="https://podminky.urs.cz/item/CS_URS_2022_01/784191007"/>
    <hyperlink ref="F1658" r:id="rId171" display="https://podminky.urs.cz/item/CS_URS_2022_01/784211101"/>
    <hyperlink ref="F1687" r:id="rId172" display="https://podminky.urs.cz/item/CS_URS_2022_01/784211107"/>
    <hyperlink ref="F1715" r:id="rId173" display="https://podminky.urs.cz/item/CS_URS_2022_01/784321031"/>
    <hyperlink ref="F1745" r:id="rId174" display="https://podminky.urs.cz/item/CS_URS_2022_01/HZS1212"/>
    <hyperlink ref="F1751" r:id="rId175" display="https://podminky.urs.cz/item/CS_URS_2022_01/HZS1292"/>
    <hyperlink ref="F1757" r:id="rId176" display="https://podminky.urs.cz/item/CS_URS_2022_01/HZS1311"/>
    <hyperlink ref="F1763" r:id="rId177" display="https://podminky.urs.cz/item/CS_URS_2022_01/HZS217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6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1903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14. 3. 2023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27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4" t="s">
        <v>29</v>
      </c>
      <c r="J15" s="105" t="s">
        <v>30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31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33</v>
      </c>
      <c r="E20" s="36"/>
      <c r="F20" s="36"/>
      <c r="G20" s="36"/>
      <c r="H20" s="36"/>
      <c r="I20" s="114" t="s">
        <v>26</v>
      </c>
      <c r="J20" s="105" t="s">
        <v>34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35</v>
      </c>
      <c r="F21" s="36"/>
      <c r="G21" s="36"/>
      <c r="H21" s="36"/>
      <c r="I21" s="114" t="s">
        <v>29</v>
      </c>
      <c r="J21" s="105" t="s">
        <v>36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38</v>
      </c>
      <c r="E23" s="36"/>
      <c r="F23" s="36"/>
      <c r="G23" s="36"/>
      <c r="H23" s="36"/>
      <c r="I23" s="114" t="s">
        <v>26</v>
      </c>
      <c r="J23" s="105" t="s">
        <v>34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29</v>
      </c>
      <c r="J24" s="105" t="s">
        <v>36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39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122">
        <f>ROUND(J82,2)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3" t="s">
        <v>42</v>
      </c>
      <c r="J32" s="123" t="s">
        <v>44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45</v>
      </c>
      <c r="E33" s="114" t="s">
        <v>46</v>
      </c>
      <c r="F33" s="125">
        <f>ROUND((SUM(BE82:BE138)),2)</f>
        <v>0</v>
      </c>
      <c r="G33" s="36"/>
      <c r="H33" s="36"/>
      <c r="I33" s="126">
        <v>0.21</v>
      </c>
      <c r="J33" s="125">
        <f>ROUND(((SUM(BE82:BE138))*I33),2)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47</v>
      </c>
      <c r="F34" s="125">
        <f>ROUND((SUM(BF82:BF138)),2)</f>
        <v>0</v>
      </c>
      <c r="G34" s="36"/>
      <c r="H34" s="36"/>
      <c r="I34" s="126">
        <v>0.15</v>
      </c>
      <c r="J34" s="125">
        <f>ROUND(((SUM(BF82:BF138))*I34),2)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48</v>
      </c>
      <c r="F35" s="125">
        <f>ROUND((SUM(BG82:BG138)),2)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49</v>
      </c>
      <c r="F36" s="125">
        <f>ROUND((SUM(BH82:BH138)),2)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50</v>
      </c>
      <c r="F37" s="125">
        <f>ROUND((SUM(BI82:BI138)),2)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Rekonstrukce výukových prostor FUD v Kampusu UJEP - v08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7" t="str">
        <f>E9</f>
        <v>TI 01 - Vzduchotechnika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UJEP</v>
      </c>
      <c r="G52" s="38"/>
      <c r="H52" s="38"/>
      <c r="I52" s="31" t="s">
        <v>23</v>
      </c>
      <c r="J52" s="61" t="str">
        <f>IF(J12="","",J12)</f>
        <v>14. 3. 2023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Univerzita Jana Evangelisty Purkyně</v>
      </c>
      <c r="G54" s="38"/>
      <c r="H54" s="38"/>
      <c r="I54" s="31" t="s">
        <v>33</v>
      </c>
      <c r="J54" s="34" t="str">
        <f>E21</f>
        <v>Correct BC,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Correct BC,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118</v>
      </c>
      <c r="D57" s="139"/>
      <c r="E57" s="139"/>
      <c r="F57" s="139"/>
      <c r="G57" s="139"/>
      <c r="H57" s="139"/>
      <c r="I57" s="139"/>
      <c r="J57" s="140" t="s">
        <v>119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73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120</v>
      </c>
    </row>
    <row r="60" spans="2:12" s="9" customFormat="1" ht="24.95" customHeight="1">
      <c r="B60" s="142"/>
      <c r="C60" s="143"/>
      <c r="D60" s="144" t="s">
        <v>320</v>
      </c>
      <c r="E60" s="145"/>
      <c r="F60" s="145"/>
      <c r="G60" s="145"/>
      <c r="H60" s="145"/>
      <c r="I60" s="145"/>
      <c r="J60" s="146">
        <f>J83</f>
        <v>0</v>
      </c>
      <c r="K60" s="143"/>
      <c r="L60" s="147"/>
    </row>
    <row r="61" spans="2:12" s="10" customFormat="1" ht="19.9" customHeight="1">
      <c r="B61" s="148"/>
      <c r="C61" s="99"/>
      <c r="D61" s="149" t="s">
        <v>328</v>
      </c>
      <c r="E61" s="150"/>
      <c r="F61" s="150"/>
      <c r="G61" s="150"/>
      <c r="H61" s="150"/>
      <c r="I61" s="150"/>
      <c r="J61" s="151">
        <f>J84</f>
        <v>0</v>
      </c>
      <c r="K61" s="99"/>
      <c r="L61" s="152"/>
    </row>
    <row r="62" spans="2:12" s="10" customFormat="1" ht="14.85" customHeight="1">
      <c r="B62" s="148"/>
      <c r="C62" s="99"/>
      <c r="D62" s="149" t="s">
        <v>1904</v>
      </c>
      <c r="E62" s="150"/>
      <c r="F62" s="150"/>
      <c r="G62" s="150"/>
      <c r="H62" s="150"/>
      <c r="I62" s="150"/>
      <c r="J62" s="151">
        <f>J85</f>
        <v>0</v>
      </c>
      <c r="K62" s="99"/>
      <c r="L62" s="152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129</v>
      </c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93" t="str">
        <f>E7</f>
        <v>Rekonstrukce výukových prostor FUD v Kampusu UJEP - v08</v>
      </c>
      <c r="F72" s="394"/>
      <c r="G72" s="394"/>
      <c r="H72" s="394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115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47" t="str">
        <f>E9</f>
        <v>TI 01 - Vzduchotechnika</v>
      </c>
      <c r="F74" s="395"/>
      <c r="G74" s="395"/>
      <c r="H74" s="395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UJEP</v>
      </c>
      <c r="G76" s="38"/>
      <c r="H76" s="38"/>
      <c r="I76" s="31" t="s">
        <v>23</v>
      </c>
      <c r="J76" s="61" t="str">
        <f>IF(J12="","",J12)</f>
        <v>14. 3. 2023</v>
      </c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25</v>
      </c>
      <c r="D78" s="38"/>
      <c r="E78" s="38"/>
      <c r="F78" s="29" t="str">
        <f>E15</f>
        <v>Univerzita Jana Evangelisty Purkyně</v>
      </c>
      <c r="G78" s="38"/>
      <c r="H78" s="38"/>
      <c r="I78" s="31" t="s">
        <v>33</v>
      </c>
      <c r="J78" s="34" t="str">
        <f>E21</f>
        <v>Correct BC, s.r.o.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31</v>
      </c>
      <c r="D79" s="38"/>
      <c r="E79" s="38"/>
      <c r="F79" s="29" t="str">
        <f>IF(E18="","",E18)</f>
        <v>Vyplň údaj</v>
      </c>
      <c r="G79" s="38"/>
      <c r="H79" s="38"/>
      <c r="I79" s="31" t="s">
        <v>38</v>
      </c>
      <c r="J79" s="34" t="str">
        <f>E24</f>
        <v>Correct BC, s.r.o.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53"/>
      <c r="B81" s="154"/>
      <c r="C81" s="155" t="s">
        <v>130</v>
      </c>
      <c r="D81" s="156" t="s">
        <v>60</v>
      </c>
      <c r="E81" s="156" t="s">
        <v>56</v>
      </c>
      <c r="F81" s="156" t="s">
        <v>57</v>
      </c>
      <c r="G81" s="156" t="s">
        <v>131</v>
      </c>
      <c r="H81" s="156" t="s">
        <v>132</v>
      </c>
      <c r="I81" s="156" t="s">
        <v>133</v>
      </c>
      <c r="J81" s="156" t="s">
        <v>119</v>
      </c>
      <c r="K81" s="157" t="s">
        <v>134</v>
      </c>
      <c r="L81" s="158"/>
      <c r="M81" s="70" t="s">
        <v>19</v>
      </c>
      <c r="N81" s="71" t="s">
        <v>45</v>
      </c>
      <c r="O81" s="71" t="s">
        <v>135</v>
      </c>
      <c r="P81" s="71" t="s">
        <v>136</v>
      </c>
      <c r="Q81" s="71" t="s">
        <v>137</v>
      </c>
      <c r="R81" s="71" t="s">
        <v>138</v>
      </c>
      <c r="S81" s="71" t="s">
        <v>139</v>
      </c>
      <c r="T81" s="72" t="s">
        <v>140</v>
      </c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</row>
    <row r="82" spans="1:63" s="2" customFormat="1" ht="22.9" customHeight="1">
      <c r="A82" s="36"/>
      <c r="B82" s="37"/>
      <c r="C82" s="77" t="s">
        <v>141</v>
      </c>
      <c r="D82" s="38"/>
      <c r="E82" s="38"/>
      <c r="F82" s="38"/>
      <c r="G82" s="38"/>
      <c r="H82" s="38"/>
      <c r="I82" s="38"/>
      <c r="J82" s="159">
        <f>BK82</f>
        <v>0</v>
      </c>
      <c r="K82" s="38"/>
      <c r="L82" s="41"/>
      <c r="M82" s="73"/>
      <c r="N82" s="160"/>
      <c r="O82" s="74"/>
      <c r="P82" s="161">
        <f>P83</f>
        <v>0</v>
      </c>
      <c r="Q82" s="74"/>
      <c r="R82" s="161">
        <f>R83</f>
        <v>0</v>
      </c>
      <c r="S82" s="74"/>
      <c r="T82" s="162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74</v>
      </c>
      <c r="AU82" s="19" t="s">
        <v>120</v>
      </c>
      <c r="BK82" s="163">
        <f>BK83</f>
        <v>0</v>
      </c>
    </row>
    <row r="83" spans="2:63" s="12" customFormat="1" ht="25.9" customHeight="1">
      <c r="B83" s="164"/>
      <c r="C83" s="165"/>
      <c r="D83" s="166" t="s">
        <v>74</v>
      </c>
      <c r="E83" s="167" t="s">
        <v>1021</v>
      </c>
      <c r="F83" s="167" t="s">
        <v>1022</v>
      </c>
      <c r="G83" s="165"/>
      <c r="H83" s="165"/>
      <c r="I83" s="168"/>
      <c r="J83" s="169">
        <f>BK83</f>
        <v>0</v>
      </c>
      <c r="K83" s="165"/>
      <c r="L83" s="170"/>
      <c r="M83" s="171"/>
      <c r="N83" s="172"/>
      <c r="O83" s="172"/>
      <c r="P83" s="173">
        <f>P84</f>
        <v>0</v>
      </c>
      <c r="Q83" s="172"/>
      <c r="R83" s="173">
        <f>R84</f>
        <v>0</v>
      </c>
      <c r="S83" s="172"/>
      <c r="T83" s="174">
        <f>T84</f>
        <v>0</v>
      </c>
      <c r="AR83" s="175" t="s">
        <v>85</v>
      </c>
      <c r="AT83" s="176" t="s">
        <v>74</v>
      </c>
      <c r="AU83" s="176" t="s">
        <v>75</v>
      </c>
      <c r="AY83" s="175" t="s">
        <v>144</v>
      </c>
      <c r="BK83" s="177">
        <f>BK84</f>
        <v>0</v>
      </c>
    </row>
    <row r="84" spans="2:63" s="12" customFormat="1" ht="22.9" customHeight="1">
      <c r="B84" s="164"/>
      <c r="C84" s="165"/>
      <c r="D84" s="166" t="s">
        <v>74</v>
      </c>
      <c r="E84" s="178" t="s">
        <v>1287</v>
      </c>
      <c r="F84" s="178" t="s">
        <v>90</v>
      </c>
      <c r="G84" s="165"/>
      <c r="H84" s="165"/>
      <c r="I84" s="168"/>
      <c r="J84" s="179">
        <f>BK84</f>
        <v>0</v>
      </c>
      <c r="K84" s="165"/>
      <c r="L84" s="170"/>
      <c r="M84" s="171"/>
      <c r="N84" s="172"/>
      <c r="O84" s="172"/>
      <c r="P84" s="173">
        <f>P85</f>
        <v>0</v>
      </c>
      <c r="Q84" s="172"/>
      <c r="R84" s="173">
        <f>R85</f>
        <v>0</v>
      </c>
      <c r="S84" s="172"/>
      <c r="T84" s="174">
        <f>T85</f>
        <v>0</v>
      </c>
      <c r="AR84" s="175" t="s">
        <v>85</v>
      </c>
      <c r="AT84" s="176" t="s">
        <v>74</v>
      </c>
      <c r="AU84" s="176" t="s">
        <v>83</v>
      </c>
      <c r="AY84" s="175" t="s">
        <v>144</v>
      </c>
      <c r="BK84" s="177">
        <f>BK85</f>
        <v>0</v>
      </c>
    </row>
    <row r="85" spans="2:63" s="12" customFormat="1" ht="20.85" customHeight="1">
      <c r="B85" s="164"/>
      <c r="C85" s="165"/>
      <c r="D85" s="166" t="s">
        <v>74</v>
      </c>
      <c r="E85" s="178" t="s">
        <v>1905</v>
      </c>
      <c r="F85" s="178" t="s">
        <v>1906</v>
      </c>
      <c r="G85" s="165"/>
      <c r="H85" s="165"/>
      <c r="I85" s="168"/>
      <c r="J85" s="179">
        <f>BK85</f>
        <v>0</v>
      </c>
      <c r="K85" s="165"/>
      <c r="L85" s="170"/>
      <c r="M85" s="171"/>
      <c r="N85" s="172"/>
      <c r="O85" s="172"/>
      <c r="P85" s="173">
        <f>SUM(P86:P138)</f>
        <v>0</v>
      </c>
      <c r="Q85" s="172"/>
      <c r="R85" s="173">
        <f>SUM(R86:R138)</f>
        <v>0</v>
      </c>
      <c r="S85" s="172"/>
      <c r="T85" s="174">
        <f>SUM(T86:T138)</f>
        <v>0</v>
      </c>
      <c r="AR85" s="175" t="s">
        <v>83</v>
      </c>
      <c r="AT85" s="176" t="s">
        <v>74</v>
      </c>
      <c r="AU85" s="176" t="s">
        <v>85</v>
      </c>
      <c r="AY85" s="175" t="s">
        <v>144</v>
      </c>
      <c r="BK85" s="177">
        <f>SUM(BK86:BK138)</f>
        <v>0</v>
      </c>
    </row>
    <row r="86" spans="1:65" s="2" customFormat="1" ht="16.5" customHeight="1">
      <c r="A86" s="36"/>
      <c r="B86" s="37"/>
      <c r="C86" s="180" t="s">
        <v>75</v>
      </c>
      <c r="D86" s="180" t="s">
        <v>147</v>
      </c>
      <c r="E86" s="181" t="s">
        <v>1907</v>
      </c>
      <c r="F86" s="182" t="s">
        <v>1908</v>
      </c>
      <c r="G86" s="183" t="s">
        <v>1463</v>
      </c>
      <c r="H86" s="184">
        <v>1</v>
      </c>
      <c r="I86" s="185"/>
      <c r="J86" s="186">
        <f>ROUND(I86*H86,2)</f>
        <v>0</v>
      </c>
      <c r="K86" s="182" t="s">
        <v>19</v>
      </c>
      <c r="L86" s="41"/>
      <c r="M86" s="187" t="s">
        <v>19</v>
      </c>
      <c r="N86" s="188" t="s">
        <v>46</v>
      </c>
      <c r="O86" s="66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249</v>
      </c>
      <c r="AT86" s="191" t="s">
        <v>147</v>
      </c>
      <c r="AU86" s="191" t="s">
        <v>161</v>
      </c>
      <c r="AY86" s="19" t="s">
        <v>144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83</v>
      </c>
      <c r="BK86" s="192">
        <f>ROUND(I86*H86,2)</f>
        <v>0</v>
      </c>
      <c r="BL86" s="19" t="s">
        <v>249</v>
      </c>
      <c r="BM86" s="191" t="s">
        <v>1909</v>
      </c>
    </row>
    <row r="87" spans="1:47" s="2" customFormat="1" ht="11.25">
      <c r="A87" s="36"/>
      <c r="B87" s="37"/>
      <c r="C87" s="38"/>
      <c r="D87" s="193" t="s">
        <v>154</v>
      </c>
      <c r="E87" s="38"/>
      <c r="F87" s="194" t="s">
        <v>1910</v>
      </c>
      <c r="G87" s="38"/>
      <c r="H87" s="38"/>
      <c r="I87" s="195"/>
      <c r="J87" s="38"/>
      <c r="K87" s="38"/>
      <c r="L87" s="41"/>
      <c r="M87" s="196"/>
      <c r="N87" s="197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154</v>
      </c>
      <c r="AU87" s="19" t="s">
        <v>161</v>
      </c>
    </row>
    <row r="88" spans="1:47" s="2" customFormat="1" ht="19.5">
      <c r="A88" s="36"/>
      <c r="B88" s="37"/>
      <c r="C88" s="38"/>
      <c r="D88" s="193" t="s">
        <v>167</v>
      </c>
      <c r="E88" s="38"/>
      <c r="F88" s="200" t="s">
        <v>1911</v>
      </c>
      <c r="G88" s="38"/>
      <c r="H88" s="38"/>
      <c r="I88" s="195"/>
      <c r="J88" s="38"/>
      <c r="K88" s="38"/>
      <c r="L88" s="41"/>
      <c r="M88" s="196"/>
      <c r="N88" s="197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167</v>
      </c>
      <c r="AU88" s="19" t="s">
        <v>161</v>
      </c>
    </row>
    <row r="89" spans="1:65" s="2" customFormat="1" ht="16.5" customHeight="1">
      <c r="A89" s="36"/>
      <c r="B89" s="37"/>
      <c r="C89" s="180" t="s">
        <v>75</v>
      </c>
      <c r="D89" s="180" t="s">
        <v>147</v>
      </c>
      <c r="E89" s="181" t="s">
        <v>1912</v>
      </c>
      <c r="F89" s="182" t="s">
        <v>1913</v>
      </c>
      <c r="G89" s="183" t="s">
        <v>1463</v>
      </c>
      <c r="H89" s="184">
        <v>1</v>
      </c>
      <c r="I89" s="185"/>
      <c r="J89" s="186">
        <f>ROUND(I89*H89,2)</f>
        <v>0</v>
      </c>
      <c r="K89" s="182" t="s">
        <v>19</v>
      </c>
      <c r="L89" s="41"/>
      <c r="M89" s="187" t="s">
        <v>19</v>
      </c>
      <c r="N89" s="188" t="s">
        <v>46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249</v>
      </c>
      <c r="AT89" s="191" t="s">
        <v>147</v>
      </c>
      <c r="AU89" s="191" t="s">
        <v>161</v>
      </c>
      <c r="AY89" s="19" t="s">
        <v>144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83</v>
      </c>
      <c r="BK89" s="192">
        <f>ROUND(I89*H89,2)</f>
        <v>0</v>
      </c>
      <c r="BL89" s="19" t="s">
        <v>249</v>
      </c>
      <c r="BM89" s="191" t="s">
        <v>1914</v>
      </c>
    </row>
    <row r="90" spans="1:47" s="2" customFormat="1" ht="11.25">
      <c r="A90" s="36"/>
      <c r="B90" s="37"/>
      <c r="C90" s="38"/>
      <c r="D90" s="193" t="s">
        <v>154</v>
      </c>
      <c r="E90" s="38"/>
      <c r="F90" s="194" t="s">
        <v>1915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154</v>
      </c>
      <c r="AU90" s="19" t="s">
        <v>161</v>
      </c>
    </row>
    <row r="91" spans="1:65" s="2" customFormat="1" ht="16.5" customHeight="1">
      <c r="A91" s="36"/>
      <c r="B91" s="37"/>
      <c r="C91" s="180" t="s">
        <v>75</v>
      </c>
      <c r="D91" s="180" t="s">
        <v>147</v>
      </c>
      <c r="E91" s="181" t="s">
        <v>1916</v>
      </c>
      <c r="F91" s="182" t="s">
        <v>1917</v>
      </c>
      <c r="G91" s="183" t="s">
        <v>1463</v>
      </c>
      <c r="H91" s="184">
        <v>1</v>
      </c>
      <c r="I91" s="185"/>
      <c r="J91" s="186">
        <f>ROUND(I91*H91,2)</f>
        <v>0</v>
      </c>
      <c r="K91" s="182" t="s">
        <v>19</v>
      </c>
      <c r="L91" s="41"/>
      <c r="M91" s="187" t="s">
        <v>19</v>
      </c>
      <c r="N91" s="188" t="s">
        <v>46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249</v>
      </c>
      <c r="AT91" s="191" t="s">
        <v>147</v>
      </c>
      <c r="AU91" s="191" t="s">
        <v>161</v>
      </c>
      <c r="AY91" s="19" t="s">
        <v>144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83</v>
      </c>
      <c r="BK91" s="192">
        <f>ROUND(I91*H91,2)</f>
        <v>0</v>
      </c>
      <c r="BL91" s="19" t="s">
        <v>249</v>
      </c>
      <c r="BM91" s="191" t="s">
        <v>1918</v>
      </c>
    </row>
    <row r="92" spans="1:47" s="2" customFormat="1" ht="11.25">
      <c r="A92" s="36"/>
      <c r="B92" s="37"/>
      <c r="C92" s="38"/>
      <c r="D92" s="193" t="s">
        <v>154</v>
      </c>
      <c r="E92" s="38"/>
      <c r="F92" s="194" t="s">
        <v>1917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154</v>
      </c>
      <c r="AU92" s="19" t="s">
        <v>161</v>
      </c>
    </row>
    <row r="93" spans="1:65" s="2" customFormat="1" ht="16.5" customHeight="1">
      <c r="A93" s="36"/>
      <c r="B93" s="37"/>
      <c r="C93" s="180" t="s">
        <v>75</v>
      </c>
      <c r="D93" s="180" t="s">
        <v>147</v>
      </c>
      <c r="E93" s="181" t="s">
        <v>1919</v>
      </c>
      <c r="F93" s="182" t="s">
        <v>1920</v>
      </c>
      <c r="G93" s="183" t="s">
        <v>1463</v>
      </c>
      <c r="H93" s="184">
        <v>2</v>
      </c>
      <c r="I93" s="185"/>
      <c r="J93" s="186">
        <f>ROUND(I93*H93,2)</f>
        <v>0</v>
      </c>
      <c r="K93" s="182" t="s">
        <v>19</v>
      </c>
      <c r="L93" s="41"/>
      <c r="M93" s="187" t="s">
        <v>19</v>
      </c>
      <c r="N93" s="188" t="s">
        <v>46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249</v>
      </c>
      <c r="AT93" s="191" t="s">
        <v>147</v>
      </c>
      <c r="AU93" s="191" t="s">
        <v>161</v>
      </c>
      <c r="AY93" s="19" t="s">
        <v>144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83</v>
      </c>
      <c r="BK93" s="192">
        <f>ROUND(I93*H93,2)</f>
        <v>0</v>
      </c>
      <c r="BL93" s="19" t="s">
        <v>249</v>
      </c>
      <c r="BM93" s="191" t="s">
        <v>1921</v>
      </c>
    </row>
    <row r="94" spans="1:47" s="2" customFormat="1" ht="11.25">
      <c r="A94" s="36"/>
      <c r="B94" s="37"/>
      <c r="C94" s="38"/>
      <c r="D94" s="193" t="s">
        <v>154</v>
      </c>
      <c r="E94" s="38"/>
      <c r="F94" s="194" t="s">
        <v>1920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154</v>
      </c>
      <c r="AU94" s="19" t="s">
        <v>161</v>
      </c>
    </row>
    <row r="95" spans="1:65" s="2" customFormat="1" ht="16.5" customHeight="1">
      <c r="A95" s="36"/>
      <c r="B95" s="37"/>
      <c r="C95" s="180" t="s">
        <v>75</v>
      </c>
      <c r="D95" s="180" t="s">
        <v>147</v>
      </c>
      <c r="E95" s="181" t="s">
        <v>1922</v>
      </c>
      <c r="F95" s="182" t="s">
        <v>1923</v>
      </c>
      <c r="G95" s="183" t="s">
        <v>1463</v>
      </c>
      <c r="H95" s="184">
        <v>4</v>
      </c>
      <c r="I95" s="185"/>
      <c r="J95" s="186">
        <f>ROUND(I95*H95,2)</f>
        <v>0</v>
      </c>
      <c r="K95" s="182" t="s">
        <v>19</v>
      </c>
      <c r="L95" s="41"/>
      <c r="M95" s="187" t="s">
        <v>19</v>
      </c>
      <c r="N95" s="188" t="s">
        <v>46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249</v>
      </c>
      <c r="AT95" s="191" t="s">
        <v>147</v>
      </c>
      <c r="AU95" s="191" t="s">
        <v>161</v>
      </c>
      <c r="AY95" s="19" t="s">
        <v>144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83</v>
      </c>
      <c r="BK95" s="192">
        <f>ROUND(I95*H95,2)</f>
        <v>0</v>
      </c>
      <c r="BL95" s="19" t="s">
        <v>249</v>
      </c>
      <c r="BM95" s="191" t="s">
        <v>1924</v>
      </c>
    </row>
    <row r="96" spans="1:47" s="2" customFormat="1" ht="11.25">
      <c r="A96" s="36"/>
      <c r="B96" s="37"/>
      <c r="C96" s="38"/>
      <c r="D96" s="193" t="s">
        <v>154</v>
      </c>
      <c r="E96" s="38"/>
      <c r="F96" s="194" t="s">
        <v>1923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154</v>
      </c>
      <c r="AU96" s="19" t="s">
        <v>161</v>
      </c>
    </row>
    <row r="97" spans="1:65" s="2" customFormat="1" ht="16.5" customHeight="1">
      <c r="A97" s="36"/>
      <c r="B97" s="37"/>
      <c r="C97" s="180" t="s">
        <v>75</v>
      </c>
      <c r="D97" s="180" t="s">
        <v>147</v>
      </c>
      <c r="E97" s="181" t="s">
        <v>1922</v>
      </c>
      <c r="F97" s="182" t="s">
        <v>1923</v>
      </c>
      <c r="G97" s="183" t="s">
        <v>1463</v>
      </c>
      <c r="H97" s="184">
        <v>4</v>
      </c>
      <c r="I97" s="185"/>
      <c r="J97" s="186">
        <f>ROUND(I97*H97,2)</f>
        <v>0</v>
      </c>
      <c r="K97" s="182" t="s">
        <v>19</v>
      </c>
      <c r="L97" s="41"/>
      <c r="M97" s="187" t="s">
        <v>19</v>
      </c>
      <c r="N97" s="188" t="s">
        <v>46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249</v>
      </c>
      <c r="AT97" s="191" t="s">
        <v>147</v>
      </c>
      <c r="AU97" s="191" t="s">
        <v>161</v>
      </c>
      <c r="AY97" s="19" t="s">
        <v>144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83</v>
      </c>
      <c r="BK97" s="192">
        <f>ROUND(I97*H97,2)</f>
        <v>0</v>
      </c>
      <c r="BL97" s="19" t="s">
        <v>249</v>
      </c>
      <c r="BM97" s="191" t="s">
        <v>1925</v>
      </c>
    </row>
    <row r="98" spans="1:47" s="2" customFormat="1" ht="11.25">
      <c r="A98" s="36"/>
      <c r="B98" s="37"/>
      <c r="C98" s="38"/>
      <c r="D98" s="193" t="s">
        <v>154</v>
      </c>
      <c r="E98" s="38"/>
      <c r="F98" s="194" t="s">
        <v>1923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154</v>
      </c>
      <c r="AU98" s="19" t="s">
        <v>161</v>
      </c>
    </row>
    <row r="99" spans="1:65" s="2" customFormat="1" ht="16.5" customHeight="1">
      <c r="A99" s="36"/>
      <c r="B99" s="37"/>
      <c r="C99" s="180" t="s">
        <v>75</v>
      </c>
      <c r="D99" s="180" t="s">
        <v>147</v>
      </c>
      <c r="E99" s="181" t="s">
        <v>1922</v>
      </c>
      <c r="F99" s="182" t="s">
        <v>1923</v>
      </c>
      <c r="G99" s="183" t="s">
        <v>1463</v>
      </c>
      <c r="H99" s="184">
        <v>2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46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249</v>
      </c>
      <c r="AT99" s="191" t="s">
        <v>147</v>
      </c>
      <c r="AU99" s="191" t="s">
        <v>161</v>
      </c>
      <c r="AY99" s="19" t="s">
        <v>144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83</v>
      </c>
      <c r="BK99" s="192">
        <f>ROUND(I99*H99,2)</f>
        <v>0</v>
      </c>
      <c r="BL99" s="19" t="s">
        <v>249</v>
      </c>
      <c r="BM99" s="191" t="s">
        <v>1926</v>
      </c>
    </row>
    <row r="100" spans="1:47" s="2" customFormat="1" ht="11.25">
      <c r="A100" s="36"/>
      <c r="B100" s="37"/>
      <c r="C100" s="38"/>
      <c r="D100" s="193" t="s">
        <v>154</v>
      </c>
      <c r="E100" s="38"/>
      <c r="F100" s="194" t="s">
        <v>1923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154</v>
      </c>
      <c r="AU100" s="19" t="s">
        <v>161</v>
      </c>
    </row>
    <row r="101" spans="1:65" s="2" customFormat="1" ht="16.5" customHeight="1">
      <c r="A101" s="36"/>
      <c r="B101" s="37"/>
      <c r="C101" s="180" t="s">
        <v>75</v>
      </c>
      <c r="D101" s="180" t="s">
        <v>147</v>
      </c>
      <c r="E101" s="181" t="s">
        <v>1922</v>
      </c>
      <c r="F101" s="182" t="s">
        <v>1923</v>
      </c>
      <c r="G101" s="183" t="s">
        <v>1463</v>
      </c>
      <c r="H101" s="184">
        <v>4</v>
      </c>
      <c r="I101" s="185"/>
      <c r="J101" s="186">
        <f>ROUND(I101*H101,2)</f>
        <v>0</v>
      </c>
      <c r="K101" s="182" t="s">
        <v>19</v>
      </c>
      <c r="L101" s="41"/>
      <c r="M101" s="187" t="s">
        <v>19</v>
      </c>
      <c r="N101" s="188" t="s">
        <v>46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249</v>
      </c>
      <c r="AT101" s="191" t="s">
        <v>147</v>
      </c>
      <c r="AU101" s="191" t="s">
        <v>161</v>
      </c>
      <c r="AY101" s="19" t="s">
        <v>144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83</v>
      </c>
      <c r="BK101" s="192">
        <f>ROUND(I101*H101,2)</f>
        <v>0</v>
      </c>
      <c r="BL101" s="19" t="s">
        <v>249</v>
      </c>
      <c r="BM101" s="191" t="s">
        <v>1927</v>
      </c>
    </row>
    <row r="102" spans="1:47" s="2" customFormat="1" ht="11.25">
      <c r="A102" s="36"/>
      <c r="B102" s="37"/>
      <c r="C102" s="38"/>
      <c r="D102" s="193" t="s">
        <v>154</v>
      </c>
      <c r="E102" s="38"/>
      <c r="F102" s="194" t="s">
        <v>1923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154</v>
      </c>
      <c r="AU102" s="19" t="s">
        <v>161</v>
      </c>
    </row>
    <row r="103" spans="1:65" s="2" customFormat="1" ht="16.5" customHeight="1">
      <c r="A103" s="36"/>
      <c r="B103" s="37"/>
      <c r="C103" s="180" t="s">
        <v>75</v>
      </c>
      <c r="D103" s="180" t="s">
        <v>147</v>
      </c>
      <c r="E103" s="181" t="s">
        <v>1928</v>
      </c>
      <c r="F103" s="182" t="s">
        <v>1929</v>
      </c>
      <c r="G103" s="183" t="s">
        <v>1463</v>
      </c>
      <c r="H103" s="184">
        <v>2</v>
      </c>
      <c r="I103" s="185"/>
      <c r="J103" s="186">
        <f>ROUND(I103*H103,2)</f>
        <v>0</v>
      </c>
      <c r="K103" s="182" t="s">
        <v>19</v>
      </c>
      <c r="L103" s="41"/>
      <c r="M103" s="187" t="s">
        <v>19</v>
      </c>
      <c r="N103" s="188" t="s">
        <v>46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249</v>
      </c>
      <c r="AT103" s="191" t="s">
        <v>147</v>
      </c>
      <c r="AU103" s="191" t="s">
        <v>161</v>
      </c>
      <c r="AY103" s="19" t="s">
        <v>144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83</v>
      </c>
      <c r="BK103" s="192">
        <f>ROUND(I103*H103,2)</f>
        <v>0</v>
      </c>
      <c r="BL103" s="19" t="s">
        <v>249</v>
      </c>
      <c r="BM103" s="191" t="s">
        <v>1930</v>
      </c>
    </row>
    <row r="104" spans="1:47" s="2" customFormat="1" ht="11.25">
      <c r="A104" s="36"/>
      <c r="B104" s="37"/>
      <c r="C104" s="38"/>
      <c r="D104" s="193" t="s">
        <v>154</v>
      </c>
      <c r="E104" s="38"/>
      <c r="F104" s="194" t="s">
        <v>1929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154</v>
      </c>
      <c r="AU104" s="19" t="s">
        <v>161</v>
      </c>
    </row>
    <row r="105" spans="1:65" s="2" customFormat="1" ht="16.5" customHeight="1">
      <c r="A105" s="36"/>
      <c r="B105" s="37"/>
      <c r="C105" s="180" t="s">
        <v>75</v>
      </c>
      <c r="D105" s="180" t="s">
        <v>147</v>
      </c>
      <c r="E105" s="181" t="s">
        <v>1931</v>
      </c>
      <c r="F105" s="182" t="s">
        <v>1932</v>
      </c>
      <c r="G105" s="183" t="s">
        <v>1463</v>
      </c>
      <c r="H105" s="184">
        <v>2</v>
      </c>
      <c r="I105" s="185"/>
      <c r="J105" s="186">
        <f>ROUND(I105*H105,2)</f>
        <v>0</v>
      </c>
      <c r="K105" s="182" t="s">
        <v>19</v>
      </c>
      <c r="L105" s="41"/>
      <c r="M105" s="187" t="s">
        <v>19</v>
      </c>
      <c r="N105" s="188" t="s">
        <v>46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249</v>
      </c>
      <c r="AT105" s="191" t="s">
        <v>147</v>
      </c>
      <c r="AU105" s="191" t="s">
        <v>161</v>
      </c>
      <c r="AY105" s="19" t="s">
        <v>144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83</v>
      </c>
      <c r="BK105" s="192">
        <f>ROUND(I105*H105,2)</f>
        <v>0</v>
      </c>
      <c r="BL105" s="19" t="s">
        <v>249</v>
      </c>
      <c r="BM105" s="191" t="s">
        <v>1933</v>
      </c>
    </row>
    <row r="106" spans="1:47" s="2" customFormat="1" ht="11.25">
      <c r="A106" s="36"/>
      <c r="B106" s="37"/>
      <c r="C106" s="38"/>
      <c r="D106" s="193" t="s">
        <v>154</v>
      </c>
      <c r="E106" s="38"/>
      <c r="F106" s="194" t="s">
        <v>1932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154</v>
      </c>
      <c r="AU106" s="19" t="s">
        <v>161</v>
      </c>
    </row>
    <row r="107" spans="1:65" s="2" customFormat="1" ht="16.5" customHeight="1">
      <c r="A107" s="36"/>
      <c r="B107" s="37"/>
      <c r="C107" s="180" t="s">
        <v>75</v>
      </c>
      <c r="D107" s="180" t="s">
        <v>147</v>
      </c>
      <c r="E107" s="181" t="s">
        <v>1934</v>
      </c>
      <c r="F107" s="182" t="s">
        <v>1935</v>
      </c>
      <c r="G107" s="183" t="s">
        <v>1463</v>
      </c>
      <c r="H107" s="184">
        <v>3</v>
      </c>
      <c r="I107" s="185"/>
      <c r="J107" s="186">
        <f>ROUND(I107*H107,2)</f>
        <v>0</v>
      </c>
      <c r="K107" s="182" t="s">
        <v>19</v>
      </c>
      <c r="L107" s="41"/>
      <c r="M107" s="187" t="s">
        <v>19</v>
      </c>
      <c r="N107" s="188" t="s">
        <v>46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249</v>
      </c>
      <c r="AT107" s="191" t="s">
        <v>147</v>
      </c>
      <c r="AU107" s="191" t="s">
        <v>161</v>
      </c>
      <c r="AY107" s="19" t="s">
        <v>144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83</v>
      </c>
      <c r="BK107" s="192">
        <f>ROUND(I107*H107,2)</f>
        <v>0</v>
      </c>
      <c r="BL107" s="19" t="s">
        <v>249</v>
      </c>
      <c r="BM107" s="191" t="s">
        <v>1936</v>
      </c>
    </row>
    <row r="108" spans="1:47" s="2" customFormat="1" ht="11.25">
      <c r="A108" s="36"/>
      <c r="B108" s="37"/>
      <c r="C108" s="38"/>
      <c r="D108" s="193" t="s">
        <v>154</v>
      </c>
      <c r="E108" s="38"/>
      <c r="F108" s="194" t="s">
        <v>1935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154</v>
      </c>
      <c r="AU108" s="19" t="s">
        <v>161</v>
      </c>
    </row>
    <row r="109" spans="1:65" s="2" customFormat="1" ht="16.5" customHeight="1">
      <c r="A109" s="36"/>
      <c r="B109" s="37"/>
      <c r="C109" s="180" t="s">
        <v>75</v>
      </c>
      <c r="D109" s="180" t="s">
        <v>147</v>
      </c>
      <c r="E109" s="181" t="s">
        <v>1937</v>
      </c>
      <c r="F109" s="182" t="s">
        <v>1938</v>
      </c>
      <c r="G109" s="183" t="s">
        <v>1463</v>
      </c>
      <c r="H109" s="184">
        <v>3</v>
      </c>
      <c r="I109" s="185"/>
      <c r="J109" s="186">
        <f>ROUND(I109*H109,2)</f>
        <v>0</v>
      </c>
      <c r="K109" s="182" t="s">
        <v>19</v>
      </c>
      <c r="L109" s="41"/>
      <c r="M109" s="187" t="s">
        <v>19</v>
      </c>
      <c r="N109" s="188" t="s">
        <v>46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249</v>
      </c>
      <c r="AT109" s="191" t="s">
        <v>147</v>
      </c>
      <c r="AU109" s="191" t="s">
        <v>161</v>
      </c>
      <c r="AY109" s="19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83</v>
      </c>
      <c r="BK109" s="192">
        <f>ROUND(I109*H109,2)</f>
        <v>0</v>
      </c>
      <c r="BL109" s="19" t="s">
        <v>249</v>
      </c>
      <c r="BM109" s="191" t="s">
        <v>1939</v>
      </c>
    </row>
    <row r="110" spans="1:47" s="2" customFormat="1" ht="11.25">
      <c r="A110" s="36"/>
      <c r="B110" s="37"/>
      <c r="C110" s="38"/>
      <c r="D110" s="193" t="s">
        <v>154</v>
      </c>
      <c r="E110" s="38"/>
      <c r="F110" s="194" t="s">
        <v>1938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154</v>
      </c>
      <c r="AU110" s="19" t="s">
        <v>161</v>
      </c>
    </row>
    <row r="111" spans="1:65" s="2" customFormat="1" ht="16.5" customHeight="1">
      <c r="A111" s="36"/>
      <c r="B111" s="37"/>
      <c r="C111" s="180" t="s">
        <v>75</v>
      </c>
      <c r="D111" s="180" t="s">
        <v>147</v>
      </c>
      <c r="E111" s="181" t="s">
        <v>1940</v>
      </c>
      <c r="F111" s="182" t="s">
        <v>1941</v>
      </c>
      <c r="G111" s="183" t="s">
        <v>1463</v>
      </c>
      <c r="H111" s="184">
        <v>4</v>
      </c>
      <c r="I111" s="185"/>
      <c r="J111" s="186">
        <f>ROUND(I111*H111,2)</f>
        <v>0</v>
      </c>
      <c r="K111" s="182" t="s">
        <v>19</v>
      </c>
      <c r="L111" s="41"/>
      <c r="M111" s="187" t="s">
        <v>19</v>
      </c>
      <c r="N111" s="188" t="s">
        <v>46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249</v>
      </c>
      <c r="AT111" s="191" t="s">
        <v>147</v>
      </c>
      <c r="AU111" s="191" t="s">
        <v>161</v>
      </c>
      <c r="AY111" s="19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83</v>
      </c>
      <c r="BK111" s="192">
        <f>ROUND(I111*H111,2)</f>
        <v>0</v>
      </c>
      <c r="BL111" s="19" t="s">
        <v>249</v>
      </c>
      <c r="BM111" s="191" t="s">
        <v>1942</v>
      </c>
    </row>
    <row r="112" spans="1:47" s="2" customFormat="1" ht="11.25">
      <c r="A112" s="36"/>
      <c r="B112" s="37"/>
      <c r="C112" s="38"/>
      <c r="D112" s="193" t="s">
        <v>154</v>
      </c>
      <c r="E112" s="38"/>
      <c r="F112" s="194" t="s">
        <v>1941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154</v>
      </c>
      <c r="AU112" s="19" t="s">
        <v>161</v>
      </c>
    </row>
    <row r="113" spans="1:65" s="2" customFormat="1" ht="16.5" customHeight="1">
      <c r="A113" s="36"/>
      <c r="B113" s="37"/>
      <c r="C113" s="180" t="s">
        <v>75</v>
      </c>
      <c r="D113" s="180" t="s">
        <v>147</v>
      </c>
      <c r="E113" s="181" t="s">
        <v>1943</v>
      </c>
      <c r="F113" s="182" t="s">
        <v>1944</v>
      </c>
      <c r="G113" s="183" t="s">
        <v>1463</v>
      </c>
      <c r="H113" s="184">
        <v>3</v>
      </c>
      <c r="I113" s="185"/>
      <c r="J113" s="186">
        <f>ROUND(I113*H113,2)</f>
        <v>0</v>
      </c>
      <c r="K113" s="182" t="s">
        <v>19</v>
      </c>
      <c r="L113" s="41"/>
      <c r="M113" s="187" t="s">
        <v>19</v>
      </c>
      <c r="N113" s="188" t="s">
        <v>46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249</v>
      </c>
      <c r="AT113" s="191" t="s">
        <v>147</v>
      </c>
      <c r="AU113" s="191" t="s">
        <v>161</v>
      </c>
      <c r="AY113" s="19" t="s">
        <v>144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83</v>
      </c>
      <c r="BK113" s="192">
        <f>ROUND(I113*H113,2)</f>
        <v>0</v>
      </c>
      <c r="BL113" s="19" t="s">
        <v>249</v>
      </c>
      <c r="BM113" s="191" t="s">
        <v>1945</v>
      </c>
    </row>
    <row r="114" spans="1:47" s="2" customFormat="1" ht="11.25">
      <c r="A114" s="36"/>
      <c r="B114" s="37"/>
      <c r="C114" s="38"/>
      <c r="D114" s="193" t="s">
        <v>154</v>
      </c>
      <c r="E114" s="38"/>
      <c r="F114" s="194" t="s">
        <v>1944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154</v>
      </c>
      <c r="AU114" s="19" t="s">
        <v>161</v>
      </c>
    </row>
    <row r="115" spans="1:65" s="2" customFormat="1" ht="16.5" customHeight="1">
      <c r="A115" s="36"/>
      <c r="B115" s="37"/>
      <c r="C115" s="180" t="s">
        <v>75</v>
      </c>
      <c r="D115" s="180" t="s">
        <v>147</v>
      </c>
      <c r="E115" s="181" t="s">
        <v>1946</v>
      </c>
      <c r="F115" s="182" t="s">
        <v>1947</v>
      </c>
      <c r="G115" s="183" t="s">
        <v>1463</v>
      </c>
      <c r="H115" s="184">
        <v>7</v>
      </c>
      <c r="I115" s="185"/>
      <c r="J115" s="186">
        <f>ROUND(I115*H115,2)</f>
        <v>0</v>
      </c>
      <c r="K115" s="182" t="s">
        <v>19</v>
      </c>
      <c r="L115" s="41"/>
      <c r="M115" s="187" t="s">
        <v>19</v>
      </c>
      <c r="N115" s="188" t="s">
        <v>46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249</v>
      </c>
      <c r="AT115" s="191" t="s">
        <v>147</v>
      </c>
      <c r="AU115" s="191" t="s">
        <v>161</v>
      </c>
      <c r="AY115" s="19" t="s">
        <v>144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83</v>
      </c>
      <c r="BK115" s="192">
        <f>ROUND(I115*H115,2)</f>
        <v>0</v>
      </c>
      <c r="BL115" s="19" t="s">
        <v>249</v>
      </c>
      <c r="BM115" s="191" t="s">
        <v>1948</v>
      </c>
    </row>
    <row r="116" spans="1:47" s="2" customFormat="1" ht="11.25">
      <c r="A116" s="36"/>
      <c r="B116" s="37"/>
      <c r="C116" s="38"/>
      <c r="D116" s="193" t="s">
        <v>154</v>
      </c>
      <c r="E116" s="38"/>
      <c r="F116" s="194" t="s">
        <v>1947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154</v>
      </c>
      <c r="AU116" s="19" t="s">
        <v>161</v>
      </c>
    </row>
    <row r="117" spans="1:65" s="2" customFormat="1" ht="16.5" customHeight="1">
      <c r="A117" s="36"/>
      <c r="B117" s="37"/>
      <c r="C117" s="180" t="s">
        <v>75</v>
      </c>
      <c r="D117" s="180" t="s">
        <v>147</v>
      </c>
      <c r="E117" s="181" t="s">
        <v>1949</v>
      </c>
      <c r="F117" s="182" t="s">
        <v>1950</v>
      </c>
      <c r="G117" s="183" t="s">
        <v>1463</v>
      </c>
      <c r="H117" s="184">
        <v>2</v>
      </c>
      <c r="I117" s="185"/>
      <c r="J117" s="186">
        <f>ROUND(I117*H117,2)</f>
        <v>0</v>
      </c>
      <c r="K117" s="182" t="s">
        <v>19</v>
      </c>
      <c r="L117" s="41"/>
      <c r="M117" s="187" t="s">
        <v>19</v>
      </c>
      <c r="N117" s="188" t="s">
        <v>46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249</v>
      </c>
      <c r="AT117" s="191" t="s">
        <v>147</v>
      </c>
      <c r="AU117" s="191" t="s">
        <v>161</v>
      </c>
      <c r="AY117" s="19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83</v>
      </c>
      <c r="BK117" s="192">
        <f>ROUND(I117*H117,2)</f>
        <v>0</v>
      </c>
      <c r="BL117" s="19" t="s">
        <v>249</v>
      </c>
      <c r="BM117" s="191" t="s">
        <v>1951</v>
      </c>
    </row>
    <row r="118" spans="1:47" s="2" customFormat="1" ht="11.25">
      <c r="A118" s="36"/>
      <c r="B118" s="37"/>
      <c r="C118" s="38"/>
      <c r="D118" s="193" t="s">
        <v>154</v>
      </c>
      <c r="E118" s="38"/>
      <c r="F118" s="194" t="s">
        <v>1950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154</v>
      </c>
      <c r="AU118" s="19" t="s">
        <v>161</v>
      </c>
    </row>
    <row r="119" spans="1:65" s="2" customFormat="1" ht="16.5" customHeight="1">
      <c r="A119" s="36"/>
      <c r="B119" s="37"/>
      <c r="C119" s="180" t="s">
        <v>75</v>
      </c>
      <c r="D119" s="180" t="s">
        <v>147</v>
      </c>
      <c r="E119" s="181" t="s">
        <v>1952</v>
      </c>
      <c r="F119" s="182" t="s">
        <v>1953</v>
      </c>
      <c r="G119" s="183" t="s">
        <v>1463</v>
      </c>
      <c r="H119" s="184">
        <v>2</v>
      </c>
      <c r="I119" s="185"/>
      <c r="J119" s="186">
        <f>ROUND(I119*H119,2)</f>
        <v>0</v>
      </c>
      <c r="K119" s="182" t="s">
        <v>19</v>
      </c>
      <c r="L119" s="41"/>
      <c r="M119" s="187" t="s">
        <v>19</v>
      </c>
      <c r="N119" s="188" t="s">
        <v>46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249</v>
      </c>
      <c r="AT119" s="191" t="s">
        <v>147</v>
      </c>
      <c r="AU119" s="191" t="s">
        <v>161</v>
      </c>
      <c r="AY119" s="19" t="s">
        <v>144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83</v>
      </c>
      <c r="BK119" s="192">
        <f>ROUND(I119*H119,2)</f>
        <v>0</v>
      </c>
      <c r="BL119" s="19" t="s">
        <v>249</v>
      </c>
      <c r="BM119" s="191" t="s">
        <v>1954</v>
      </c>
    </row>
    <row r="120" spans="1:47" s="2" customFormat="1" ht="11.25">
      <c r="A120" s="36"/>
      <c r="B120" s="37"/>
      <c r="C120" s="38"/>
      <c r="D120" s="193" t="s">
        <v>154</v>
      </c>
      <c r="E120" s="38"/>
      <c r="F120" s="194" t="s">
        <v>1953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154</v>
      </c>
      <c r="AU120" s="19" t="s">
        <v>161</v>
      </c>
    </row>
    <row r="121" spans="1:65" s="2" customFormat="1" ht="16.5" customHeight="1">
      <c r="A121" s="36"/>
      <c r="B121" s="37"/>
      <c r="C121" s="180" t="s">
        <v>75</v>
      </c>
      <c r="D121" s="180" t="s">
        <v>147</v>
      </c>
      <c r="E121" s="181" t="s">
        <v>1955</v>
      </c>
      <c r="F121" s="182" t="s">
        <v>1956</v>
      </c>
      <c r="G121" s="183" t="s">
        <v>1463</v>
      </c>
      <c r="H121" s="184">
        <v>2</v>
      </c>
      <c r="I121" s="185"/>
      <c r="J121" s="186">
        <f>ROUND(I121*H121,2)</f>
        <v>0</v>
      </c>
      <c r="K121" s="182" t="s">
        <v>19</v>
      </c>
      <c r="L121" s="41"/>
      <c r="M121" s="187" t="s">
        <v>19</v>
      </c>
      <c r="N121" s="188" t="s">
        <v>46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249</v>
      </c>
      <c r="AT121" s="191" t="s">
        <v>147</v>
      </c>
      <c r="AU121" s="191" t="s">
        <v>161</v>
      </c>
      <c r="AY121" s="19" t="s">
        <v>144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83</v>
      </c>
      <c r="BK121" s="192">
        <f>ROUND(I121*H121,2)</f>
        <v>0</v>
      </c>
      <c r="BL121" s="19" t="s">
        <v>249</v>
      </c>
      <c r="BM121" s="191" t="s">
        <v>1957</v>
      </c>
    </row>
    <row r="122" spans="1:47" s="2" customFormat="1" ht="11.25">
      <c r="A122" s="36"/>
      <c r="B122" s="37"/>
      <c r="C122" s="38"/>
      <c r="D122" s="193" t="s">
        <v>154</v>
      </c>
      <c r="E122" s="38"/>
      <c r="F122" s="194" t="s">
        <v>1956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154</v>
      </c>
      <c r="AU122" s="19" t="s">
        <v>161</v>
      </c>
    </row>
    <row r="123" spans="1:65" s="2" customFormat="1" ht="16.5" customHeight="1">
      <c r="A123" s="36"/>
      <c r="B123" s="37"/>
      <c r="C123" s="180" t="s">
        <v>75</v>
      </c>
      <c r="D123" s="180" t="s">
        <v>147</v>
      </c>
      <c r="E123" s="181" t="s">
        <v>1958</v>
      </c>
      <c r="F123" s="182" t="s">
        <v>1959</v>
      </c>
      <c r="G123" s="183" t="s">
        <v>1463</v>
      </c>
      <c r="H123" s="184">
        <v>2</v>
      </c>
      <c r="I123" s="185"/>
      <c r="J123" s="186">
        <f>ROUND(I123*H123,2)</f>
        <v>0</v>
      </c>
      <c r="K123" s="182" t="s">
        <v>19</v>
      </c>
      <c r="L123" s="41"/>
      <c r="M123" s="187" t="s">
        <v>19</v>
      </c>
      <c r="N123" s="188" t="s">
        <v>46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249</v>
      </c>
      <c r="AT123" s="191" t="s">
        <v>147</v>
      </c>
      <c r="AU123" s="191" t="s">
        <v>161</v>
      </c>
      <c r="AY123" s="19" t="s">
        <v>144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83</v>
      </c>
      <c r="BK123" s="192">
        <f>ROUND(I123*H123,2)</f>
        <v>0</v>
      </c>
      <c r="BL123" s="19" t="s">
        <v>249</v>
      </c>
      <c r="BM123" s="191" t="s">
        <v>1960</v>
      </c>
    </row>
    <row r="124" spans="1:47" s="2" customFormat="1" ht="11.25">
      <c r="A124" s="36"/>
      <c r="B124" s="37"/>
      <c r="C124" s="38"/>
      <c r="D124" s="193" t="s">
        <v>154</v>
      </c>
      <c r="E124" s="38"/>
      <c r="F124" s="194" t="s">
        <v>1961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154</v>
      </c>
      <c r="AU124" s="19" t="s">
        <v>161</v>
      </c>
    </row>
    <row r="125" spans="1:65" s="2" customFormat="1" ht="16.5" customHeight="1">
      <c r="A125" s="36"/>
      <c r="B125" s="37"/>
      <c r="C125" s="180" t="s">
        <v>75</v>
      </c>
      <c r="D125" s="180" t="s">
        <v>147</v>
      </c>
      <c r="E125" s="181" t="s">
        <v>1962</v>
      </c>
      <c r="F125" s="182" t="s">
        <v>1963</v>
      </c>
      <c r="G125" s="183" t="s">
        <v>1463</v>
      </c>
      <c r="H125" s="184">
        <v>1</v>
      </c>
      <c r="I125" s="185"/>
      <c r="J125" s="186">
        <f>ROUND(I125*H125,2)</f>
        <v>0</v>
      </c>
      <c r="K125" s="182" t="s">
        <v>19</v>
      </c>
      <c r="L125" s="41"/>
      <c r="M125" s="187" t="s">
        <v>19</v>
      </c>
      <c r="N125" s="188" t="s">
        <v>46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249</v>
      </c>
      <c r="AT125" s="191" t="s">
        <v>147</v>
      </c>
      <c r="AU125" s="191" t="s">
        <v>161</v>
      </c>
      <c r="AY125" s="19" t="s">
        <v>144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83</v>
      </c>
      <c r="BK125" s="192">
        <f>ROUND(I125*H125,2)</f>
        <v>0</v>
      </c>
      <c r="BL125" s="19" t="s">
        <v>249</v>
      </c>
      <c r="BM125" s="191" t="s">
        <v>1964</v>
      </c>
    </row>
    <row r="126" spans="1:47" s="2" customFormat="1" ht="11.25">
      <c r="A126" s="36"/>
      <c r="B126" s="37"/>
      <c r="C126" s="38"/>
      <c r="D126" s="193" t="s">
        <v>154</v>
      </c>
      <c r="E126" s="38"/>
      <c r="F126" s="194" t="s">
        <v>1965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154</v>
      </c>
      <c r="AU126" s="19" t="s">
        <v>161</v>
      </c>
    </row>
    <row r="127" spans="1:65" s="2" customFormat="1" ht="16.5" customHeight="1">
      <c r="A127" s="36"/>
      <c r="B127" s="37"/>
      <c r="C127" s="180" t="s">
        <v>75</v>
      </c>
      <c r="D127" s="180" t="s">
        <v>147</v>
      </c>
      <c r="E127" s="181" t="s">
        <v>1966</v>
      </c>
      <c r="F127" s="182" t="s">
        <v>1967</v>
      </c>
      <c r="G127" s="183" t="s">
        <v>1463</v>
      </c>
      <c r="H127" s="184">
        <v>2</v>
      </c>
      <c r="I127" s="185"/>
      <c r="J127" s="186">
        <f>ROUND(I127*H127,2)</f>
        <v>0</v>
      </c>
      <c r="K127" s="182" t="s">
        <v>19</v>
      </c>
      <c r="L127" s="41"/>
      <c r="M127" s="187" t="s">
        <v>19</v>
      </c>
      <c r="N127" s="188" t="s">
        <v>46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249</v>
      </c>
      <c r="AT127" s="191" t="s">
        <v>147</v>
      </c>
      <c r="AU127" s="191" t="s">
        <v>161</v>
      </c>
      <c r="AY127" s="19" t="s">
        <v>144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83</v>
      </c>
      <c r="BK127" s="192">
        <f>ROUND(I127*H127,2)</f>
        <v>0</v>
      </c>
      <c r="BL127" s="19" t="s">
        <v>249</v>
      </c>
      <c r="BM127" s="191" t="s">
        <v>1968</v>
      </c>
    </row>
    <row r="128" spans="1:47" s="2" customFormat="1" ht="11.25">
      <c r="A128" s="36"/>
      <c r="B128" s="37"/>
      <c r="C128" s="38"/>
      <c r="D128" s="193" t="s">
        <v>154</v>
      </c>
      <c r="E128" s="38"/>
      <c r="F128" s="194" t="s">
        <v>1969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154</v>
      </c>
      <c r="AU128" s="19" t="s">
        <v>161</v>
      </c>
    </row>
    <row r="129" spans="1:65" s="2" customFormat="1" ht="16.5" customHeight="1">
      <c r="A129" s="36"/>
      <c r="B129" s="37"/>
      <c r="C129" s="180" t="s">
        <v>75</v>
      </c>
      <c r="D129" s="180" t="s">
        <v>147</v>
      </c>
      <c r="E129" s="181" t="s">
        <v>1970</v>
      </c>
      <c r="F129" s="182" t="s">
        <v>1971</v>
      </c>
      <c r="G129" s="183" t="s">
        <v>1463</v>
      </c>
      <c r="H129" s="184">
        <v>2</v>
      </c>
      <c r="I129" s="185"/>
      <c r="J129" s="186">
        <f>ROUND(I129*H129,2)</f>
        <v>0</v>
      </c>
      <c r="K129" s="182" t="s">
        <v>19</v>
      </c>
      <c r="L129" s="41"/>
      <c r="M129" s="187" t="s">
        <v>19</v>
      </c>
      <c r="N129" s="188" t="s">
        <v>46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249</v>
      </c>
      <c r="AT129" s="191" t="s">
        <v>147</v>
      </c>
      <c r="AU129" s="191" t="s">
        <v>161</v>
      </c>
      <c r="AY129" s="19" t="s">
        <v>144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83</v>
      </c>
      <c r="BK129" s="192">
        <f>ROUND(I129*H129,2)</f>
        <v>0</v>
      </c>
      <c r="BL129" s="19" t="s">
        <v>249</v>
      </c>
      <c r="BM129" s="191" t="s">
        <v>1972</v>
      </c>
    </row>
    <row r="130" spans="1:47" s="2" customFormat="1" ht="11.25">
      <c r="A130" s="36"/>
      <c r="B130" s="37"/>
      <c r="C130" s="38"/>
      <c r="D130" s="193" t="s">
        <v>154</v>
      </c>
      <c r="E130" s="38"/>
      <c r="F130" s="194" t="s">
        <v>1973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154</v>
      </c>
      <c r="AU130" s="19" t="s">
        <v>161</v>
      </c>
    </row>
    <row r="131" spans="1:65" s="2" customFormat="1" ht="16.5" customHeight="1">
      <c r="A131" s="36"/>
      <c r="B131" s="37"/>
      <c r="C131" s="180" t="s">
        <v>75</v>
      </c>
      <c r="D131" s="180" t="s">
        <v>147</v>
      </c>
      <c r="E131" s="181" t="s">
        <v>1974</v>
      </c>
      <c r="F131" s="182" t="s">
        <v>1975</v>
      </c>
      <c r="G131" s="183" t="s">
        <v>199</v>
      </c>
      <c r="H131" s="184">
        <v>88</v>
      </c>
      <c r="I131" s="185"/>
      <c r="J131" s="186">
        <f>ROUND(I131*H131,2)</f>
        <v>0</v>
      </c>
      <c r="K131" s="182" t="s">
        <v>19</v>
      </c>
      <c r="L131" s="41"/>
      <c r="M131" s="187" t="s">
        <v>19</v>
      </c>
      <c r="N131" s="188" t="s">
        <v>46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249</v>
      </c>
      <c r="AT131" s="191" t="s">
        <v>147</v>
      </c>
      <c r="AU131" s="191" t="s">
        <v>161</v>
      </c>
      <c r="AY131" s="19" t="s">
        <v>144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83</v>
      </c>
      <c r="BK131" s="192">
        <f>ROUND(I131*H131,2)</f>
        <v>0</v>
      </c>
      <c r="BL131" s="19" t="s">
        <v>249</v>
      </c>
      <c r="BM131" s="191" t="s">
        <v>1976</v>
      </c>
    </row>
    <row r="132" spans="1:47" s="2" customFormat="1" ht="11.25">
      <c r="A132" s="36"/>
      <c r="B132" s="37"/>
      <c r="C132" s="38"/>
      <c r="D132" s="193" t="s">
        <v>154</v>
      </c>
      <c r="E132" s="38"/>
      <c r="F132" s="194" t="s">
        <v>1975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154</v>
      </c>
      <c r="AU132" s="19" t="s">
        <v>161</v>
      </c>
    </row>
    <row r="133" spans="1:65" s="2" customFormat="1" ht="16.5" customHeight="1">
      <c r="A133" s="36"/>
      <c r="B133" s="37"/>
      <c r="C133" s="180" t="s">
        <v>75</v>
      </c>
      <c r="D133" s="180" t="s">
        <v>147</v>
      </c>
      <c r="E133" s="181" t="s">
        <v>1977</v>
      </c>
      <c r="F133" s="182" t="s">
        <v>1978</v>
      </c>
      <c r="G133" s="183" t="s">
        <v>199</v>
      </c>
      <c r="H133" s="184">
        <v>31</v>
      </c>
      <c r="I133" s="185"/>
      <c r="J133" s="186">
        <f>ROUND(I133*H133,2)</f>
        <v>0</v>
      </c>
      <c r="K133" s="182" t="s">
        <v>19</v>
      </c>
      <c r="L133" s="41"/>
      <c r="M133" s="187" t="s">
        <v>19</v>
      </c>
      <c r="N133" s="188" t="s">
        <v>46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249</v>
      </c>
      <c r="AT133" s="191" t="s">
        <v>147</v>
      </c>
      <c r="AU133" s="191" t="s">
        <v>161</v>
      </c>
      <c r="AY133" s="19" t="s">
        <v>144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83</v>
      </c>
      <c r="BK133" s="192">
        <f>ROUND(I133*H133,2)</f>
        <v>0</v>
      </c>
      <c r="BL133" s="19" t="s">
        <v>249</v>
      </c>
      <c r="BM133" s="191" t="s">
        <v>1979</v>
      </c>
    </row>
    <row r="134" spans="1:47" s="2" customFormat="1" ht="11.25">
      <c r="A134" s="36"/>
      <c r="B134" s="37"/>
      <c r="C134" s="38"/>
      <c r="D134" s="193" t="s">
        <v>154</v>
      </c>
      <c r="E134" s="38"/>
      <c r="F134" s="194" t="s">
        <v>1978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154</v>
      </c>
      <c r="AU134" s="19" t="s">
        <v>161</v>
      </c>
    </row>
    <row r="135" spans="1:65" s="2" customFormat="1" ht="16.5" customHeight="1">
      <c r="A135" s="36"/>
      <c r="B135" s="37"/>
      <c r="C135" s="180" t="s">
        <v>75</v>
      </c>
      <c r="D135" s="180" t="s">
        <v>147</v>
      </c>
      <c r="E135" s="181" t="s">
        <v>1980</v>
      </c>
      <c r="F135" s="182" t="s">
        <v>1981</v>
      </c>
      <c r="G135" s="183" t="s">
        <v>199</v>
      </c>
      <c r="H135" s="184">
        <v>48</v>
      </c>
      <c r="I135" s="185"/>
      <c r="J135" s="186">
        <f>ROUND(I135*H135,2)</f>
        <v>0</v>
      </c>
      <c r="K135" s="182" t="s">
        <v>19</v>
      </c>
      <c r="L135" s="41"/>
      <c r="M135" s="187" t="s">
        <v>19</v>
      </c>
      <c r="N135" s="188" t="s">
        <v>46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249</v>
      </c>
      <c r="AT135" s="191" t="s">
        <v>147</v>
      </c>
      <c r="AU135" s="191" t="s">
        <v>161</v>
      </c>
      <c r="AY135" s="19" t="s">
        <v>144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83</v>
      </c>
      <c r="BK135" s="192">
        <f>ROUND(I135*H135,2)</f>
        <v>0</v>
      </c>
      <c r="BL135" s="19" t="s">
        <v>249</v>
      </c>
      <c r="BM135" s="191" t="s">
        <v>1982</v>
      </c>
    </row>
    <row r="136" spans="1:47" s="2" customFormat="1" ht="11.25">
      <c r="A136" s="36"/>
      <c r="B136" s="37"/>
      <c r="C136" s="38"/>
      <c r="D136" s="193" t="s">
        <v>154</v>
      </c>
      <c r="E136" s="38"/>
      <c r="F136" s="194" t="s">
        <v>1981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154</v>
      </c>
      <c r="AU136" s="19" t="s">
        <v>161</v>
      </c>
    </row>
    <row r="137" spans="1:65" s="2" customFormat="1" ht="16.5" customHeight="1">
      <c r="A137" s="36"/>
      <c r="B137" s="37"/>
      <c r="C137" s="180" t="s">
        <v>75</v>
      </c>
      <c r="D137" s="180" t="s">
        <v>147</v>
      </c>
      <c r="E137" s="181" t="s">
        <v>1983</v>
      </c>
      <c r="F137" s="182" t="s">
        <v>1984</v>
      </c>
      <c r="G137" s="183" t="s">
        <v>1040</v>
      </c>
      <c r="H137" s="184">
        <v>30</v>
      </c>
      <c r="I137" s="185"/>
      <c r="J137" s="186">
        <f>ROUND(I137*H137,2)</f>
        <v>0</v>
      </c>
      <c r="K137" s="182" t="s">
        <v>19</v>
      </c>
      <c r="L137" s="41"/>
      <c r="M137" s="187" t="s">
        <v>19</v>
      </c>
      <c r="N137" s="188" t="s">
        <v>46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249</v>
      </c>
      <c r="AT137" s="191" t="s">
        <v>147</v>
      </c>
      <c r="AU137" s="191" t="s">
        <v>161</v>
      </c>
      <c r="AY137" s="19" t="s">
        <v>144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83</v>
      </c>
      <c r="BK137" s="192">
        <f>ROUND(I137*H137,2)</f>
        <v>0</v>
      </c>
      <c r="BL137" s="19" t="s">
        <v>249</v>
      </c>
      <c r="BM137" s="191" t="s">
        <v>1985</v>
      </c>
    </row>
    <row r="138" spans="1:47" s="2" customFormat="1" ht="11.25">
      <c r="A138" s="36"/>
      <c r="B138" s="37"/>
      <c r="C138" s="38"/>
      <c r="D138" s="193" t="s">
        <v>154</v>
      </c>
      <c r="E138" s="38"/>
      <c r="F138" s="194" t="s">
        <v>1984</v>
      </c>
      <c r="G138" s="38"/>
      <c r="H138" s="38"/>
      <c r="I138" s="195"/>
      <c r="J138" s="38"/>
      <c r="K138" s="38"/>
      <c r="L138" s="41"/>
      <c r="M138" s="223"/>
      <c r="N138" s="224"/>
      <c r="O138" s="225"/>
      <c r="P138" s="225"/>
      <c r="Q138" s="225"/>
      <c r="R138" s="225"/>
      <c r="S138" s="225"/>
      <c r="T138" s="22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154</v>
      </c>
      <c r="AU138" s="19" t="s">
        <v>161</v>
      </c>
    </row>
    <row r="139" spans="1:31" s="2" customFormat="1" ht="6.95" customHeight="1">
      <c r="A139" s="36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41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algorithmName="SHA-512" hashValue="C33k9u9cBEU6/7w/vc966AkRJr9vUiiJmXIHxVW/d6zWI4LlfLPNiavbUvmsslDVhz87EHEre4VohZzkEtqFrQ==" saltValue="hlCmnrjiewWqsSGYSHdwJSTSm67KsTnKr3hmvUL6RFKQUnyYcFde13bu95U2jGKNKLY4lbeWTlme6fj0koeFuA==" spinCount="100000" sheet="1" objects="1" scenarios="1" formatColumns="0" formatRows="0" autoFilter="0"/>
  <autoFilter ref="C81:K13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tabSelected="1" workbookViewId="0" topLeftCell="A12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1986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14. 3. 2023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27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4" t="s">
        <v>29</v>
      </c>
      <c r="J15" s="105" t="s">
        <v>30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31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33</v>
      </c>
      <c r="E20" s="36"/>
      <c r="F20" s="36"/>
      <c r="G20" s="36"/>
      <c r="H20" s="36"/>
      <c r="I20" s="114" t="s">
        <v>26</v>
      </c>
      <c r="J20" s="105" t="s">
        <v>34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35</v>
      </c>
      <c r="F21" s="36"/>
      <c r="G21" s="36"/>
      <c r="H21" s="36"/>
      <c r="I21" s="114" t="s">
        <v>29</v>
      </c>
      <c r="J21" s="105" t="s">
        <v>36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38</v>
      </c>
      <c r="E23" s="36"/>
      <c r="F23" s="36"/>
      <c r="G23" s="36"/>
      <c r="H23" s="36"/>
      <c r="I23" s="114" t="s">
        <v>26</v>
      </c>
      <c r="J23" s="105" t="s">
        <v>34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29</v>
      </c>
      <c r="J24" s="105" t="s">
        <v>36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39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122">
        <f>ROUND(J92,2)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3" t="s">
        <v>42</v>
      </c>
      <c r="J32" s="123" t="s">
        <v>44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45</v>
      </c>
      <c r="E33" s="114" t="s">
        <v>46</v>
      </c>
      <c r="F33" s="125">
        <f>ROUND((SUM(BE92:BE209)),2)</f>
        <v>0</v>
      </c>
      <c r="G33" s="36"/>
      <c r="H33" s="36"/>
      <c r="I33" s="126">
        <v>0.21</v>
      </c>
      <c r="J33" s="125">
        <f>ROUND(((SUM(BE92:BE209))*I33),2)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47</v>
      </c>
      <c r="F34" s="125">
        <f>ROUND((SUM(BF92:BF209)),2)</f>
        <v>0</v>
      </c>
      <c r="G34" s="36"/>
      <c r="H34" s="36"/>
      <c r="I34" s="126">
        <v>0.15</v>
      </c>
      <c r="J34" s="125">
        <f>ROUND(((SUM(BF92:BF209))*I34),2)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48</v>
      </c>
      <c r="F35" s="125">
        <f>ROUND((SUM(BG92:BG209)),2)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49</v>
      </c>
      <c r="F36" s="125">
        <f>ROUND((SUM(BH92:BH209)),2)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50</v>
      </c>
      <c r="F37" s="125">
        <f>ROUND((SUM(BI92:BI209)),2)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Rekonstrukce výukových prostor FUD v Kampusu UJEP - v08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7" t="str">
        <f>E9</f>
        <v>TI 02 - Zdravotechnické instalace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UJEP</v>
      </c>
      <c r="G52" s="38"/>
      <c r="H52" s="38"/>
      <c r="I52" s="31" t="s">
        <v>23</v>
      </c>
      <c r="J52" s="61" t="str">
        <f>IF(J12="","",J12)</f>
        <v>14. 3. 2023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Univerzita Jana Evangelisty Purkyně</v>
      </c>
      <c r="G54" s="38"/>
      <c r="H54" s="38"/>
      <c r="I54" s="31" t="s">
        <v>33</v>
      </c>
      <c r="J54" s="34" t="str">
        <f>E21</f>
        <v>Correct BC,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Correct BC,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118</v>
      </c>
      <c r="D57" s="139"/>
      <c r="E57" s="139"/>
      <c r="F57" s="139"/>
      <c r="G57" s="139"/>
      <c r="H57" s="139"/>
      <c r="I57" s="139"/>
      <c r="J57" s="140" t="s">
        <v>119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73</v>
      </c>
      <c r="D59" s="38"/>
      <c r="E59" s="38"/>
      <c r="F59" s="38"/>
      <c r="G59" s="38"/>
      <c r="H59" s="38"/>
      <c r="I59" s="38"/>
      <c r="J59" s="79">
        <f>J92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120</v>
      </c>
    </row>
    <row r="60" spans="2:12" s="9" customFormat="1" ht="24.95" customHeight="1">
      <c r="B60" s="142"/>
      <c r="C60" s="143"/>
      <c r="D60" s="144" t="s">
        <v>309</v>
      </c>
      <c r="E60" s="145"/>
      <c r="F60" s="145"/>
      <c r="G60" s="145"/>
      <c r="H60" s="145"/>
      <c r="I60" s="145"/>
      <c r="J60" s="146">
        <f>J93</f>
        <v>0</v>
      </c>
      <c r="K60" s="143"/>
      <c r="L60" s="147"/>
    </row>
    <row r="61" spans="2:12" s="10" customFormat="1" ht="19.9" customHeight="1">
      <c r="B61" s="148"/>
      <c r="C61" s="99"/>
      <c r="D61" s="149" t="s">
        <v>1987</v>
      </c>
      <c r="E61" s="150"/>
      <c r="F61" s="150"/>
      <c r="G61" s="150"/>
      <c r="H61" s="150"/>
      <c r="I61" s="150"/>
      <c r="J61" s="151">
        <f>J94</f>
        <v>0</v>
      </c>
      <c r="K61" s="99"/>
      <c r="L61" s="152"/>
    </row>
    <row r="62" spans="2:12" s="10" customFormat="1" ht="19.9" customHeight="1">
      <c r="B62" s="148"/>
      <c r="C62" s="99"/>
      <c r="D62" s="149" t="s">
        <v>1988</v>
      </c>
      <c r="E62" s="150"/>
      <c r="F62" s="150"/>
      <c r="G62" s="150"/>
      <c r="H62" s="150"/>
      <c r="I62" s="150"/>
      <c r="J62" s="151">
        <f>J97</f>
        <v>0</v>
      </c>
      <c r="K62" s="99"/>
      <c r="L62" s="152"/>
    </row>
    <row r="63" spans="2:12" s="10" customFormat="1" ht="19.9" customHeight="1">
      <c r="B63" s="148"/>
      <c r="C63" s="99"/>
      <c r="D63" s="149" t="s">
        <v>1989</v>
      </c>
      <c r="E63" s="150"/>
      <c r="F63" s="150"/>
      <c r="G63" s="150"/>
      <c r="H63" s="150"/>
      <c r="I63" s="150"/>
      <c r="J63" s="151">
        <f>J102</f>
        <v>0</v>
      </c>
      <c r="K63" s="99"/>
      <c r="L63" s="152"/>
    </row>
    <row r="64" spans="2:12" s="10" customFormat="1" ht="19.9" customHeight="1">
      <c r="B64" s="148"/>
      <c r="C64" s="99"/>
      <c r="D64" s="149" t="s">
        <v>1990</v>
      </c>
      <c r="E64" s="150"/>
      <c r="F64" s="150"/>
      <c r="G64" s="150"/>
      <c r="H64" s="150"/>
      <c r="I64" s="150"/>
      <c r="J64" s="151">
        <f>J107</f>
        <v>0</v>
      </c>
      <c r="K64" s="99"/>
      <c r="L64" s="152"/>
    </row>
    <row r="65" spans="2:12" s="10" customFormat="1" ht="19.9" customHeight="1">
      <c r="B65" s="148"/>
      <c r="C65" s="99"/>
      <c r="D65" s="149" t="s">
        <v>1991</v>
      </c>
      <c r="E65" s="150"/>
      <c r="F65" s="150"/>
      <c r="G65" s="150"/>
      <c r="H65" s="150"/>
      <c r="I65" s="150"/>
      <c r="J65" s="151">
        <f>J114</f>
        <v>0</v>
      </c>
      <c r="K65" s="99"/>
      <c r="L65" s="152"/>
    </row>
    <row r="66" spans="2:12" s="10" customFormat="1" ht="19.9" customHeight="1">
      <c r="B66" s="148"/>
      <c r="C66" s="99"/>
      <c r="D66" s="149" t="s">
        <v>1992</v>
      </c>
      <c r="E66" s="150"/>
      <c r="F66" s="150"/>
      <c r="G66" s="150"/>
      <c r="H66" s="150"/>
      <c r="I66" s="150"/>
      <c r="J66" s="151">
        <f>J119</f>
        <v>0</v>
      </c>
      <c r="K66" s="99"/>
      <c r="L66" s="152"/>
    </row>
    <row r="67" spans="2:12" s="10" customFormat="1" ht="19.9" customHeight="1">
      <c r="B67" s="148"/>
      <c r="C67" s="99"/>
      <c r="D67" s="149" t="s">
        <v>1993</v>
      </c>
      <c r="E67" s="150"/>
      <c r="F67" s="150"/>
      <c r="G67" s="150"/>
      <c r="H67" s="150"/>
      <c r="I67" s="150"/>
      <c r="J67" s="151">
        <f>J126</f>
        <v>0</v>
      </c>
      <c r="K67" s="99"/>
      <c r="L67" s="152"/>
    </row>
    <row r="68" spans="2:12" s="9" customFormat="1" ht="24.95" customHeight="1">
      <c r="B68" s="142"/>
      <c r="C68" s="143"/>
      <c r="D68" s="144" t="s">
        <v>320</v>
      </c>
      <c r="E68" s="145"/>
      <c r="F68" s="145"/>
      <c r="G68" s="145"/>
      <c r="H68" s="145"/>
      <c r="I68" s="145"/>
      <c r="J68" s="146">
        <f>J129</f>
        <v>0</v>
      </c>
      <c r="K68" s="143"/>
      <c r="L68" s="147"/>
    </row>
    <row r="69" spans="2:12" s="10" customFormat="1" ht="19.9" customHeight="1">
      <c r="B69" s="148"/>
      <c r="C69" s="99"/>
      <c r="D69" s="149" t="s">
        <v>1994</v>
      </c>
      <c r="E69" s="150"/>
      <c r="F69" s="150"/>
      <c r="G69" s="150"/>
      <c r="H69" s="150"/>
      <c r="I69" s="150"/>
      <c r="J69" s="151">
        <f>J130</f>
        <v>0</v>
      </c>
      <c r="K69" s="99"/>
      <c r="L69" s="152"/>
    </row>
    <row r="70" spans="2:12" s="10" customFormat="1" ht="19.9" customHeight="1">
      <c r="B70" s="148"/>
      <c r="C70" s="99"/>
      <c r="D70" s="149" t="s">
        <v>1995</v>
      </c>
      <c r="E70" s="150"/>
      <c r="F70" s="150"/>
      <c r="G70" s="150"/>
      <c r="H70" s="150"/>
      <c r="I70" s="150"/>
      <c r="J70" s="151">
        <f>J139</f>
        <v>0</v>
      </c>
      <c r="K70" s="99"/>
      <c r="L70" s="152"/>
    </row>
    <row r="71" spans="2:12" s="10" customFormat="1" ht="19.9" customHeight="1">
      <c r="B71" s="148"/>
      <c r="C71" s="99"/>
      <c r="D71" s="149" t="s">
        <v>1996</v>
      </c>
      <c r="E71" s="150"/>
      <c r="F71" s="150"/>
      <c r="G71" s="150"/>
      <c r="H71" s="150"/>
      <c r="I71" s="150"/>
      <c r="J71" s="151">
        <f>J152</f>
        <v>0</v>
      </c>
      <c r="K71" s="99"/>
      <c r="L71" s="152"/>
    </row>
    <row r="72" spans="2:12" s="9" customFormat="1" ht="24.95" customHeight="1">
      <c r="B72" s="142"/>
      <c r="C72" s="143"/>
      <c r="D72" s="144" t="s">
        <v>1997</v>
      </c>
      <c r="E72" s="145"/>
      <c r="F72" s="145"/>
      <c r="G72" s="145"/>
      <c r="H72" s="145"/>
      <c r="I72" s="145"/>
      <c r="J72" s="146">
        <f>J174</f>
        <v>0</v>
      </c>
      <c r="K72" s="143"/>
      <c r="L72" s="14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129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3" t="str">
        <f>E7</f>
        <v>Rekonstrukce výukových prostor FUD v Kampusu UJEP - v08</v>
      </c>
      <c r="F82" s="394"/>
      <c r="G82" s="394"/>
      <c r="H82" s="394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115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47" t="str">
        <f>E9</f>
        <v>TI 02 - Zdravotechnické instalace</v>
      </c>
      <c r="F84" s="395"/>
      <c r="G84" s="395"/>
      <c r="H84" s="395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21</v>
      </c>
      <c r="D86" s="38"/>
      <c r="E86" s="38"/>
      <c r="F86" s="29" t="str">
        <f>F12</f>
        <v>UJEP</v>
      </c>
      <c r="G86" s="38"/>
      <c r="H86" s="38"/>
      <c r="I86" s="31" t="s">
        <v>23</v>
      </c>
      <c r="J86" s="61" t="str">
        <f>IF(J12="","",J12)</f>
        <v>14. 3. 2023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25</v>
      </c>
      <c r="D88" s="38"/>
      <c r="E88" s="38"/>
      <c r="F88" s="29" t="str">
        <f>E15</f>
        <v>Univerzita Jana Evangelisty Purkyně</v>
      </c>
      <c r="G88" s="38"/>
      <c r="H88" s="38"/>
      <c r="I88" s="31" t="s">
        <v>33</v>
      </c>
      <c r="J88" s="34" t="str">
        <f>E21</f>
        <v>Correct BC, s.r.o.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31</v>
      </c>
      <c r="D89" s="38"/>
      <c r="E89" s="38"/>
      <c r="F89" s="29" t="str">
        <f>IF(E18="","",E18)</f>
        <v>Vyplň údaj</v>
      </c>
      <c r="G89" s="38"/>
      <c r="H89" s="38"/>
      <c r="I89" s="31" t="s">
        <v>38</v>
      </c>
      <c r="J89" s="34" t="str">
        <f>E24</f>
        <v>Correct BC, s.r.o.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3"/>
      <c r="B91" s="154"/>
      <c r="C91" s="155" t="s">
        <v>130</v>
      </c>
      <c r="D91" s="156" t="s">
        <v>60</v>
      </c>
      <c r="E91" s="156" t="s">
        <v>56</v>
      </c>
      <c r="F91" s="156" t="s">
        <v>57</v>
      </c>
      <c r="G91" s="156" t="s">
        <v>131</v>
      </c>
      <c r="H91" s="156" t="s">
        <v>132</v>
      </c>
      <c r="I91" s="156" t="s">
        <v>133</v>
      </c>
      <c r="J91" s="156" t="s">
        <v>119</v>
      </c>
      <c r="K91" s="157" t="s">
        <v>134</v>
      </c>
      <c r="L91" s="158"/>
      <c r="M91" s="70" t="s">
        <v>19</v>
      </c>
      <c r="N91" s="71" t="s">
        <v>45</v>
      </c>
      <c r="O91" s="71" t="s">
        <v>135</v>
      </c>
      <c r="P91" s="71" t="s">
        <v>136</v>
      </c>
      <c r="Q91" s="71" t="s">
        <v>137</v>
      </c>
      <c r="R91" s="71" t="s">
        <v>138</v>
      </c>
      <c r="S91" s="71" t="s">
        <v>139</v>
      </c>
      <c r="T91" s="72" t="s">
        <v>140</v>
      </c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</row>
    <row r="92" spans="1:63" s="2" customFormat="1" ht="22.9" customHeight="1">
      <c r="A92" s="36"/>
      <c r="B92" s="37"/>
      <c r="C92" s="77" t="s">
        <v>141</v>
      </c>
      <c r="D92" s="38"/>
      <c r="E92" s="38"/>
      <c r="F92" s="38"/>
      <c r="G92" s="38"/>
      <c r="H92" s="38"/>
      <c r="I92" s="38"/>
      <c r="J92" s="159">
        <f>BK92</f>
        <v>0</v>
      </c>
      <c r="K92" s="38"/>
      <c r="L92" s="41"/>
      <c r="M92" s="73"/>
      <c r="N92" s="160"/>
      <c r="O92" s="74"/>
      <c r="P92" s="161">
        <f>P93+P129+P174</f>
        <v>0</v>
      </c>
      <c r="Q92" s="74"/>
      <c r="R92" s="161">
        <f>R93+R129+R174</f>
        <v>6.39085</v>
      </c>
      <c r="S92" s="74"/>
      <c r="T92" s="162">
        <f>T93+T129+T174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74</v>
      </c>
      <c r="AU92" s="19" t="s">
        <v>120</v>
      </c>
      <c r="BK92" s="163">
        <f>BK93+BK129+BK174</f>
        <v>0</v>
      </c>
    </row>
    <row r="93" spans="2:63" s="12" customFormat="1" ht="25.9" customHeight="1">
      <c r="B93" s="164"/>
      <c r="C93" s="165"/>
      <c r="D93" s="166" t="s">
        <v>74</v>
      </c>
      <c r="E93" s="167" t="s">
        <v>336</v>
      </c>
      <c r="F93" s="167" t="s">
        <v>337</v>
      </c>
      <c r="G93" s="165"/>
      <c r="H93" s="165"/>
      <c r="I93" s="168"/>
      <c r="J93" s="169">
        <f>BK93</f>
        <v>0</v>
      </c>
      <c r="K93" s="165"/>
      <c r="L93" s="170"/>
      <c r="M93" s="171"/>
      <c r="N93" s="172"/>
      <c r="O93" s="172"/>
      <c r="P93" s="173">
        <f>P94+P97+P102+P107+P114+P119+P126</f>
        <v>0</v>
      </c>
      <c r="Q93" s="172"/>
      <c r="R93" s="173">
        <f>R94+R97+R102+R107+R114+R119+R126</f>
        <v>0.7148</v>
      </c>
      <c r="S93" s="172"/>
      <c r="T93" s="174">
        <f>T94+T97+T102+T107+T114+T119+T126</f>
        <v>0</v>
      </c>
      <c r="AR93" s="175" t="s">
        <v>83</v>
      </c>
      <c r="AT93" s="176" t="s">
        <v>74</v>
      </c>
      <c r="AU93" s="176" t="s">
        <v>75</v>
      </c>
      <c r="AY93" s="175" t="s">
        <v>144</v>
      </c>
      <c r="BK93" s="177">
        <f>BK94+BK97+BK102+BK107+BK114+BK119+BK126</f>
        <v>0</v>
      </c>
    </row>
    <row r="94" spans="2:63" s="12" customFormat="1" ht="22.9" customHeight="1">
      <c r="B94" s="164"/>
      <c r="C94" s="165"/>
      <c r="D94" s="166" t="s">
        <v>74</v>
      </c>
      <c r="E94" s="178" t="s">
        <v>221</v>
      </c>
      <c r="F94" s="178" t="s">
        <v>1998</v>
      </c>
      <c r="G94" s="165"/>
      <c r="H94" s="165"/>
      <c r="I94" s="168"/>
      <c r="J94" s="179">
        <f>BK94</f>
        <v>0</v>
      </c>
      <c r="K94" s="165"/>
      <c r="L94" s="170"/>
      <c r="M94" s="171"/>
      <c r="N94" s="172"/>
      <c r="O94" s="172"/>
      <c r="P94" s="173">
        <f>SUM(P95:P96)</f>
        <v>0</v>
      </c>
      <c r="Q94" s="172"/>
      <c r="R94" s="173">
        <f>SUM(R95:R96)</f>
        <v>0</v>
      </c>
      <c r="S94" s="172"/>
      <c r="T94" s="174">
        <f>SUM(T95:T96)</f>
        <v>0</v>
      </c>
      <c r="AR94" s="175" t="s">
        <v>83</v>
      </c>
      <c r="AT94" s="176" t="s">
        <v>74</v>
      </c>
      <c r="AU94" s="176" t="s">
        <v>83</v>
      </c>
      <c r="AY94" s="175" t="s">
        <v>144</v>
      </c>
      <c r="BK94" s="177">
        <f>SUM(BK95:BK96)</f>
        <v>0</v>
      </c>
    </row>
    <row r="95" spans="1:65" s="2" customFormat="1" ht="16.5" customHeight="1">
      <c r="A95" s="36"/>
      <c r="B95" s="37"/>
      <c r="C95" s="180" t="s">
        <v>75</v>
      </c>
      <c r="D95" s="180" t="s">
        <v>147</v>
      </c>
      <c r="E95" s="181" t="s">
        <v>1999</v>
      </c>
      <c r="F95" s="182" t="s">
        <v>2000</v>
      </c>
      <c r="G95" s="183" t="s">
        <v>150</v>
      </c>
      <c r="H95" s="184">
        <v>1</v>
      </c>
      <c r="I95" s="185"/>
      <c r="J95" s="186">
        <f>ROUND(I95*H95,2)</f>
        <v>0</v>
      </c>
      <c r="K95" s="182" t="s">
        <v>19</v>
      </c>
      <c r="L95" s="41"/>
      <c r="M95" s="187" t="s">
        <v>19</v>
      </c>
      <c r="N95" s="188" t="s">
        <v>46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169</v>
      </c>
      <c r="AT95" s="191" t="s">
        <v>147</v>
      </c>
      <c r="AU95" s="191" t="s">
        <v>85</v>
      </c>
      <c r="AY95" s="19" t="s">
        <v>144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83</v>
      </c>
      <c r="BK95" s="192">
        <f>ROUND(I95*H95,2)</f>
        <v>0</v>
      </c>
      <c r="BL95" s="19" t="s">
        <v>169</v>
      </c>
      <c r="BM95" s="191" t="s">
        <v>2001</v>
      </c>
    </row>
    <row r="96" spans="1:47" s="2" customFormat="1" ht="11.25">
      <c r="A96" s="36"/>
      <c r="B96" s="37"/>
      <c r="C96" s="38"/>
      <c r="D96" s="193" t="s">
        <v>154</v>
      </c>
      <c r="E96" s="38"/>
      <c r="F96" s="194" t="s">
        <v>2000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154</v>
      </c>
      <c r="AU96" s="19" t="s">
        <v>85</v>
      </c>
    </row>
    <row r="97" spans="2:63" s="12" customFormat="1" ht="22.9" customHeight="1">
      <c r="B97" s="164"/>
      <c r="C97" s="165"/>
      <c r="D97" s="166" t="s">
        <v>74</v>
      </c>
      <c r="E97" s="178" t="s">
        <v>232</v>
      </c>
      <c r="F97" s="178" t="s">
        <v>2002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SUM(P98:P101)</f>
        <v>0</v>
      </c>
      <c r="Q97" s="172"/>
      <c r="R97" s="173">
        <f>SUM(R98:R101)</f>
        <v>0</v>
      </c>
      <c r="S97" s="172"/>
      <c r="T97" s="174">
        <f>SUM(T98:T101)</f>
        <v>0</v>
      </c>
      <c r="AR97" s="175" t="s">
        <v>83</v>
      </c>
      <c r="AT97" s="176" t="s">
        <v>74</v>
      </c>
      <c r="AU97" s="176" t="s">
        <v>83</v>
      </c>
      <c r="AY97" s="175" t="s">
        <v>144</v>
      </c>
      <c r="BK97" s="177">
        <f>SUM(BK98:BK101)</f>
        <v>0</v>
      </c>
    </row>
    <row r="98" spans="1:65" s="2" customFormat="1" ht="16.5" customHeight="1">
      <c r="A98" s="36"/>
      <c r="B98" s="37"/>
      <c r="C98" s="180" t="s">
        <v>75</v>
      </c>
      <c r="D98" s="180" t="s">
        <v>147</v>
      </c>
      <c r="E98" s="181" t="s">
        <v>2003</v>
      </c>
      <c r="F98" s="182" t="s">
        <v>2004</v>
      </c>
      <c r="G98" s="183" t="s">
        <v>394</v>
      </c>
      <c r="H98" s="184">
        <v>51.48</v>
      </c>
      <c r="I98" s="185"/>
      <c r="J98" s="186">
        <f>ROUND(I98*H98,2)</f>
        <v>0</v>
      </c>
      <c r="K98" s="182" t="s">
        <v>19</v>
      </c>
      <c r="L98" s="41"/>
      <c r="M98" s="187" t="s">
        <v>19</v>
      </c>
      <c r="N98" s="188" t="s">
        <v>46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169</v>
      </c>
      <c r="AT98" s="191" t="s">
        <v>147</v>
      </c>
      <c r="AU98" s="191" t="s">
        <v>85</v>
      </c>
      <c r="AY98" s="19" t="s">
        <v>144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83</v>
      </c>
      <c r="BK98" s="192">
        <f>ROUND(I98*H98,2)</f>
        <v>0</v>
      </c>
      <c r="BL98" s="19" t="s">
        <v>169</v>
      </c>
      <c r="BM98" s="191" t="s">
        <v>2005</v>
      </c>
    </row>
    <row r="99" spans="1:47" s="2" customFormat="1" ht="11.25">
      <c r="A99" s="36"/>
      <c r="B99" s="37"/>
      <c r="C99" s="38"/>
      <c r="D99" s="193" t="s">
        <v>154</v>
      </c>
      <c r="E99" s="38"/>
      <c r="F99" s="194" t="s">
        <v>2004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154</v>
      </c>
      <c r="AU99" s="19" t="s">
        <v>85</v>
      </c>
    </row>
    <row r="100" spans="1:65" s="2" customFormat="1" ht="16.5" customHeight="1">
      <c r="A100" s="36"/>
      <c r="B100" s="37"/>
      <c r="C100" s="180" t="s">
        <v>75</v>
      </c>
      <c r="D100" s="180" t="s">
        <v>147</v>
      </c>
      <c r="E100" s="181" t="s">
        <v>2006</v>
      </c>
      <c r="F100" s="182" t="s">
        <v>2007</v>
      </c>
      <c r="G100" s="183" t="s">
        <v>394</v>
      </c>
      <c r="H100" s="184">
        <v>15.41</v>
      </c>
      <c r="I100" s="185"/>
      <c r="J100" s="186">
        <f>ROUND(I100*H100,2)</f>
        <v>0</v>
      </c>
      <c r="K100" s="182" t="s">
        <v>19</v>
      </c>
      <c r="L100" s="41"/>
      <c r="M100" s="187" t="s">
        <v>19</v>
      </c>
      <c r="N100" s="188" t="s">
        <v>46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169</v>
      </c>
      <c r="AT100" s="191" t="s">
        <v>147</v>
      </c>
      <c r="AU100" s="191" t="s">
        <v>85</v>
      </c>
      <c r="AY100" s="19" t="s">
        <v>144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83</v>
      </c>
      <c r="BK100" s="192">
        <f>ROUND(I100*H100,2)</f>
        <v>0</v>
      </c>
      <c r="BL100" s="19" t="s">
        <v>169</v>
      </c>
      <c r="BM100" s="191" t="s">
        <v>2008</v>
      </c>
    </row>
    <row r="101" spans="1:47" s="2" customFormat="1" ht="11.25">
      <c r="A101" s="36"/>
      <c r="B101" s="37"/>
      <c r="C101" s="38"/>
      <c r="D101" s="193" t="s">
        <v>154</v>
      </c>
      <c r="E101" s="38"/>
      <c r="F101" s="194" t="s">
        <v>2007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154</v>
      </c>
      <c r="AU101" s="19" t="s">
        <v>85</v>
      </c>
    </row>
    <row r="102" spans="2:63" s="12" customFormat="1" ht="22.9" customHeight="1">
      <c r="B102" s="164"/>
      <c r="C102" s="165"/>
      <c r="D102" s="166" t="s">
        <v>74</v>
      </c>
      <c r="E102" s="178" t="s">
        <v>8</v>
      </c>
      <c r="F102" s="178" t="s">
        <v>2009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SUM(P103:P106)</f>
        <v>0</v>
      </c>
      <c r="Q102" s="172"/>
      <c r="R102" s="173">
        <f>SUM(R103:R106)</f>
        <v>0.108</v>
      </c>
      <c r="S102" s="172"/>
      <c r="T102" s="174">
        <f>SUM(T103:T106)</f>
        <v>0</v>
      </c>
      <c r="AR102" s="175" t="s">
        <v>83</v>
      </c>
      <c r="AT102" s="176" t="s">
        <v>74</v>
      </c>
      <c r="AU102" s="176" t="s">
        <v>83</v>
      </c>
      <c r="AY102" s="175" t="s">
        <v>144</v>
      </c>
      <c r="BK102" s="177">
        <f>SUM(BK103:BK106)</f>
        <v>0</v>
      </c>
    </row>
    <row r="103" spans="1:65" s="2" customFormat="1" ht="16.5" customHeight="1">
      <c r="A103" s="36"/>
      <c r="B103" s="37"/>
      <c r="C103" s="180" t="s">
        <v>75</v>
      </c>
      <c r="D103" s="180" t="s">
        <v>147</v>
      </c>
      <c r="E103" s="181" t="s">
        <v>2010</v>
      </c>
      <c r="F103" s="182" t="s">
        <v>2011</v>
      </c>
      <c r="G103" s="183" t="s">
        <v>199</v>
      </c>
      <c r="H103" s="184">
        <v>108</v>
      </c>
      <c r="I103" s="185"/>
      <c r="J103" s="186">
        <f>ROUND(I103*H103,2)</f>
        <v>0</v>
      </c>
      <c r="K103" s="182" t="s">
        <v>19</v>
      </c>
      <c r="L103" s="41"/>
      <c r="M103" s="187" t="s">
        <v>19</v>
      </c>
      <c r="N103" s="188" t="s">
        <v>46</v>
      </c>
      <c r="O103" s="66"/>
      <c r="P103" s="189">
        <f>O103*H103</f>
        <v>0</v>
      </c>
      <c r="Q103" s="189">
        <v>0.001</v>
      </c>
      <c r="R103" s="189">
        <f>Q103*H103</f>
        <v>0.108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169</v>
      </c>
      <c r="AT103" s="191" t="s">
        <v>147</v>
      </c>
      <c r="AU103" s="191" t="s">
        <v>85</v>
      </c>
      <c r="AY103" s="19" t="s">
        <v>144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83</v>
      </c>
      <c r="BK103" s="192">
        <f>ROUND(I103*H103,2)</f>
        <v>0</v>
      </c>
      <c r="BL103" s="19" t="s">
        <v>169</v>
      </c>
      <c r="BM103" s="191" t="s">
        <v>2012</v>
      </c>
    </row>
    <row r="104" spans="1:47" s="2" customFormat="1" ht="11.25">
      <c r="A104" s="36"/>
      <c r="B104" s="37"/>
      <c r="C104" s="38"/>
      <c r="D104" s="193" t="s">
        <v>154</v>
      </c>
      <c r="E104" s="38"/>
      <c r="F104" s="194" t="s">
        <v>2011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154</v>
      </c>
      <c r="AU104" s="19" t="s">
        <v>85</v>
      </c>
    </row>
    <row r="105" spans="1:65" s="2" customFormat="1" ht="16.5" customHeight="1">
      <c r="A105" s="36"/>
      <c r="B105" s="37"/>
      <c r="C105" s="180" t="s">
        <v>75</v>
      </c>
      <c r="D105" s="180" t="s">
        <v>147</v>
      </c>
      <c r="E105" s="181" t="s">
        <v>2013</v>
      </c>
      <c r="F105" s="182" t="s">
        <v>2014</v>
      </c>
      <c r="G105" s="183" t="s">
        <v>199</v>
      </c>
      <c r="H105" s="184">
        <v>108</v>
      </c>
      <c r="I105" s="185"/>
      <c r="J105" s="186">
        <f>ROUND(I105*H105,2)</f>
        <v>0</v>
      </c>
      <c r="K105" s="182" t="s">
        <v>19</v>
      </c>
      <c r="L105" s="41"/>
      <c r="M105" s="187" t="s">
        <v>19</v>
      </c>
      <c r="N105" s="188" t="s">
        <v>46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169</v>
      </c>
      <c r="AT105" s="191" t="s">
        <v>147</v>
      </c>
      <c r="AU105" s="191" t="s">
        <v>85</v>
      </c>
      <c r="AY105" s="19" t="s">
        <v>144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83</v>
      </c>
      <c r="BK105" s="192">
        <f>ROUND(I105*H105,2)</f>
        <v>0</v>
      </c>
      <c r="BL105" s="19" t="s">
        <v>169</v>
      </c>
      <c r="BM105" s="191" t="s">
        <v>2015</v>
      </c>
    </row>
    <row r="106" spans="1:47" s="2" customFormat="1" ht="11.25">
      <c r="A106" s="36"/>
      <c r="B106" s="37"/>
      <c r="C106" s="38"/>
      <c r="D106" s="193" t="s">
        <v>154</v>
      </c>
      <c r="E106" s="38"/>
      <c r="F106" s="194" t="s">
        <v>2014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154</v>
      </c>
      <c r="AU106" s="19" t="s">
        <v>85</v>
      </c>
    </row>
    <row r="107" spans="2:63" s="12" customFormat="1" ht="22.9" customHeight="1">
      <c r="B107" s="164"/>
      <c r="C107" s="165"/>
      <c r="D107" s="166" t="s">
        <v>74</v>
      </c>
      <c r="E107" s="178" t="s">
        <v>249</v>
      </c>
      <c r="F107" s="178" t="s">
        <v>2016</v>
      </c>
      <c r="G107" s="165"/>
      <c r="H107" s="165"/>
      <c r="I107" s="168"/>
      <c r="J107" s="179">
        <f>BK107</f>
        <v>0</v>
      </c>
      <c r="K107" s="165"/>
      <c r="L107" s="170"/>
      <c r="M107" s="171"/>
      <c r="N107" s="172"/>
      <c r="O107" s="172"/>
      <c r="P107" s="173">
        <f>SUM(P108:P113)</f>
        <v>0</v>
      </c>
      <c r="Q107" s="172"/>
      <c r="R107" s="173">
        <f>SUM(R108:R113)</f>
        <v>0</v>
      </c>
      <c r="S107" s="172"/>
      <c r="T107" s="174">
        <f>SUM(T108:T113)</f>
        <v>0</v>
      </c>
      <c r="AR107" s="175" t="s">
        <v>83</v>
      </c>
      <c r="AT107" s="176" t="s">
        <v>74</v>
      </c>
      <c r="AU107" s="176" t="s">
        <v>83</v>
      </c>
      <c r="AY107" s="175" t="s">
        <v>144</v>
      </c>
      <c r="BK107" s="177">
        <f>SUM(BK108:BK113)</f>
        <v>0</v>
      </c>
    </row>
    <row r="108" spans="1:65" s="2" customFormat="1" ht="16.5" customHeight="1">
      <c r="A108" s="36"/>
      <c r="B108" s="37"/>
      <c r="C108" s="180" t="s">
        <v>75</v>
      </c>
      <c r="D108" s="180" t="s">
        <v>147</v>
      </c>
      <c r="E108" s="181" t="s">
        <v>2017</v>
      </c>
      <c r="F108" s="182" t="s">
        <v>2018</v>
      </c>
      <c r="G108" s="183" t="s">
        <v>394</v>
      </c>
      <c r="H108" s="184">
        <v>51.48</v>
      </c>
      <c r="I108" s="185"/>
      <c r="J108" s="186">
        <f>ROUND(I108*H108,2)</f>
        <v>0</v>
      </c>
      <c r="K108" s="182" t="s">
        <v>19</v>
      </c>
      <c r="L108" s="41"/>
      <c r="M108" s="187" t="s">
        <v>19</v>
      </c>
      <c r="N108" s="188" t="s">
        <v>46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169</v>
      </c>
      <c r="AT108" s="191" t="s">
        <v>147</v>
      </c>
      <c r="AU108" s="191" t="s">
        <v>85</v>
      </c>
      <c r="AY108" s="19" t="s">
        <v>144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83</v>
      </c>
      <c r="BK108" s="192">
        <f>ROUND(I108*H108,2)</f>
        <v>0</v>
      </c>
      <c r="BL108" s="19" t="s">
        <v>169</v>
      </c>
      <c r="BM108" s="191" t="s">
        <v>2019</v>
      </c>
    </row>
    <row r="109" spans="1:47" s="2" customFormat="1" ht="11.25">
      <c r="A109" s="36"/>
      <c r="B109" s="37"/>
      <c r="C109" s="38"/>
      <c r="D109" s="193" t="s">
        <v>154</v>
      </c>
      <c r="E109" s="38"/>
      <c r="F109" s="194" t="s">
        <v>2018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154</v>
      </c>
      <c r="AU109" s="19" t="s">
        <v>85</v>
      </c>
    </row>
    <row r="110" spans="1:65" s="2" customFormat="1" ht="16.5" customHeight="1">
      <c r="A110" s="36"/>
      <c r="B110" s="37"/>
      <c r="C110" s="180" t="s">
        <v>75</v>
      </c>
      <c r="D110" s="180" t="s">
        <v>147</v>
      </c>
      <c r="E110" s="181" t="s">
        <v>2020</v>
      </c>
      <c r="F110" s="182" t="s">
        <v>2021</v>
      </c>
      <c r="G110" s="183" t="s">
        <v>394</v>
      </c>
      <c r="H110" s="184">
        <v>28.28</v>
      </c>
      <c r="I110" s="185"/>
      <c r="J110" s="186">
        <f>ROUND(I110*H110,2)</f>
        <v>0</v>
      </c>
      <c r="K110" s="182" t="s">
        <v>19</v>
      </c>
      <c r="L110" s="41"/>
      <c r="M110" s="187" t="s">
        <v>19</v>
      </c>
      <c r="N110" s="188" t="s">
        <v>46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169</v>
      </c>
      <c r="AT110" s="191" t="s">
        <v>147</v>
      </c>
      <c r="AU110" s="191" t="s">
        <v>85</v>
      </c>
      <c r="AY110" s="19" t="s">
        <v>144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83</v>
      </c>
      <c r="BK110" s="192">
        <f>ROUND(I110*H110,2)</f>
        <v>0</v>
      </c>
      <c r="BL110" s="19" t="s">
        <v>169</v>
      </c>
      <c r="BM110" s="191" t="s">
        <v>2022</v>
      </c>
    </row>
    <row r="111" spans="1:47" s="2" customFormat="1" ht="11.25">
      <c r="A111" s="36"/>
      <c r="B111" s="37"/>
      <c r="C111" s="38"/>
      <c r="D111" s="193" t="s">
        <v>154</v>
      </c>
      <c r="E111" s="38"/>
      <c r="F111" s="194" t="s">
        <v>2021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154</v>
      </c>
      <c r="AU111" s="19" t="s">
        <v>85</v>
      </c>
    </row>
    <row r="112" spans="1:65" s="2" customFormat="1" ht="16.5" customHeight="1">
      <c r="A112" s="36"/>
      <c r="B112" s="37"/>
      <c r="C112" s="180" t="s">
        <v>75</v>
      </c>
      <c r="D112" s="180" t="s">
        <v>147</v>
      </c>
      <c r="E112" s="181" t="s">
        <v>2023</v>
      </c>
      <c r="F112" s="182" t="s">
        <v>2024</v>
      </c>
      <c r="G112" s="183" t="s">
        <v>394</v>
      </c>
      <c r="H112" s="184">
        <v>28.28</v>
      </c>
      <c r="I112" s="185"/>
      <c r="J112" s="186">
        <f>ROUND(I112*H112,2)</f>
        <v>0</v>
      </c>
      <c r="K112" s="182" t="s">
        <v>19</v>
      </c>
      <c r="L112" s="41"/>
      <c r="M112" s="187" t="s">
        <v>19</v>
      </c>
      <c r="N112" s="188" t="s">
        <v>46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169</v>
      </c>
      <c r="AT112" s="191" t="s">
        <v>147</v>
      </c>
      <c r="AU112" s="191" t="s">
        <v>85</v>
      </c>
      <c r="AY112" s="19" t="s">
        <v>144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83</v>
      </c>
      <c r="BK112" s="192">
        <f>ROUND(I112*H112,2)</f>
        <v>0</v>
      </c>
      <c r="BL112" s="19" t="s">
        <v>169</v>
      </c>
      <c r="BM112" s="191" t="s">
        <v>2025</v>
      </c>
    </row>
    <row r="113" spans="1:47" s="2" customFormat="1" ht="11.25">
      <c r="A113" s="36"/>
      <c r="B113" s="37"/>
      <c r="C113" s="38"/>
      <c r="D113" s="193" t="s">
        <v>154</v>
      </c>
      <c r="E113" s="38"/>
      <c r="F113" s="194" t="s">
        <v>2024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154</v>
      </c>
      <c r="AU113" s="19" t="s">
        <v>85</v>
      </c>
    </row>
    <row r="114" spans="2:63" s="12" customFormat="1" ht="22.9" customHeight="1">
      <c r="B114" s="164"/>
      <c r="C114" s="165"/>
      <c r="D114" s="166" t="s">
        <v>74</v>
      </c>
      <c r="E114" s="178" t="s">
        <v>254</v>
      </c>
      <c r="F114" s="178" t="s">
        <v>2026</v>
      </c>
      <c r="G114" s="165"/>
      <c r="H114" s="165"/>
      <c r="I114" s="168"/>
      <c r="J114" s="179">
        <f>BK114</f>
        <v>0</v>
      </c>
      <c r="K114" s="165"/>
      <c r="L114" s="170"/>
      <c r="M114" s="171"/>
      <c r="N114" s="172"/>
      <c r="O114" s="172"/>
      <c r="P114" s="173">
        <f>SUM(P115:P118)</f>
        <v>0</v>
      </c>
      <c r="Q114" s="172"/>
      <c r="R114" s="173">
        <f>SUM(R115:R118)</f>
        <v>0</v>
      </c>
      <c r="S114" s="172"/>
      <c r="T114" s="174">
        <f>SUM(T115:T118)</f>
        <v>0</v>
      </c>
      <c r="AR114" s="175" t="s">
        <v>83</v>
      </c>
      <c r="AT114" s="176" t="s">
        <v>74</v>
      </c>
      <c r="AU114" s="176" t="s">
        <v>83</v>
      </c>
      <c r="AY114" s="175" t="s">
        <v>144</v>
      </c>
      <c r="BK114" s="177">
        <f>SUM(BK115:BK118)</f>
        <v>0</v>
      </c>
    </row>
    <row r="115" spans="1:65" s="2" customFormat="1" ht="16.5" customHeight="1">
      <c r="A115" s="36"/>
      <c r="B115" s="37"/>
      <c r="C115" s="180" t="s">
        <v>75</v>
      </c>
      <c r="D115" s="180" t="s">
        <v>147</v>
      </c>
      <c r="E115" s="181" t="s">
        <v>2027</v>
      </c>
      <c r="F115" s="182" t="s">
        <v>2028</v>
      </c>
      <c r="G115" s="183" t="s">
        <v>394</v>
      </c>
      <c r="H115" s="184">
        <v>23.2</v>
      </c>
      <c r="I115" s="185"/>
      <c r="J115" s="186">
        <f>ROUND(I115*H115,2)</f>
        <v>0</v>
      </c>
      <c r="K115" s="182" t="s">
        <v>19</v>
      </c>
      <c r="L115" s="41"/>
      <c r="M115" s="187" t="s">
        <v>19</v>
      </c>
      <c r="N115" s="188" t="s">
        <v>46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169</v>
      </c>
      <c r="AT115" s="191" t="s">
        <v>147</v>
      </c>
      <c r="AU115" s="191" t="s">
        <v>85</v>
      </c>
      <c r="AY115" s="19" t="s">
        <v>144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83</v>
      </c>
      <c r="BK115" s="192">
        <f>ROUND(I115*H115,2)</f>
        <v>0</v>
      </c>
      <c r="BL115" s="19" t="s">
        <v>169</v>
      </c>
      <c r="BM115" s="191" t="s">
        <v>2029</v>
      </c>
    </row>
    <row r="116" spans="1:47" s="2" customFormat="1" ht="11.25">
      <c r="A116" s="36"/>
      <c r="B116" s="37"/>
      <c r="C116" s="38"/>
      <c r="D116" s="193" t="s">
        <v>154</v>
      </c>
      <c r="E116" s="38"/>
      <c r="F116" s="194" t="s">
        <v>2028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154</v>
      </c>
      <c r="AU116" s="19" t="s">
        <v>85</v>
      </c>
    </row>
    <row r="117" spans="1:65" s="2" customFormat="1" ht="16.5" customHeight="1">
      <c r="A117" s="36"/>
      <c r="B117" s="37"/>
      <c r="C117" s="180" t="s">
        <v>75</v>
      </c>
      <c r="D117" s="180" t="s">
        <v>147</v>
      </c>
      <c r="E117" s="181" t="s">
        <v>2030</v>
      </c>
      <c r="F117" s="182" t="s">
        <v>2031</v>
      </c>
      <c r="G117" s="183" t="s">
        <v>394</v>
      </c>
      <c r="H117" s="184">
        <v>19.8</v>
      </c>
      <c r="I117" s="185"/>
      <c r="J117" s="186">
        <f>ROUND(I117*H117,2)</f>
        <v>0</v>
      </c>
      <c r="K117" s="182" t="s">
        <v>19</v>
      </c>
      <c r="L117" s="41"/>
      <c r="M117" s="187" t="s">
        <v>19</v>
      </c>
      <c r="N117" s="188" t="s">
        <v>46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169</v>
      </c>
      <c r="AT117" s="191" t="s">
        <v>147</v>
      </c>
      <c r="AU117" s="191" t="s">
        <v>85</v>
      </c>
      <c r="AY117" s="19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83</v>
      </c>
      <c r="BK117" s="192">
        <f>ROUND(I117*H117,2)</f>
        <v>0</v>
      </c>
      <c r="BL117" s="19" t="s">
        <v>169</v>
      </c>
      <c r="BM117" s="191" t="s">
        <v>2032</v>
      </c>
    </row>
    <row r="118" spans="1:47" s="2" customFormat="1" ht="11.25">
      <c r="A118" s="36"/>
      <c r="B118" s="37"/>
      <c r="C118" s="38"/>
      <c r="D118" s="193" t="s">
        <v>154</v>
      </c>
      <c r="E118" s="38"/>
      <c r="F118" s="194" t="s">
        <v>2031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154</v>
      </c>
      <c r="AU118" s="19" t="s">
        <v>85</v>
      </c>
    </row>
    <row r="119" spans="2:63" s="12" customFormat="1" ht="22.9" customHeight="1">
      <c r="B119" s="164"/>
      <c r="C119" s="165"/>
      <c r="D119" s="166" t="s">
        <v>74</v>
      </c>
      <c r="E119" s="178" t="s">
        <v>955</v>
      </c>
      <c r="F119" s="178" t="s">
        <v>2033</v>
      </c>
      <c r="G119" s="165"/>
      <c r="H119" s="165"/>
      <c r="I119" s="168"/>
      <c r="J119" s="179">
        <f>BK119</f>
        <v>0</v>
      </c>
      <c r="K119" s="165"/>
      <c r="L119" s="170"/>
      <c r="M119" s="171"/>
      <c r="N119" s="172"/>
      <c r="O119" s="172"/>
      <c r="P119" s="173">
        <f>SUM(P120:P125)</f>
        <v>0</v>
      </c>
      <c r="Q119" s="172"/>
      <c r="R119" s="173">
        <f>SUM(R120:R125)</f>
        <v>0.6068</v>
      </c>
      <c r="S119" s="172"/>
      <c r="T119" s="174">
        <f>SUM(T120:T125)</f>
        <v>0</v>
      </c>
      <c r="AR119" s="175" t="s">
        <v>83</v>
      </c>
      <c r="AT119" s="176" t="s">
        <v>74</v>
      </c>
      <c r="AU119" s="176" t="s">
        <v>83</v>
      </c>
      <c r="AY119" s="175" t="s">
        <v>144</v>
      </c>
      <c r="BK119" s="177">
        <f>SUM(BK120:BK125)</f>
        <v>0</v>
      </c>
    </row>
    <row r="120" spans="1:65" s="2" customFormat="1" ht="16.5" customHeight="1">
      <c r="A120" s="36"/>
      <c r="B120" s="37"/>
      <c r="C120" s="180" t="s">
        <v>75</v>
      </c>
      <c r="D120" s="180" t="s">
        <v>147</v>
      </c>
      <c r="E120" s="181" t="s">
        <v>2034</v>
      </c>
      <c r="F120" s="182" t="s">
        <v>2035</v>
      </c>
      <c r="G120" s="183" t="s">
        <v>348</v>
      </c>
      <c r="H120" s="184">
        <v>18</v>
      </c>
      <c r="I120" s="185"/>
      <c r="J120" s="186">
        <f>ROUND(I120*H120,2)</f>
        <v>0</v>
      </c>
      <c r="K120" s="182" t="s">
        <v>19</v>
      </c>
      <c r="L120" s="41"/>
      <c r="M120" s="187" t="s">
        <v>19</v>
      </c>
      <c r="N120" s="188" t="s">
        <v>46</v>
      </c>
      <c r="O120" s="66"/>
      <c r="P120" s="189">
        <f>O120*H120</f>
        <v>0</v>
      </c>
      <c r="Q120" s="189">
        <v>0.0051</v>
      </c>
      <c r="R120" s="189">
        <f>Q120*H120</f>
        <v>0.0918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169</v>
      </c>
      <c r="AT120" s="191" t="s">
        <v>147</v>
      </c>
      <c r="AU120" s="191" t="s">
        <v>85</v>
      </c>
      <c r="AY120" s="19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83</v>
      </c>
      <c r="BK120" s="192">
        <f>ROUND(I120*H120,2)</f>
        <v>0</v>
      </c>
      <c r="BL120" s="19" t="s">
        <v>169</v>
      </c>
      <c r="BM120" s="191" t="s">
        <v>2036</v>
      </c>
    </row>
    <row r="121" spans="1:47" s="2" customFormat="1" ht="11.25">
      <c r="A121" s="36"/>
      <c r="B121" s="37"/>
      <c r="C121" s="38"/>
      <c r="D121" s="193" t="s">
        <v>154</v>
      </c>
      <c r="E121" s="38"/>
      <c r="F121" s="194" t="s">
        <v>2035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154</v>
      </c>
      <c r="AU121" s="19" t="s">
        <v>85</v>
      </c>
    </row>
    <row r="122" spans="1:65" s="2" customFormat="1" ht="16.5" customHeight="1">
      <c r="A122" s="36"/>
      <c r="B122" s="37"/>
      <c r="C122" s="180" t="s">
        <v>75</v>
      </c>
      <c r="D122" s="180" t="s">
        <v>147</v>
      </c>
      <c r="E122" s="181" t="s">
        <v>2037</v>
      </c>
      <c r="F122" s="182" t="s">
        <v>2038</v>
      </c>
      <c r="G122" s="183" t="s">
        <v>348</v>
      </c>
      <c r="H122" s="184">
        <v>40</v>
      </c>
      <c r="I122" s="185"/>
      <c r="J122" s="186">
        <f>ROUND(I122*H122,2)</f>
        <v>0</v>
      </c>
      <c r="K122" s="182" t="s">
        <v>19</v>
      </c>
      <c r="L122" s="41"/>
      <c r="M122" s="187" t="s">
        <v>19</v>
      </c>
      <c r="N122" s="188" t="s">
        <v>46</v>
      </c>
      <c r="O122" s="66"/>
      <c r="P122" s="189">
        <f>O122*H122</f>
        <v>0</v>
      </c>
      <c r="Q122" s="189">
        <v>0.0127</v>
      </c>
      <c r="R122" s="189">
        <f>Q122*H122</f>
        <v>0.508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169</v>
      </c>
      <c r="AT122" s="191" t="s">
        <v>147</v>
      </c>
      <c r="AU122" s="191" t="s">
        <v>85</v>
      </c>
      <c r="AY122" s="19" t="s">
        <v>144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83</v>
      </c>
      <c r="BK122" s="192">
        <f>ROUND(I122*H122,2)</f>
        <v>0</v>
      </c>
      <c r="BL122" s="19" t="s">
        <v>169</v>
      </c>
      <c r="BM122" s="191" t="s">
        <v>2039</v>
      </c>
    </row>
    <row r="123" spans="1:47" s="2" customFormat="1" ht="11.25">
      <c r="A123" s="36"/>
      <c r="B123" s="37"/>
      <c r="C123" s="38"/>
      <c r="D123" s="193" t="s">
        <v>154</v>
      </c>
      <c r="E123" s="38"/>
      <c r="F123" s="194" t="s">
        <v>2038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154</v>
      </c>
      <c r="AU123" s="19" t="s">
        <v>85</v>
      </c>
    </row>
    <row r="124" spans="1:65" s="2" customFormat="1" ht="16.5" customHeight="1">
      <c r="A124" s="36"/>
      <c r="B124" s="37"/>
      <c r="C124" s="180" t="s">
        <v>75</v>
      </c>
      <c r="D124" s="180" t="s">
        <v>147</v>
      </c>
      <c r="E124" s="181" t="s">
        <v>2040</v>
      </c>
      <c r="F124" s="182" t="s">
        <v>2041</v>
      </c>
      <c r="G124" s="183" t="s">
        <v>150</v>
      </c>
      <c r="H124" s="184">
        <v>2</v>
      </c>
      <c r="I124" s="185"/>
      <c r="J124" s="186">
        <f>ROUND(I124*H124,2)</f>
        <v>0</v>
      </c>
      <c r="K124" s="182" t="s">
        <v>19</v>
      </c>
      <c r="L124" s="41"/>
      <c r="M124" s="187" t="s">
        <v>19</v>
      </c>
      <c r="N124" s="188" t="s">
        <v>46</v>
      </c>
      <c r="O124" s="66"/>
      <c r="P124" s="189">
        <f>O124*H124</f>
        <v>0</v>
      </c>
      <c r="Q124" s="189">
        <v>0.0035</v>
      </c>
      <c r="R124" s="189">
        <f>Q124*H124</f>
        <v>0.007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169</v>
      </c>
      <c r="AT124" s="191" t="s">
        <v>147</v>
      </c>
      <c r="AU124" s="191" t="s">
        <v>85</v>
      </c>
      <c r="AY124" s="19" t="s">
        <v>144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83</v>
      </c>
      <c r="BK124" s="192">
        <f>ROUND(I124*H124,2)</f>
        <v>0</v>
      </c>
      <c r="BL124" s="19" t="s">
        <v>169</v>
      </c>
      <c r="BM124" s="191" t="s">
        <v>2042</v>
      </c>
    </row>
    <row r="125" spans="1:47" s="2" customFormat="1" ht="11.25">
      <c r="A125" s="36"/>
      <c r="B125" s="37"/>
      <c r="C125" s="38"/>
      <c r="D125" s="193" t="s">
        <v>154</v>
      </c>
      <c r="E125" s="38"/>
      <c r="F125" s="194" t="s">
        <v>2041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154</v>
      </c>
      <c r="AU125" s="19" t="s">
        <v>85</v>
      </c>
    </row>
    <row r="126" spans="2:63" s="12" customFormat="1" ht="22.9" customHeight="1">
      <c r="B126" s="164"/>
      <c r="C126" s="165"/>
      <c r="D126" s="166" t="s">
        <v>74</v>
      </c>
      <c r="E126" s="178" t="s">
        <v>2043</v>
      </c>
      <c r="F126" s="178" t="s">
        <v>2044</v>
      </c>
      <c r="G126" s="165"/>
      <c r="H126" s="165"/>
      <c r="I126" s="168"/>
      <c r="J126" s="179">
        <f>BK126</f>
        <v>0</v>
      </c>
      <c r="K126" s="165"/>
      <c r="L126" s="170"/>
      <c r="M126" s="171"/>
      <c r="N126" s="172"/>
      <c r="O126" s="172"/>
      <c r="P126" s="173">
        <f>SUM(P127:P128)</f>
        <v>0</v>
      </c>
      <c r="Q126" s="172"/>
      <c r="R126" s="173">
        <f>SUM(R127:R128)</f>
        <v>0</v>
      </c>
      <c r="S126" s="172"/>
      <c r="T126" s="174">
        <f>SUM(T127:T128)</f>
        <v>0</v>
      </c>
      <c r="AR126" s="175" t="s">
        <v>83</v>
      </c>
      <c r="AT126" s="176" t="s">
        <v>74</v>
      </c>
      <c r="AU126" s="176" t="s">
        <v>83</v>
      </c>
      <c r="AY126" s="175" t="s">
        <v>144</v>
      </c>
      <c r="BK126" s="177">
        <f>SUM(BK127:BK128)</f>
        <v>0</v>
      </c>
    </row>
    <row r="127" spans="1:65" s="2" customFormat="1" ht="16.5" customHeight="1">
      <c r="A127" s="36"/>
      <c r="B127" s="37"/>
      <c r="C127" s="180" t="s">
        <v>75</v>
      </c>
      <c r="D127" s="180" t="s">
        <v>147</v>
      </c>
      <c r="E127" s="181" t="s">
        <v>2045</v>
      </c>
      <c r="F127" s="182" t="s">
        <v>2046</v>
      </c>
      <c r="G127" s="183" t="s">
        <v>455</v>
      </c>
      <c r="H127" s="184">
        <v>5.63</v>
      </c>
      <c r="I127" s="185"/>
      <c r="J127" s="186">
        <f>ROUND(I127*H127,2)</f>
        <v>0</v>
      </c>
      <c r="K127" s="182" t="s">
        <v>19</v>
      </c>
      <c r="L127" s="41"/>
      <c r="M127" s="187" t="s">
        <v>19</v>
      </c>
      <c r="N127" s="188" t="s">
        <v>46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169</v>
      </c>
      <c r="AT127" s="191" t="s">
        <v>147</v>
      </c>
      <c r="AU127" s="191" t="s">
        <v>85</v>
      </c>
      <c r="AY127" s="19" t="s">
        <v>144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83</v>
      </c>
      <c r="BK127" s="192">
        <f>ROUND(I127*H127,2)</f>
        <v>0</v>
      </c>
      <c r="BL127" s="19" t="s">
        <v>169</v>
      </c>
      <c r="BM127" s="191" t="s">
        <v>2047</v>
      </c>
    </row>
    <row r="128" spans="1:47" s="2" customFormat="1" ht="11.25">
      <c r="A128" s="36"/>
      <c r="B128" s="37"/>
      <c r="C128" s="38"/>
      <c r="D128" s="193" t="s">
        <v>154</v>
      </c>
      <c r="E128" s="38"/>
      <c r="F128" s="194" t="s">
        <v>2046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154</v>
      </c>
      <c r="AU128" s="19" t="s">
        <v>85</v>
      </c>
    </row>
    <row r="129" spans="2:63" s="12" customFormat="1" ht="25.9" customHeight="1">
      <c r="B129" s="164"/>
      <c r="C129" s="165"/>
      <c r="D129" s="166" t="s">
        <v>74</v>
      </c>
      <c r="E129" s="167" t="s">
        <v>1021</v>
      </c>
      <c r="F129" s="167" t="s">
        <v>1022</v>
      </c>
      <c r="G129" s="165"/>
      <c r="H129" s="165"/>
      <c r="I129" s="168"/>
      <c r="J129" s="169">
        <f>BK129</f>
        <v>0</v>
      </c>
      <c r="K129" s="165"/>
      <c r="L129" s="170"/>
      <c r="M129" s="171"/>
      <c r="N129" s="172"/>
      <c r="O129" s="172"/>
      <c r="P129" s="173">
        <f>P130+P139+P152</f>
        <v>0</v>
      </c>
      <c r="Q129" s="172"/>
      <c r="R129" s="173">
        <f>R130+R139+R152</f>
        <v>0.34305</v>
      </c>
      <c r="S129" s="172"/>
      <c r="T129" s="174">
        <f>T130+T139+T152</f>
        <v>0</v>
      </c>
      <c r="AR129" s="175" t="s">
        <v>85</v>
      </c>
      <c r="AT129" s="176" t="s">
        <v>74</v>
      </c>
      <c r="AU129" s="176" t="s">
        <v>75</v>
      </c>
      <c r="AY129" s="175" t="s">
        <v>144</v>
      </c>
      <c r="BK129" s="177">
        <f>BK130+BK139+BK152</f>
        <v>0</v>
      </c>
    </row>
    <row r="130" spans="2:63" s="12" customFormat="1" ht="22.9" customHeight="1">
      <c r="B130" s="164"/>
      <c r="C130" s="165"/>
      <c r="D130" s="166" t="s">
        <v>74</v>
      </c>
      <c r="E130" s="178" t="s">
        <v>1130</v>
      </c>
      <c r="F130" s="178" t="s">
        <v>2048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SUM(P131:P138)</f>
        <v>0</v>
      </c>
      <c r="Q130" s="172"/>
      <c r="R130" s="173">
        <f>SUM(R131:R138)</f>
        <v>0.012700000000000001</v>
      </c>
      <c r="S130" s="172"/>
      <c r="T130" s="174">
        <f>SUM(T131:T138)</f>
        <v>0</v>
      </c>
      <c r="AR130" s="175" t="s">
        <v>85</v>
      </c>
      <c r="AT130" s="176" t="s">
        <v>74</v>
      </c>
      <c r="AU130" s="176" t="s">
        <v>83</v>
      </c>
      <c r="AY130" s="175" t="s">
        <v>144</v>
      </c>
      <c r="BK130" s="177">
        <f>SUM(BK131:BK138)</f>
        <v>0</v>
      </c>
    </row>
    <row r="131" spans="1:65" s="2" customFormat="1" ht="16.5" customHeight="1">
      <c r="A131" s="36"/>
      <c r="B131" s="37"/>
      <c r="C131" s="180" t="s">
        <v>75</v>
      </c>
      <c r="D131" s="180" t="s">
        <v>147</v>
      </c>
      <c r="E131" s="181" t="s">
        <v>2049</v>
      </c>
      <c r="F131" s="182" t="s">
        <v>2050</v>
      </c>
      <c r="G131" s="183" t="s">
        <v>150</v>
      </c>
      <c r="H131" s="184">
        <v>1</v>
      </c>
      <c r="I131" s="185"/>
      <c r="J131" s="186">
        <f>ROUND(I131*H131,2)</f>
        <v>0</v>
      </c>
      <c r="K131" s="182" t="s">
        <v>19</v>
      </c>
      <c r="L131" s="41"/>
      <c r="M131" s="187" t="s">
        <v>19</v>
      </c>
      <c r="N131" s="188" t="s">
        <v>46</v>
      </c>
      <c r="O131" s="66"/>
      <c r="P131" s="189">
        <f>O131*H131</f>
        <v>0</v>
      </c>
      <c r="Q131" s="189">
        <v>0.0017</v>
      </c>
      <c r="R131" s="189">
        <f>Q131*H131</f>
        <v>0.0017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249</v>
      </c>
      <c r="AT131" s="191" t="s">
        <v>147</v>
      </c>
      <c r="AU131" s="191" t="s">
        <v>85</v>
      </c>
      <c r="AY131" s="19" t="s">
        <v>144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83</v>
      </c>
      <c r="BK131" s="192">
        <f>ROUND(I131*H131,2)</f>
        <v>0</v>
      </c>
      <c r="BL131" s="19" t="s">
        <v>249</v>
      </c>
      <c r="BM131" s="191" t="s">
        <v>2051</v>
      </c>
    </row>
    <row r="132" spans="1:47" s="2" customFormat="1" ht="11.25">
      <c r="A132" s="36"/>
      <c r="B132" s="37"/>
      <c r="C132" s="38"/>
      <c r="D132" s="193" t="s">
        <v>154</v>
      </c>
      <c r="E132" s="38"/>
      <c r="F132" s="194" t="s">
        <v>2050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154</v>
      </c>
      <c r="AU132" s="19" t="s">
        <v>85</v>
      </c>
    </row>
    <row r="133" spans="1:65" s="2" customFormat="1" ht="16.5" customHeight="1">
      <c r="A133" s="36"/>
      <c r="B133" s="37"/>
      <c r="C133" s="180" t="s">
        <v>75</v>
      </c>
      <c r="D133" s="180" t="s">
        <v>147</v>
      </c>
      <c r="E133" s="181" t="s">
        <v>2052</v>
      </c>
      <c r="F133" s="182" t="s">
        <v>2053</v>
      </c>
      <c r="G133" s="183" t="s">
        <v>348</v>
      </c>
      <c r="H133" s="184">
        <v>10</v>
      </c>
      <c r="I133" s="185"/>
      <c r="J133" s="186">
        <f>ROUND(I133*H133,2)</f>
        <v>0</v>
      </c>
      <c r="K133" s="182" t="s">
        <v>19</v>
      </c>
      <c r="L133" s="41"/>
      <c r="M133" s="187" t="s">
        <v>19</v>
      </c>
      <c r="N133" s="188" t="s">
        <v>46</v>
      </c>
      <c r="O133" s="66"/>
      <c r="P133" s="189">
        <f>O133*H133</f>
        <v>0</v>
      </c>
      <c r="Q133" s="189">
        <v>0.0011</v>
      </c>
      <c r="R133" s="189">
        <f>Q133*H133</f>
        <v>0.011000000000000001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249</v>
      </c>
      <c r="AT133" s="191" t="s">
        <v>147</v>
      </c>
      <c r="AU133" s="191" t="s">
        <v>85</v>
      </c>
      <c r="AY133" s="19" t="s">
        <v>144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83</v>
      </c>
      <c r="BK133" s="192">
        <f>ROUND(I133*H133,2)</f>
        <v>0</v>
      </c>
      <c r="BL133" s="19" t="s">
        <v>249</v>
      </c>
      <c r="BM133" s="191" t="s">
        <v>2054</v>
      </c>
    </row>
    <row r="134" spans="1:47" s="2" customFormat="1" ht="11.25">
      <c r="A134" s="36"/>
      <c r="B134" s="37"/>
      <c r="C134" s="38"/>
      <c r="D134" s="193" t="s">
        <v>154</v>
      </c>
      <c r="E134" s="38"/>
      <c r="F134" s="194" t="s">
        <v>2053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154</v>
      </c>
      <c r="AU134" s="19" t="s">
        <v>85</v>
      </c>
    </row>
    <row r="135" spans="1:65" s="2" customFormat="1" ht="16.5" customHeight="1">
      <c r="A135" s="36"/>
      <c r="B135" s="37"/>
      <c r="C135" s="180" t="s">
        <v>75</v>
      </c>
      <c r="D135" s="180" t="s">
        <v>147</v>
      </c>
      <c r="E135" s="181" t="s">
        <v>2055</v>
      </c>
      <c r="F135" s="182" t="s">
        <v>2056</v>
      </c>
      <c r="G135" s="183" t="s">
        <v>150</v>
      </c>
      <c r="H135" s="184">
        <v>5</v>
      </c>
      <c r="I135" s="185"/>
      <c r="J135" s="186">
        <f>ROUND(I135*H135,2)</f>
        <v>0</v>
      </c>
      <c r="K135" s="182" t="s">
        <v>19</v>
      </c>
      <c r="L135" s="41"/>
      <c r="M135" s="187" t="s">
        <v>19</v>
      </c>
      <c r="N135" s="188" t="s">
        <v>46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249</v>
      </c>
      <c r="AT135" s="191" t="s">
        <v>147</v>
      </c>
      <c r="AU135" s="191" t="s">
        <v>85</v>
      </c>
      <c r="AY135" s="19" t="s">
        <v>144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83</v>
      </c>
      <c r="BK135" s="192">
        <f>ROUND(I135*H135,2)</f>
        <v>0</v>
      </c>
      <c r="BL135" s="19" t="s">
        <v>249</v>
      </c>
      <c r="BM135" s="191" t="s">
        <v>2057</v>
      </c>
    </row>
    <row r="136" spans="1:47" s="2" customFormat="1" ht="11.25">
      <c r="A136" s="36"/>
      <c r="B136" s="37"/>
      <c r="C136" s="38"/>
      <c r="D136" s="193" t="s">
        <v>154</v>
      </c>
      <c r="E136" s="38"/>
      <c r="F136" s="194" t="s">
        <v>2056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154</v>
      </c>
      <c r="AU136" s="19" t="s">
        <v>85</v>
      </c>
    </row>
    <row r="137" spans="1:65" s="2" customFormat="1" ht="16.5" customHeight="1">
      <c r="A137" s="36"/>
      <c r="B137" s="37"/>
      <c r="C137" s="180" t="s">
        <v>75</v>
      </c>
      <c r="D137" s="180" t="s">
        <v>147</v>
      </c>
      <c r="E137" s="181" t="s">
        <v>2058</v>
      </c>
      <c r="F137" s="182" t="s">
        <v>2059</v>
      </c>
      <c r="G137" s="183" t="s">
        <v>348</v>
      </c>
      <c r="H137" s="184">
        <v>58</v>
      </c>
      <c r="I137" s="185"/>
      <c r="J137" s="186">
        <f>ROUND(I137*H137,2)</f>
        <v>0</v>
      </c>
      <c r="K137" s="182" t="s">
        <v>19</v>
      </c>
      <c r="L137" s="41"/>
      <c r="M137" s="187" t="s">
        <v>19</v>
      </c>
      <c r="N137" s="188" t="s">
        <v>46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249</v>
      </c>
      <c r="AT137" s="191" t="s">
        <v>147</v>
      </c>
      <c r="AU137" s="191" t="s">
        <v>85</v>
      </c>
      <c r="AY137" s="19" t="s">
        <v>144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83</v>
      </c>
      <c r="BK137" s="192">
        <f>ROUND(I137*H137,2)</f>
        <v>0</v>
      </c>
      <c r="BL137" s="19" t="s">
        <v>249</v>
      </c>
      <c r="BM137" s="191" t="s">
        <v>2060</v>
      </c>
    </row>
    <row r="138" spans="1:47" s="2" customFormat="1" ht="11.25">
      <c r="A138" s="36"/>
      <c r="B138" s="37"/>
      <c r="C138" s="38"/>
      <c r="D138" s="193" t="s">
        <v>154</v>
      </c>
      <c r="E138" s="38"/>
      <c r="F138" s="194" t="s">
        <v>2059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154</v>
      </c>
      <c r="AU138" s="19" t="s">
        <v>85</v>
      </c>
    </row>
    <row r="139" spans="2:63" s="12" customFormat="1" ht="22.9" customHeight="1">
      <c r="B139" s="164"/>
      <c r="C139" s="165"/>
      <c r="D139" s="166" t="s">
        <v>74</v>
      </c>
      <c r="E139" s="178" t="s">
        <v>2061</v>
      </c>
      <c r="F139" s="178" t="s">
        <v>2062</v>
      </c>
      <c r="G139" s="165"/>
      <c r="H139" s="165"/>
      <c r="I139" s="168"/>
      <c r="J139" s="179">
        <f>BK139</f>
        <v>0</v>
      </c>
      <c r="K139" s="165"/>
      <c r="L139" s="170"/>
      <c r="M139" s="171"/>
      <c r="N139" s="172"/>
      <c r="O139" s="172"/>
      <c r="P139" s="173">
        <f>SUM(P140:P151)</f>
        <v>0</v>
      </c>
      <c r="Q139" s="172"/>
      <c r="R139" s="173">
        <f>SUM(R140:R151)</f>
        <v>0.05935</v>
      </c>
      <c r="S139" s="172"/>
      <c r="T139" s="174">
        <f>SUM(T140:T151)</f>
        <v>0</v>
      </c>
      <c r="AR139" s="175" t="s">
        <v>85</v>
      </c>
      <c r="AT139" s="176" t="s">
        <v>74</v>
      </c>
      <c r="AU139" s="176" t="s">
        <v>83</v>
      </c>
      <c r="AY139" s="175" t="s">
        <v>144</v>
      </c>
      <c r="BK139" s="177">
        <f>SUM(BK140:BK151)</f>
        <v>0</v>
      </c>
    </row>
    <row r="140" spans="1:65" s="2" customFormat="1" ht="16.5" customHeight="1">
      <c r="A140" s="36"/>
      <c r="B140" s="37"/>
      <c r="C140" s="180" t="s">
        <v>75</v>
      </c>
      <c r="D140" s="180" t="s">
        <v>147</v>
      </c>
      <c r="E140" s="181" t="s">
        <v>2063</v>
      </c>
      <c r="F140" s="182" t="s">
        <v>2064</v>
      </c>
      <c r="G140" s="183" t="s">
        <v>348</v>
      </c>
      <c r="H140" s="184">
        <v>4</v>
      </c>
      <c r="I140" s="185"/>
      <c r="J140" s="186">
        <f>ROUND(I140*H140,2)</f>
        <v>0</v>
      </c>
      <c r="K140" s="182" t="s">
        <v>19</v>
      </c>
      <c r="L140" s="41"/>
      <c r="M140" s="187" t="s">
        <v>19</v>
      </c>
      <c r="N140" s="188" t="s">
        <v>46</v>
      </c>
      <c r="O140" s="66"/>
      <c r="P140" s="189">
        <f>O140*H140</f>
        <v>0</v>
      </c>
      <c r="Q140" s="189">
        <v>0.004</v>
      </c>
      <c r="R140" s="189">
        <f>Q140*H140</f>
        <v>0.016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249</v>
      </c>
      <c r="AT140" s="191" t="s">
        <v>147</v>
      </c>
      <c r="AU140" s="191" t="s">
        <v>85</v>
      </c>
      <c r="AY140" s="19" t="s">
        <v>144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83</v>
      </c>
      <c r="BK140" s="192">
        <f>ROUND(I140*H140,2)</f>
        <v>0</v>
      </c>
      <c r="BL140" s="19" t="s">
        <v>249</v>
      </c>
      <c r="BM140" s="191" t="s">
        <v>2065</v>
      </c>
    </row>
    <row r="141" spans="1:47" s="2" customFormat="1" ht="11.25">
      <c r="A141" s="36"/>
      <c r="B141" s="37"/>
      <c r="C141" s="38"/>
      <c r="D141" s="193" t="s">
        <v>154</v>
      </c>
      <c r="E141" s="38"/>
      <c r="F141" s="194" t="s">
        <v>2064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154</v>
      </c>
      <c r="AU141" s="19" t="s">
        <v>85</v>
      </c>
    </row>
    <row r="142" spans="1:65" s="2" customFormat="1" ht="16.5" customHeight="1">
      <c r="A142" s="36"/>
      <c r="B142" s="37"/>
      <c r="C142" s="180" t="s">
        <v>75</v>
      </c>
      <c r="D142" s="180" t="s">
        <v>147</v>
      </c>
      <c r="E142" s="181" t="s">
        <v>2066</v>
      </c>
      <c r="F142" s="182" t="s">
        <v>2067</v>
      </c>
      <c r="G142" s="183" t="s">
        <v>150</v>
      </c>
      <c r="H142" s="184">
        <v>2</v>
      </c>
      <c r="I142" s="185"/>
      <c r="J142" s="186">
        <f>ROUND(I142*H142,2)</f>
        <v>0</v>
      </c>
      <c r="K142" s="182" t="s">
        <v>19</v>
      </c>
      <c r="L142" s="41"/>
      <c r="M142" s="187" t="s">
        <v>19</v>
      </c>
      <c r="N142" s="188" t="s">
        <v>46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249</v>
      </c>
      <c r="AT142" s="191" t="s">
        <v>147</v>
      </c>
      <c r="AU142" s="191" t="s">
        <v>85</v>
      </c>
      <c r="AY142" s="19" t="s">
        <v>144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83</v>
      </c>
      <c r="BK142" s="192">
        <f>ROUND(I142*H142,2)</f>
        <v>0</v>
      </c>
      <c r="BL142" s="19" t="s">
        <v>249</v>
      </c>
      <c r="BM142" s="191" t="s">
        <v>2068</v>
      </c>
    </row>
    <row r="143" spans="1:47" s="2" customFormat="1" ht="11.25">
      <c r="A143" s="36"/>
      <c r="B143" s="37"/>
      <c r="C143" s="38"/>
      <c r="D143" s="193" t="s">
        <v>154</v>
      </c>
      <c r="E143" s="38"/>
      <c r="F143" s="194" t="s">
        <v>2067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154</v>
      </c>
      <c r="AU143" s="19" t="s">
        <v>85</v>
      </c>
    </row>
    <row r="144" spans="1:65" s="2" customFormat="1" ht="16.5" customHeight="1">
      <c r="A144" s="36"/>
      <c r="B144" s="37"/>
      <c r="C144" s="180" t="s">
        <v>75</v>
      </c>
      <c r="D144" s="180" t="s">
        <v>147</v>
      </c>
      <c r="E144" s="181" t="s">
        <v>2069</v>
      </c>
      <c r="F144" s="182" t="s">
        <v>2070</v>
      </c>
      <c r="G144" s="183" t="s">
        <v>348</v>
      </c>
      <c r="H144" s="184">
        <v>4</v>
      </c>
      <c r="I144" s="185"/>
      <c r="J144" s="186">
        <f>ROUND(I144*H144,2)</f>
        <v>0</v>
      </c>
      <c r="K144" s="182" t="s">
        <v>19</v>
      </c>
      <c r="L144" s="41"/>
      <c r="M144" s="187" t="s">
        <v>19</v>
      </c>
      <c r="N144" s="188" t="s">
        <v>46</v>
      </c>
      <c r="O144" s="66"/>
      <c r="P144" s="189">
        <f>O144*H144</f>
        <v>0</v>
      </c>
      <c r="Q144" s="189">
        <v>0.0051</v>
      </c>
      <c r="R144" s="189">
        <f>Q144*H144</f>
        <v>0.0204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249</v>
      </c>
      <c r="AT144" s="191" t="s">
        <v>147</v>
      </c>
      <c r="AU144" s="191" t="s">
        <v>85</v>
      </c>
      <c r="AY144" s="19" t="s">
        <v>144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83</v>
      </c>
      <c r="BK144" s="192">
        <f>ROUND(I144*H144,2)</f>
        <v>0</v>
      </c>
      <c r="BL144" s="19" t="s">
        <v>249</v>
      </c>
      <c r="BM144" s="191" t="s">
        <v>2071</v>
      </c>
    </row>
    <row r="145" spans="1:47" s="2" customFormat="1" ht="11.25">
      <c r="A145" s="36"/>
      <c r="B145" s="37"/>
      <c r="C145" s="38"/>
      <c r="D145" s="193" t="s">
        <v>154</v>
      </c>
      <c r="E145" s="38"/>
      <c r="F145" s="194" t="s">
        <v>2070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154</v>
      </c>
      <c r="AU145" s="19" t="s">
        <v>85</v>
      </c>
    </row>
    <row r="146" spans="1:65" s="2" customFormat="1" ht="16.5" customHeight="1">
      <c r="A146" s="36"/>
      <c r="B146" s="37"/>
      <c r="C146" s="180" t="s">
        <v>169</v>
      </c>
      <c r="D146" s="180" t="s">
        <v>147</v>
      </c>
      <c r="E146" s="181" t="s">
        <v>2072</v>
      </c>
      <c r="F146" s="182" t="s">
        <v>2073</v>
      </c>
      <c r="G146" s="183" t="s">
        <v>150</v>
      </c>
      <c r="H146" s="184">
        <v>1</v>
      </c>
      <c r="I146" s="185"/>
      <c r="J146" s="186">
        <f>ROUND(I146*H146,2)</f>
        <v>0</v>
      </c>
      <c r="K146" s="182" t="s">
        <v>19</v>
      </c>
      <c r="L146" s="41"/>
      <c r="M146" s="187" t="s">
        <v>19</v>
      </c>
      <c r="N146" s="188" t="s">
        <v>46</v>
      </c>
      <c r="O146" s="66"/>
      <c r="P146" s="189">
        <f>O146*H146</f>
        <v>0</v>
      </c>
      <c r="Q146" s="189">
        <v>0.02106</v>
      </c>
      <c r="R146" s="189">
        <f>Q146*H146</f>
        <v>0.02106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249</v>
      </c>
      <c r="AT146" s="191" t="s">
        <v>147</v>
      </c>
      <c r="AU146" s="191" t="s">
        <v>85</v>
      </c>
      <c r="AY146" s="19" t="s">
        <v>144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83</v>
      </c>
      <c r="BK146" s="192">
        <f>ROUND(I146*H146,2)</f>
        <v>0</v>
      </c>
      <c r="BL146" s="19" t="s">
        <v>249</v>
      </c>
      <c r="BM146" s="191" t="s">
        <v>2074</v>
      </c>
    </row>
    <row r="147" spans="1:47" s="2" customFormat="1" ht="11.25">
      <c r="A147" s="36"/>
      <c r="B147" s="37"/>
      <c r="C147" s="38"/>
      <c r="D147" s="193" t="s">
        <v>154</v>
      </c>
      <c r="E147" s="38"/>
      <c r="F147" s="194" t="s">
        <v>2073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154</v>
      </c>
      <c r="AU147" s="19" t="s">
        <v>85</v>
      </c>
    </row>
    <row r="148" spans="1:47" s="2" customFormat="1" ht="29.25">
      <c r="A148" s="36"/>
      <c r="B148" s="37"/>
      <c r="C148" s="38"/>
      <c r="D148" s="193" t="s">
        <v>167</v>
      </c>
      <c r="E148" s="38"/>
      <c r="F148" s="200" t="s">
        <v>2075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167</v>
      </c>
      <c r="AU148" s="19" t="s">
        <v>85</v>
      </c>
    </row>
    <row r="149" spans="1:65" s="2" customFormat="1" ht="16.5" customHeight="1">
      <c r="A149" s="36"/>
      <c r="B149" s="37"/>
      <c r="C149" s="180" t="s">
        <v>161</v>
      </c>
      <c r="D149" s="180" t="s">
        <v>147</v>
      </c>
      <c r="E149" s="181" t="s">
        <v>2076</v>
      </c>
      <c r="F149" s="182" t="s">
        <v>2077</v>
      </c>
      <c r="G149" s="183" t="s">
        <v>150</v>
      </c>
      <c r="H149" s="184">
        <v>1</v>
      </c>
      <c r="I149" s="185"/>
      <c r="J149" s="186">
        <f>ROUND(I149*H149,2)</f>
        <v>0</v>
      </c>
      <c r="K149" s="182" t="s">
        <v>19</v>
      </c>
      <c r="L149" s="41"/>
      <c r="M149" s="187" t="s">
        <v>19</v>
      </c>
      <c r="N149" s="188" t="s">
        <v>46</v>
      </c>
      <c r="O149" s="66"/>
      <c r="P149" s="189">
        <f>O149*H149</f>
        <v>0</v>
      </c>
      <c r="Q149" s="189">
        <v>0.00189</v>
      </c>
      <c r="R149" s="189">
        <f>Q149*H149</f>
        <v>0.00189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249</v>
      </c>
      <c r="AT149" s="191" t="s">
        <v>147</v>
      </c>
      <c r="AU149" s="191" t="s">
        <v>85</v>
      </c>
      <c r="AY149" s="19" t="s">
        <v>144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83</v>
      </c>
      <c r="BK149" s="192">
        <f>ROUND(I149*H149,2)</f>
        <v>0</v>
      </c>
      <c r="BL149" s="19" t="s">
        <v>249</v>
      </c>
      <c r="BM149" s="191" t="s">
        <v>2078</v>
      </c>
    </row>
    <row r="150" spans="1:47" s="2" customFormat="1" ht="11.25">
      <c r="A150" s="36"/>
      <c r="B150" s="37"/>
      <c r="C150" s="38"/>
      <c r="D150" s="193" t="s">
        <v>154</v>
      </c>
      <c r="E150" s="38"/>
      <c r="F150" s="194" t="s">
        <v>2077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154</v>
      </c>
      <c r="AU150" s="19" t="s">
        <v>85</v>
      </c>
    </row>
    <row r="151" spans="1:47" s="2" customFormat="1" ht="29.25">
      <c r="A151" s="36"/>
      <c r="B151" s="37"/>
      <c r="C151" s="38"/>
      <c r="D151" s="193" t="s">
        <v>167</v>
      </c>
      <c r="E151" s="38"/>
      <c r="F151" s="200" t="s">
        <v>2079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167</v>
      </c>
      <c r="AU151" s="19" t="s">
        <v>85</v>
      </c>
    </row>
    <row r="152" spans="2:63" s="12" customFormat="1" ht="22.9" customHeight="1">
      <c r="B152" s="164"/>
      <c r="C152" s="165"/>
      <c r="D152" s="166" t="s">
        <v>74</v>
      </c>
      <c r="E152" s="178" t="s">
        <v>1138</v>
      </c>
      <c r="F152" s="178" t="s">
        <v>2080</v>
      </c>
      <c r="G152" s="165"/>
      <c r="H152" s="165"/>
      <c r="I152" s="168"/>
      <c r="J152" s="179">
        <f>BK152</f>
        <v>0</v>
      </c>
      <c r="K152" s="165"/>
      <c r="L152" s="170"/>
      <c r="M152" s="171"/>
      <c r="N152" s="172"/>
      <c r="O152" s="172"/>
      <c r="P152" s="173">
        <f>SUM(P153:P173)</f>
        <v>0</v>
      </c>
      <c r="Q152" s="172"/>
      <c r="R152" s="173">
        <f>SUM(R153:R173)</f>
        <v>0.271</v>
      </c>
      <c r="S152" s="172"/>
      <c r="T152" s="174">
        <f>SUM(T153:T173)</f>
        <v>0</v>
      </c>
      <c r="AR152" s="175" t="s">
        <v>85</v>
      </c>
      <c r="AT152" s="176" t="s">
        <v>74</v>
      </c>
      <c r="AU152" s="176" t="s">
        <v>83</v>
      </c>
      <c r="AY152" s="175" t="s">
        <v>144</v>
      </c>
      <c r="BK152" s="177">
        <f>SUM(BK153:BK173)</f>
        <v>0</v>
      </c>
    </row>
    <row r="153" spans="1:65" s="2" customFormat="1" ht="16.5" customHeight="1">
      <c r="A153" s="36"/>
      <c r="B153" s="37"/>
      <c r="C153" s="180" t="s">
        <v>75</v>
      </c>
      <c r="D153" s="180" t="s">
        <v>147</v>
      </c>
      <c r="E153" s="181" t="s">
        <v>2081</v>
      </c>
      <c r="F153" s="182" t="s">
        <v>2082</v>
      </c>
      <c r="G153" s="183" t="s">
        <v>206</v>
      </c>
      <c r="H153" s="184">
        <v>6</v>
      </c>
      <c r="I153" s="185"/>
      <c r="J153" s="186">
        <f>ROUND(I153*H153,2)</f>
        <v>0</v>
      </c>
      <c r="K153" s="182" t="s">
        <v>19</v>
      </c>
      <c r="L153" s="41"/>
      <c r="M153" s="187" t="s">
        <v>19</v>
      </c>
      <c r="N153" s="188" t="s">
        <v>46</v>
      </c>
      <c r="O153" s="66"/>
      <c r="P153" s="189">
        <f>O153*H153</f>
        <v>0</v>
      </c>
      <c r="Q153" s="189">
        <v>0.0193</v>
      </c>
      <c r="R153" s="189">
        <f>Q153*H153</f>
        <v>0.11580000000000001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249</v>
      </c>
      <c r="AT153" s="191" t="s">
        <v>147</v>
      </c>
      <c r="AU153" s="191" t="s">
        <v>85</v>
      </c>
      <c r="AY153" s="19" t="s">
        <v>144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83</v>
      </c>
      <c r="BK153" s="192">
        <f>ROUND(I153*H153,2)</f>
        <v>0</v>
      </c>
      <c r="BL153" s="19" t="s">
        <v>249</v>
      </c>
      <c r="BM153" s="191" t="s">
        <v>2083</v>
      </c>
    </row>
    <row r="154" spans="1:47" s="2" customFormat="1" ht="11.25">
      <c r="A154" s="36"/>
      <c r="B154" s="37"/>
      <c r="C154" s="38"/>
      <c r="D154" s="193" t="s">
        <v>154</v>
      </c>
      <c r="E154" s="38"/>
      <c r="F154" s="194" t="s">
        <v>2082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154</v>
      </c>
      <c r="AU154" s="19" t="s">
        <v>85</v>
      </c>
    </row>
    <row r="155" spans="2:51" s="13" customFormat="1" ht="11.25">
      <c r="B155" s="201"/>
      <c r="C155" s="202"/>
      <c r="D155" s="193" t="s">
        <v>184</v>
      </c>
      <c r="E155" s="203" t="s">
        <v>19</v>
      </c>
      <c r="F155" s="204" t="s">
        <v>189</v>
      </c>
      <c r="G155" s="202"/>
      <c r="H155" s="205">
        <v>6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184</v>
      </c>
      <c r="AU155" s="211" t="s">
        <v>85</v>
      </c>
      <c r="AV155" s="13" t="s">
        <v>85</v>
      </c>
      <c r="AW155" s="13" t="s">
        <v>37</v>
      </c>
      <c r="AX155" s="13" t="s">
        <v>75</v>
      </c>
      <c r="AY155" s="211" t="s">
        <v>144</v>
      </c>
    </row>
    <row r="156" spans="2:51" s="14" customFormat="1" ht="11.25">
      <c r="B156" s="212"/>
      <c r="C156" s="213"/>
      <c r="D156" s="193" t="s">
        <v>184</v>
      </c>
      <c r="E156" s="214" t="s">
        <v>19</v>
      </c>
      <c r="F156" s="215" t="s">
        <v>186</v>
      </c>
      <c r="G156" s="213"/>
      <c r="H156" s="216">
        <v>6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184</v>
      </c>
      <c r="AU156" s="222" t="s">
        <v>85</v>
      </c>
      <c r="AV156" s="14" t="s">
        <v>169</v>
      </c>
      <c r="AW156" s="14" t="s">
        <v>37</v>
      </c>
      <c r="AX156" s="14" t="s">
        <v>83</v>
      </c>
      <c r="AY156" s="222" t="s">
        <v>144</v>
      </c>
    </row>
    <row r="157" spans="1:65" s="2" customFormat="1" ht="16.5" customHeight="1">
      <c r="A157" s="36"/>
      <c r="B157" s="37"/>
      <c r="C157" s="180" t="s">
        <v>75</v>
      </c>
      <c r="D157" s="180" t="s">
        <v>147</v>
      </c>
      <c r="E157" s="181" t="s">
        <v>2084</v>
      </c>
      <c r="F157" s="182" t="s">
        <v>2085</v>
      </c>
      <c r="G157" s="183" t="s">
        <v>150</v>
      </c>
      <c r="H157" s="184">
        <v>2</v>
      </c>
      <c r="I157" s="185"/>
      <c r="J157" s="186">
        <f>ROUND(I157*H157,2)</f>
        <v>0</v>
      </c>
      <c r="K157" s="182" t="s">
        <v>19</v>
      </c>
      <c r="L157" s="41"/>
      <c r="M157" s="187" t="s">
        <v>19</v>
      </c>
      <c r="N157" s="188" t="s">
        <v>46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249</v>
      </c>
      <c r="AT157" s="191" t="s">
        <v>147</v>
      </c>
      <c r="AU157" s="191" t="s">
        <v>85</v>
      </c>
      <c r="AY157" s="19" t="s">
        <v>144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83</v>
      </c>
      <c r="BK157" s="192">
        <f>ROUND(I157*H157,2)</f>
        <v>0</v>
      </c>
      <c r="BL157" s="19" t="s">
        <v>249</v>
      </c>
      <c r="BM157" s="191" t="s">
        <v>2086</v>
      </c>
    </row>
    <row r="158" spans="1:47" s="2" customFormat="1" ht="11.25">
      <c r="A158" s="36"/>
      <c r="B158" s="37"/>
      <c r="C158" s="38"/>
      <c r="D158" s="193" t="s">
        <v>154</v>
      </c>
      <c r="E158" s="38"/>
      <c r="F158" s="194" t="s">
        <v>2085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154</v>
      </c>
      <c r="AU158" s="19" t="s">
        <v>85</v>
      </c>
    </row>
    <row r="159" spans="1:65" s="2" customFormat="1" ht="16.5" customHeight="1">
      <c r="A159" s="36"/>
      <c r="B159" s="37"/>
      <c r="C159" s="180" t="s">
        <v>75</v>
      </c>
      <c r="D159" s="180" t="s">
        <v>147</v>
      </c>
      <c r="E159" s="181" t="s">
        <v>2087</v>
      </c>
      <c r="F159" s="182" t="s">
        <v>2088</v>
      </c>
      <c r="G159" s="183" t="s">
        <v>206</v>
      </c>
      <c r="H159" s="184">
        <v>2</v>
      </c>
      <c r="I159" s="185"/>
      <c r="J159" s="186">
        <f>ROUND(I159*H159,2)</f>
        <v>0</v>
      </c>
      <c r="K159" s="182" t="s">
        <v>19</v>
      </c>
      <c r="L159" s="41"/>
      <c r="M159" s="187" t="s">
        <v>19</v>
      </c>
      <c r="N159" s="188" t="s">
        <v>46</v>
      </c>
      <c r="O159" s="66"/>
      <c r="P159" s="189">
        <f>O159*H159</f>
        <v>0</v>
      </c>
      <c r="Q159" s="189">
        <v>0.0018</v>
      </c>
      <c r="R159" s="189">
        <f>Q159*H159</f>
        <v>0.0036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249</v>
      </c>
      <c r="AT159" s="191" t="s">
        <v>147</v>
      </c>
      <c r="AU159" s="191" t="s">
        <v>85</v>
      </c>
      <c r="AY159" s="19" t="s">
        <v>144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83</v>
      </c>
      <c r="BK159" s="192">
        <f>ROUND(I159*H159,2)</f>
        <v>0</v>
      </c>
      <c r="BL159" s="19" t="s">
        <v>249</v>
      </c>
      <c r="BM159" s="191" t="s">
        <v>2089</v>
      </c>
    </row>
    <row r="160" spans="1:47" s="2" customFormat="1" ht="11.25">
      <c r="A160" s="36"/>
      <c r="B160" s="37"/>
      <c r="C160" s="38"/>
      <c r="D160" s="193" t="s">
        <v>154</v>
      </c>
      <c r="E160" s="38"/>
      <c r="F160" s="194" t="s">
        <v>2088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154</v>
      </c>
      <c r="AU160" s="19" t="s">
        <v>85</v>
      </c>
    </row>
    <row r="161" spans="1:47" s="2" customFormat="1" ht="19.5">
      <c r="A161" s="36"/>
      <c r="B161" s="37"/>
      <c r="C161" s="38"/>
      <c r="D161" s="193" t="s">
        <v>167</v>
      </c>
      <c r="E161" s="38"/>
      <c r="F161" s="200" t="s">
        <v>2090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167</v>
      </c>
      <c r="AU161" s="19" t="s">
        <v>85</v>
      </c>
    </row>
    <row r="162" spans="1:65" s="2" customFormat="1" ht="16.5" customHeight="1">
      <c r="A162" s="36"/>
      <c r="B162" s="37"/>
      <c r="C162" s="180" t="s">
        <v>75</v>
      </c>
      <c r="D162" s="180" t="s">
        <v>147</v>
      </c>
      <c r="E162" s="181" t="s">
        <v>2091</v>
      </c>
      <c r="F162" s="182" t="s">
        <v>2092</v>
      </c>
      <c r="G162" s="183" t="s">
        <v>150</v>
      </c>
      <c r="H162" s="184">
        <v>1</v>
      </c>
      <c r="I162" s="185"/>
      <c r="J162" s="186">
        <f>ROUND(I162*H162,2)</f>
        <v>0</v>
      </c>
      <c r="K162" s="182" t="s">
        <v>19</v>
      </c>
      <c r="L162" s="41"/>
      <c r="M162" s="187" t="s">
        <v>19</v>
      </c>
      <c r="N162" s="188" t="s">
        <v>46</v>
      </c>
      <c r="O162" s="66"/>
      <c r="P162" s="189">
        <f>O162*H162</f>
        <v>0</v>
      </c>
      <c r="Q162" s="189">
        <v>0.0601</v>
      </c>
      <c r="R162" s="189">
        <f>Q162*H162</f>
        <v>0.0601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249</v>
      </c>
      <c r="AT162" s="191" t="s">
        <v>147</v>
      </c>
      <c r="AU162" s="191" t="s">
        <v>85</v>
      </c>
      <c r="AY162" s="19" t="s">
        <v>144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83</v>
      </c>
      <c r="BK162" s="192">
        <f>ROUND(I162*H162,2)</f>
        <v>0</v>
      </c>
      <c r="BL162" s="19" t="s">
        <v>249</v>
      </c>
      <c r="BM162" s="191" t="s">
        <v>2093</v>
      </c>
    </row>
    <row r="163" spans="1:47" s="2" customFormat="1" ht="11.25">
      <c r="A163" s="36"/>
      <c r="B163" s="37"/>
      <c r="C163" s="38"/>
      <c r="D163" s="193" t="s">
        <v>154</v>
      </c>
      <c r="E163" s="38"/>
      <c r="F163" s="194" t="s">
        <v>2094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154</v>
      </c>
      <c r="AU163" s="19" t="s">
        <v>85</v>
      </c>
    </row>
    <row r="164" spans="1:47" s="2" customFormat="1" ht="19.5">
      <c r="A164" s="36"/>
      <c r="B164" s="37"/>
      <c r="C164" s="38"/>
      <c r="D164" s="193" t="s">
        <v>167</v>
      </c>
      <c r="E164" s="38"/>
      <c r="F164" s="200" t="s">
        <v>2090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167</v>
      </c>
      <c r="AU164" s="19" t="s">
        <v>85</v>
      </c>
    </row>
    <row r="165" spans="1:65" s="2" customFormat="1" ht="16.5" customHeight="1">
      <c r="A165" s="36"/>
      <c r="B165" s="37"/>
      <c r="C165" s="180" t="s">
        <v>75</v>
      </c>
      <c r="D165" s="180" t="s">
        <v>147</v>
      </c>
      <c r="E165" s="181" t="s">
        <v>2095</v>
      </c>
      <c r="F165" s="182" t="s">
        <v>2096</v>
      </c>
      <c r="G165" s="183" t="s">
        <v>206</v>
      </c>
      <c r="H165" s="184">
        <v>5</v>
      </c>
      <c r="I165" s="185"/>
      <c r="J165" s="186">
        <f>ROUND(I165*H165,2)</f>
        <v>0</v>
      </c>
      <c r="K165" s="182" t="s">
        <v>19</v>
      </c>
      <c r="L165" s="41"/>
      <c r="M165" s="187" t="s">
        <v>19</v>
      </c>
      <c r="N165" s="188" t="s">
        <v>46</v>
      </c>
      <c r="O165" s="66"/>
      <c r="P165" s="189">
        <f>O165*H165</f>
        <v>0</v>
      </c>
      <c r="Q165" s="189">
        <v>0.0105</v>
      </c>
      <c r="R165" s="189">
        <f>Q165*H165</f>
        <v>0.052500000000000005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249</v>
      </c>
      <c r="AT165" s="191" t="s">
        <v>147</v>
      </c>
      <c r="AU165" s="191" t="s">
        <v>85</v>
      </c>
      <c r="AY165" s="19" t="s">
        <v>144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83</v>
      </c>
      <c r="BK165" s="192">
        <f>ROUND(I165*H165,2)</f>
        <v>0</v>
      </c>
      <c r="BL165" s="19" t="s">
        <v>249</v>
      </c>
      <c r="BM165" s="191" t="s">
        <v>2097</v>
      </c>
    </row>
    <row r="166" spans="1:47" s="2" customFormat="1" ht="11.25">
      <c r="A166" s="36"/>
      <c r="B166" s="37"/>
      <c r="C166" s="38"/>
      <c r="D166" s="193" t="s">
        <v>154</v>
      </c>
      <c r="E166" s="38"/>
      <c r="F166" s="194" t="s">
        <v>2096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154</v>
      </c>
      <c r="AU166" s="19" t="s">
        <v>85</v>
      </c>
    </row>
    <row r="167" spans="1:65" s="2" customFormat="1" ht="16.5" customHeight="1">
      <c r="A167" s="36"/>
      <c r="B167" s="37"/>
      <c r="C167" s="180" t="s">
        <v>75</v>
      </c>
      <c r="D167" s="180" t="s">
        <v>147</v>
      </c>
      <c r="E167" s="181" t="s">
        <v>2098</v>
      </c>
      <c r="F167" s="182" t="s">
        <v>2099</v>
      </c>
      <c r="G167" s="183" t="s">
        <v>206</v>
      </c>
      <c r="H167" s="184">
        <v>4</v>
      </c>
      <c r="I167" s="185"/>
      <c r="J167" s="186">
        <f>ROUND(I167*H167,2)</f>
        <v>0</v>
      </c>
      <c r="K167" s="182" t="s">
        <v>19</v>
      </c>
      <c r="L167" s="41"/>
      <c r="M167" s="187" t="s">
        <v>19</v>
      </c>
      <c r="N167" s="188" t="s">
        <v>46</v>
      </c>
      <c r="O167" s="66"/>
      <c r="P167" s="189">
        <f>O167*H167</f>
        <v>0</v>
      </c>
      <c r="Q167" s="189">
        <v>0.008</v>
      </c>
      <c r="R167" s="189">
        <f>Q167*H167</f>
        <v>0.032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249</v>
      </c>
      <c r="AT167" s="191" t="s">
        <v>147</v>
      </c>
      <c r="AU167" s="191" t="s">
        <v>85</v>
      </c>
      <c r="AY167" s="19" t="s">
        <v>144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83</v>
      </c>
      <c r="BK167" s="192">
        <f>ROUND(I167*H167,2)</f>
        <v>0</v>
      </c>
      <c r="BL167" s="19" t="s">
        <v>249</v>
      </c>
      <c r="BM167" s="191" t="s">
        <v>2100</v>
      </c>
    </row>
    <row r="168" spans="1:47" s="2" customFormat="1" ht="11.25">
      <c r="A168" s="36"/>
      <c r="B168" s="37"/>
      <c r="C168" s="38"/>
      <c r="D168" s="193" t="s">
        <v>154</v>
      </c>
      <c r="E168" s="38"/>
      <c r="F168" s="194" t="s">
        <v>2099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154</v>
      </c>
      <c r="AU168" s="19" t="s">
        <v>85</v>
      </c>
    </row>
    <row r="169" spans="1:65" s="2" customFormat="1" ht="16.5" customHeight="1">
      <c r="A169" s="36"/>
      <c r="B169" s="37"/>
      <c r="C169" s="180" t="s">
        <v>75</v>
      </c>
      <c r="D169" s="180" t="s">
        <v>147</v>
      </c>
      <c r="E169" s="181" t="s">
        <v>2101</v>
      </c>
      <c r="F169" s="182" t="s">
        <v>2102</v>
      </c>
      <c r="G169" s="183" t="s">
        <v>206</v>
      </c>
      <c r="H169" s="184">
        <v>10</v>
      </c>
      <c r="I169" s="185"/>
      <c r="J169" s="186">
        <f>ROUND(I169*H169,2)</f>
        <v>0</v>
      </c>
      <c r="K169" s="182" t="s">
        <v>19</v>
      </c>
      <c r="L169" s="41"/>
      <c r="M169" s="187" t="s">
        <v>19</v>
      </c>
      <c r="N169" s="188" t="s">
        <v>46</v>
      </c>
      <c r="O169" s="66"/>
      <c r="P169" s="189">
        <f>O169*H169</f>
        <v>0</v>
      </c>
      <c r="Q169" s="189">
        <v>0.0004</v>
      </c>
      <c r="R169" s="189">
        <f>Q169*H169</f>
        <v>0.004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249</v>
      </c>
      <c r="AT169" s="191" t="s">
        <v>147</v>
      </c>
      <c r="AU169" s="191" t="s">
        <v>85</v>
      </c>
      <c r="AY169" s="19" t="s">
        <v>144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83</v>
      </c>
      <c r="BK169" s="192">
        <f>ROUND(I169*H169,2)</f>
        <v>0</v>
      </c>
      <c r="BL169" s="19" t="s">
        <v>249</v>
      </c>
      <c r="BM169" s="191" t="s">
        <v>2103</v>
      </c>
    </row>
    <row r="170" spans="1:47" s="2" customFormat="1" ht="11.25">
      <c r="A170" s="36"/>
      <c r="B170" s="37"/>
      <c r="C170" s="38"/>
      <c r="D170" s="193" t="s">
        <v>154</v>
      </c>
      <c r="E170" s="38"/>
      <c r="F170" s="194" t="s">
        <v>2102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154</v>
      </c>
      <c r="AU170" s="19" t="s">
        <v>85</v>
      </c>
    </row>
    <row r="171" spans="1:65" s="2" customFormat="1" ht="16.5" customHeight="1">
      <c r="A171" s="36"/>
      <c r="B171" s="37"/>
      <c r="C171" s="180" t="s">
        <v>75</v>
      </c>
      <c r="D171" s="180" t="s">
        <v>147</v>
      </c>
      <c r="E171" s="181" t="s">
        <v>2104</v>
      </c>
      <c r="F171" s="182" t="s">
        <v>2105</v>
      </c>
      <c r="G171" s="183" t="s">
        <v>206</v>
      </c>
      <c r="H171" s="184">
        <v>5</v>
      </c>
      <c r="I171" s="185"/>
      <c r="J171" s="186">
        <f>ROUND(I171*H171,2)</f>
        <v>0</v>
      </c>
      <c r="K171" s="182" t="s">
        <v>19</v>
      </c>
      <c r="L171" s="41"/>
      <c r="M171" s="187" t="s">
        <v>19</v>
      </c>
      <c r="N171" s="188" t="s">
        <v>46</v>
      </c>
      <c r="O171" s="66"/>
      <c r="P171" s="189">
        <f>O171*H171</f>
        <v>0</v>
      </c>
      <c r="Q171" s="189">
        <v>0.0006</v>
      </c>
      <c r="R171" s="189">
        <f>Q171*H171</f>
        <v>0.0029999999999999996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249</v>
      </c>
      <c r="AT171" s="191" t="s">
        <v>147</v>
      </c>
      <c r="AU171" s="191" t="s">
        <v>85</v>
      </c>
      <c r="AY171" s="19" t="s">
        <v>144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83</v>
      </c>
      <c r="BK171" s="192">
        <f>ROUND(I171*H171,2)</f>
        <v>0</v>
      </c>
      <c r="BL171" s="19" t="s">
        <v>249</v>
      </c>
      <c r="BM171" s="191" t="s">
        <v>2106</v>
      </c>
    </row>
    <row r="172" spans="1:47" s="2" customFormat="1" ht="11.25">
      <c r="A172" s="36"/>
      <c r="B172" s="37"/>
      <c r="C172" s="38"/>
      <c r="D172" s="193" t="s">
        <v>154</v>
      </c>
      <c r="E172" s="38"/>
      <c r="F172" s="194" t="s">
        <v>2105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154</v>
      </c>
      <c r="AU172" s="19" t="s">
        <v>85</v>
      </c>
    </row>
    <row r="173" spans="1:47" s="2" customFormat="1" ht="19.5">
      <c r="A173" s="36"/>
      <c r="B173" s="37"/>
      <c r="C173" s="38"/>
      <c r="D173" s="193" t="s">
        <v>167</v>
      </c>
      <c r="E173" s="38"/>
      <c r="F173" s="200" t="s">
        <v>2090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167</v>
      </c>
      <c r="AU173" s="19" t="s">
        <v>85</v>
      </c>
    </row>
    <row r="174" spans="2:63" s="12" customFormat="1" ht="25.9" customHeight="1">
      <c r="B174" s="164"/>
      <c r="C174" s="165"/>
      <c r="D174" s="166" t="s">
        <v>74</v>
      </c>
      <c r="E174" s="167" t="s">
        <v>2107</v>
      </c>
      <c r="F174" s="167" t="s">
        <v>2108</v>
      </c>
      <c r="G174" s="165"/>
      <c r="H174" s="165"/>
      <c r="I174" s="168"/>
      <c r="J174" s="169">
        <f>BK174</f>
        <v>0</v>
      </c>
      <c r="K174" s="165"/>
      <c r="L174" s="170"/>
      <c r="M174" s="171"/>
      <c r="N174" s="172"/>
      <c r="O174" s="172"/>
      <c r="P174" s="173">
        <f>SUM(P175:P209)</f>
        <v>0</v>
      </c>
      <c r="Q174" s="172"/>
      <c r="R174" s="173">
        <f>SUM(R175:R209)</f>
        <v>5.333</v>
      </c>
      <c r="S174" s="172"/>
      <c r="T174" s="174">
        <f>SUM(T175:T209)</f>
        <v>0</v>
      </c>
      <c r="AR174" s="175" t="s">
        <v>169</v>
      </c>
      <c r="AT174" s="176" t="s">
        <v>74</v>
      </c>
      <c r="AU174" s="176" t="s">
        <v>75</v>
      </c>
      <c r="AY174" s="175" t="s">
        <v>144</v>
      </c>
      <c r="BK174" s="177">
        <f>SUM(BK175:BK209)</f>
        <v>0</v>
      </c>
    </row>
    <row r="175" spans="1:65" s="2" customFormat="1" ht="16.5" customHeight="1">
      <c r="A175" s="36"/>
      <c r="B175" s="37"/>
      <c r="C175" s="248" t="s">
        <v>75</v>
      </c>
      <c r="D175" s="248" t="s">
        <v>654</v>
      </c>
      <c r="E175" s="249" t="s">
        <v>2109</v>
      </c>
      <c r="F175" s="250" t="s">
        <v>2110</v>
      </c>
      <c r="G175" s="251" t="s">
        <v>394</v>
      </c>
      <c r="H175" s="252">
        <v>19.8</v>
      </c>
      <c r="I175" s="253"/>
      <c r="J175" s="254">
        <f>ROUND(I175*H175,2)</f>
        <v>0</v>
      </c>
      <c r="K175" s="250" t="s">
        <v>19</v>
      </c>
      <c r="L175" s="255"/>
      <c r="M175" s="256" t="s">
        <v>19</v>
      </c>
      <c r="N175" s="257" t="s">
        <v>46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2111</v>
      </c>
      <c r="AT175" s="191" t="s">
        <v>654</v>
      </c>
      <c r="AU175" s="191" t="s">
        <v>83</v>
      </c>
      <c r="AY175" s="19" t="s">
        <v>144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83</v>
      </c>
      <c r="BK175" s="192">
        <f>ROUND(I175*H175,2)</f>
        <v>0</v>
      </c>
      <c r="BL175" s="19" t="s">
        <v>2111</v>
      </c>
      <c r="BM175" s="191" t="s">
        <v>2112</v>
      </c>
    </row>
    <row r="176" spans="1:47" s="2" customFormat="1" ht="11.25">
      <c r="A176" s="36"/>
      <c r="B176" s="37"/>
      <c r="C176" s="38"/>
      <c r="D176" s="193" t="s">
        <v>154</v>
      </c>
      <c r="E176" s="38"/>
      <c r="F176" s="194" t="s">
        <v>2110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154</v>
      </c>
      <c r="AU176" s="19" t="s">
        <v>83</v>
      </c>
    </row>
    <row r="177" spans="1:65" s="2" customFormat="1" ht="16.5" customHeight="1">
      <c r="A177" s="36"/>
      <c r="B177" s="37"/>
      <c r="C177" s="248" t="s">
        <v>75</v>
      </c>
      <c r="D177" s="248" t="s">
        <v>654</v>
      </c>
      <c r="E177" s="249" t="s">
        <v>2113</v>
      </c>
      <c r="F177" s="250" t="s">
        <v>2114</v>
      </c>
      <c r="G177" s="251" t="s">
        <v>150</v>
      </c>
      <c r="H177" s="252">
        <v>1</v>
      </c>
      <c r="I177" s="253"/>
      <c r="J177" s="254">
        <f>ROUND(I177*H177,2)</f>
        <v>0</v>
      </c>
      <c r="K177" s="250" t="s">
        <v>19</v>
      </c>
      <c r="L177" s="255"/>
      <c r="M177" s="256" t="s">
        <v>19</v>
      </c>
      <c r="N177" s="257" t="s">
        <v>46</v>
      </c>
      <c r="O177" s="66"/>
      <c r="P177" s="189">
        <f>O177*H177</f>
        <v>0</v>
      </c>
      <c r="Q177" s="189">
        <v>0.095</v>
      </c>
      <c r="R177" s="189">
        <f>Q177*H177</f>
        <v>0.095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2111</v>
      </c>
      <c r="AT177" s="191" t="s">
        <v>654</v>
      </c>
      <c r="AU177" s="191" t="s">
        <v>83</v>
      </c>
      <c r="AY177" s="19" t="s">
        <v>144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83</v>
      </c>
      <c r="BK177" s="192">
        <f>ROUND(I177*H177,2)</f>
        <v>0</v>
      </c>
      <c r="BL177" s="19" t="s">
        <v>2111</v>
      </c>
      <c r="BM177" s="191" t="s">
        <v>2115</v>
      </c>
    </row>
    <row r="178" spans="1:47" s="2" customFormat="1" ht="11.25">
      <c r="A178" s="36"/>
      <c r="B178" s="37"/>
      <c r="C178" s="38"/>
      <c r="D178" s="193" t="s">
        <v>154</v>
      </c>
      <c r="E178" s="38"/>
      <c r="F178" s="194" t="s">
        <v>2114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154</v>
      </c>
      <c r="AU178" s="19" t="s">
        <v>83</v>
      </c>
    </row>
    <row r="179" spans="1:47" s="2" customFormat="1" ht="19.5">
      <c r="A179" s="36"/>
      <c r="B179" s="37"/>
      <c r="C179" s="38"/>
      <c r="D179" s="193" t="s">
        <v>167</v>
      </c>
      <c r="E179" s="38"/>
      <c r="F179" s="200" t="s">
        <v>2090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167</v>
      </c>
      <c r="AU179" s="19" t="s">
        <v>83</v>
      </c>
    </row>
    <row r="180" spans="1:65" s="2" customFormat="1" ht="16.5" customHeight="1">
      <c r="A180" s="36"/>
      <c r="B180" s="37"/>
      <c r="C180" s="248" t="s">
        <v>75</v>
      </c>
      <c r="D180" s="248" t="s">
        <v>654</v>
      </c>
      <c r="E180" s="249" t="s">
        <v>2116</v>
      </c>
      <c r="F180" s="250" t="s">
        <v>2117</v>
      </c>
      <c r="G180" s="251" t="s">
        <v>150</v>
      </c>
      <c r="H180" s="252">
        <v>1</v>
      </c>
      <c r="I180" s="253"/>
      <c r="J180" s="254">
        <f>ROUND(I180*H180,2)</f>
        <v>0</v>
      </c>
      <c r="K180" s="250" t="s">
        <v>19</v>
      </c>
      <c r="L180" s="255"/>
      <c r="M180" s="256" t="s">
        <v>19</v>
      </c>
      <c r="N180" s="257" t="s">
        <v>46</v>
      </c>
      <c r="O180" s="66"/>
      <c r="P180" s="189">
        <f>O180*H180</f>
        <v>0</v>
      </c>
      <c r="Q180" s="189">
        <v>0.125</v>
      </c>
      <c r="R180" s="189">
        <f>Q180*H180</f>
        <v>0.125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2111</v>
      </c>
      <c r="AT180" s="191" t="s">
        <v>654</v>
      </c>
      <c r="AU180" s="191" t="s">
        <v>83</v>
      </c>
      <c r="AY180" s="19" t="s">
        <v>144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83</v>
      </c>
      <c r="BK180" s="192">
        <f>ROUND(I180*H180,2)</f>
        <v>0</v>
      </c>
      <c r="BL180" s="19" t="s">
        <v>2111</v>
      </c>
      <c r="BM180" s="191" t="s">
        <v>2118</v>
      </c>
    </row>
    <row r="181" spans="1:47" s="2" customFormat="1" ht="11.25">
      <c r="A181" s="36"/>
      <c r="B181" s="37"/>
      <c r="C181" s="38"/>
      <c r="D181" s="193" t="s">
        <v>154</v>
      </c>
      <c r="E181" s="38"/>
      <c r="F181" s="194" t="s">
        <v>2117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154</v>
      </c>
      <c r="AU181" s="19" t="s">
        <v>83</v>
      </c>
    </row>
    <row r="182" spans="1:47" s="2" customFormat="1" ht="19.5">
      <c r="A182" s="36"/>
      <c r="B182" s="37"/>
      <c r="C182" s="38"/>
      <c r="D182" s="193" t="s">
        <v>167</v>
      </c>
      <c r="E182" s="38"/>
      <c r="F182" s="200" t="s">
        <v>2090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167</v>
      </c>
      <c r="AU182" s="19" t="s">
        <v>83</v>
      </c>
    </row>
    <row r="183" spans="1:65" s="2" customFormat="1" ht="16.5" customHeight="1">
      <c r="A183" s="36"/>
      <c r="B183" s="37"/>
      <c r="C183" s="248" t="s">
        <v>75</v>
      </c>
      <c r="D183" s="248" t="s">
        <v>654</v>
      </c>
      <c r="E183" s="249" t="s">
        <v>2119</v>
      </c>
      <c r="F183" s="250" t="s">
        <v>2120</v>
      </c>
      <c r="G183" s="251" t="s">
        <v>150</v>
      </c>
      <c r="H183" s="252">
        <v>1</v>
      </c>
      <c r="I183" s="253"/>
      <c r="J183" s="254">
        <f>ROUND(I183*H183,2)</f>
        <v>0</v>
      </c>
      <c r="K183" s="250" t="s">
        <v>19</v>
      </c>
      <c r="L183" s="255"/>
      <c r="M183" s="256" t="s">
        <v>19</v>
      </c>
      <c r="N183" s="257" t="s">
        <v>46</v>
      </c>
      <c r="O183" s="66"/>
      <c r="P183" s="189">
        <f>O183*H183</f>
        <v>0</v>
      </c>
      <c r="Q183" s="189">
        <v>0.054</v>
      </c>
      <c r="R183" s="189">
        <f>Q183*H183</f>
        <v>0.054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2111</v>
      </c>
      <c r="AT183" s="191" t="s">
        <v>654</v>
      </c>
      <c r="AU183" s="191" t="s">
        <v>83</v>
      </c>
      <c r="AY183" s="19" t="s">
        <v>144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83</v>
      </c>
      <c r="BK183" s="192">
        <f>ROUND(I183*H183,2)</f>
        <v>0</v>
      </c>
      <c r="BL183" s="19" t="s">
        <v>2111</v>
      </c>
      <c r="BM183" s="191" t="s">
        <v>2121</v>
      </c>
    </row>
    <row r="184" spans="1:47" s="2" customFormat="1" ht="11.25">
      <c r="A184" s="36"/>
      <c r="B184" s="37"/>
      <c r="C184" s="38"/>
      <c r="D184" s="193" t="s">
        <v>154</v>
      </c>
      <c r="E184" s="38"/>
      <c r="F184" s="194" t="s">
        <v>2120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154</v>
      </c>
      <c r="AU184" s="19" t="s">
        <v>83</v>
      </c>
    </row>
    <row r="185" spans="1:65" s="2" customFormat="1" ht="16.5" customHeight="1">
      <c r="A185" s="36"/>
      <c r="B185" s="37"/>
      <c r="C185" s="248" t="s">
        <v>75</v>
      </c>
      <c r="D185" s="248" t="s">
        <v>654</v>
      </c>
      <c r="E185" s="249" t="s">
        <v>2122</v>
      </c>
      <c r="F185" s="250" t="s">
        <v>2123</v>
      </c>
      <c r="G185" s="251" t="s">
        <v>150</v>
      </c>
      <c r="H185" s="252">
        <v>2</v>
      </c>
      <c r="I185" s="253"/>
      <c r="J185" s="254">
        <f>ROUND(I185*H185,2)</f>
        <v>0</v>
      </c>
      <c r="K185" s="250" t="s">
        <v>19</v>
      </c>
      <c r="L185" s="255"/>
      <c r="M185" s="256" t="s">
        <v>19</v>
      </c>
      <c r="N185" s="257" t="s">
        <v>46</v>
      </c>
      <c r="O185" s="66"/>
      <c r="P185" s="189">
        <f>O185*H185</f>
        <v>0</v>
      </c>
      <c r="Q185" s="189">
        <v>0.087</v>
      </c>
      <c r="R185" s="189">
        <f>Q185*H185</f>
        <v>0.174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2111</v>
      </c>
      <c r="AT185" s="191" t="s">
        <v>654</v>
      </c>
      <c r="AU185" s="191" t="s">
        <v>83</v>
      </c>
      <c r="AY185" s="19" t="s">
        <v>144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83</v>
      </c>
      <c r="BK185" s="192">
        <f>ROUND(I185*H185,2)</f>
        <v>0</v>
      </c>
      <c r="BL185" s="19" t="s">
        <v>2111</v>
      </c>
      <c r="BM185" s="191" t="s">
        <v>2124</v>
      </c>
    </row>
    <row r="186" spans="1:47" s="2" customFormat="1" ht="11.25">
      <c r="A186" s="36"/>
      <c r="B186" s="37"/>
      <c r="C186" s="38"/>
      <c r="D186" s="193" t="s">
        <v>154</v>
      </c>
      <c r="E186" s="38"/>
      <c r="F186" s="194" t="s">
        <v>2123</v>
      </c>
      <c r="G186" s="38"/>
      <c r="H186" s="38"/>
      <c r="I186" s="195"/>
      <c r="J186" s="38"/>
      <c r="K186" s="38"/>
      <c r="L186" s="41"/>
      <c r="M186" s="196"/>
      <c r="N186" s="19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154</v>
      </c>
      <c r="AU186" s="19" t="s">
        <v>83</v>
      </c>
    </row>
    <row r="187" spans="1:65" s="2" customFormat="1" ht="16.5" customHeight="1">
      <c r="A187" s="36"/>
      <c r="B187" s="37"/>
      <c r="C187" s="248" t="s">
        <v>75</v>
      </c>
      <c r="D187" s="248" t="s">
        <v>654</v>
      </c>
      <c r="E187" s="249" t="s">
        <v>2125</v>
      </c>
      <c r="F187" s="250" t="s">
        <v>2126</v>
      </c>
      <c r="G187" s="251" t="s">
        <v>150</v>
      </c>
      <c r="H187" s="252">
        <v>6</v>
      </c>
      <c r="I187" s="253"/>
      <c r="J187" s="254">
        <f>ROUND(I187*H187,2)</f>
        <v>0</v>
      </c>
      <c r="K187" s="250" t="s">
        <v>19</v>
      </c>
      <c r="L187" s="255"/>
      <c r="M187" s="256" t="s">
        <v>19</v>
      </c>
      <c r="N187" s="257" t="s">
        <v>46</v>
      </c>
      <c r="O187" s="66"/>
      <c r="P187" s="189">
        <f>O187*H187</f>
        <v>0</v>
      </c>
      <c r="Q187" s="189">
        <v>0.006</v>
      </c>
      <c r="R187" s="189">
        <f>Q187*H187</f>
        <v>0.036000000000000004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2111</v>
      </c>
      <c r="AT187" s="191" t="s">
        <v>654</v>
      </c>
      <c r="AU187" s="191" t="s">
        <v>83</v>
      </c>
      <c r="AY187" s="19" t="s">
        <v>144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83</v>
      </c>
      <c r="BK187" s="192">
        <f>ROUND(I187*H187,2)</f>
        <v>0</v>
      </c>
      <c r="BL187" s="19" t="s">
        <v>2111</v>
      </c>
      <c r="BM187" s="191" t="s">
        <v>2127</v>
      </c>
    </row>
    <row r="188" spans="1:47" s="2" customFormat="1" ht="11.25">
      <c r="A188" s="36"/>
      <c r="B188" s="37"/>
      <c r="C188" s="38"/>
      <c r="D188" s="193" t="s">
        <v>154</v>
      </c>
      <c r="E188" s="38"/>
      <c r="F188" s="194" t="s">
        <v>2126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154</v>
      </c>
      <c r="AU188" s="19" t="s">
        <v>83</v>
      </c>
    </row>
    <row r="189" spans="1:65" s="2" customFormat="1" ht="16.5" customHeight="1">
      <c r="A189" s="36"/>
      <c r="B189" s="37"/>
      <c r="C189" s="248" t="s">
        <v>75</v>
      </c>
      <c r="D189" s="248" t="s">
        <v>654</v>
      </c>
      <c r="E189" s="249" t="s">
        <v>2128</v>
      </c>
      <c r="F189" s="250" t="s">
        <v>2129</v>
      </c>
      <c r="G189" s="251" t="s">
        <v>394</v>
      </c>
      <c r="H189" s="252">
        <v>2.5</v>
      </c>
      <c r="I189" s="253"/>
      <c r="J189" s="254">
        <f>ROUND(I189*H189,2)</f>
        <v>0</v>
      </c>
      <c r="K189" s="250" t="s">
        <v>19</v>
      </c>
      <c r="L189" s="255"/>
      <c r="M189" s="256" t="s">
        <v>19</v>
      </c>
      <c r="N189" s="257" t="s">
        <v>46</v>
      </c>
      <c r="O189" s="66"/>
      <c r="P189" s="189">
        <f>O189*H189</f>
        <v>0</v>
      </c>
      <c r="Q189" s="189">
        <v>1.67</v>
      </c>
      <c r="R189" s="189">
        <f>Q189*H189</f>
        <v>4.175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2111</v>
      </c>
      <c r="AT189" s="191" t="s">
        <v>654</v>
      </c>
      <c r="AU189" s="191" t="s">
        <v>83</v>
      </c>
      <c r="AY189" s="19" t="s">
        <v>144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83</v>
      </c>
      <c r="BK189" s="192">
        <f>ROUND(I189*H189,2)</f>
        <v>0</v>
      </c>
      <c r="BL189" s="19" t="s">
        <v>2111</v>
      </c>
      <c r="BM189" s="191" t="s">
        <v>2130</v>
      </c>
    </row>
    <row r="190" spans="1:47" s="2" customFormat="1" ht="11.25">
      <c r="A190" s="36"/>
      <c r="B190" s="37"/>
      <c r="C190" s="38"/>
      <c r="D190" s="193" t="s">
        <v>154</v>
      </c>
      <c r="E190" s="38"/>
      <c r="F190" s="194" t="s">
        <v>2129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154</v>
      </c>
      <c r="AU190" s="19" t="s">
        <v>83</v>
      </c>
    </row>
    <row r="191" spans="1:65" s="2" customFormat="1" ht="16.5" customHeight="1">
      <c r="A191" s="36"/>
      <c r="B191" s="37"/>
      <c r="C191" s="248" t="s">
        <v>75</v>
      </c>
      <c r="D191" s="248" t="s">
        <v>654</v>
      </c>
      <c r="E191" s="249" t="s">
        <v>2131</v>
      </c>
      <c r="F191" s="250" t="s">
        <v>2132</v>
      </c>
      <c r="G191" s="251" t="s">
        <v>348</v>
      </c>
      <c r="H191" s="252">
        <v>5</v>
      </c>
      <c r="I191" s="253"/>
      <c r="J191" s="254">
        <f>ROUND(I191*H191,2)</f>
        <v>0</v>
      </c>
      <c r="K191" s="250" t="s">
        <v>19</v>
      </c>
      <c r="L191" s="255"/>
      <c r="M191" s="256" t="s">
        <v>19</v>
      </c>
      <c r="N191" s="257" t="s">
        <v>46</v>
      </c>
      <c r="O191" s="66"/>
      <c r="P191" s="189">
        <f>O191*H191</f>
        <v>0</v>
      </c>
      <c r="Q191" s="189">
        <v>0.0742</v>
      </c>
      <c r="R191" s="189">
        <f>Q191*H191</f>
        <v>0.371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2111</v>
      </c>
      <c r="AT191" s="191" t="s">
        <v>654</v>
      </c>
      <c r="AU191" s="191" t="s">
        <v>83</v>
      </c>
      <c r="AY191" s="19" t="s">
        <v>144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83</v>
      </c>
      <c r="BK191" s="192">
        <f>ROUND(I191*H191,2)</f>
        <v>0</v>
      </c>
      <c r="BL191" s="19" t="s">
        <v>2111</v>
      </c>
      <c r="BM191" s="191" t="s">
        <v>2133</v>
      </c>
    </row>
    <row r="192" spans="1:47" s="2" customFormat="1" ht="11.25">
      <c r="A192" s="36"/>
      <c r="B192" s="37"/>
      <c r="C192" s="38"/>
      <c r="D192" s="193" t="s">
        <v>154</v>
      </c>
      <c r="E192" s="38"/>
      <c r="F192" s="194" t="s">
        <v>2132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154</v>
      </c>
      <c r="AU192" s="19" t="s">
        <v>83</v>
      </c>
    </row>
    <row r="193" spans="1:47" s="2" customFormat="1" ht="29.25">
      <c r="A193" s="36"/>
      <c r="B193" s="37"/>
      <c r="C193" s="38"/>
      <c r="D193" s="193" t="s">
        <v>167</v>
      </c>
      <c r="E193" s="38"/>
      <c r="F193" s="200" t="s">
        <v>2134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167</v>
      </c>
      <c r="AU193" s="19" t="s">
        <v>83</v>
      </c>
    </row>
    <row r="194" spans="1:65" s="2" customFormat="1" ht="16.5" customHeight="1">
      <c r="A194" s="36"/>
      <c r="B194" s="37"/>
      <c r="C194" s="248" t="s">
        <v>75</v>
      </c>
      <c r="D194" s="248" t="s">
        <v>654</v>
      </c>
      <c r="E194" s="249" t="s">
        <v>2135</v>
      </c>
      <c r="F194" s="250" t="s">
        <v>2136</v>
      </c>
      <c r="G194" s="251" t="s">
        <v>150</v>
      </c>
      <c r="H194" s="252">
        <v>3</v>
      </c>
      <c r="I194" s="253"/>
      <c r="J194" s="254">
        <f>ROUND(I194*H194,2)</f>
        <v>0</v>
      </c>
      <c r="K194" s="250" t="s">
        <v>19</v>
      </c>
      <c r="L194" s="255"/>
      <c r="M194" s="256" t="s">
        <v>19</v>
      </c>
      <c r="N194" s="257" t="s">
        <v>46</v>
      </c>
      <c r="O194" s="66"/>
      <c r="P194" s="189">
        <f>O194*H194</f>
        <v>0</v>
      </c>
      <c r="Q194" s="189">
        <v>0.071</v>
      </c>
      <c r="R194" s="189">
        <f>Q194*H194</f>
        <v>0.21299999999999997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2111</v>
      </c>
      <c r="AT194" s="191" t="s">
        <v>654</v>
      </c>
      <c r="AU194" s="191" t="s">
        <v>83</v>
      </c>
      <c r="AY194" s="19" t="s">
        <v>144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83</v>
      </c>
      <c r="BK194" s="192">
        <f>ROUND(I194*H194,2)</f>
        <v>0</v>
      </c>
      <c r="BL194" s="19" t="s">
        <v>2111</v>
      </c>
      <c r="BM194" s="191" t="s">
        <v>2137</v>
      </c>
    </row>
    <row r="195" spans="1:47" s="2" customFormat="1" ht="11.25">
      <c r="A195" s="36"/>
      <c r="B195" s="37"/>
      <c r="C195" s="38"/>
      <c r="D195" s="193" t="s">
        <v>154</v>
      </c>
      <c r="E195" s="38"/>
      <c r="F195" s="194" t="s">
        <v>2136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154</v>
      </c>
      <c r="AU195" s="19" t="s">
        <v>83</v>
      </c>
    </row>
    <row r="196" spans="1:47" s="2" customFormat="1" ht="19.5">
      <c r="A196" s="36"/>
      <c r="B196" s="37"/>
      <c r="C196" s="38"/>
      <c r="D196" s="193" t="s">
        <v>167</v>
      </c>
      <c r="E196" s="38"/>
      <c r="F196" s="200" t="s">
        <v>2090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167</v>
      </c>
      <c r="AU196" s="19" t="s">
        <v>83</v>
      </c>
    </row>
    <row r="197" spans="1:65" s="2" customFormat="1" ht="16.5" customHeight="1">
      <c r="A197" s="36"/>
      <c r="B197" s="37"/>
      <c r="C197" s="248" t="s">
        <v>75</v>
      </c>
      <c r="D197" s="248" t="s">
        <v>654</v>
      </c>
      <c r="E197" s="249" t="s">
        <v>2138</v>
      </c>
      <c r="F197" s="250" t="s">
        <v>2139</v>
      </c>
      <c r="G197" s="251" t="s">
        <v>150</v>
      </c>
      <c r="H197" s="252">
        <v>1</v>
      </c>
      <c r="I197" s="253"/>
      <c r="J197" s="254">
        <f>ROUND(I197*H197,2)</f>
        <v>0</v>
      </c>
      <c r="K197" s="250" t="s">
        <v>19</v>
      </c>
      <c r="L197" s="255"/>
      <c r="M197" s="256" t="s">
        <v>19</v>
      </c>
      <c r="N197" s="257" t="s">
        <v>46</v>
      </c>
      <c r="O197" s="66"/>
      <c r="P197" s="189">
        <f>O197*H197</f>
        <v>0</v>
      </c>
      <c r="Q197" s="189">
        <v>0.062</v>
      </c>
      <c r="R197" s="189">
        <f>Q197*H197</f>
        <v>0.062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2111</v>
      </c>
      <c r="AT197" s="191" t="s">
        <v>654</v>
      </c>
      <c r="AU197" s="191" t="s">
        <v>83</v>
      </c>
      <c r="AY197" s="19" t="s">
        <v>144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83</v>
      </c>
      <c r="BK197" s="192">
        <f>ROUND(I197*H197,2)</f>
        <v>0</v>
      </c>
      <c r="BL197" s="19" t="s">
        <v>2111</v>
      </c>
      <c r="BM197" s="191" t="s">
        <v>2140</v>
      </c>
    </row>
    <row r="198" spans="1:47" s="2" customFormat="1" ht="11.25">
      <c r="A198" s="36"/>
      <c r="B198" s="37"/>
      <c r="C198" s="38"/>
      <c r="D198" s="193" t="s">
        <v>154</v>
      </c>
      <c r="E198" s="38"/>
      <c r="F198" s="194" t="s">
        <v>2139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154</v>
      </c>
      <c r="AU198" s="19" t="s">
        <v>83</v>
      </c>
    </row>
    <row r="199" spans="1:47" s="2" customFormat="1" ht="19.5">
      <c r="A199" s="36"/>
      <c r="B199" s="37"/>
      <c r="C199" s="38"/>
      <c r="D199" s="193" t="s">
        <v>167</v>
      </c>
      <c r="E199" s="38"/>
      <c r="F199" s="200" t="s">
        <v>2090</v>
      </c>
      <c r="G199" s="38"/>
      <c r="H199" s="38"/>
      <c r="I199" s="195"/>
      <c r="J199" s="38"/>
      <c r="K199" s="38"/>
      <c r="L199" s="41"/>
      <c r="M199" s="196"/>
      <c r="N199" s="19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167</v>
      </c>
      <c r="AU199" s="19" t="s">
        <v>83</v>
      </c>
    </row>
    <row r="200" spans="1:65" s="2" customFormat="1" ht="21.75" customHeight="1">
      <c r="A200" s="36"/>
      <c r="B200" s="37"/>
      <c r="C200" s="248" t="s">
        <v>83</v>
      </c>
      <c r="D200" s="248" t="s">
        <v>654</v>
      </c>
      <c r="E200" s="249" t="s">
        <v>2141</v>
      </c>
      <c r="F200" s="250" t="s">
        <v>2142</v>
      </c>
      <c r="G200" s="251" t="s">
        <v>150</v>
      </c>
      <c r="H200" s="252">
        <v>1</v>
      </c>
      <c r="I200" s="253"/>
      <c r="J200" s="254">
        <f>ROUND(I200*H200,2)</f>
        <v>0</v>
      </c>
      <c r="K200" s="250" t="s">
        <v>19</v>
      </c>
      <c r="L200" s="255"/>
      <c r="M200" s="256" t="s">
        <v>19</v>
      </c>
      <c r="N200" s="257" t="s">
        <v>46</v>
      </c>
      <c r="O200" s="66"/>
      <c r="P200" s="189">
        <f>O200*H200</f>
        <v>0</v>
      </c>
      <c r="Q200" s="189">
        <v>0.014</v>
      </c>
      <c r="R200" s="189">
        <f>Q200*H200</f>
        <v>0.014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2111</v>
      </c>
      <c r="AT200" s="191" t="s">
        <v>654</v>
      </c>
      <c r="AU200" s="191" t="s">
        <v>83</v>
      </c>
      <c r="AY200" s="19" t="s">
        <v>144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83</v>
      </c>
      <c r="BK200" s="192">
        <f>ROUND(I200*H200,2)</f>
        <v>0</v>
      </c>
      <c r="BL200" s="19" t="s">
        <v>2111</v>
      </c>
      <c r="BM200" s="191" t="s">
        <v>2143</v>
      </c>
    </row>
    <row r="201" spans="1:47" s="2" customFormat="1" ht="11.25">
      <c r="A201" s="36"/>
      <c r="B201" s="37"/>
      <c r="C201" s="38"/>
      <c r="D201" s="193" t="s">
        <v>154</v>
      </c>
      <c r="E201" s="38"/>
      <c r="F201" s="194" t="s">
        <v>2142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154</v>
      </c>
      <c r="AU201" s="19" t="s">
        <v>83</v>
      </c>
    </row>
    <row r="202" spans="1:47" s="2" customFormat="1" ht="19.5">
      <c r="A202" s="36"/>
      <c r="B202" s="37"/>
      <c r="C202" s="38"/>
      <c r="D202" s="193" t="s">
        <v>167</v>
      </c>
      <c r="E202" s="38"/>
      <c r="F202" s="200" t="s">
        <v>2144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167</v>
      </c>
      <c r="AU202" s="19" t="s">
        <v>83</v>
      </c>
    </row>
    <row r="203" spans="2:51" s="13" customFormat="1" ht="11.25">
      <c r="B203" s="201"/>
      <c r="C203" s="202"/>
      <c r="D203" s="193" t="s">
        <v>184</v>
      </c>
      <c r="E203" s="203" t="s">
        <v>19</v>
      </c>
      <c r="F203" s="204" t="s">
        <v>83</v>
      </c>
      <c r="G203" s="202"/>
      <c r="H203" s="205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184</v>
      </c>
      <c r="AU203" s="211" t="s">
        <v>83</v>
      </c>
      <c r="AV203" s="13" t="s">
        <v>85</v>
      </c>
      <c r="AW203" s="13" t="s">
        <v>37</v>
      </c>
      <c r="AX203" s="13" t="s">
        <v>75</v>
      </c>
      <c r="AY203" s="211" t="s">
        <v>144</v>
      </c>
    </row>
    <row r="204" spans="2:51" s="14" customFormat="1" ht="11.25">
      <c r="B204" s="212"/>
      <c r="C204" s="213"/>
      <c r="D204" s="193" t="s">
        <v>184</v>
      </c>
      <c r="E204" s="214" t="s">
        <v>19</v>
      </c>
      <c r="F204" s="215" t="s">
        <v>186</v>
      </c>
      <c r="G204" s="213"/>
      <c r="H204" s="216">
        <v>1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184</v>
      </c>
      <c r="AU204" s="222" t="s">
        <v>83</v>
      </c>
      <c r="AV204" s="14" t="s">
        <v>169</v>
      </c>
      <c r="AW204" s="14" t="s">
        <v>37</v>
      </c>
      <c r="AX204" s="14" t="s">
        <v>83</v>
      </c>
      <c r="AY204" s="222" t="s">
        <v>144</v>
      </c>
    </row>
    <row r="205" spans="1:65" s="2" customFormat="1" ht="21.75" customHeight="1">
      <c r="A205" s="36"/>
      <c r="B205" s="37"/>
      <c r="C205" s="248" t="s">
        <v>85</v>
      </c>
      <c r="D205" s="248" t="s">
        <v>654</v>
      </c>
      <c r="E205" s="249" t="s">
        <v>2145</v>
      </c>
      <c r="F205" s="250" t="s">
        <v>2146</v>
      </c>
      <c r="G205" s="251" t="s">
        <v>150</v>
      </c>
      <c r="H205" s="252">
        <v>1</v>
      </c>
      <c r="I205" s="253"/>
      <c r="J205" s="254">
        <f>ROUND(I205*H205,2)</f>
        <v>0</v>
      </c>
      <c r="K205" s="250" t="s">
        <v>19</v>
      </c>
      <c r="L205" s="255"/>
      <c r="M205" s="256" t="s">
        <v>19</v>
      </c>
      <c r="N205" s="257" t="s">
        <v>46</v>
      </c>
      <c r="O205" s="66"/>
      <c r="P205" s="189">
        <f>O205*H205</f>
        <v>0</v>
      </c>
      <c r="Q205" s="189">
        <v>0.014</v>
      </c>
      <c r="R205" s="189">
        <f>Q205*H205</f>
        <v>0.014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2111</v>
      </c>
      <c r="AT205" s="191" t="s">
        <v>654</v>
      </c>
      <c r="AU205" s="191" t="s">
        <v>83</v>
      </c>
      <c r="AY205" s="19" t="s">
        <v>144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83</v>
      </c>
      <c r="BK205" s="192">
        <f>ROUND(I205*H205,2)</f>
        <v>0</v>
      </c>
      <c r="BL205" s="19" t="s">
        <v>2111</v>
      </c>
      <c r="BM205" s="191" t="s">
        <v>2147</v>
      </c>
    </row>
    <row r="206" spans="1:47" s="2" customFormat="1" ht="11.25">
      <c r="A206" s="36"/>
      <c r="B206" s="37"/>
      <c r="C206" s="38"/>
      <c r="D206" s="193" t="s">
        <v>154</v>
      </c>
      <c r="E206" s="38"/>
      <c r="F206" s="194" t="s">
        <v>2146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154</v>
      </c>
      <c r="AU206" s="19" t="s">
        <v>83</v>
      </c>
    </row>
    <row r="207" spans="1:47" s="2" customFormat="1" ht="19.5">
      <c r="A207" s="36"/>
      <c r="B207" s="37"/>
      <c r="C207" s="38"/>
      <c r="D207" s="193" t="s">
        <v>167</v>
      </c>
      <c r="E207" s="38"/>
      <c r="F207" s="200" t="s">
        <v>2148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167</v>
      </c>
      <c r="AU207" s="19" t="s">
        <v>83</v>
      </c>
    </row>
    <row r="208" spans="2:51" s="13" customFormat="1" ht="11.25">
      <c r="B208" s="201"/>
      <c r="C208" s="202"/>
      <c r="D208" s="193" t="s">
        <v>184</v>
      </c>
      <c r="E208" s="203" t="s">
        <v>19</v>
      </c>
      <c r="F208" s="204" t="s">
        <v>83</v>
      </c>
      <c r="G208" s="202"/>
      <c r="H208" s="205">
        <v>1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184</v>
      </c>
      <c r="AU208" s="211" t="s">
        <v>83</v>
      </c>
      <c r="AV208" s="13" t="s">
        <v>85</v>
      </c>
      <c r="AW208" s="13" t="s">
        <v>37</v>
      </c>
      <c r="AX208" s="13" t="s">
        <v>75</v>
      </c>
      <c r="AY208" s="211" t="s">
        <v>144</v>
      </c>
    </row>
    <row r="209" spans="2:51" s="14" customFormat="1" ht="11.25">
      <c r="B209" s="212"/>
      <c r="C209" s="213"/>
      <c r="D209" s="193" t="s">
        <v>184</v>
      </c>
      <c r="E209" s="214" t="s">
        <v>19</v>
      </c>
      <c r="F209" s="215" t="s">
        <v>186</v>
      </c>
      <c r="G209" s="213"/>
      <c r="H209" s="216">
        <v>1</v>
      </c>
      <c r="I209" s="217"/>
      <c r="J209" s="213"/>
      <c r="K209" s="213"/>
      <c r="L209" s="218"/>
      <c r="M209" s="258"/>
      <c r="N209" s="259"/>
      <c r="O209" s="259"/>
      <c r="P209" s="259"/>
      <c r="Q209" s="259"/>
      <c r="R209" s="259"/>
      <c r="S209" s="259"/>
      <c r="T209" s="260"/>
      <c r="AT209" s="222" t="s">
        <v>184</v>
      </c>
      <c r="AU209" s="222" t="s">
        <v>83</v>
      </c>
      <c r="AV209" s="14" t="s">
        <v>169</v>
      </c>
      <c r="AW209" s="14" t="s">
        <v>37</v>
      </c>
      <c r="AX209" s="14" t="s">
        <v>83</v>
      </c>
      <c r="AY209" s="222" t="s">
        <v>144</v>
      </c>
    </row>
    <row r="210" spans="1:31" s="2" customFormat="1" ht="6.95" customHeight="1">
      <c r="A210" s="36"/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41"/>
      <c r="M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</row>
  </sheetData>
  <sheetProtection algorithmName="SHA-512" hashValue="QJJR1WPc3A6kU8ztLtBgkGLJZkohc5oOSoik088LNSm1pOchObz73LxTXl7qIeg376ihpjOHNG6QXidAJKs7UQ==" saltValue="gObhRLgwxH8XdsHfW5PgT7GEY8xS3Zy9hKkITniqdrV7GgqLbbspFRqPTk7Z7tgj3z9Dhd7NDo9SfXWlB+IGpQ==" spinCount="100000" sheet="1" objects="1" scenarios="1" formatColumns="0" formatRows="0" autoFilter="0"/>
  <autoFilter ref="C91:K209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4" t="s">
        <v>115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2149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14. 3. 2023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27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4" t="s">
        <v>29</v>
      </c>
      <c r="J15" s="105" t="s">
        <v>30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31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33</v>
      </c>
      <c r="E20" s="36"/>
      <c r="F20" s="36"/>
      <c r="G20" s="36"/>
      <c r="H20" s="36"/>
      <c r="I20" s="114" t="s">
        <v>26</v>
      </c>
      <c r="J20" s="105" t="s">
        <v>34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35</v>
      </c>
      <c r="F21" s="36"/>
      <c r="G21" s="36"/>
      <c r="H21" s="36"/>
      <c r="I21" s="114" t="s">
        <v>29</v>
      </c>
      <c r="J21" s="105" t="s">
        <v>36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38</v>
      </c>
      <c r="E23" s="36"/>
      <c r="F23" s="36"/>
      <c r="G23" s="36"/>
      <c r="H23" s="36"/>
      <c r="I23" s="114" t="s">
        <v>26</v>
      </c>
      <c r="J23" s="105" t="s">
        <v>34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29</v>
      </c>
      <c r="J24" s="105" t="s">
        <v>36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39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2" t="s">
        <v>19</v>
      </c>
      <c r="F27" s="392"/>
      <c r="G27" s="392"/>
      <c r="H27" s="392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41</v>
      </c>
      <c r="E30" s="36"/>
      <c r="F30" s="36"/>
      <c r="G30" s="36"/>
      <c r="H30" s="36"/>
      <c r="I30" s="36"/>
      <c r="J30" s="122">
        <f>ROUND(J81,2)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43</v>
      </c>
      <c r="G32" s="36"/>
      <c r="H32" s="36"/>
      <c r="I32" s="123" t="s">
        <v>42</v>
      </c>
      <c r="J32" s="123" t="s">
        <v>44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45</v>
      </c>
      <c r="E33" s="114" t="s">
        <v>46</v>
      </c>
      <c r="F33" s="125">
        <f>ROUND((SUM(BE81:BE89)),2)</f>
        <v>0</v>
      </c>
      <c r="G33" s="36"/>
      <c r="H33" s="36"/>
      <c r="I33" s="126">
        <v>0.21</v>
      </c>
      <c r="J33" s="125">
        <f>ROUND(((SUM(BE81:BE89))*I33),2)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47</v>
      </c>
      <c r="F34" s="125">
        <f>ROUND((SUM(BF81:BF89)),2)</f>
        <v>0</v>
      </c>
      <c r="G34" s="36"/>
      <c r="H34" s="36"/>
      <c r="I34" s="126">
        <v>0.15</v>
      </c>
      <c r="J34" s="125">
        <f>ROUND(((SUM(BF81:BF89))*I34),2)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48</v>
      </c>
      <c r="F35" s="125">
        <f>ROUND((SUM(BG81:BG89)),2)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49</v>
      </c>
      <c r="F36" s="125">
        <f>ROUND((SUM(BH81:BH89)),2)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50</v>
      </c>
      <c r="F37" s="125">
        <f>ROUND((SUM(BI81:BI89)),2)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51</v>
      </c>
      <c r="E39" s="129"/>
      <c r="F39" s="129"/>
      <c r="G39" s="130" t="s">
        <v>52</v>
      </c>
      <c r="H39" s="131" t="s">
        <v>53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117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Rekonstrukce výukových prostor FUD v Kampusu UJEP - v08</v>
      </c>
      <c r="F48" s="394"/>
      <c r="G48" s="394"/>
      <c r="H48" s="394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115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7" t="str">
        <f>E9</f>
        <v>SO 02 - Informační systém</v>
      </c>
      <c r="F50" s="395"/>
      <c r="G50" s="395"/>
      <c r="H50" s="395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UJEP</v>
      </c>
      <c r="G52" s="38"/>
      <c r="H52" s="38"/>
      <c r="I52" s="31" t="s">
        <v>23</v>
      </c>
      <c r="J52" s="61" t="str">
        <f>IF(J12="","",J12)</f>
        <v>14. 3. 2023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Univerzita Jana Evangelisty Purkyně</v>
      </c>
      <c r="G54" s="38"/>
      <c r="H54" s="38"/>
      <c r="I54" s="31" t="s">
        <v>33</v>
      </c>
      <c r="J54" s="34" t="str">
        <f>E21</f>
        <v>Correct BC,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38</v>
      </c>
      <c r="J55" s="34" t="str">
        <f>E24</f>
        <v>Correct BC, s.r.o.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118</v>
      </c>
      <c r="D57" s="139"/>
      <c r="E57" s="139"/>
      <c r="F57" s="139"/>
      <c r="G57" s="139"/>
      <c r="H57" s="139"/>
      <c r="I57" s="139"/>
      <c r="J57" s="140" t="s">
        <v>119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73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120</v>
      </c>
    </row>
    <row r="60" spans="2:12" s="9" customFormat="1" ht="24.95" customHeight="1">
      <c r="B60" s="142"/>
      <c r="C60" s="143"/>
      <c r="D60" s="144" t="s">
        <v>320</v>
      </c>
      <c r="E60" s="145"/>
      <c r="F60" s="145"/>
      <c r="G60" s="145"/>
      <c r="H60" s="145"/>
      <c r="I60" s="145"/>
      <c r="J60" s="146">
        <f>J82</f>
        <v>0</v>
      </c>
      <c r="K60" s="143"/>
      <c r="L60" s="147"/>
    </row>
    <row r="61" spans="2:12" s="10" customFormat="1" ht="19.9" customHeight="1">
      <c r="B61" s="148"/>
      <c r="C61" s="99"/>
      <c r="D61" s="149" t="s">
        <v>2150</v>
      </c>
      <c r="E61" s="150"/>
      <c r="F61" s="150"/>
      <c r="G61" s="150"/>
      <c r="H61" s="150"/>
      <c r="I61" s="150"/>
      <c r="J61" s="151">
        <f>J83</f>
        <v>0</v>
      </c>
      <c r="K61" s="99"/>
      <c r="L61" s="152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129</v>
      </c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93" t="str">
        <f>E7</f>
        <v>Rekonstrukce výukových prostor FUD v Kampusu UJEP - v08</v>
      </c>
      <c r="F71" s="394"/>
      <c r="G71" s="394"/>
      <c r="H71" s="394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115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47" t="str">
        <f>E9</f>
        <v>SO 02 - Informační systém</v>
      </c>
      <c r="F73" s="395"/>
      <c r="G73" s="395"/>
      <c r="H73" s="395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UJEP</v>
      </c>
      <c r="G75" s="38"/>
      <c r="H75" s="38"/>
      <c r="I75" s="31" t="s">
        <v>23</v>
      </c>
      <c r="J75" s="61" t="str">
        <f>IF(J12="","",J12)</f>
        <v>14. 3. 2023</v>
      </c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25</v>
      </c>
      <c r="D77" s="38"/>
      <c r="E77" s="38"/>
      <c r="F77" s="29" t="str">
        <f>E15</f>
        <v>Univerzita Jana Evangelisty Purkyně</v>
      </c>
      <c r="G77" s="38"/>
      <c r="H77" s="38"/>
      <c r="I77" s="31" t="s">
        <v>33</v>
      </c>
      <c r="J77" s="34" t="str">
        <f>E21</f>
        <v>Correct BC, s.r.o.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31</v>
      </c>
      <c r="D78" s="38"/>
      <c r="E78" s="38"/>
      <c r="F78" s="29" t="str">
        <f>IF(E18="","",E18)</f>
        <v>Vyplň údaj</v>
      </c>
      <c r="G78" s="38"/>
      <c r="H78" s="38"/>
      <c r="I78" s="31" t="s">
        <v>38</v>
      </c>
      <c r="J78" s="34" t="str">
        <f>E24</f>
        <v>Correct BC, s.r.o.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53"/>
      <c r="B80" s="154"/>
      <c r="C80" s="155" t="s">
        <v>130</v>
      </c>
      <c r="D80" s="156" t="s">
        <v>60</v>
      </c>
      <c r="E80" s="156" t="s">
        <v>56</v>
      </c>
      <c r="F80" s="156" t="s">
        <v>57</v>
      </c>
      <c r="G80" s="156" t="s">
        <v>131</v>
      </c>
      <c r="H80" s="156" t="s">
        <v>132</v>
      </c>
      <c r="I80" s="156" t="s">
        <v>133</v>
      </c>
      <c r="J80" s="156" t="s">
        <v>119</v>
      </c>
      <c r="K80" s="157" t="s">
        <v>134</v>
      </c>
      <c r="L80" s="158"/>
      <c r="M80" s="70" t="s">
        <v>19</v>
      </c>
      <c r="N80" s="71" t="s">
        <v>45</v>
      </c>
      <c r="O80" s="71" t="s">
        <v>135</v>
      </c>
      <c r="P80" s="71" t="s">
        <v>136</v>
      </c>
      <c r="Q80" s="71" t="s">
        <v>137</v>
      </c>
      <c r="R80" s="71" t="s">
        <v>138</v>
      </c>
      <c r="S80" s="71" t="s">
        <v>139</v>
      </c>
      <c r="T80" s="72" t="s">
        <v>140</v>
      </c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63" s="2" customFormat="1" ht="22.9" customHeight="1">
      <c r="A81" s="36"/>
      <c r="B81" s="37"/>
      <c r="C81" s="77" t="s">
        <v>141</v>
      </c>
      <c r="D81" s="38"/>
      <c r="E81" s="38"/>
      <c r="F81" s="38"/>
      <c r="G81" s="38"/>
      <c r="H81" s="38"/>
      <c r="I81" s="38"/>
      <c r="J81" s="159">
        <f>BK81</f>
        <v>0</v>
      </c>
      <c r="K81" s="38"/>
      <c r="L81" s="41"/>
      <c r="M81" s="73"/>
      <c r="N81" s="160"/>
      <c r="O81" s="74"/>
      <c r="P81" s="161">
        <f>P82</f>
        <v>0</v>
      </c>
      <c r="Q81" s="74"/>
      <c r="R81" s="161">
        <f>R82</f>
        <v>0</v>
      </c>
      <c r="S81" s="74"/>
      <c r="T81" s="162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74</v>
      </c>
      <c r="AU81" s="19" t="s">
        <v>120</v>
      </c>
      <c r="BK81" s="163">
        <f>BK82</f>
        <v>0</v>
      </c>
    </row>
    <row r="82" spans="2:63" s="12" customFormat="1" ht="25.9" customHeight="1">
      <c r="B82" s="164"/>
      <c r="C82" s="165"/>
      <c r="D82" s="166" t="s">
        <v>74</v>
      </c>
      <c r="E82" s="167" t="s">
        <v>1021</v>
      </c>
      <c r="F82" s="167" t="s">
        <v>1022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85</v>
      </c>
      <c r="AT82" s="176" t="s">
        <v>74</v>
      </c>
      <c r="AU82" s="176" t="s">
        <v>75</v>
      </c>
      <c r="AY82" s="175" t="s">
        <v>144</v>
      </c>
      <c r="BK82" s="177">
        <f>BK83</f>
        <v>0</v>
      </c>
    </row>
    <row r="83" spans="2:63" s="12" customFormat="1" ht="22.9" customHeight="1">
      <c r="B83" s="164"/>
      <c r="C83" s="165"/>
      <c r="D83" s="166" t="s">
        <v>74</v>
      </c>
      <c r="E83" s="178" t="s">
        <v>1372</v>
      </c>
      <c r="F83" s="178" t="s">
        <v>2151</v>
      </c>
      <c r="G83" s="165"/>
      <c r="H83" s="165"/>
      <c r="I83" s="168"/>
      <c r="J83" s="179">
        <f>BK83</f>
        <v>0</v>
      </c>
      <c r="K83" s="165"/>
      <c r="L83" s="170"/>
      <c r="M83" s="171"/>
      <c r="N83" s="172"/>
      <c r="O83" s="172"/>
      <c r="P83" s="173">
        <f>SUM(P84:P89)</f>
        <v>0</v>
      </c>
      <c r="Q83" s="172"/>
      <c r="R83" s="173">
        <f>SUM(R84:R89)</f>
        <v>0</v>
      </c>
      <c r="S83" s="172"/>
      <c r="T83" s="174">
        <f>SUM(T84:T89)</f>
        <v>0</v>
      </c>
      <c r="AR83" s="175" t="s">
        <v>85</v>
      </c>
      <c r="AT83" s="176" t="s">
        <v>74</v>
      </c>
      <c r="AU83" s="176" t="s">
        <v>83</v>
      </c>
      <c r="AY83" s="175" t="s">
        <v>144</v>
      </c>
      <c r="BK83" s="177">
        <f>SUM(BK84:BK89)</f>
        <v>0</v>
      </c>
    </row>
    <row r="84" spans="1:65" s="2" customFormat="1" ht="16.5" customHeight="1">
      <c r="A84" s="36"/>
      <c r="B84" s="37"/>
      <c r="C84" s="180" t="s">
        <v>83</v>
      </c>
      <c r="D84" s="180" t="s">
        <v>147</v>
      </c>
      <c r="E84" s="181" t="s">
        <v>2152</v>
      </c>
      <c r="F84" s="182" t="s">
        <v>2153</v>
      </c>
      <c r="G84" s="183" t="s">
        <v>150</v>
      </c>
      <c r="H84" s="184">
        <v>1</v>
      </c>
      <c r="I84" s="185"/>
      <c r="J84" s="186">
        <f>ROUND(I84*H84,2)</f>
        <v>0</v>
      </c>
      <c r="K84" s="182" t="s">
        <v>151</v>
      </c>
      <c r="L84" s="41"/>
      <c r="M84" s="187" t="s">
        <v>19</v>
      </c>
      <c r="N84" s="188" t="s">
        <v>46</v>
      </c>
      <c r="O84" s="66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91" t="s">
        <v>249</v>
      </c>
      <c r="AT84" s="191" t="s">
        <v>147</v>
      </c>
      <c r="AU84" s="191" t="s">
        <v>85</v>
      </c>
      <c r="AY84" s="19" t="s">
        <v>144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19" t="s">
        <v>83</v>
      </c>
      <c r="BK84" s="192">
        <f>ROUND(I84*H84,2)</f>
        <v>0</v>
      </c>
      <c r="BL84" s="19" t="s">
        <v>249</v>
      </c>
      <c r="BM84" s="191" t="s">
        <v>2154</v>
      </c>
    </row>
    <row r="85" spans="1:47" s="2" customFormat="1" ht="11.25">
      <c r="A85" s="36"/>
      <c r="B85" s="37"/>
      <c r="C85" s="38"/>
      <c r="D85" s="193" t="s">
        <v>154</v>
      </c>
      <c r="E85" s="38"/>
      <c r="F85" s="194" t="s">
        <v>2153</v>
      </c>
      <c r="G85" s="38"/>
      <c r="H85" s="38"/>
      <c r="I85" s="195"/>
      <c r="J85" s="38"/>
      <c r="K85" s="38"/>
      <c r="L85" s="41"/>
      <c r="M85" s="196"/>
      <c r="N85" s="197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154</v>
      </c>
      <c r="AU85" s="19" t="s">
        <v>85</v>
      </c>
    </row>
    <row r="86" spans="1:47" s="2" customFormat="1" ht="11.25">
      <c r="A86" s="36"/>
      <c r="B86" s="37"/>
      <c r="C86" s="38"/>
      <c r="D86" s="198" t="s">
        <v>155</v>
      </c>
      <c r="E86" s="38"/>
      <c r="F86" s="199" t="s">
        <v>2155</v>
      </c>
      <c r="G86" s="38"/>
      <c r="H86" s="38"/>
      <c r="I86" s="195"/>
      <c r="J86" s="38"/>
      <c r="K86" s="38"/>
      <c r="L86" s="41"/>
      <c r="M86" s="196"/>
      <c r="N86" s="197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155</v>
      </c>
      <c r="AU86" s="19" t="s">
        <v>85</v>
      </c>
    </row>
    <row r="87" spans="1:47" s="2" customFormat="1" ht="224.25">
      <c r="A87" s="36"/>
      <c r="B87" s="37"/>
      <c r="C87" s="38"/>
      <c r="D87" s="193" t="s">
        <v>167</v>
      </c>
      <c r="E87" s="38"/>
      <c r="F87" s="200" t="s">
        <v>2156</v>
      </c>
      <c r="G87" s="38"/>
      <c r="H87" s="38"/>
      <c r="I87" s="195"/>
      <c r="J87" s="38"/>
      <c r="K87" s="38"/>
      <c r="L87" s="41"/>
      <c r="M87" s="196"/>
      <c r="N87" s="197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167</v>
      </c>
      <c r="AU87" s="19" t="s">
        <v>85</v>
      </c>
    </row>
    <row r="88" spans="2:51" s="13" customFormat="1" ht="11.25">
      <c r="B88" s="201"/>
      <c r="C88" s="202"/>
      <c r="D88" s="193" t="s">
        <v>184</v>
      </c>
      <c r="E88" s="203" t="s">
        <v>19</v>
      </c>
      <c r="F88" s="204" t="s">
        <v>83</v>
      </c>
      <c r="G88" s="202"/>
      <c r="H88" s="205">
        <v>1</v>
      </c>
      <c r="I88" s="206"/>
      <c r="J88" s="202"/>
      <c r="K88" s="202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184</v>
      </c>
      <c r="AU88" s="211" t="s">
        <v>85</v>
      </c>
      <c r="AV88" s="13" t="s">
        <v>85</v>
      </c>
      <c r="AW88" s="13" t="s">
        <v>37</v>
      </c>
      <c r="AX88" s="13" t="s">
        <v>75</v>
      </c>
      <c r="AY88" s="211" t="s">
        <v>144</v>
      </c>
    </row>
    <row r="89" spans="2:51" s="14" customFormat="1" ht="11.25">
      <c r="B89" s="212"/>
      <c r="C89" s="213"/>
      <c r="D89" s="193" t="s">
        <v>184</v>
      </c>
      <c r="E89" s="214" t="s">
        <v>19</v>
      </c>
      <c r="F89" s="215" t="s">
        <v>186</v>
      </c>
      <c r="G89" s="213"/>
      <c r="H89" s="216">
        <v>1</v>
      </c>
      <c r="I89" s="217"/>
      <c r="J89" s="213"/>
      <c r="K89" s="213"/>
      <c r="L89" s="218"/>
      <c r="M89" s="258"/>
      <c r="N89" s="259"/>
      <c r="O89" s="259"/>
      <c r="P89" s="259"/>
      <c r="Q89" s="259"/>
      <c r="R89" s="259"/>
      <c r="S89" s="259"/>
      <c r="T89" s="260"/>
      <c r="AT89" s="222" t="s">
        <v>184</v>
      </c>
      <c r="AU89" s="222" t="s">
        <v>85</v>
      </c>
      <c r="AV89" s="14" t="s">
        <v>169</v>
      </c>
      <c r="AW89" s="14" t="s">
        <v>37</v>
      </c>
      <c r="AX89" s="14" t="s">
        <v>83</v>
      </c>
      <c r="AY89" s="222" t="s">
        <v>144</v>
      </c>
    </row>
    <row r="90" spans="1:31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ZQ8oHGT5yVn8Cn3l+FcB0pCIzF1L1TRMaHZOB80cAX3xfvdjCxaWRux8mgeCDD+WFxNR/cQx7bs5rr9aPmCYUg==" saltValue="IqUeTaxu+9jYJ+k1vjnI+BiakXYDXv0kqJW3HBFMNoiav4G6LeP1qL1ax4KnhkPqDwX2dHxy7/G8ERns6d9WRQ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766416231R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86" t="s">
        <v>2157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2158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2159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2160</v>
      </c>
      <c r="G14" s="36"/>
      <c r="H14" s="36"/>
      <c r="I14" s="114" t="s">
        <v>23</v>
      </c>
      <c r="J14" s="116" t="str">
        <f>'Rekapitulace stavby'!AN8</f>
        <v>14. 3. 2023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2160</v>
      </c>
      <c r="F17" s="36"/>
      <c r="G17" s="36"/>
      <c r="H17" s="36"/>
      <c r="I17" s="114" t="s">
        <v>29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2160</v>
      </c>
      <c r="F23" s="36"/>
      <c r="G23" s="36"/>
      <c r="H23" s="36"/>
      <c r="I23" s="114" t="s">
        <v>29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2160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39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41</v>
      </c>
      <c r="E32" s="36"/>
      <c r="F32" s="36"/>
      <c r="G32" s="36"/>
      <c r="H32" s="36"/>
      <c r="I32" s="36"/>
      <c r="J32" s="122">
        <f>ROUND(J96,2)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43</v>
      </c>
      <c r="G34" s="36"/>
      <c r="H34" s="36"/>
      <c r="I34" s="123" t="s">
        <v>42</v>
      </c>
      <c r="J34" s="123" t="s">
        <v>44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45</v>
      </c>
      <c r="E35" s="114" t="s">
        <v>46</v>
      </c>
      <c r="F35" s="125">
        <f>ROUND((SUM(BE96:BE243)),2)</f>
        <v>0</v>
      </c>
      <c r="G35" s="36"/>
      <c r="H35" s="36"/>
      <c r="I35" s="126">
        <v>0.21</v>
      </c>
      <c r="J35" s="125">
        <f>ROUND(((SUM(BE96:BE243))*I35),2)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47</v>
      </c>
      <c r="F36" s="125">
        <f>ROUND((SUM(BF96:BF243)),2)</f>
        <v>0</v>
      </c>
      <c r="G36" s="36"/>
      <c r="H36" s="36"/>
      <c r="I36" s="126">
        <v>0.15</v>
      </c>
      <c r="J36" s="125">
        <f>ROUND(((SUM(BF96:BF243))*I36),2)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48</v>
      </c>
      <c r="F37" s="125">
        <f>ROUND((SUM(BG96:BG243)),2)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49</v>
      </c>
      <c r="F38" s="125">
        <f>ROUND((SUM(BH96:BH243)),2)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50</v>
      </c>
      <c r="F39" s="125">
        <f>ROUND((SUM(BI96:BI243)),2)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51</v>
      </c>
      <c r="E41" s="129"/>
      <c r="F41" s="129"/>
      <c r="G41" s="130" t="s">
        <v>52</v>
      </c>
      <c r="H41" s="131" t="s">
        <v>53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Rekonstrukce výukových prostor FUD v Kampusu UJEP - v08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2157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2158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01 - Silnoproudá elektrotechnika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14. 3. 2023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33</v>
      </c>
      <c r="J58" s="34" t="str">
        <f>E23</f>
        <v xml:space="preserve"> 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73</v>
      </c>
      <c r="D63" s="38"/>
      <c r="E63" s="38"/>
      <c r="F63" s="38"/>
      <c r="G63" s="38"/>
      <c r="H63" s="38"/>
      <c r="I63" s="38"/>
      <c r="J63" s="79">
        <f>J96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309</v>
      </c>
      <c r="E64" s="145"/>
      <c r="F64" s="145"/>
      <c r="G64" s="145"/>
      <c r="H64" s="145"/>
      <c r="I64" s="145"/>
      <c r="J64" s="146">
        <f>J97</f>
        <v>0</v>
      </c>
      <c r="K64" s="143"/>
      <c r="L64" s="147"/>
    </row>
    <row r="65" spans="2:12" s="10" customFormat="1" ht="19.9" customHeight="1">
      <c r="B65" s="148"/>
      <c r="C65" s="99"/>
      <c r="D65" s="149" t="s">
        <v>2161</v>
      </c>
      <c r="E65" s="150"/>
      <c r="F65" s="150"/>
      <c r="G65" s="150"/>
      <c r="H65" s="150"/>
      <c r="I65" s="150"/>
      <c r="J65" s="151">
        <f>J98</f>
        <v>0</v>
      </c>
      <c r="K65" s="99"/>
      <c r="L65" s="152"/>
    </row>
    <row r="66" spans="2:12" s="10" customFormat="1" ht="19.9" customHeight="1">
      <c r="B66" s="148"/>
      <c r="C66" s="99"/>
      <c r="D66" s="149" t="s">
        <v>317</v>
      </c>
      <c r="E66" s="150"/>
      <c r="F66" s="150"/>
      <c r="G66" s="150"/>
      <c r="H66" s="150"/>
      <c r="I66" s="150"/>
      <c r="J66" s="151">
        <f>J103</f>
        <v>0</v>
      </c>
      <c r="K66" s="99"/>
      <c r="L66" s="152"/>
    </row>
    <row r="67" spans="2:12" s="9" customFormat="1" ht="24.95" customHeight="1">
      <c r="B67" s="142"/>
      <c r="C67" s="143"/>
      <c r="D67" s="144" t="s">
        <v>320</v>
      </c>
      <c r="E67" s="145"/>
      <c r="F67" s="145"/>
      <c r="G67" s="145"/>
      <c r="H67" s="145"/>
      <c r="I67" s="145"/>
      <c r="J67" s="146">
        <f>J120</f>
        <v>0</v>
      </c>
      <c r="K67" s="143"/>
      <c r="L67" s="147"/>
    </row>
    <row r="68" spans="2:12" s="10" customFormat="1" ht="19.9" customHeight="1">
      <c r="B68" s="148"/>
      <c r="C68" s="99"/>
      <c r="D68" s="149" t="s">
        <v>327</v>
      </c>
      <c r="E68" s="150"/>
      <c r="F68" s="150"/>
      <c r="G68" s="150"/>
      <c r="H68" s="150"/>
      <c r="I68" s="150"/>
      <c r="J68" s="151">
        <f>J121</f>
        <v>0</v>
      </c>
      <c r="K68" s="99"/>
      <c r="L68" s="152"/>
    </row>
    <row r="69" spans="2:12" s="9" customFormat="1" ht="24.95" customHeight="1">
      <c r="B69" s="142"/>
      <c r="C69" s="143"/>
      <c r="D69" s="144" t="s">
        <v>2162</v>
      </c>
      <c r="E69" s="145"/>
      <c r="F69" s="145"/>
      <c r="G69" s="145"/>
      <c r="H69" s="145"/>
      <c r="I69" s="145"/>
      <c r="J69" s="146">
        <f>J185</f>
        <v>0</v>
      </c>
      <c r="K69" s="143"/>
      <c r="L69" s="147"/>
    </row>
    <row r="70" spans="2:12" s="10" customFormat="1" ht="19.9" customHeight="1">
      <c r="B70" s="148"/>
      <c r="C70" s="99"/>
      <c r="D70" s="149" t="s">
        <v>2163</v>
      </c>
      <c r="E70" s="150"/>
      <c r="F70" s="150"/>
      <c r="G70" s="150"/>
      <c r="H70" s="150"/>
      <c r="I70" s="150"/>
      <c r="J70" s="151">
        <f>J186</f>
        <v>0</v>
      </c>
      <c r="K70" s="99"/>
      <c r="L70" s="152"/>
    </row>
    <row r="71" spans="2:12" s="9" customFormat="1" ht="24.95" customHeight="1">
      <c r="B71" s="142"/>
      <c r="C71" s="143"/>
      <c r="D71" s="144" t="s">
        <v>121</v>
      </c>
      <c r="E71" s="145"/>
      <c r="F71" s="145"/>
      <c r="G71" s="145"/>
      <c r="H71" s="145"/>
      <c r="I71" s="145"/>
      <c r="J71" s="146">
        <f>J226</f>
        <v>0</v>
      </c>
      <c r="K71" s="143"/>
      <c r="L71" s="147"/>
    </row>
    <row r="72" spans="2:12" s="10" customFormat="1" ht="19.9" customHeight="1">
      <c r="B72" s="148"/>
      <c r="C72" s="99"/>
      <c r="D72" s="149" t="s">
        <v>125</v>
      </c>
      <c r="E72" s="150"/>
      <c r="F72" s="150"/>
      <c r="G72" s="150"/>
      <c r="H72" s="150"/>
      <c r="I72" s="150"/>
      <c r="J72" s="151">
        <f>J227</f>
        <v>0</v>
      </c>
      <c r="K72" s="99"/>
      <c r="L72" s="152"/>
    </row>
    <row r="73" spans="2:12" s="10" customFormat="1" ht="19.9" customHeight="1">
      <c r="B73" s="148"/>
      <c r="C73" s="99"/>
      <c r="D73" s="149" t="s">
        <v>126</v>
      </c>
      <c r="E73" s="150"/>
      <c r="F73" s="150"/>
      <c r="G73" s="150"/>
      <c r="H73" s="150"/>
      <c r="I73" s="150"/>
      <c r="J73" s="151">
        <f>J236</f>
        <v>0</v>
      </c>
      <c r="K73" s="99"/>
      <c r="L73" s="152"/>
    </row>
    <row r="74" spans="2:12" s="10" customFormat="1" ht="19.9" customHeight="1">
      <c r="B74" s="148"/>
      <c r="C74" s="99"/>
      <c r="D74" s="149" t="s">
        <v>128</v>
      </c>
      <c r="E74" s="150"/>
      <c r="F74" s="150"/>
      <c r="G74" s="150"/>
      <c r="H74" s="150"/>
      <c r="I74" s="150"/>
      <c r="J74" s="151">
        <f>J240</f>
        <v>0</v>
      </c>
      <c r="K74" s="99"/>
      <c r="L74" s="152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129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3" t="str">
        <f>E7</f>
        <v>Rekonstrukce výukových prostor FUD v Kampusu UJEP - v08</v>
      </c>
      <c r="F84" s="394"/>
      <c r="G84" s="394"/>
      <c r="H84" s="394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115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93" t="s">
        <v>2157</v>
      </c>
      <c r="F86" s="395"/>
      <c r="G86" s="395"/>
      <c r="H86" s="395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2158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47" t="str">
        <f>E11</f>
        <v>01 - Silnoproudá elektrotechnika</v>
      </c>
      <c r="F88" s="395"/>
      <c r="G88" s="395"/>
      <c r="H88" s="395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21</v>
      </c>
      <c r="D90" s="38"/>
      <c r="E90" s="38"/>
      <c r="F90" s="29" t="str">
        <f>F14</f>
        <v xml:space="preserve"> </v>
      </c>
      <c r="G90" s="38"/>
      <c r="H90" s="38"/>
      <c r="I90" s="31" t="s">
        <v>23</v>
      </c>
      <c r="J90" s="61" t="str">
        <f>IF(J14="","",J14)</f>
        <v>14. 3. 2023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25</v>
      </c>
      <c r="D92" s="38"/>
      <c r="E92" s="38"/>
      <c r="F92" s="29" t="str">
        <f>E17</f>
        <v xml:space="preserve"> </v>
      </c>
      <c r="G92" s="38"/>
      <c r="H92" s="38"/>
      <c r="I92" s="31" t="s">
        <v>33</v>
      </c>
      <c r="J92" s="34" t="str">
        <f>E23</f>
        <v xml:space="preserve"> 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31</v>
      </c>
      <c r="D93" s="38"/>
      <c r="E93" s="38"/>
      <c r="F93" s="29" t="str">
        <f>IF(E20="","",E20)</f>
        <v>Vyplň údaj</v>
      </c>
      <c r="G93" s="38"/>
      <c r="H93" s="38"/>
      <c r="I93" s="31" t="s">
        <v>38</v>
      </c>
      <c r="J93" s="34" t="str">
        <f>E26</f>
        <v xml:space="preserve"> 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3"/>
      <c r="B95" s="154"/>
      <c r="C95" s="155" t="s">
        <v>130</v>
      </c>
      <c r="D95" s="156" t="s">
        <v>60</v>
      </c>
      <c r="E95" s="156" t="s">
        <v>56</v>
      </c>
      <c r="F95" s="156" t="s">
        <v>57</v>
      </c>
      <c r="G95" s="156" t="s">
        <v>131</v>
      </c>
      <c r="H95" s="156" t="s">
        <v>132</v>
      </c>
      <c r="I95" s="156" t="s">
        <v>133</v>
      </c>
      <c r="J95" s="156" t="s">
        <v>119</v>
      </c>
      <c r="K95" s="157" t="s">
        <v>134</v>
      </c>
      <c r="L95" s="158"/>
      <c r="M95" s="70" t="s">
        <v>19</v>
      </c>
      <c r="N95" s="71" t="s">
        <v>45</v>
      </c>
      <c r="O95" s="71" t="s">
        <v>135</v>
      </c>
      <c r="P95" s="71" t="s">
        <v>136</v>
      </c>
      <c r="Q95" s="71" t="s">
        <v>137</v>
      </c>
      <c r="R95" s="71" t="s">
        <v>138</v>
      </c>
      <c r="S95" s="71" t="s">
        <v>139</v>
      </c>
      <c r="T95" s="72" t="s">
        <v>140</v>
      </c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63" s="2" customFormat="1" ht="22.9" customHeight="1">
      <c r="A96" s="36"/>
      <c r="B96" s="37"/>
      <c r="C96" s="77" t="s">
        <v>141</v>
      </c>
      <c r="D96" s="38"/>
      <c r="E96" s="38"/>
      <c r="F96" s="38"/>
      <c r="G96" s="38"/>
      <c r="H96" s="38"/>
      <c r="I96" s="38"/>
      <c r="J96" s="159">
        <f>BK96</f>
        <v>0</v>
      </c>
      <c r="K96" s="38"/>
      <c r="L96" s="41"/>
      <c r="M96" s="73"/>
      <c r="N96" s="160"/>
      <c r="O96" s="74"/>
      <c r="P96" s="161">
        <f>P97+P120+P185+P226</f>
        <v>0</v>
      </c>
      <c r="Q96" s="74"/>
      <c r="R96" s="161">
        <f>R97+R120+R185+R226</f>
        <v>0.5492750000000001</v>
      </c>
      <c r="S96" s="74"/>
      <c r="T96" s="162">
        <f>T97+T120+T185+T226</f>
        <v>3.699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74</v>
      </c>
      <c r="AU96" s="19" t="s">
        <v>120</v>
      </c>
      <c r="BK96" s="163">
        <f>BK97+BK120+BK185+BK226</f>
        <v>0</v>
      </c>
    </row>
    <row r="97" spans="2:63" s="12" customFormat="1" ht="25.9" customHeight="1">
      <c r="B97" s="164"/>
      <c r="C97" s="165"/>
      <c r="D97" s="166" t="s">
        <v>74</v>
      </c>
      <c r="E97" s="167" t="s">
        <v>336</v>
      </c>
      <c r="F97" s="167" t="s">
        <v>337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P98+P103</f>
        <v>0</v>
      </c>
      <c r="Q97" s="172"/>
      <c r="R97" s="173">
        <f>R98+R103</f>
        <v>0.004600000000000001</v>
      </c>
      <c r="S97" s="172"/>
      <c r="T97" s="174">
        <f>T98+T103</f>
        <v>3.699</v>
      </c>
      <c r="AR97" s="175" t="s">
        <v>83</v>
      </c>
      <c r="AT97" s="176" t="s">
        <v>74</v>
      </c>
      <c r="AU97" s="176" t="s">
        <v>75</v>
      </c>
      <c r="AY97" s="175" t="s">
        <v>144</v>
      </c>
      <c r="BK97" s="177">
        <f>BK98+BK103</f>
        <v>0</v>
      </c>
    </row>
    <row r="98" spans="2:63" s="12" customFormat="1" ht="22.9" customHeight="1">
      <c r="B98" s="164"/>
      <c r="C98" s="165"/>
      <c r="D98" s="166" t="s">
        <v>74</v>
      </c>
      <c r="E98" s="178" t="s">
        <v>83</v>
      </c>
      <c r="F98" s="178" t="s">
        <v>2164</v>
      </c>
      <c r="G98" s="165"/>
      <c r="H98" s="165"/>
      <c r="I98" s="168"/>
      <c r="J98" s="179">
        <f>BK98</f>
        <v>0</v>
      </c>
      <c r="K98" s="165"/>
      <c r="L98" s="170"/>
      <c r="M98" s="171"/>
      <c r="N98" s="172"/>
      <c r="O98" s="172"/>
      <c r="P98" s="173">
        <f>SUM(P99:P102)</f>
        <v>0</v>
      </c>
      <c r="Q98" s="172"/>
      <c r="R98" s="173">
        <f>SUM(R99:R102)</f>
        <v>0</v>
      </c>
      <c r="S98" s="172"/>
      <c r="T98" s="174">
        <f>SUM(T99:T102)</f>
        <v>0</v>
      </c>
      <c r="AR98" s="175" t="s">
        <v>83</v>
      </c>
      <c r="AT98" s="176" t="s">
        <v>74</v>
      </c>
      <c r="AU98" s="176" t="s">
        <v>83</v>
      </c>
      <c r="AY98" s="175" t="s">
        <v>144</v>
      </c>
      <c r="BK98" s="177">
        <f>SUM(BK99:BK102)</f>
        <v>0</v>
      </c>
    </row>
    <row r="99" spans="1:65" s="2" customFormat="1" ht="16.5" customHeight="1">
      <c r="A99" s="36"/>
      <c r="B99" s="37"/>
      <c r="C99" s="180" t="s">
        <v>83</v>
      </c>
      <c r="D99" s="180" t="s">
        <v>147</v>
      </c>
      <c r="E99" s="181" t="s">
        <v>2165</v>
      </c>
      <c r="F99" s="182" t="s">
        <v>2166</v>
      </c>
      <c r="G99" s="183" t="s">
        <v>180</v>
      </c>
      <c r="H99" s="184">
        <v>32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46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169</v>
      </c>
      <c r="AT99" s="191" t="s">
        <v>147</v>
      </c>
      <c r="AU99" s="191" t="s">
        <v>85</v>
      </c>
      <c r="AY99" s="19" t="s">
        <v>144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83</v>
      </c>
      <c r="BK99" s="192">
        <f>ROUND(I99*H99,2)</f>
        <v>0</v>
      </c>
      <c r="BL99" s="19" t="s">
        <v>169</v>
      </c>
      <c r="BM99" s="191" t="s">
        <v>2167</v>
      </c>
    </row>
    <row r="100" spans="1:47" s="2" customFormat="1" ht="11.25">
      <c r="A100" s="36"/>
      <c r="B100" s="37"/>
      <c r="C100" s="38"/>
      <c r="D100" s="193" t="s">
        <v>154</v>
      </c>
      <c r="E100" s="38"/>
      <c r="F100" s="194" t="s">
        <v>2166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154</v>
      </c>
      <c r="AU100" s="19" t="s">
        <v>85</v>
      </c>
    </row>
    <row r="101" spans="2:51" s="13" customFormat="1" ht="11.25">
      <c r="B101" s="201"/>
      <c r="C101" s="202"/>
      <c r="D101" s="193" t="s">
        <v>184</v>
      </c>
      <c r="E101" s="203" t="s">
        <v>19</v>
      </c>
      <c r="F101" s="204" t="s">
        <v>573</v>
      </c>
      <c r="G101" s="202"/>
      <c r="H101" s="205">
        <v>32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184</v>
      </c>
      <c r="AU101" s="211" t="s">
        <v>85</v>
      </c>
      <c r="AV101" s="13" t="s">
        <v>85</v>
      </c>
      <c r="AW101" s="13" t="s">
        <v>37</v>
      </c>
      <c r="AX101" s="13" t="s">
        <v>75</v>
      </c>
      <c r="AY101" s="211" t="s">
        <v>144</v>
      </c>
    </row>
    <row r="102" spans="2:51" s="14" customFormat="1" ht="11.25">
      <c r="B102" s="212"/>
      <c r="C102" s="213"/>
      <c r="D102" s="193" t="s">
        <v>184</v>
      </c>
      <c r="E102" s="214" t="s">
        <v>19</v>
      </c>
      <c r="F102" s="215" t="s">
        <v>186</v>
      </c>
      <c r="G102" s="213"/>
      <c r="H102" s="216">
        <v>32</v>
      </c>
      <c r="I102" s="217"/>
      <c r="J102" s="213"/>
      <c r="K102" s="213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184</v>
      </c>
      <c r="AU102" s="222" t="s">
        <v>85</v>
      </c>
      <c r="AV102" s="14" t="s">
        <v>169</v>
      </c>
      <c r="AW102" s="14" t="s">
        <v>37</v>
      </c>
      <c r="AX102" s="14" t="s">
        <v>83</v>
      </c>
      <c r="AY102" s="222" t="s">
        <v>144</v>
      </c>
    </row>
    <row r="103" spans="2:63" s="12" customFormat="1" ht="22.9" customHeight="1">
      <c r="B103" s="164"/>
      <c r="C103" s="165"/>
      <c r="D103" s="166" t="s">
        <v>74</v>
      </c>
      <c r="E103" s="178" t="s">
        <v>195</v>
      </c>
      <c r="F103" s="178" t="s">
        <v>765</v>
      </c>
      <c r="G103" s="165"/>
      <c r="H103" s="165"/>
      <c r="I103" s="168"/>
      <c r="J103" s="179">
        <f>BK103</f>
        <v>0</v>
      </c>
      <c r="K103" s="165"/>
      <c r="L103" s="170"/>
      <c r="M103" s="171"/>
      <c r="N103" s="172"/>
      <c r="O103" s="172"/>
      <c r="P103" s="173">
        <f>SUM(P104:P119)</f>
        <v>0</v>
      </c>
      <c r="Q103" s="172"/>
      <c r="R103" s="173">
        <f>SUM(R104:R119)</f>
        <v>0.004600000000000001</v>
      </c>
      <c r="S103" s="172"/>
      <c r="T103" s="174">
        <f>SUM(T104:T119)</f>
        <v>3.699</v>
      </c>
      <c r="AR103" s="175" t="s">
        <v>83</v>
      </c>
      <c r="AT103" s="176" t="s">
        <v>74</v>
      </c>
      <c r="AU103" s="176" t="s">
        <v>83</v>
      </c>
      <c r="AY103" s="175" t="s">
        <v>144</v>
      </c>
      <c r="BK103" s="177">
        <f>SUM(BK104:BK119)</f>
        <v>0</v>
      </c>
    </row>
    <row r="104" spans="1:65" s="2" customFormat="1" ht="16.5" customHeight="1">
      <c r="A104" s="36"/>
      <c r="B104" s="37"/>
      <c r="C104" s="180" t="s">
        <v>85</v>
      </c>
      <c r="D104" s="180" t="s">
        <v>147</v>
      </c>
      <c r="E104" s="181" t="s">
        <v>2168</v>
      </c>
      <c r="F104" s="182" t="s">
        <v>2169</v>
      </c>
      <c r="G104" s="183" t="s">
        <v>394</v>
      </c>
      <c r="H104" s="184">
        <v>1.35</v>
      </c>
      <c r="I104" s="185"/>
      <c r="J104" s="186">
        <f>ROUND(I104*H104,2)</f>
        <v>0</v>
      </c>
      <c r="K104" s="182" t="s">
        <v>2170</v>
      </c>
      <c r="L104" s="41"/>
      <c r="M104" s="187" t="s">
        <v>19</v>
      </c>
      <c r="N104" s="188" t="s">
        <v>46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2.5</v>
      </c>
      <c r="T104" s="190">
        <f>S104*H104</f>
        <v>3.375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169</v>
      </c>
      <c r="AT104" s="191" t="s">
        <v>147</v>
      </c>
      <c r="AU104" s="191" t="s">
        <v>85</v>
      </c>
      <c r="AY104" s="19" t="s">
        <v>144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83</v>
      </c>
      <c r="BK104" s="192">
        <f>ROUND(I104*H104,2)</f>
        <v>0</v>
      </c>
      <c r="BL104" s="19" t="s">
        <v>169</v>
      </c>
      <c r="BM104" s="191" t="s">
        <v>2171</v>
      </c>
    </row>
    <row r="105" spans="1:47" s="2" customFormat="1" ht="11.25">
      <c r="A105" s="36"/>
      <c r="B105" s="37"/>
      <c r="C105" s="38"/>
      <c r="D105" s="193" t="s">
        <v>154</v>
      </c>
      <c r="E105" s="38"/>
      <c r="F105" s="194" t="s">
        <v>2169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154</v>
      </c>
      <c r="AU105" s="19" t="s">
        <v>85</v>
      </c>
    </row>
    <row r="106" spans="1:47" s="2" customFormat="1" ht="11.25">
      <c r="A106" s="36"/>
      <c r="B106" s="37"/>
      <c r="C106" s="38"/>
      <c r="D106" s="198" t="s">
        <v>155</v>
      </c>
      <c r="E106" s="38"/>
      <c r="F106" s="199" t="s">
        <v>2172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155</v>
      </c>
      <c r="AU106" s="19" t="s">
        <v>85</v>
      </c>
    </row>
    <row r="107" spans="2:51" s="13" customFormat="1" ht="11.25">
      <c r="B107" s="201"/>
      <c r="C107" s="202"/>
      <c r="D107" s="193" t="s">
        <v>184</v>
      </c>
      <c r="E107" s="203" t="s">
        <v>19</v>
      </c>
      <c r="F107" s="204" t="s">
        <v>2173</v>
      </c>
      <c r="G107" s="202"/>
      <c r="H107" s="205">
        <v>1.35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184</v>
      </c>
      <c r="AU107" s="211" t="s">
        <v>85</v>
      </c>
      <c r="AV107" s="13" t="s">
        <v>85</v>
      </c>
      <c r="AW107" s="13" t="s">
        <v>37</v>
      </c>
      <c r="AX107" s="13" t="s">
        <v>83</v>
      </c>
      <c r="AY107" s="211" t="s">
        <v>144</v>
      </c>
    </row>
    <row r="108" spans="1:65" s="2" customFormat="1" ht="21.75" customHeight="1">
      <c r="A108" s="36"/>
      <c r="B108" s="37"/>
      <c r="C108" s="180" t="s">
        <v>161</v>
      </c>
      <c r="D108" s="180" t="s">
        <v>147</v>
      </c>
      <c r="E108" s="181" t="s">
        <v>2174</v>
      </c>
      <c r="F108" s="182" t="s">
        <v>2175</v>
      </c>
      <c r="G108" s="183" t="s">
        <v>150</v>
      </c>
      <c r="H108" s="184">
        <v>54</v>
      </c>
      <c r="I108" s="185"/>
      <c r="J108" s="186">
        <f>ROUND(I108*H108,2)</f>
        <v>0</v>
      </c>
      <c r="K108" s="182" t="s">
        <v>2170</v>
      </c>
      <c r="L108" s="41"/>
      <c r="M108" s="187" t="s">
        <v>19</v>
      </c>
      <c r="N108" s="188" t="s">
        <v>46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0.001</v>
      </c>
      <c r="T108" s="190">
        <f>S108*H108</f>
        <v>0.054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169</v>
      </c>
      <c r="AT108" s="191" t="s">
        <v>147</v>
      </c>
      <c r="AU108" s="191" t="s">
        <v>85</v>
      </c>
      <c r="AY108" s="19" t="s">
        <v>144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83</v>
      </c>
      <c r="BK108" s="192">
        <f>ROUND(I108*H108,2)</f>
        <v>0</v>
      </c>
      <c r="BL108" s="19" t="s">
        <v>169</v>
      </c>
      <c r="BM108" s="191" t="s">
        <v>2176</v>
      </c>
    </row>
    <row r="109" spans="1:47" s="2" customFormat="1" ht="11.25">
      <c r="A109" s="36"/>
      <c r="B109" s="37"/>
      <c r="C109" s="38"/>
      <c r="D109" s="193" t="s">
        <v>154</v>
      </c>
      <c r="E109" s="38"/>
      <c r="F109" s="194" t="s">
        <v>2175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154</v>
      </c>
      <c r="AU109" s="19" t="s">
        <v>85</v>
      </c>
    </row>
    <row r="110" spans="1:47" s="2" customFormat="1" ht="11.25">
      <c r="A110" s="36"/>
      <c r="B110" s="37"/>
      <c r="C110" s="38"/>
      <c r="D110" s="198" t="s">
        <v>155</v>
      </c>
      <c r="E110" s="38"/>
      <c r="F110" s="199" t="s">
        <v>2177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155</v>
      </c>
      <c r="AU110" s="19" t="s">
        <v>85</v>
      </c>
    </row>
    <row r="111" spans="1:65" s="2" customFormat="1" ht="16.5" customHeight="1">
      <c r="A111" s="36"/>
      <c r="B111" s="37"/>
      <c r="C111" s="180" t="s">
        <v>169</v>
      </c>
      <c r="D111" s="180" t="s">
        <v>147</v>
      </c>
      <c r="E111" s="181" t="s">
        <v>2178</v>
      </c>
      <c r="F111" s="182" t="s">
        <v>2179</v>
      </c>
      <c r="G111" s="183" t="s">
        <v>1463</v>
      </c>
      <c r="H111" s="184">
        <v>4</v>
      </c>
      <c r="I111" s="185"/>
      <c r="J111" s="186">
        <f>ROUND(I111*H111,2)</f>
        <v>0</v>
      </c>
      <c r="K111" s="182" t="s">
        <v>2170</v>
      </c>
      <c r="L111" s="41"/>
      <c r="M111" s="187" t="s">
        <v>19</v>
      </c>
      <c r="N111" s="188" t="s">
        <v>46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0.004</v>
      </c>
      <c r="T111" s="190">
        <f>S111*H111</f>
        <v>0.016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169</v>
      </c>
      <c r="AT111" s="191" t="s">
        <v>147</v>
      </c>
      <c r="AU111" s="191" t="s">
        <v>85</v>
      </c>
      <c r="AY111" s="19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83</v>
      </c>
      <c r="BK111" s="192">
        <f>ROUND(I111*H111,2)</f>
        <v>0</v>
      </c>
      <c r="BL111" s="19" t="s">
        <v>169</v>
      </c>
      <c r="BM111" s="191" t="s">
        <v>2180</v>
      </c>
    </row>
    <row r="112" spans="1:47" s="2" customFormat="1" ht="11.25">
      <c r="A112" s="36"/>
      <c r="B112" s="37"/>
      <c r="C112" s="38"/>
      <c r="D112" s="193" t="s">
        <v>154</v>
      </c>
      <c r="E112" s="38"/>
      <c r="F112" s="194" t="s">
        <v>2179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154</v>
      </c>
      <c r="AU112" s="19" t="s">
        <v>85</v>
      </c>
    </row>
    <row r="113" spans="1:47" s="2" customFormat="1" ht="11.25">
      <c r="A113" s="36"/>
      <c r="B113" s="37"/>
      <c r="C113" s="38"/>
      <c r="D113" s="198" t="s">
        <v>155</v>
      </c>
      <c r="E113" s="38"/>
      <c r="F113" s="199" t="s">
        <v>2181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155</v>
      </c>
      <c r="AU113" s="19" t="s">
        <v>85</v>
      </c>
    </row>
    <row r="114" spans="1:65" s="2" customFormat="1" ht="16.5" customHeight="1">
      <c r="A114" s="36"/>
      <c r="B114" s="37"/>
      <c r="C114" s="180" t="s">
        <v>143</v>
      </c>
      <c r="D114" s="180" t="s">
        <v>147</v>
      </c>
      <c r="E114" s="181" t="s">
        <v>2182</v>
      </c>
      <c r="F114" s="182" t="s">
        <v>2183</v>
      </c>
      <c r="G114" s="183" t="s">
        <v>1463</v>
      </c>
      <c r="H114" s="184">
        <v>4</v>
      </c>
      <c r="I114" s="185"/>
      <c r="J114" s="186">
        <f>ROUND(I114*H114,2)</f>
        <v>0</v>
      </c>
      <c r="K114" s="182" t="s">
        <v>2170</v>
      </c>
      <c r="L114" s="41"/>
      <c r="M114" s="187" t="s">
        <v>19</v>
      </c>
      <c r="N114" s="188" t="s">
        <v>46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0.006</v>
      </c>
      <c r="T114" s="190">
        <f>S114*H114</f>
        <v>0.024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169</v>
      </c>
      <c r="AT114" s="191" t="s">
        <v>147</v>
      </c>
      <c r="AU114" s="191" t="s">
        <v>85</v>
      </c>
      <c r="AY114" s="19" t="s">
        <v>144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83</v>
      </c>
      <c r="BK114" s="192">
        <f>ROUND(I114*H114,2)</f>
        <v>0</v>
      </c>
      <c r="BL114" s="19" t="s">
        <v>169</v>
      </c>
      <c r="BM114" s="191" t="s">
        <v>2184</v>
      </c>
    </row>
    <row r="115" spans="1:47" s="2" customFormat="1" ht="11.25">
      <c r="A115" s="36"/>
      <c r="B115" s="37"/>
      <c r="C115" s="38"/>
      <c r="D115" s="193" t="s">
        <v>154</v>
      </c>
      <c r="E115" s="38"/>
      <c r="F115" s="194" t="s">
        <v>2183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154</v>
      </c>
      <c r="AU115" s="19" t="s">
        <v>85</v>
      </c>
    </row>
    <row r="116" spans="1:47" s="2" customFormat="1" ht="11.25">
      <c r="A116" s="36"/>
      <c r="B116" s="37"/>
      <c r="C116" s="38"/>
      <c r="D116" s="198" t="s">
        <v>155</v>
      </c>
      <c r="E116" s="38"/>
      <c r="F116" s="199" t="s">
        <v>2185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155</v>
      </c>
      <c r="AU116" s="19" t="s">
        <v>85</v>
      </c>
    </row>
    <row r="117" spans="1:65" s="2" customFormat="1" ht="16.5" customHeight="1">
      <c r="A117" s="36"/>
      <c r="B117" s="37"/>
      <c r="C117" s="180" t="s">
        <v>189</v>
      </c>
      <c r="D117" s="180" t="s">
        <v>147</v>
      </c>
      <c r="E117" s="181" t="s">
        <v>2186</v>
      </c>
      <c r="F117" s="182" t="s">
        <v>2187</v>
      </c>
      <c r="G117" s="183" t="s">
        <v>348</v>
      </c>
      <c r="H117" s="184">
        <v>230</v>
      </c>
      <c r="I117" s="185"/>
      <c r="J117" s="186">
        <f>ROUND(I117*H117,2)</f>
        <v>0</v>
      </c>
      <c r="K117" s="182" t="s">
        <v>2170</v>
      </c>
      <c r="L117" s="41"/>
      <c r="M117" s="187" t="s">
        <v>19</v>
      </c>
      <c r="N117" s="188" t="s">
        <v>46</v>
      </c>
      <c r="O117" s="66"/>
      <c r="P117" s="189">
        <f>O117*H117</f>
        <v>0</v>
      </c>
      <c r="Q117" s="189">
        <v>2E-05</v>
      </c>
      <c r="R117" s="189">
        <f>Q117*H117</f>
        <v>0.004600000000000001</v>
      </c>
      <c r="S117" s="189">
        <v>0.001</v>
      </c>
      <c r="T117" s="190">
        <f>S117*H117</f>
        <v>0.23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169</v>
      </c>
      <c r="AT117" s="191" t="s">
        <v>147</v>
      </c>
      <c r="AU117" s="191" t="s">
        <v>85</v>
      </c>
      <c r="AY117" s="19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83</v>
      </c>
      <c r="BK117" s="192">
        <f>ROUND(I117*H117,2)</f>
        <v>0</v>
      </c>
      <c r="BL117" s="19" t="s">
        <v>169</v>
      </c>
      <c r="BM117" s="191" t="s">
        <v>2188</v>
      </c>
    </row>
    <row r="118" spans="1:47" s="2" customFormat="1" ht="11.25">
      <c r="A118" s="36"/>
      <c r="B118" s="37"/>
      <c r="C118" s="38"/>
      <c r="D118" s="193" t="s">
        <v>154</v>
      </c>
      <c r="E118" s="38"/>
      <c r="F118" s="194" t="s">
        <v>2187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154</v>
      </c>
      <c r="AU118" s="19" t="s">
        <v>85</v>
      </c>
    </row>
    <row r="119" spans="1:47" s="2" customFormat="1" ht="11.25">
      <c r="A119" s="36"/>
      <c r="B119" s="37"/>
      <c r="C119" s="38"/>
      <c r="D119" s="198" t="s">
        <v>155</v>
      </c>
      <c r="E119" s="38"/>
      <c r="F119" s="199" t="s">
        <v>2189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155</v>
      </c>
      <c r="AU119" s="19" t="s">
        <v>85</v>
      </c>
    </row>
    <row r="120" spans="2:63" s="12" customFormat="1" ht="25.9" customHeight="1">
      <c r="B120" s="164"/>
      <c r="C120" s="165"/>
      <c r="D120" s="166" t="s">
        <v>74</v>
      </c>
      <c r="E120" s="167" t="s">
        <v>1021</v>
      </c>
      <c r="F120" s="167" t="s">
        <v>1022</v>
      </c>
      <c r="G120" s="165"/>
      <c r="H120" s="165"/>
      <c r="I120" s="168"/>
      <c r="J120" s="169">
        <f>BK120</f>
        <v>0</v>
      </c>
      <c r="K120" s="165"/>
      <c r="L120" s="170"/>
      <c r="M120" s="171"/>
      <c r="N120" s="172"/>
      <c r="O120" s="172"/>
      <c r="P120" s="173">
        <f>P121</f>
        <v>0</v>
      </c>
      <c r="Q120" s="172"/>
      <c r="R120" s="173">
        <f>R121</f>
        <v>0.03718</v>
      </c>
      <c r="S120" s="172"/>
      <c r="T120" s="174">
        <f>T121</f>
        <v>0</v>
      </c>
      <c r="AR120" s="175" t="s">
        <v>85</v>
      </c>
      <c r="AT120" s="176" t="s">
        <v>74</v>
      </c>
      <c r="AU120" s="176" t="s">
        <v>75</v>
      </c>
      <c r="AY120" s="175" t="s">
        <v>144</v>
      </c>
      <c r="BK120" s="177">
        <f>BK121</f>
        <v>0</v>
      </c>
    </row>
    <row r="121" spans="2:63" s="12" customFormat="1" ht="22.9" customHeight="1">
      <c r="B121" s="164"/>
      <c r="C121" s="165"/>
      <c r="D121" s="166" t="s">
        <v>74</v>
      </c>
      <c r="E121" s="178" t="s">
        <v>1263</v>
      </c>
      <c r="F121" s="178" t="s">
        <v>1264</v>
      </c>
      <c r="G121" s="165"/>
      <c r="H121" s="165"/>
      <c r="I121" s="168"/>
      <c r="J121" s="179">
        <f>BK121</f>
        <v>0</v>
      </c>
      <c r="K121" s="165"/>
      <c r="L121" s="170"/>
      <c r="M121" s="171"/>
      <c r="N121" s="172"/>
      <c r="O121" s="172"/>
      <c r="P121" s="173">
        <f>SUM(P122:P184)</f>
        <v>0</v>
      </c>
      <c r="Q121" s="172"/>
      <c r="R121" s="173">
        <f>SUM(R122:R184)</f>
        <v>0.03718</v>
      </c>
      <c r="S121" s="172"/>
      <c r="T121" s="174">
        <f>SUM(T122:T184)</f>
        <v>0</v>
      </c>
      <c r="AR121" s="175" t="s">
        <v>85</v>
      </c>
      <c r="AT121" s="176" t="s">
        <v>74</v>
      </c>
      <c r="AU121" s="176" t="s">
        <v>83</v>
      </c>
      <c r="AY121" s="175" t="s">
        <v>144</v>
      </c>
      <c r="BK121" s="177">
        <f>SUM(BK122:BK184)</f>
        <v>0</v>
      </c>
    </row>
    <row r="122" spans="1:65" s="2" customFormat="1" ht="24.2" customHeight="1">
      <c r="A122" s="36"/>
      <c r="B122" s="37"/>
      <c r="C122" s="180" t="s">
        <v>196</v>
      </c>
      <c r="D122" s="180" t="s">
        <v>147</v>
      </c>
      <c r="E122" s="181" t="s">
        <v>2190</v>
      </c>
      <c r="F122" s="182" t="s">
        <v>2191</v>
      </c>
      <c r="G122" s="183" t="s">
        <v>348</v>
      </c>
      <c r="H122" s="184">
        <v>20</v>
      </c>
      <c r="I122" s="185"/>
      <c r="J122" s="186">
        <f>ROUND(I122*H122,2)</f>
        <v>0</v>
      </c>
      <c r="K122" s="182" t="s">
        <v>164</v>
      </c>
      <c r="L122" s="41"/>
      <c r="M122" s="187" t="s">
        <v>19</v>
      </c>
      <c r="N122" s="188" t="s">
        <v>46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249</v>
      </c>
      <c r="AT122" s="191" t="s">
        <v>147</v>
      </c>
      <c r="AU122" s="191" t="s">
        <v>85</v>
      </c>
      <c r="AY122" s="19" t="s">
        <v>144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83</v>
      </c>
      <c r="BK122" s="192">
        <f>ROUND(I122*H122,2)</f>
        <v>0</v>
      </c>
      <c r="BL122" s="19" t="s">
        <v>249</v>
      </c>
      <c r="BM122" s="191" t="s">
        <v>2192</v>
      </c>
    </row>
    <row r="123" spans="1:47" s="2" customFormat="1" ht="19.5">
      <c r="A123" s="36"/>
      <c r="B123" s="37"/>
      <c r="C123" s="38"/>
      <c r="D123" s="193" t="s">
        <v>154</v>
      </c>
      <c r="E123" s="38"/>
      <c r="F123" s="194" t="s">
        <v>2191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154</v>
      </c>
      <c r="AU123" s="19" t="s">
        <v>85</v>
      </c>
    </row>
    <row r="124" spans="1:47" s="2" customFormat="1" ht="11.25">
      <c r="A124" s="36"/>
      <c r="B124" s="37"/>
      <c r="C124" s="38"/>
      <c r="D124" s="198" t="s">
        <v>155</v>
      </c>
      <c r="E124" s="38"/>
      <c r="F124" s="199" t="s">
        <v>2193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155</v>
      </c>
      <c r="AU124" s="19" t="s">
        <v>85</v>
      </c>
    </row>
    <row r="125" spans="1:65" s="2" customFormat="1" ht="16.5" customHeight="1">
      <c r="A125" s="36"/>
      <c r="B125" s="37"/>
      <c r="C125" s="248" t="s">
        <v>203</v>
      </c>
      <c r="D125" s="248" t="s">
        <v>654</v>
      </c>
      <c r="E125" s="249" t="s">
        <v>2194</v>
      </c>
      <c r="F125" s="250" t="s">
        <v>2195</v>
      </c>
      <c r="G125" s="251" t="s">
        <v>348</v>
      </c>
      <c r="H125" s="252">
        <v>21</v>
      </c>
      <c r="I125" s="253"/>
      <c r="J125" s="254">
        <f>ROUND(I125*H125,2)</f>
        <v>0</v>
      </c>
      <c r="K125" s="250" t="s">
        <v>164</v>
      </c>
      <c r="L125" s="255"/>
      <c r="M125" s="256" t="s">
        <v>19</v>
      </c>
      <c r="N125" s="257" t="s">
        <v>46</v>
      </c>
      <c r="O125" s="66"/>
      <c r="P125" s="189">
        <f>O125*H125</f>
        <v>0</v>
      </c>
      <c r="Q125" s="189">
        <v>0.00019</v>
      </c>
      <c r="R125" s="189">
        <f>Q125*H125</f>
        <v>0.0039900000000000005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573</v>
      </c>
      <c r="AT125" s="191" t="s">
        <v>654</v>
      </c>
      <c r="AU125" s="191" t="s">
        <v>85</v>
      </c>
      <c r="AY125" s="19" t="s">
        <v>144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83</v>
      </c>
      <c r="BK125" s="192">
        <f>ROUND(I125*H125,2)</f>
        <v>0</v>
      </c>
      <c r="BL125" s="19" t="s">
        <v>249</v>
      </c>
      <c r="BM125" s="191" t="s">
        <v>2196</v>
      </c>
    </row>
    <row r="126" spans="1:47" s="2" customFormat="1" ht="11.25">
      <c r="A126" s="36"/>
      <c r="B126" s="37"/>
      <c r="C126" s="38"/>
      <c r="D126" s="193" t="s">
        <v>154</v>
      </c>
      <c r="E126" s="38"/>
      <c r="F126" s="194" t="s">
        <v>2195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154</v>
      </c>
      <c r="AU126" s="19" t="s">
        <v>85</v>
      </c>
    </row>
    <row r="127" spans="2:51" s="13" customFormat="1" ht="11.25">
      <c r="B127" s="201"/>
      <c r="C127" s="202"/>
      <c r="D127" s="193" t="s">
        <v>184</v>
      </c>
      <c r="E127" s="203" t="s">
        <v>19</v>
      </c>
      <c r="F127" s="204" t="s">
        <v>2197</v>
      </c>
      <c r="G127" s="202"/>
      <c r="H127" s="205">
        <v>21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184</v>
      </c>
      <c r="AU127" s="211" t="s">
        <v>85</v>
      </c>
      <c r="AV127" s="13" t="s">
        <v>85</v>
      </c>
      <c r="AW127" s="13" t="s">
        <v>37</v>
      </c>
      <c r="AX127" s="13" t="s">
        <v>83</v>
      </c>
      <c r="AY127" s="211" t="s">
        <v>144</v>
      </c>
    </row>
    <row r="128" spans="1:65" s="2" customFormat="1" ht="24.2" customHeight="1">
      <c r="A128" s="36"/>
      <c r="B128" s="37"/>
      <c r="C128" s="180" t="s">
        <v>195</v>
      </c>
      <c r="D128" s="180" t="s">
        <v>147</v>
      </c>
      <c r="E128" s="181" t="s">
        <v>2198</v>
      </c>
      <c r="F128" s="182" t="s">
        <v>2199</v>
      </c>
      <c r="G128" s="183" t="s">
        <v>348</v>
      </c>
      <c r="H128" s="184">
        <v>20</v>
      </c>
      <c r="I128" s="185"/>
      <c r="J128" s="186">
        <f>ROUND(I128*H128,2)</f>
        <v>0</v>
      </c>
      <c r="K128" s="182" t="s">
        <v>164</v>
      </c>
      <c r="L128" s="41"/>
      <c r="M128" s="187" t="s">
        <v>19</v>
      </c>
      <c r="N128" s="188" t="s">
        <v>46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249</v>
      </c>
      <c r="AT128" s="191" t="s">
        <v>147</v>
      </c>
      <c r="AU128" s="191" t="s">
        <v>85</v>
      </c>
      <c r="AY128" s="19" t="s">
        <v>144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83</v>
      </c>
      <c r="BK128" s="192">
        <f>ROUND(I128*H128,2)</f>
        <v>0</v>
      </c>
      <c r="BL128" s="19" t="s">
        <v>249</v>
      </c>
      <c r="BM128" s="191" t="s">
        <v>2200</v>
      </c>
    </row>
    <row r="129" spans="1:47" s="2" customFormat="1" ht="19.5">
      <c r="A129" s="36"/>
      <c r="B129" s="37"/>
      <c r="C129" s="38"/>
      <c r="D129" s="193" t="s">
        <v>154</v>
      </c>
      <c r="E129" s="38"/>
      <c r="F129" s="194" t="s">
        <v>2199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154</v>
      </c>
      <c r="AU129" s="19" t="s">
        <v>85</v>
      </c>
    </row>
    <row r="130" spans="1:47" s="2" customFormat="1" ht="11.25">
      <c r="A130" s="36"/>
      <c r="B130" s="37"/>
      <c r="C130" s="38"/>
      <c r="D130" s="198" t="s">
        <v>155</v>
      </c>
      <c r="E130" s="38"/>
      <c r="F130" s="199" t="s">
        <v>2201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155</v>
      </c>
      <c r="AU130" s="19" t="s">
        <v>85</v>
      </c>
    </row>
    <row r="131" spans="1:65" s="2" customFormat="1" ht="16.5" customHeight="1">
      <c r="A131" s="36"/>
      <c r="B131" s="37"/>
      <c r="C131" s="248" t="s">
        <v>214</v>
      </c>
      <c r="D131" s="248" t="s">
        <v>654</v>
      </c>
      <c r="E131" s="249" t="s">
        <v>2202</v>
      </c>
      <c r="F131" s="250" t="s">
        <v>2203</v>
      </c>
      <c r="G131" s="251" t="s">
        <v>348</v>
      </c>
      <c r="H131" s="252">
        <v>21</v>
      </c>
      <c r="I131" s="253"/>
      <c r="J131" s="254">
        <f>ROUND(I131*H131,2)</f>
        <v>0</v>
      </c>
      <c r="K131" s="250" t="s">
        <v>164</v>
      </c>
      <c r="L131" s="255"/>
      <c r="M131" s="256" t="s">
        <v>19</v>
      </c>
      <c r="N131" s="257" t="s">
        <v>46</v>
      </c>
      <c r="O131" s="66"/>
      <c r="P131" s="189">
        <f>O131*H131</f>
        <v>0</v>
      </c>
      <c r="Q131" s="189">
        <v>1E-05</v>
      </c>
      <c r="R131" s="189">
        <f>Q131*H131</f>
        <v>0.00021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573</v>
      </c>
      <c r="AT131" s="191" t="s">
        <v>654</v>
      </c>
      <c r="AU131" s="191" t="s">
        <v>85</v>
      </c>
      <c r="AY131" s="19" t="s">
        <v>144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83</v>
      </c>
      <c r="BK131" s="192">
        <f>ROUND(I131*H131,2)</f>
        <v>0</v>
      </c>
      <c r="BL131" s="19" t="s">
        <v>249</v>
      </c>
      <c r="BM131" s="191" t="s">
        <v>2204</v>
      </c>
    </row>
    <row r="132" spans="1:47" s="2" customFormat="1" ht="11.25">
      <c r="A132" s="36"/>
      <c r="B132" s="37"/>
      <c r="C132" s="38"/>
      <c r="D132" s="193" t="s">
        <v>154</v>
      </c>
      <c r="E132" s="38"/>
      <c r="F132" s="194" t="s">
        <v>2203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154</v>
      </c>
      <c r="AU132" s="19" t="s">
        <v>85</v>
      </c>
    </row>
    <row r="133" spans="2:51" s="13" customFormat="1" ht="11.25">
      <c r="B133" s="201"/>
      <c r="C133" s="202"/>
      <c r="D133" s="193" t="s">
        <v>184</v>
      </c>
      <c r="E133" s="203" t="s">
        <v>19</v>
      </c>
      <c r="F133" s="204" t="s">
        <v>2197</v>
      </c>
      <c r="G133" s="202"/>
      <c r="H133" s="205">
        <v>21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184</v>
      </c>
      <c r="AU133" s="211" t="s">
        <v>85</v>
      </c>
      <c r="AV133" s="13" t="s">
        <v>85</v>
      </c>
      <c r="AW133" s="13" t="s">
        <v>37</v>
      </c>
      <c r="AX133" s="13" t="s">
        <v>83</v>
      </c>
      <c r="AY133" s="211" t="s">
        <v>144</v>
      </c>
    </row>
    <row r="134" spans="1:65" s="2" customFormat="1" ht="24.2" customHeight="1">
      <c r="A134" s="36"/>
      <c r="B134" s="37"/>
      <c r="C134" s="180" t="s">
        <v>221</v>
      </c>
      <c r="D134" s="180" t="s">
        <v>147</v>
      </c>
      <c r="E134" s="181" t="s">
        <v>2205</v>
      </c>
      <c r="F134" s="182" t="s">
        <v>2206</v>
      </c>
      <c r="G134" s="183" t="s">
        <v>150</v>
      </c>
      <c r="H134" s="184">
        <v>54</v>
      </c>
      <c r="I134" s="185"/>
      <c r="J134" s="186">
        <f>ROUND(I134*H134,2)</f>
        <v>0</v>
      </c>
      <c r="K134" s="182" t="s">
        <v>2170</v>
      </c>
      <c r="L134" s="41"/>
      <c r="M134" s="187" t="s">
        <v>19</v>
      </c>
      <c r="N134" s="188" t="s">
        <v>46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249</v>
      </c>
      <c r="AT134" s="191" t="s">
        <v>147</v>
      </c>
      <c r="AU134" s="191" t="s">
        <v>85</v>
      </c>
      <c r="AY134" s="19" t="s">
        <v>144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83</v>
      </c>
      <c r="BK134" s="192">
        <f>ROUND(I134*H134,2)</f>
        <v>0</v>
      </c>
      <c r="BL134" s="19" t="s">
        <v>249</v>
      </c>
      <c r="BM134" s="191" t="s">
        <v>2207</v>
      </c>
    </row>
    <row r="135" spans="1:47" s="2" customFormat="1" ht="19.5">
      <c r="A135" s="36"/>
      <c r="B135" s="37"/>
      <c r="C135" s="38"/>
      <c r="D135" s="193" t="s">
        <v>154</v>
      </c>
      <c r="E135" s="38"/>
      <c r="F135" s="194" t="s">
        <v>2206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154</v>
      </c>
      <c r="AU135" s="19" t="s">
        <v>85</v>
      </c>
    </row>
    <row r="136" spans="1:47" s="2" customFormat="1" ht="11.25">
      <c r="A136" s="36"/>
      <c r="B136" s="37"/>
      <c r="C136" s="38"/>
      <c r="D136" s="198" t="s">
        <v>155</v>
      </c>
      <c r="E136" s="38"/>
      <c r="F136" s="199" t="s">
        <v>2208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155</v>
      </c>
      <c r="AU136" s="19" t="s">
        <v>85</v>
      </c>
    </row>
    <row r="137" spans="1:65" s="2" customFormat="1" ht="16.5" customHeight="1">
      <c r="A137" s="36"/>
      <c r="B137" s="37"/>
      <c r="C137" s="248" t="s">
        <v>227</v>
      </c>
      <c r="D137" s="248" t="s">
        <v>654</v>
      </c>
      <c r="E137" s="249" t="s">
        <v>2209</v>
      </c>
      <c r="F137" s="250" t="s">
        <v>2210</v>
      </c>
      <c r="G137" s="251" t="s">
        <v>150</v>
      </c>
      <c r="H137" s="252">
        <v>54</v>
      </c>
      <c r="I137" s="253"/>
      <c r="J137" s="254">
        <f>ROUND(I137*H137,2)</f>
        <v>0</v>
      </c>
      <c r="K137" s="250" t="s">
        <v>2170</v>
      </c>
      <c r="L137" s="255"/>
      <c r="M137" s="256" t="s">
        <v>19</v>
      </c>
      <c r="N137" s="257" t="s">
        <v>46</v>
      </c>
      <c r="O137" s="66"/>
      <c r="P137" s="189">
        <f>O137*H137</f>
        <v>0</v>
      </c>
      <c r="Q137" s="189">
        <v>4E-05</v>
      </c>
      <c r="R137" s="189">
        <f>Q137*H137</f>
        <v>0.00216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573</v>
      </c>
      <c r="AT137" s="191" t="s">
        <v>654</v>
      </c>
      <c r="AU137" s="191" t="s">
        <v>85</v>
      </c>
      <c r="AY137" s="19" t="s">
        <v>144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83</v>
      </c>
      <c r="BK137" s="192">
        <f>ROUND(I137*H137,2)</f>
        <v>0</v>
      </c>
      <c r="BL137" s="19" t="s">
        <v>249</v>
      </c>
      <c r="BM137" s="191" t="s">
        <v>2211</v>
      </c>
    </row>
    <row r="138" spans="1:47" s="2" customFormat="1" ht="11.25">
      <c r="A138" s="36"/>
      <c r="B138" s="37"/>
      <c r="C138" s="38"/>
      <c r="D138" s="193" t="s">
        <v>154</v>
      </c>
      <c r="E138" s="38"/>
      <c r="F138" s="194" t="s">
        <v>2210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154</v>
      </c>
      <c r="AU138" s="19" t="s">
        <v>85</v>
      </c>
    </row>
    <row r="139" spans="1:65" s="2" customFormat="1" ht="16.5" customHeight="1">
      <c r="A139" s="36"/>
      <c r="B139" s="37"/>
      <c r="C139" s="248" t="s">
        <v>232</v>
      </c>
      <c r="D139" s="248" t="s">
        <v>654</v>
      </c>
      <c r="E139" s="249" t="s">
        <v>2212</v>
      </c>
      <c r="F139" s="250" t="s">
        <v>2213</v>
      </c>
      <c r="G139" s="251" t="s">
        <v>150</v>
      </c>
      <c r="H139" s="252">
        <v>35</v>
      </c>
      <c r="I139" s="253"/>
      <c r="J139" s="254">
        <f>ROUND(I139*H139,2)</f>
        <v>0</v>
      </c>
      <c r="K139" s="250" t="s">
        <v>2170</v>
      </c>
      <c r="L139" s="255"/>
      <c r="M139" s="256" t="s">
        <v>19</v>
      </c>
      <c r="N139" s="257" t="s">
        <v>46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573</v>
      </c>
      <c r="AT139" s="191" t="s">
        <v>654</v>
      </c>
      <c r="AU139" s="191" t="s">
        <v>85</v>
      </c>
      <c r="AY139" s="19" t="s">
        <v>144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83</v>
      </c>
      <c r="BK139" s="192">
        <f>ROUND(I139*H139,2)</f>
        <v>0</v>
      </c>
      <c r="BL139" s="19" t="s">
        <v>249</v>
      </c>
      <c r="BM139" s="191" t="s">
        <v>2214</v>
      </c>
    </row>
    <row r="140" spans="1:47" s="2" customFormat="1" ht="11.25">
      <c r="A140" s="36"/>
      <c r="B140" s="37"/>
      <c r="C140" s="38"/>
      <c r="D140" s="193" t="s">
        <v>154</v>
      </c>
      <c r="E140" s="38"/>
      <c r="F140" s="194" t="s">
        <v>2213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154</v>
      </c>
      <c r="AU140" s="19" t="s">
        <v>85</v>
      </c>
    </row>
    <row r="141" spans="1:65" s="2" customFormat="1" ht="16.5" customHeight="1">
      <c r="A141" s="36"/>
      <c r="B141" s="37"/>
      <c r="C141" s="248" t="s">
        <v>237</v>
      </c>
      <c r="D141" s="248" t="s">
        <v>654</v>
      </c>
      <c r="E141" s="249" t="s">
        <v>2215</v>
      </c>
      <c r="F141" s="250" t="s">
        <v>2216</v>
      </c>
      <c r="G141" s="251" t="s">
        <v>150</v>
      </c>
      <c r="H141" s="252">
        <v>25</v>
      </c>
      <c r="I141" s="253"/>
      <c r="J141" s="254">
        <f>ROUND(I141*H141,2)</f>
        <v>0</v>
      </c>
      <c r="K141" s="250" t="s">
        <v>2170</v>
      </c>
      <c r="L141" s="255"/>
      <c r="M141" s="256" t="s">
        <v>19</v>
      </c>
      <c r="N141" s="257" t="s">
        <v>46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573</v>
      </c>
      <c r="AT141" s="191" t="s">
        <v>654</v>
      </c>
      <c r="AU141" s="191" t="s">
        <v>85</v>
      </c>
      <c r="AY141" s="19" t="s">
        <v>144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83</v>
      </c>
      <c r="BK141" s="192">
        <f>ROUND(I141*H141,2)</f>
        <v>0</v>
      </c>
      <c r="BL141" s="19" t="s">
        <v>249</v>
      </c>
      <c r="BM141" s="191" t="s">
        <v>2217</v>
      </c>
    </row>
    <row r="142" spans="1:47" s="2" customFormat="1" ht="11.25">
      <c r="A142" s="36"/>
      <c r="B142" s="37"/>
      <c r="C142" s="38"/>
      <c r="D142" s="193" t="s">
        <v>154</v>
      </c>
      <c r="E142" s="38"/>
      <c r="F142" s="194" t="s">
        <v>2216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154</v>
      </c>
      <c r="AU142" s="19" t="s">
        <v>85</v>
      </c>
    </row>
    <row r="143" spans="1:65" s="2" customFormat="1" ht="16.5" customHeight="1">
      <c r="A143" s="36"/>
      <c r="B143" s="37"/>
      <c r="C143" s="248" t="s">
        <v>8</v>
      </c>
      <c r="D143" s="248" t="s">
        <v>654</v>
      </c>
      <c r="E143" s="249" t="s">
        <v>2218</v>
      </c>
      <c r="F143" s="250" t="s">
        <v>2219</v>
      </c>
      <c r="G143" s="251" t="s">
        <v>150</v>
      </c>
      <c r="H143" s="252">
        <v>20</v>
      </c>
      <c r="I143" s="253"/>
      <c r="J143" s="254">
        <f>ROUND(I143*H143,2)</f>
        <v>0</v>
      </c>
      <c r="K143" s="250" t="s">
        <v>2170</v>
      </c>
      <c r="L143" s="255"/>
      <c r="M143" s="256" t="s">
        <v>19</v>
      </c>
      <c r="N143" s="257" t="s">
        <v>46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573</v>
      </c>
      <c r="AT143" s="191" t="s">
        <v>654</v>
      </c>
      <c r="AU143" s="191" t="s">
        <v>85</v>
      </c>
      <c r="AY143" s="19" t="s">
        <v>144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83</v>
      </c>
      <c r="BK143" s="192">
        <f>ROUND(I143*H143,2)</f>
        <v>0</v>
      </c>
      <c r="BL143" s="19" t="s">
        <v>249</v>
      </c>
      <c r="BM143" s="191" t="s">
        <v>2220</v>
      </c>
    </row>
    <row r="144" spans="1:47" s="2" customFormat="1" ht="11.25">
      <c r="A144" s="36"/>
      <c r="B144" s="37"/>
      <c r="C144" s="38"/>
      <c r="D144" s="193" t="s">
        <v>154</v>
      </c>
      <c r="E144" s="38"/>
      <c r="F144" s="194" t="s">
        <v>2219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154</v>
      </c>
      <c r="AU144" s="19" t="s">
        <v>85</v>
      </c>
    </row>
    <row r="145" spans="1:65" s="2" customFormat="1" ht="24.2" customHeight="1">
      <c r="A145" s="36"/>
      <c r="B145" s="37"/>
      <c r="C145" s="180" t="s">
        <v>249</v>
      </c>
      <c r="D145" s="180" t="s">
        <v>147</v>
      </c>
      <c r="E145" s="181" t="s">
        <v>2221</v>
      </c>
      <c r="F145" s="182" t="s">
        <v>2222</v>
      </c>
      <c r="G145" s="183" t="s">
        <v>150</v>
      </c>
      <c r="H145" s="184">
        <v>4</v>
      </c>
      <c r="I145" s="185"/>
      <c r="J145" s="186">
        <f>ROUND(I145*H145,2)</f>
        <v>0</v>
      </c>
      <c r="K145" s="182" t="s">
        <v>164</v>
      </c>
      <c r="L145" s="41"/>
      <c r="M145" s="187" t="s">
        <v>19</v>
      </c>
      <c r="N145" s="188" t="s">
        <v>46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249</v>
      </c>
      <c r="AT145" s="191" t="s">
        <v>147</v>
      </c>
      <c r="AU145" s="191" t="s">
        <v>85</v>
      </c>
      <c r="AY145" s="19" t="s">
        <v>144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83</v>
      </c>
      <c r="BK145" s="192">
        <f>ROUND(I145*H145,2)</f>
        <v>0</v>
      </c>
      <c r="BL145" s="19" t="s">
        <v>249</v>
      </c>
      <c r="BM145" s="191" t="s">
        <v>2223</v>
      </c>
    </row>
    <row r="146" spans="1:47" s="2" customFormat="1" ht="11.25">
      <c r="A146" s="36"/>
      <c r="B146" s="37"/>
      <c r="C146" s="38"/>
      <c r="D146" s="193" t="s">
        <v>154</v>
      </c>
      <c r="E146" s="38"/>
      <c r="F146" s="194" t="s">
        <v>2222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154</v>
      </c>
      <c r="AU146" s="19" t="s">
        <v>85</v>
      </c>
    </row>
    <row r="147" spans="1:47" s="2" customFormat="1" ht="11.25">
      <c r="A147" s="36"/>
      <c r="B147" s="37"/>
      <c r="C147" s="38"/>
      <c r="D147" s="198" t="s">
        <v>155</v>
      </c>
      <c r="E147" s="38"/>
      <c r="F147" s="199" t="s">
        <v>2224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155</v>
      </c>
      <c r="AU147" s="19" t="s">
        <v>85</v>
      </c>
    </row>
    <row r="148" spans="1:65" s="2" customFormat="1" ht="16.5" customHeight="1">
      <c r="A148" s="36"/>
      <c r="B148" s="37"/>
      <c r="C148" s="248" t="s">
        <v>254</v>
      </c>
      <c r="D148" s="248" t="s">
        <v>654</v>
      </c>
      <c r="E148" s="249" t="s">
        <v>2225</v>
      </c>
      <c r="F148" s="250" t="s">
        <v>2226</v>
      </c>
      <c r="G148" s="251" t="s">
        <v>150</v>
      </c>
      <c r="H148" s="252">
        <v>4</v>
      </c>
      <c r="I148" s="253"/>
      <c r="J148" s="254">
        <f>ROUND(I148*H148,2)</f>
        <v>0</v>
      </c>
      <c r="K148" s="250" t="s">
        <v>19</v>
      </c>
      <c r="L148" s="255"/>
      <c r="M148" s="256" t="s">
        <v>19</v>
      </c>
      <c r="N148" s="257" t="s">
        <v>46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573</v>
      </c>
      <c r="AT148" s="191" t="s">
        <v>654</v>
      </c>
      <c r="AU148" s="191" t="s">
        <v>85</v>
      </c>
      <c r="AY148" s="19" t="s">
        <v>144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83</v>
      </c>
      <c r="BK148" s="192">
        <f>ROUND(I148*H148,2)</f>
        <v>0</v>
      </c>
      <c r="BL148" s="19" t="s">
        <v>249</v>
      </c>
      <c r="BM148" s="191" t="s">
        <v>2227</v>
      </c>
    </row>
    <row r="149" spans="1:47" s="2" customFormat="1" ht="11.25">
      <c r="A149" s="36"/>
      <c r="B149" s="37"/>
      <c r="C149" s="38"/>
      <c r="D149" s="193" t="s">
        <v>154</v>
      </c>
      <c r="E149" s="38"/>
      <c r="F149" s="194" t="s">
        <v>2226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154</v>
      </c>
      <c r="AU149" s="19" t="s">
        <v>85</v>
      </c>
    </row>
    <row r="150" spans="1:65" s="2" customFormat="1" ht="24.2" customHeight="1">
      <c r="A150" s="36"/>
      <c r="B150" s="37"/>
      <c r="C150" s="180" t="s">
        <v>259</v>
      </c>
      <c r="D150" s="180" t="s">
        <v>147</v>
      </c>
      <c r="E150" s="181" t="s">
        <v>2228</v>
      </c>
      <c r="F150" s="182" t="s">
        <v>2229</v>
      </c>
      <c r="G150" s="183" t="s">
        <v>150</v>
      </c>
      <c r="H150" s="184">
        <v>50</v>
      </c>
      <c r="I150" s="185"/>
      <c r="J150" s="186">
        <f>ROUND(I150*H150,2)</f>
        <v>0</v>
      </c>
      <c r="K150" s="182" t="s">
        <v>164</v>
      </c>
      <c r="L150" s="41"/>
      <c r="M150" s="187" t="s">
        <v>19</v>
      </c>
      <c r="N150" s="188" t="s">
        <v>46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249</v>
      </c>
      <c r="AT150" s="191" t="s">
        <v>147</v>
      </c>
      <c r="AU150" s="191" t="s">
        <v>85</v>
      </c>
      <c r="AY150" s="19" t="s">
        <v>144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83</v>
      </c>
      <c r="BK150" s="192">
        <f>ROUND(I150*H150,2)</f>
        <v>0</v>
      </c>
      <c r="BL150" s="19" t="s">
        <v>249</v>
      </c>
      <c r="BM150" s="191" t="s">
        <v>2230</v>
      </c>
    </row>
    <row r="151" spans="1:47" s="2" customFormat="1" ht="19.5">
      <c r="A151" s="36"/>
      <c r="B151" s="37"/>
      <c r="C151" s="38"/>
      <c r="D151" s="193" t="s">
        <v>154</v>
      </c>
      <c r="E151" s="38"/>
      <c r="F151" s="194" t="s">
        <v>2229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154</v>
      </c>
      <c r="AU151" s="19" t="s">
        <v>85</v>
      </c>
    </row>
    <row r="152" spans="1:47" s="2" customFormat="1" ht="11.25">
      <c r="A152" s="36"/>
      <c r="B152" s="37"/>
      <c r="C152" s="38"/>
      <c r="D152" s="198" t="s">
        <v>155</v>
      </c>
      <c r="E152" s="38"/>
      <c r="F152" s="199" t="s">
        <v>2231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155</v>
      </c>
      <c r="AU152" s="19" t="s">
        <v>85</v>
      </c>
    </row>
    <row r="153" spans="1:65" s="2" customFormat="1" ht="24.2" customHeight="1">
      <c r="A153" s="36"/>
      <c r="B153" s="37"/>
      <c r="C153" s="248" t="s">
        <v>266</v>
      </c>
      <c r="D153" s="248" t="s">
        <v>654</v>
      </c>
      <c r="E153" s="249" t="s">
        <v>2232</v>
      </c>
      <c r="F153" s="250" t="s">
        <v>2233</v>
      </c>
      <c r="G153" s="251" t="s">
        <v>150</v>
      </c>
      <c r="H153" s="252">
        <v>50</v>
      </c>
      <c r="I153" s="253"/>
      <c r="J153" s="254">
        <f>ROUND(I153*H153,2)</f>
        <v>0</v>
      </c>
      <c r="K153" s="250" t="s">
        <v>19</v>
      </c>
      <c r="L153" s="255"/>
      <c r="M153" s="256" t="s">
        <v>19</v>
      </c>
      <c r="N153" s="257" t="s">
        <v>46</v>
      </c>
      <c r="O153" s="66"/>
      <c r="P153" s="189">
        <f>O153*H153</f>
        <v>0</v>
      </c>
      <c r="Q153" s="189">
        <v>0.0001</v>
      </c>
      <c r="R153" s="189">
        <f>Q153*H153</f>
        <v>0.005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573</v>
      </c>
      <c r="AT153" s="191" t="s">
        <v>654</v>
      </c>
      <c r="AU153" s="191" t="s">
        <v>85</v>
      </c>
      <c r="AY153" s="19" t="s">
        <v>144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83</v>
      </c>
      <c r="BK153" s="192">
        <f>ROUND(I153*H153,2)</f>
        <v>0</v>
      </c>
      <c r="BL153" s="19" t="s">
        <v>249</v>
      </c>
      <c r="BM153" s="191" t="s">
        <v>2234</v>
      </c>
    </row>
    <row r="154" spans="1:47" s="2" customFormat="1" ht="11.25">
      <c r="A154" s="36"/>
      <c r="B154" s="37"/>
      <c r="C154" s="38"/>
      <c r="D154" s="193" t="s">
        <v>154</v>
      </c>
      <c r="E154" s="38"/>
      <c r="F154" s="194" t="s">
        <v>2233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154</v>
      </c>
      <c r="AU154" s="19" t="s">
        <v>85</v>
      </c>
    </row>
    <row r="155" spans="1:65" s="2" customFormat="1" ht="16.5" customHeight="1">
      <c r="A155" s="36"/>
      <c r="B155" s="37"/>
      <c r="C155" s="180" t="s">
        <v>273</v>
      </c>
      <c r="D155" s="180" t="s">
        <v>147</v>
      </c>
      <c r="E155" s="181" t="s">
        <v>2235</v>
      </c>
      <c r="F155" s="182" t="s">
        <v>2236</v>
      </c>
      <c r="G155" s="183" t="s">
        <v>150</v>
      </c>
      <c r="H155" s="184">
        <v>7</v>
      </c>
      <c r="I155" s="185"/>
      <c r="J155" s="186">
        <f>ROUND(I155*H155,2)</f>
        <v>0</v>
      </c>
      <c r="K155" s="182" t="s">
        <v>164</v>
      </c>
      <c r="L155" s="41"/>
      <c r="M155" s="187" t="s">
        <v>19</v>
      </c>
      <c r="N155" s="188" t="s">
        <v>46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249</v>
      </c>
      <c r="AT155" s="191" t="s">
        <v>147</v>
      </c>
      <c r="AU155" s="191" t="s">
        <v>85</v>
      </c>
      <c r="AY155" s="19" t="s">
        <v>144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83</v>
      </c>
      <c r="BK155" s="192">
        <f>ROUND(I155*H155,2)</f>
        <v>0</v>
      </c>
      <c r="BL155" s="19" t="s">
        <v>249</v>
      </c>
      <c r="BM155" s="191" t="s">
        <v>2237</v>
      </c>
    </row>
    <row r="156" spans="1:47" s="2" customFormat="1" ht="11.25">
      <c r="A156" s="36"/>
      <c r="B156" s="37"/>
      <c r="C156" s="38"/>
      <c r="D156" s="193" t="s">
        <v>154</v>
      </c>
      <c r="E156" s="38"/>
      <c r="F156" s="194" t="s">
        <v>2236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154</v>
      </c>
      <c r="AU156" s="19" t="s">
        <v>85</v>
      </c>
    </row>
    <row r="157" spans="1:47" s="2" customFormat="1" ht="11.25">
      <c r="A157" s="36"/>
      <c r="B157" s="37"/>
      <c r="C157" s="38"/>
      <c r="D157" s="198" t="s">
        <v>155</v>
      </c>
      <c r="E157" s="38"/>
      <c r="F157" s="199" t="s">
        <v>2238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155</v>
      </c>
      <c r="AU157" s="19" t="s">
        <v>85</v>
      </c>
    </row>
    <row r="158" spans="1:65" s="2" customFormat="1" ht="16.5" customHeight="1">
      <c r="A158" s="36"/>
      <c r="B158" s="37"/>
      <c r="C158" s="248" t="s">
        <v>7</v>
      </c>
      <c r="D158" s="248" t="s">
        <v>654</v>
      </c>
      <c r="E158" s="249" t="s">
        <v>2239</v>
      </c>
      <c r="F158" s="250" t="s">
        <v>2240</v>
      </c>
      <c r="G158" s="251" t="s">
        <v>150</v>
      </c>
      <c r="H158" s="252">
        <v>7</v>
      </c>
      <c r="I158" s="253"/>
      <c r="J158" s="254">
        <f>ROUND(I158*H158,2)</f>
        <v>0</v>
      </c>
      <c r="K158" s="250" t="s">
        <v>164</v>
      </c>
      <c r="L158" s="255"/>
      <c r="M158" s="256" t="s">
        <v>19</v>
      </c>
      <c r="N158" s="257" t="s">
        <v>46</v>
      </c>
      <c r="O158" s="66"/>
      <c r="P158" s="189">
        <f>O158*H158</f>
        <v>0</v>
      </c>
      <c r="Q158" s="189">
        <v>0.00027</v>
      </c>
      <c r="R158" s="189">
        <f>Q158*H158</f>
        <v>0.00189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573</v>
      </c>
      <c r="AT158" s="191" t="s">
        <v>654</v>
      </c>
      <c r="AU158" s="191" t="s">
        <v>85</v>
      </c>
      <c r="AY158" s="19" t="s">
        <v>144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83</v>
      </c>
      <c r="BK158" s="192">
        <f>ROUND(I158*H158,2)</f>
        <v>0</v>
      </c>
      <c r="BL158" s="19" t="s">
        <v>249</v>
      </c>
      <c r="BM158" s="191" t="s">
        <v>2241</v>
      </c>
    </row>
    <row r="159" spans="1:47" s="2" customFormat="1" ht="11.25">
      <c r="A159" s="36"/>
      <c r="B159" s="37"/>
      <c r="C159" s="38"/>
      <c r="D159" s="193" t="s">
        <v>154</v>
      </c>
      <c r="E159" s="38"/>
      <c r="F159" s="194" t="s">
        <v>2240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154</v>
      </c>
      <c r="AU159" s="19" t="s">
        <v>85</v>
      </c>
    </row>
    <row r="160" spans="1:65" s="2" customFormat="1" ht="16.5" customHeight="1">
      <c r="A160" s="36"/>
      <c r="B160" s="37"/>
      <c r="C160" s="180" t="s">
        <v>284</v>
      </c>
      <c r="D160" s="180" t="s">
        <v>147</v>
      </c>
      <c r="E160" s="181" t="s">
        <v>2242</v>
      </c>
      <c r="F160" s="182" t="s">
        <v>2243</v>
      </c>
      <c r="G160" s="183" t="s">
        <v>150</v>
      </c>
      <c r="H160" s="184">
        <v>1</v>
      </c>
      <c r="I160" s="185"/>
      <c r="J160" s="186">
        <f>ROUND(I160*H160,2)</f>
        <v>0</v>
      </c>
      <c r="K160" s="182" t="s">
        <v>164</v>
      </c>
      <c r="L160" s="41"/>
      <c r="M160" s="187" t="s">
        <v>19</v>
      </c>
      <c r="N160" s="188" t="s">
        <v>46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249</v>
      </c>
      <c r="AT160" s="191" t="s">
        <v>147</v>
      </c>
      <c r="AU160" s="191" t="s">
        <v>85</v>
      </c>
      <c r="AY160" s="19" t="s">
        <v>144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83</v>
      </c>
      <c r="BK160" s="192">
        <f>ROUND(I160*H160,2)</f>
        <v>0</v>
      </c>
      <c r="BL160" s="19" t="s">
        <v>249</v>
      </c>
      <c r="BM160" s="191" t="s">
        <v>2244</v>
      </c>
    </row>
    <row r="161" spans="1:47" s="2" customFormat="1" ht="11.25">
      <c r="A161" s="36"/>
      <c r="B161" s="37"/>
      <c r="C161" s="38"/>
      <c r="D161" s="193" t="s">
        <v>154</v>
      </c>
      <c r="E161" s="38"/>
      <c r="F161" s="194" t="s">
        <v>2243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154</v>
      </c>
      <c r="AU161" s="19" t="s">
        <v>85</v>
      </c>
    </row>
    <row r="162" spans="1:47" s="2" customFormat="1" ht="11.25">
      <c r="A162" s="36"/>
      <c r="B162" s="37"/>
      <c r="C162" s="38"/>
      <c r="D162" s="198" t="s">
        <v>155</v>
      </c>
      <c r="E162" s="38"/>
      <c r="F162" s="199" t="s">
        <v>2245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155</v>
      </c>
      <c r="AU162" s="19" t="s">
        <v>85</v>
      </c>
    </row>
    <row r="163" spans="1:65" s="2" customFormat="1" ht="16.5" customHeight="1">
      <c r="A163" s="36"/>
      <c r="B163" s="37"/>
      <c r="C163" s="248" t="s">
        <v>290</v>
      </c>
      <c r="D163" s="248" t="s">
        <v>654</v>
      </c>
      <c r="E163" s="249" t="s">
        <v>2246</v>
      </c>
      <c r="F163" s="250" t="s">
        <v>2247</v>
      </c>
      <c r="G163" s="251" t="s">
        <v>150</v>
      </c>
      <c r="H163" s="252">
        <v>1</v>
      </c>
      <c r="I163" s="253"/>
      <c r="J163" s="254">
        <f>ROUND(I163*H163,2)</f>
        <v>0</v>
      </c>
      <c r="K163" s="250" t="s">
        <v>164</v>
      </c>
      <c r="L163" s="255"/>
      <c r="M163" s="256" t="s">
        <v>19</v>
      </c>
      <c r="N163" s="257" t="s">
        <v>46</v>
      </c>
      <c r="O163" s="66"/>
      <c r="P163" s="189">
        <f>O163*H163</f>
        <v>0</v>
      </c>
      <c r="Q163" s="189">
        <v>0.00035</v>
      </c>
      <c r="R163" s="189">
        <f>Q163*H163</f>
        <v>0.00035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573</v>
      </c>
      <c r="AT163" s="191" t="s">
        <v>654</v>
      </c>
      <c r="AU163" s="191" t="s">
        <v>85</v>
      </c>
      <c r="AY163" s="19" t="s">
        <v>144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83</v>
      </c>
      <c r="BK163" s="192">
        <f>ROUND(I163*H163,2)</f>
        <v>0</v>
      </c>
      <c r="BL163" s="19" t="s">
        <v>249</v>
      </c>
      <c r="BM163" s="191" t="s">
        <v>2248</v>
      </c>
    </row>
    <row r="164" spans="1:47" s="2" customFormat="1" ht="11.25">
      <c r="A164" s="36"/>
      <c r="B164" s="37"/>
      <c r="C164" s="38"/>
      <c r="D164" s="193" t="s">
        <v>154</v>
      </c>
      <c r="E164" s="38"/>
      <c r="F164" s="194" t="s">
        <v>2247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154</v>
      </c>
      <c r="AU164" s="19" t="s">
        <v>85</v>
      </c>
    </row>
    <row r="165" spans="1:65" s="2" customFormat="1" ht="16.5" customHeight="1">
      <c r="A165" s="36"/>
      <c r="B165" s="37"/>
      <c r="C165" s="180" t="s">
        <v>298</v>
      </c>
      <c r="D165" s="180" t="s">
        <v>147</v>
      </c>
      <c r="E165" s="181" t="s">
        <v>2249</v>
      </c>
      <c r="F165" s="182" t="s">
        <v>2250</v>
      </c>
      <c r="G165" s="183" t="s">
        <v>150</v>
      </c>
      <c r="H165" s="184">
        <v>1</v>
      </c>
      <c r="I165" s="185"/>
      <c r="J165" s="186">
        <f>ROUND(I165*H165,2)</f>
        <v>0</v>
      </c>
      <c r="K165" s="182" t="s">
        <v>164</v>
      </c>
      <c r="L165" s="41"/>
      <c r="M165" s="187" t="s">
        <v>19</v>
      </c>
      <c r="N165" s="188" t="s">
        <v>46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249</v>
      </c>
      <c r="AT165" s="191" t="s">
        <v>147</v>
      </c>
      <c r="AU165" s="191" t="s">
        <v>85</v>
      </c>
      <c r="AY165" s="19" t="s">
        <v>144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83</v>
      </c>
      <c r="BK165" s="192">
        <f>ROUND(I165*H165,2)</f>
        <v>0</v>
      </c>
      <c r="BL165" s="19" t="s">
        <v>249</v>
      </c>
      <c r="BM165" s="191" t="s">
        <v>2251</v>
      </c>
    </row>
    <row r="166" spans="1:47" s="2" customFormat="1" ht="11.25">
      <c r="A166" s="36"/>
      <c r="B166" s="37"/>
      <c r="C166" s="38"/>
      <c r="D166" s="193" t="s">
        <v>154</v>
      </c>
      <c r="E166" s="38"/>
      <c r="F166" s="194" t="s">
        <v>2250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154</v>
      </c>
      <c r="AU166" s="19" t="s">
        <v>85</v>
      </c>
    </row>
    <row r="167" spans="1:47" s="2" customFormat="1" ht="11.25">
      <c r="A167" s="36"/>
      <c r="B167" s="37"/>
      <c r="C167" s="38"/>
      <c r="D167" s="198" t="s">
        <v>155</v>
      </c>
      <c r="E167" s="38"/>
      <c r="F167" s="199" t="s">
        <v>2252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155</v>
      </c>
      <c r="AU167" s="19" t="s">
        <v>85</v>
      </c>
    </row>
    <row r="168" spans="1:65" s="2" customFormat="1" ht="16.5" customHeight="1">
      <c r="A168" s="36"/>
      <c r="B168" s="37"/>
      <c r="C168" s="248" t="s">
        <v>303</v>
      </c>
      <c r="D168" s="248" t="s">
        <v>654</v>
      </c>
      <c r="E168" s="249" t="s">
        <v>2253</v>
      </c>
      <c r="F168" s="250" t="s">
        <v>2254</v>
      </c>
      <c r="G168" s="251" t="s">
        <v>150</v>
      </c>
      <c r="H168" s="252">
        <v>1</v>
      </c>
      <c r="I168" s="253"/>
      <c r="J168" s="254">
        <f>ROUND(I168*H168,2)</f>
        <v>0</v>
      </c>
      <c r="K168" s="250" t="s">
        <v>164</v>
      </c>
      <c r="L168" s="255"/>
      <c r="M168" s="256" t="s">
        <v>19</v>
      </c>
      <c r="N168" s="257" t="s">
        <v>46</v>
      </c>
      <c r="O168" s="66"/>
      <c r="P168" s="189">
        <f>O168*H168</f>
        <v>0</v>
      </c>
      <c r="Q168" s="189">
        <v>0.0004</v>
      </c>
      <c r="R168" s="189">
        <f>Q168*H168</f>
        <v>0.0004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573</v>
      </c>
      <c r="AT168" s="191" t="s">
        <v>654</v>
      </c>
      <c r="AU168" s="191" t="s">
        <v>85</v>
      </c>
      <c r="AY168" s="19" t="s">
        <v>144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83</v>
      </c>
      <c r="BK168" s="192">
        <f>ROUND(I168*H168,2)</f>
        <v>0</v>
      </c>
      <c r="BL168" s="19" t="s">
        <v>249</v>
      </c>
      <c r="BM168" s="191" t="s">
        <v>2255</v>
      </c>
    </row>
    <row r="169" spans="1:47" s="2" customFormat="1" ht="11.25">
      <c r="A169" s="36"/>
      <c r="B169" s="37"/>
      <c r="C169" s="38"/>
      <c r="D169" s="193" t="s">
        <v>154</v>
      </c>
      <c r="E169" s="38"/>
      <c r="F169" s="194" t="s">
        <v>2254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154</v>
      </c>
      <c r="AU169" s="19" t="s">
        <v>85</v>
      </c>
    </row>
    <row r="170" spans="1:65" s="2" customFormat="1" ht="16.5" customHeight="1">
      <c r="A170" s="36"/>
      <c r="B170" s="37"/>
      <c r="C170" s="180" t="s">
        <v>497</v>
      </c>
      <c r="D170" s="180" t="s">
        <v>147</v>
      </c>
      <c r="E170" s="181" t="s">
        <v>2256</v>
      </c>
      <c r="F170" s="182" t="s">
        <v>2257</v>
      </c>
      <c r="G170" s="183" t="s">
        <v>150</v>
      </c>
      <c r="H170" s="184">
        <v>1</v>
      </c>
      <c r="I170" s="185"/>
      <c r="J170" s="186">
        <f>ROUND(I170*H170,2)</f>
        <v>0</v>
      </c>
      <c r="K170" s="182" t="s">
        <v>164</v>
      </c>
      <c r="L170" s="41"/>
      <c r="M170" s="187" t="s">
        <v>19</v>
      </c>
      <c r="N170" s="188" t="s">
        <v>46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249</v>
      </c>
      <c r="AT170" s="191" t="s">
        <v>147</v>
      </c>
      <c r="AU170" s="191" t="s">
        <v>85</v>
      </c>
      <c r="AY170" s="19" t="s">
        <v>144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83</v>
      </c>
      <c r="BK170" s="192">
        <f>ROUND(I170*H170,2)</f>
        <v>0</v>
      </c>
      <c r="BL170" s="19" t="s">
        <v>249</v>
      </c>
      <c r="BM170" s="191" t="s">
        <v>2258</v>
      </c>
    </row>
    <row r="171" spans="1:47" s="2" customFormat="1" ht="11.25">
      <c r="A171" s="36"/>
      <c r="B171" s="37"/>
      <c r="C171" s="38"/>
      <c r="D171" s="193" t="s">
        <v>154</v>
      </c>
      <c r="E171" s="38"/>
      <c r="F171" s="194" t="s">
        <v>2257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154</v>
      </c>
      <c r="AU171" s="19" t="s">
        <v>85</v>
      </c>
    </row>
    <row r="172" spans="1:47" s="2" customFormat="1" ht="11.25">
      <c r="A172" s="36"/>
      <c r="B172" s="37"/>
      <c r="C172" s="38"/>
      <c r="D172" s="198" t="s">
        <v>155</v>
      </c>
      <c r="E172" s="38"/>
      <c r="F172" s="199" t="s">
        <v>2259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155</v>
      </c>
      <c r="AU172" s="19" t="s">
        <v>85</v>
      </c>
    </row>
    <row r="173" spans="1:65" s="2" customFormat="1" ht="16.5" customHeight="1">
      <c r="A173" s="36"/>
      <c r="B173" s="37"/>
      <c r="C173" s="248" t="s">
        <v>504</v>
      </c>
      <c r="D173" s="248" t="s">
        <v>654</v>
      </c>
      <c r="E173" s="249" t="s">
        <v>2260</v>
      </c>
      <c r="F173" s="250" t="s">
        <v>2261</v>
      </c>
      <c r="G173" s="251" t="s">
        <v>150</v>
      </c>
      <c r="H173" s="252">
        <v>1</v>
      </c>
      <c r="I173" s="253"/>
      <c r="J173" s="254">
        <f>ROUND(I173*H173,2)</f>
        <v>0</v>
      </c>
      <c r="K173" s="250" t="s">
        <v>19</v>
      </c>
      <c r="L173" s="255"/>
      <c r="M173" s="256" t="s">
        <v>19</v>
      </c>
      <c r="N173" s="257" t="s">
        <v>46</v>
      </c>
      <c r="O173" s="66"/>
      <c r="P173" s="189">
        <f>O173*H173</f>
        <v>0</v>
      </c>
      <c r="Q173" s="189">
        <v>0.00036</v>
      </c>
      <c r="R173" s="189">
        <f>Q173*H173</f>
        <v>0.00036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573</v>
      </c>
      <c r="AT173" s="191" t="s">
        <v>654</v>
      </c>
      <c r="AU173" s="191" t="s">
        <v>85</v>
      </c>
      <c r="AY173" s="19" t="s">
        <v>144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83</v>
      </c>
      <c r="BK173" s="192">
        <f>ROUND(I173*H173,2)</f>
        <v>0</v>
      </c>
      <c r="BL173" s="19" t="s">
        <v>249</v>
      </c>
      <c r="BM173" s="191" t="s">
        <v>2262</v>
      </c>
    </row>
    <row r="174" spans="1:47" s="2" customFormat="1" ht="11.25">
      <c r="A174" s="36"/>
      <c r="B174" s="37"/>
      <c r="C174" s="38"/>
      <c r="D174" s="193" t="s">
        <v>154</v>
      </c>
      <c r="E174" s="38"/>
      <c r="F174" s="194" t="s">
        <v>2261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154</v>
      </c>
      <c r="AU174" s="19" t="s">
        <v>85</v>
      </c>
    </row>
    <row r="175" spans="1:65" s="2" customFormat="1" ht="16.5" customHeight="1">
      <c r="A175" s="36"/>
      <c r="B175" s="37"/>
      <c r="C175" s="180" t="s">
        <v>525</v>
      </c>
      <c r="D175" s="180" t="s">
        <v>147</v>
      </c>
      <c r="E175" s="181" t="s">
        <v>2263</v>
      </c>
      <c r="F175" s="182" t="s">
        <v>2264</v>
      </c>
      <c r="G175" s="183" t="s">
        <v>150</v>
      </c>
      <c r="H175" s="184">
        <v>1</v>
      </c>
      <c r="I175" s="185"/>
      <c r="J175" s="186">
        <f>ROUND(I175*H175,2)</f>
        <v>0</v>
      </c>
      <c r="K175" s="182" t="s">
        <v>2170</v>
      </c>
      <c r="L175" s="41"/>
      <c r="M175" s="187" t="s">
        <v>19</v>
      </c>
      <c r="N175" s="188" t="s">
        <v>46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249</v>
      </c>
      <c r="AT175" s="191" t="s">
        <v>147</v>
      </c>
      <c r="AU175" s="191" t="s">
        <v>85</v>
      </c>
      <c r="AY175" s="19" t="s">
        <v>144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83</v>
      </c>
      <c r="BK175" s="192">
        <f>ROUND(I175*H175,2)</f>
        <v>0</v>
      </c>
      <c r="BL175" s="19" t="s">
        <v>249</v>
      </c>
      <c r="BM175" s="191" t="s">
        <v>2265</v>
      </c>
    </row>
    <row r="176" spans="1:47" s="2" customFormat="1" ht="11.25">
      <c r="A176" s="36"/>
      <c r="B176" s="37"/>
      <c r="C176" s="38"/>
      <c r="D176" s="193" t="s">
        <v>154</v>
      </c>
      <c r="E176" s="38"/>
      <c r="F176" s="194" t="s">
        <v>2264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154</v>
      </c>
      <c r="AU176" s="19" t="s">
        <v>85</v>
      </c>
    </row>
    <row r="177" spans="1:47" s="2" customFormat="1" ht="11.25">
      <c r="A177" s="36"/>
      <c r="B177" s="37"/>
      <c r="C177" s="38"/>
      <c r="D177" s="198" t="s">
        <v>155</v>
      </c>
      <c r="E177" s="38"/>
      <c r="F177" s="199" t="s">
        <v>2266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155</v>
      </c>
      <c r="AU177" s="19" t="s">
        <v>85</v>
      </c>
    </row>
    <row r="178" spans="1:65" s="2" customFormat="1" ht="16.5" customHeight="1">
      <c r="A178" s="36"/>
      <c r="B178" s="37"/>
      <c r="C178" s="248" t="s">
        <v>533</v>
      </c>
      <c r="D178" s="248" t="s">
        <v>654</v>
      </c>
      <c r="E178" s="249" t="s">
        <v>2267</v>
      </c>
      <c r="F178" s="250" t="s">
        <v>2268</v>
      </c>
      <c r="G178" s="251" t="s">
        <v>150</v>
      </c>
      <c r="H178" s="252">
        <v>1</v>
      </c>
      <c r="I178" s="253"/>
      <c r="J178" s="254">
        <f>ROUND(I178*H178,2)</f>
        <v>0</v>
      </c>
      <c r="K178" s="250" t="s">
        <v>19</v>
      </c>
      <c r="L178" s="255"/>
      <c r="M178" s="256" t="s">
        <v>19</v>
      </c>
      <c r="N178" s="257" t="s">
        <v>46</v>
      </c>
      <c r="O178" s="66"/>
      <c r="P178" s="189">
        <f>O178*H178</f>
        <v>0</v>
      </c>
      <c r="Q178" s="189">
        <v>0.00032</v>
      </c>
      <c r="R178" s="189">
        <f>Q178*H178</f>
        <v>0.00032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573</v>
      </c>
      <c r="AT178" s="191" t="s">
        <v>654</v>
      </c>
      <c r="AU178" s="191" t="s">
        <v>85</v>
      </c>
      <c r="AY178" s="19" t="s">
        <v>144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83</v>
      </c>
      <c r="BK178" s="192">
        <f>ROUND(I178*H178,2)</f>
        <v>0</v>
      </c>
      <c r="BL178" s="19" t="s">
        <v>249</v>
      </c>
      <c r="BM178" s="191" t="s">
        <v>2269</v>
      </c>
    </row>
    <row r="179" spans="1:47" s="2" customFormat="1" ht="11.25">
      <c r="A179" s="36"/>
      <c r="B179" s="37"/>
      <c r="C179" s="38"/>
      <c r="D179" s="193" t="s">
        <v>154</v>
      </c>
      <c r="E179" s="38"/>
      <c r="F179" s="194" t="s">
        <v>2268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154</v>
      </c>
      <c r="AU179" s="19" t="s">
        <v>85</v>
      </c>
    </row>
    <row r="180" spans="1:65" s="2" customFormat="1" ht="24.2" customHeight="1">
      <c r="A180" s="36"/>
      <c r="B180" s="37"/>
      <c r="C180" s="180" t="s">
        <v>539</v>
      </c>
      <c r="D180" s="180" t="s">
        <v>147</v>
      </c>
      <c r="E180" s="181" t="s">
        <v>2270</v>
      </c>
      <c r="F180" s="182" t="s">
        <v>2271</v>
      </c>
      <c r="G180" s="183" t="s">
        <v>150</v>
      </c>
      <c r="H180" s="184">
        <v>30</v>
      </c>
      <c r="I180" s="185"/>
      <c r="J180" s="186">
        <f>ROUND(I180*H180,2)</f>
        <v>0</v>
      </c>
      <c r="K180" s="182" t="s">
        <v>2272</v>
      </c>
      <c r="L180" s="41"/>
      <c r="M180" s="187" t="s">
        <v>19</v>
      </c>
      <c r="N180" s="188" t="s">
        <v>46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249</v>
      </c>
      <c r="AT180" s="191" t="s">
        <v>147</v>
      </c>
      <c r="AU180" s="191" t="s">
        <v>85</v>
      </c>
      <c r="AY180" s="19" t="s">
        <v>144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83</v>
      </c>
      <c r="BK180" s="192">
        <f>ROUND(I180*H180,2)</f>
        <v>0</v>
      </c>
      <c r="BL180" s="19" t="s">
        <v>249</v>
      </c>
      <c r="BM180" s="191" t="s">
        <v>2273</v>
      </c>
    </row>
    <row r="181" spans="1:47" s="2" customFormat="1" ht="19.5">
      <c r="A181" s="36"/>
      <c r="B181" s="37"/>
      <c r="C181" s="38"/>
      <c r="D181" s="193" t="s">
        <v>154</v>
      </c>
      <c r="E181" s="38"/>
      <c r="F181" s="194" t="s">
        <v>2271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154</v>
      </c>
      <c r="AU181" s="19" t="s">
        <v>85</v>
      </c>
    </row>
    <row r="182" spans="1:47" s="2" customFormat="1" ht="11.25">
      <c r="A182" s="36"/>
      <c r="B182" s="37"/>
      <c r="C182" s="38"/>
      <c r="D182" s="198" t="s">
        <v>155</v>
      </c>
      <c r="E182" s="38"/>
      <c r="F182" s="199" t="s">
        <v>2274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155</v>
      </c>
      <c r="AU182" s="19" t="s">
        <v>85</v>
      </c>
    </row>
    <row r="183" spans="1:65" s="2" customFormat="1" ht="21.75" customHeight="1">
      <c r="A183" s="36"/>
      <c r="B183" s="37"/>
      <c r="C183" s="248" t="s">
        <v>546</v>
      </c>
      <c r="D183" s="248" t="s">
        <v>654</v>
      </c>
      <c r="E183" s="249" t="s">
        <v>2275</v>
      </c>
      <c r="F183" s="250" t="s">
        <v>2276</v>
      </c>
      <c r="G183" s="251" t="s">
        <v>150</v>
      </c>
      <c r="H183" s="252">
        <v>30</v>
      </c>
      <c r="I183" s="253"/>
      <c r="J183" s="254">
        <f>ROUND(I183*H183,2)</f>
        <v>0</v>
      </c>
      <c r="K183" s="250" t="s">
        <v>19</v>
      </c>
      <c r="L183" s="255"/>
      <c r="M183" s="256" t="s">
        <v>19</v>
      </c>
      <c r="N183" s="257" t="s">
        <v>46</v>
      </c>
      <c r="O183" s="66"/>
      <c r="P183" s="189">
        <f>O183*H183</f>
        <v>0</v>
      </c>
      <c r="Q183" s="189">
        <v>0.00075</v>
      </c>
      <c r="R183" s="189">
        <f>Q183*H183</f>
        <v>0.0225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573</v>
      </c>
      <c r="AT183" s="191" t="s">
        <v>654</v>
      </c>
      <c r="AU183" s="191" t="s">
        <v>85</v>
      </c>
      <c r="AY183" s="19" t="s">
        <v>144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83</v>
      </c>
      <c r="BK183" s="192">
        <f>ROUND(I183*H183,2)</f>
        <v>0</v>
      </c>
      <c r="BL183" s="19" t="s">
        <v>249</v>
      </c>
      <c r="BM183" s="191" t="s">
        <v>2277</v>
      </c>
    </row>
    <row r="184" spans="1:47" s="2" customFormat="1" ht="11.25">
      <c r="A184" s="36"/>
      <c r="B184" s="37"/>
      <c r="C184" s="38"/>
      <c r="D184" s="193" t="s">
        <v>154</v>
      </c>
      <c r="E184" s="38"/>
      <c r="F184" s="194" t="s">
        <v>2278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154</v>
      </c>
      <c r="AU184" s="19" t="s">
        <v>85</v>
      </c>
    </row>
    <row r="185" spans="2:63" s="12" customFormat="1" ht="25.9" customHeight="1">
      <c r="B185" s="164"/>
      <c r="C185" s="165"/>
      <c r="D185" s="166" t="s">
        <v>74</v>
      </c>
      <c r="E185" s="167" t="s">
        <v>654</v>
      </c>
      <c r="F185" s="167" t="s">
        <v>2279</v>
      </c>
      <c r="G185" s="165"/>
      <c r="H185" s="165"/>
      <c r="I185" s="168"/>
      <c r="J185" s="169">
        <f>BK185</f>
        <v>0</v>
      </c>
      <c r="K185" s="165"/>
      <c r="L185" s="170"/>
      <c r="M185" s="171"/>
      <c r="N185" s="172"/>
      <c r="O185" s="172"/>
      <c r="P185" s="173">
        <f>P186</f>
        <v>0</v>
      </c>
      <c r="Q185" s="172"/>
      <c r="R185" s="173">
        <f>R186</f>
        <v>0.507495</v>
      </c>
      <c r="S185" s="172"/>
      <c r="T185" s="174">
        <f>T186</f>
        <v>0</v>
      </c>
      <c r="AR185" s="175" t="s">
        <v>161</v>
      </c>
      <c r="AT185" s="176" t="s">
        <v>74</v>
      </c>
      <c r="AU185" s="176" t="s">
        <v>75</v>
      </c>
      <c r="AY185" s="175" t="s">
        <v>144</v>
      </c>
      <c r="BK185" s="177">
        <f>BK186</f>
        <v>0</v>
      </c>
    </row>
    <row r="186" spans="2:63" s="12" customFormat="1" ht="22.9" customHeight="1">
      <c r="B186" s="164"/>
      <c r="C186" s="165"/>
      <c r="D186" s="166" t="s">
        <v>74</v>
      </c>
      <c r="E186" s="178" t="s">
        <v>2280</v>
      </c>
      <c r="F186" s="178" t="s">
        <v>2281</v>
      </c>
      <c r="G186" s="165"/>
      <c r="H186" s="165"/>
      <c r="I186" s="168"/>
      <c r="J186" s="179">
        <f>BK186</f>
        <v>0</v>
      </c>
      <c r="K186" s="165"/>
      <c r="L186" s="170"/>
      <c r="M186" s="171"/>
      <c r="N186" s="172"/>
      <c r="O186" s="172"/>
      <c r="P186" s="173">
        <f>SUM(P187:P225)</f>
        <v>0</v>
      </c>
      <c r="Q186" s="172"/>
      <c r="R186" s="173">
        <f>SUM(R187:R225)</f>
        <v>0.507495</v>
      </c>
      <c r="S186" s="172"/>
      <c r="T186" s="174">
        <f>SUM(T187:T225)</f>
        <v>0</v>
      </c>
      <c r="AR186" s="175" t="s">
        <v>161</v>
      </c>
      <c r="AT186" s="176" t="s">
        <v>74</v>
      </c>
      <c r="AU186" s="176" t="s">
        <v>83</v>
      </c>
      <c r="AY186" s="175" t="s">
        <v>144</v>
      </c>
      <c r="BK186" s="177">
        <f>SUM(BK187:BK225)</f>
        <v>0</v>
      </c>
    </row>
    <row r="187" spans="1:65" s="2" customFormat="1" ht="24.2" customHeight="1">
      <c r="A187" s="36"/>
      <c r="B187" s="37"/>
      <c r="C187" s="180" t="s">
        <v>573</v>
      </c>
      <c r="D187" s="180" t="s">
        <v>147</v>
      </c>
      <c r="E187" s="181" t="s">
        <v>2282</v>
      </c>
      <c r="F187" s="182" t="s">
        <v>2283</v>
      </c>
      <c r="G187" s="183" t="s">
        <v>199</v>
      </c>
      <c r="H187" s="184">
        <v>0.5</v>
      </c>
      <c r="I187" s="185"/>
      <c r="J187" s="186">
        <f>ROUND(I187*H187,2)</f>
        <v>0</v>
      </c>
      <c r="K187" s="182" t="s">
        <v>164</v>
      </c>
      <c r="L187" s="41"/>
      <c r="M187" s="187" t="s">
        <v>19</v>
      </c>
      <c r="N187" s="188" t="s">
        <v>46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786</v>
      </c>
      <c r="AT187" s="191" t="s">
        <v>147</v>
      </c>
      <c r="AU187" s="191" t="s">
        <v>85</v>
      </c>
      <c r="AY187" s="19" t="s">
        <v>144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83</v>
      </c>
      <c r="BK187" s="192">
        <f>ROUND(I187*H187,2)</f>
        <v>0</v>
      </c>
      <c r="BL187" s="19" t="s">
        <v>786</v>
      </c>
      <c r="BM187" s="191" t="s">
        <v>2284</v>
      </c>
    </row>
    <row r="188" spans="1:47" s="2" customFormat="1" ht="11.25">
      <c r="A188" s="36"/>
      <c r="B188" s="37"/>
      <c r="C188" s="38"/>
      <c r="D188" s="193" t="s">
        <v>154</v>
      </c>
      <c r="E188" s="38"/>
      <c r="F188" s="194" t="s">
        <v>2283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154</v>
      </c>
      <c r="AU188" s="19" t="s">
        <v>85</v>
      </c>
    </row>
    <row r="189" spans="1:47" s="2" customFormat="1" ht="11.25">
      <c r="A189" s="36"/>
      <c r="B189" s="37"/>
      <c r="C189" s="38"/>
      <c r="D189" s="198" t="s">
        <v>155</v>
      </c>
      <c r="E189" s="38"/>
      <c r="F189" s="199" t="s">
        <v>2285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155</v>
      </c>
      <c r="AU189" s="19" t="s">
        <v>85</v>
      </c>
    </row>
    <row r="190" spans="1:65" s="2" customFormat="1" ht="16.5" customHeight="1">
      <c r="A190" s="36"/>
      <c r="B190" s="37"/>
      <c r="C190" s="248" t="s">
        <v>580</v>
      </c>
      <c r="D190" s="248" t="s">
        <v>654</v>
      </c>
      <c r="E190" s="249" t="s">
        <v>2286</v>
      </c>
      <c r="F190" s="250" t="s">
        <v>2287</v>
      </c>
      <c r="G190" s="251" t="s">
        <v>150</v>
      </c>
      <c r="H190" s="252">
        <v>6</v>
      </c>
      <c r="I190" s="253"/>
      <c r="J190" s="254">
        <f>ROUND(I190*H190,2)</f>
        <v>0</v>
      </c>
      <c r="K190" s="250" t="s">
        <v>19</v>
      </c>
      <c r="L190" s="255"/>
      <c r="M190" s="256" t="s">
        <v>19</v>
      </c>
      <c r="N190" s="257" t="s">
        <v>46</v>
      </c>
      <c r="O190" s="66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2288</v>
      </c>
      <c r="AT190" s="191" t="s">
        <v>654</v>
      </c>
      <c r="AU190" s="191" t="s">
        <v>85</v>
      </c>
      <c r="AY190" s="19" t="s">
        <v>144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83</v>
      </c>
      <c r="BK190" s="192">
        <f>ROUND(I190*H190,2)</f>
        <v>0</v>
      </c>
      <c r="BL190" s="19" t="s">
        <v>786</v>
      </c>
      <c r="BM190" s="191" t="s">
        <v>2289</v>
      </c>
    </row>
    <row r="191" spans="1:47" s="2" customFormat="1" ht="11.25">
      <c r="A191" s="36"/>
      <c r="B191" s="37"/>
      <c r="C191" s="38"/>
      <c r="D191" s="193" t="s">
        <v>154</v>
      </c>
      <c r="E191" s="38"/>
      <c r="F191" s="194" t="s">
        <v>2287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154</v>
      </c>
      <c r="AU191" s="19" t="s">
        <v>85</v>
      </c>
    </row>
    <row r="192" spans="2:51" s="13" customFormat="1" ht="11.25">
      <c r="B192" s="201"/>
      <c r="C192" s="202"/>
      <c r="D192" s="193" t="s">
        <v>184</v>
      </c>
      <c r="E192" s="203" t="s">
        <v>19</v>
      </c>
      <c r="F192" s="204" t="s">
        <v>189</v>
      </c>
      <c r="G192" s="202"/>
      <c r="H192" s="205">
        <v>6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184</v>
      </c>
      <c r="AU192" s="211" t="s">
        <v>85</v>
      </c>
      <c r="AV192" s="13" t="s">
        <v>85</v>
      </c>
      <c r="AW192" s="13" t="s">
        <v>37</v>
      </c>
      <c r="AX192" s="13" t="s">
        <v>83</v>
      </c>
      <c r="AY192" s="211" t="s">
        <v>144</v>
      </c>
    </row>
    <row r="193" spans="1:65" s="2" customFormat="1" ht="24.2" customHeight="1">
      <c r="A193" s="36"/>
      <c r="B193" s="37"/>
      <c r="C193" s="180" t="s">
        <v>586</v>
      </c>
      <c r="D193" s="180" t="s">
        <v>147</v>
      </c>
      <c r="E193" s="181" t="s">
        <v>2290</v>
      </c>
      <c r="F193" s="182" t="s">
        <v>2291</v>
      </c>
      <c r="G193" s="183" t="s">
        <v>150</v>
      </c>
      <c r="H193" s="184">
        <v>1</v>
      </c>
      <c r="I193" s="185"/>
      <c r="J193" s="186">
        <f>ROUND(I193*H193,2)</f>
        <v>0</v>
      </c>
      <c r="K193" s="182" t="s">
        <v>2170</v>
      </c>
      <c r="L193" s="41"/>
      <c r="M193" s="187" t="s">
        <v>19</v>
      </c>
      <c r="N193" s="188" t="s">
        <v>46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786</v>
      </c>
      <c r="AT193" s="191" t="s">
        <v>147</v>
      </c>
      <c r="AU193" s="191" t="s">
        <v>85</v>
      </c>
      <c r="AY193" s="19" t="s">
        <v>144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83</v>
      </c>
      <c r="BK193" s="192">
        <f>ROUND(I193*H193,2)</f>
        <v>0</v>
      </c>
      <c r="BL193" s="19" t="s">
        <v>786</v>
      </c>
      <c r="BM193" s="191" t="s">
        <v>2292</v>
      </c>
    </row>
    <row r="194" spans="1:47" s="2" customFormat="1" ht="19.5">
      <c r="A194" s="36"/>
      <c r="B194" s="37"/>
      <c r="C194" s="38"/>
      <c r="D194" s="193" t="s">
        <v>154</v>
      </c>
      <c r="E194" s="38"/>
      <c r="F194" s="194" t="s">
        <v>2291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154</v>
      </c>
      <c r="AU194" s="19" t="s">
        <v>85</v>
      </c>
    </row>
    <row r="195" spans="1:47" s="2" customFormat="1" ht="11.25">
      <c r="A195" s="36"/>
      <c r="B195" s="37"/>
      <c r="C195" s="38"/>
      <c r="D195" s="198" t="s">
        <v>155</v>
      </c>
      <c r="E195" s="38"/>
      <c r="F195" s="199" t="s">
        <v>2293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155</v>
      </c>
      <c r="AU195" s="19" t="s">
        <v>85</v>
      </c>
    </row>
    <row r="196" spans="1:65" s="2" customFormat="1" ht="24.2" customHeight="1">
      <c r="A196" s="36"/>
      <c r="B196" s="37"/>
      <c r="C196" s="180" t="s">
        <v>593</v>
      </c>
      <c r="D196" s="180" t="s">
        <v>147</v>
      </c>
      <c r="E196" s="181" t="s">
        <v>2294</v>
      </c>
      <c r="F196" s="182" t="s">
        <v>2295</v>
      </c>
      <c r="G196" s="183" t="s">
        <v>348</v>
      </c>
      <c r="H196" s="184">
        <v>200</v>
      </c>
      <c r="I196" s="185"/>
      <c r="J196" s="186">
        <f>ROUND(I196*H196,2)</f>
        <v>0</v>
      </c>
      <c r="K196" s="182" t="s">
        <v>164</v>
      </c>
      <c r="L196" s="41"/>
      <c r="M196" s="187" t="s">
        <v>19</v>
      </c>
      <c r="N196" s="188" t="s">
        <v>46</v>
      </c>
      <c r="O196" s="66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786</v>
      </c>
      <c r="AT196" s="191" t="s">
        <v>147</v>
      </c>
      <c r="AU196" s="191" t="s">
        <v>85</v>
      </c>
      <c r="AY196" s="19" t="s">
        <v>144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83</v>
      </c>
      <c r="BK196" s="192">
        <f>ROUND(I196*H196,2)</f>
        <v>0</v>
      </c>
      <c r="BL196" s="19" t="s">
        <v>786</v>
      </c>
      <c r="BM196" s="191" t="s">
        <v>2296</v>
      </c>
    </row>
    <row r="197" spans="1:47" s="2" customFormat="1" ht="19.5">
      <c r="A197" s="36"/>
      <c r="B197" s="37"/>
      <c r="C197" s="38"/>
      <c r="D197" s="193" t="s">
        <v>154</v>
      </c>
      <c r="E197" s="38"/>
      <c r="F197" s="194" t="s">
        <v>2295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154</v>
      </c>
      <c r="AU197" s="19" t="s">
        <v>85</v>
      </c>
    </row>
    <row r="198" spans="1:47" s="2" customFormat="1" ht="11.25">
      <c r="A198" s="36"/>
      <c r="B198" s="37"/>
      <c r="C198" s="38"/>
      <c r="D198" s="198" t="s">
        <v>155</v>
      </c>
      <c r="E198" s="38"/>
      <c r="F198" s="199" t="s">
        <v>2297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155</v>
      </c>
      <c r="AU198" s="19" t="s">
        <v>85</v>
      </c>
    </row>
    <row r="199" spans="1:65" s="2" customFormat="1" ht="16.5" customHeight="1">
      <c r="A199" s="36"/>
      <c r="B199" s="37"/>
      <c r="C199" s="248" t="s">
        <v>600</v>
      </c>
      <c r="D199" s="248" t="s">
        <v>654</v>
      </c>
      <c r="E199" s="249" t="s">
        <v>2298</v>
      </c>
      <c r="F199" s="250" t="s">
        <v>2299</v>
      </c>
      <c r="G199" s="251" t="s">
        <v>348</v>
      </c>
      <c r="H199" s="252">
        <v>230</v>
      </c>
      <c r="I199" s="253"/>
      <c r="J199" s="254">
        <f>ROUND(I199*H199,2)</f>
        <v>0</v>
      </c>
      <c r="K199" s="250" t="s">
        <v>164</v>
      </c>
      <c r="L199" s="255"/>
      <c r="M199" s="256" t="s">
        <v>19</v>
      </c>
      <c r="N199" s="257" t="s">
        <v>46</v>
      </c>
      <c r="O199" s="66"/>
      <c r="P199" s="189">
        <f>O199*H199</f>
        <v>0</v>
      </c>
      <c r="Q199" s="189">
        <v>0.00012</v>
      </c>
      <c r="R199" s="189">
        <f>Q199*H199</f>
        <v>0.0276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1211</v>
      </c>
      <c r="AT199" s="191" t="s">
        <v>654</v>
      </c>
      <c r="AU199" s="191" t="s">
        <v>85</v>
      </c>
      <c r="AY199" s="19" t="s">
        <v>144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83</v>
      </c>
      <c r="BK199" s="192">
        <f>ROUND(I199*H199,2)</f>
        <v>0</v>
      </c>
      <c r="BL199" s="19" t="s">
        <v>1211</v>
      </c>
      <c r="BM199" s="191" t="s">
        <v>2300</v>
      </c>
    </row>
    <row r="200" spans="1:47" s="2" customFormat="1" ht="11.25">
      <c r="A200" s="36"/>
      <c r="B200" s="37"/>
      <c r="C200" s="38"/>
      <c r="D200" s="193" t="s">
        <v>154</v>
      </c>
      <c r="E200" s="38"/>
      <c r="F200" s="194" t="s">
        <v>2299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154</v>
      </c>
      <c r="AU200" s="19" t="s">
        <v>85</v>
      </c>
    </row>
    <row r="201" spans="2:51" s="13" customFormat="1" ht="11.25">
      <c r="B201" s="201"/>
      <c r="C201" s="202"/>
      <c r="D201" s="193" t="s">
        <v>184</v>
      </c>
      <c r="E201" s="203" t="s">
        <v>19</v>
      </c>
      <c r="F201" s="204" t="s">
        <v>2301</v>
      </c>
      <c r="G201" s="202"/>
      <c r="H201" s="205">
        <v>230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184</v>
      </c>
      <c r="AU201" s="211" t="s">
        <v>85</v>
      </c>
      <c r="AV201" s="13" t="s">
        <v>85</v>
      </c>
      <c r="AW201" s="13" t="s">
        <v>37</v>
      </c>
      <c r="AX201" s="13" t="s">
        <v>83</v>
      </c>
      <c r="AY201" s="211" t="s">
        <v>144</v>
      </c>
    </row>
    <row r="202" spans="1:65" s="2" customFormat="1" ht="24.2" customHeight="1">
      <c r="A202" s="36"/>
      <c r="B202" s="37"/>
      <c r="C202" s="180" t="s">
        <v>607</v>
      </c>
      <c r="D202" s="180" t="s">
        <v>147</v>
      </c>
      <c r="E202" s="181" t="s">
        <v>2294</v>
      </c>
      <c r="F202" s="182" t="s">
        <v>2295</v>
      </c>
      <c r="G202" s="183" t="s">
        <v>348</v>
      </c>
      <c r="H202" s="184">
        <v>1050</v>
      </c>
      <c r="I202" s="185"/>
      <c r="J202" s="186">
        <f>ROUND(I202*H202,2)</f>
        <v>0</v>
      </c>
      <c r="K202" s="182" t="s">
        <v>164</v>
      </c>
      <c r="L202" s="41"/>
      <c r="M202" s="187" t="s">
        <v>19</v>
      </c>
      <c r="N202" s="188" t="s">
        <v>46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786</v>
      </c>
      <c r="AT202" s="191" t="s">
        <v>147</v>
      </c>
      <c r="AU202" s="191" t="s">
        <v>85</v>
      </c>
      <c r="AY202" s="19" t="s">
        <v>144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83</v>
      </c>
      <c r="BK202" s="192">
        <f>ROUND(I202*H202,2)</f>
        <v>0</v>
      </c>
      <c r="BL202" s="19" t="s">
        <v>786</v>
      </c>
      <c r="BM202" s="191" t="s">
        <v>2302</v>
      </c>
    </row>
    <row r="203" spans="1:47" s="2" customFormat="1" ht="19.5">
      <c r="A203" s="36"/>
      <c r="B203" s="37"/>
      <c r="C203" s="38"/>
      <c r="D203" s="193" t="s">
        <v>154</v>
      </c>
      <c r="E203" s="38"/>
      <c r="F203" s="194" t="s">
        <v>2295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154</v>
      </c>
      <c r="AU203" s="19" t="s">
        <v>85</v>
      </c>
    </row>
    <row r="204" spans="1:47" s="2" customFormat="1" ht="11.25">
      <c r="A204" s="36"/>
      <c r="B204" s="37"/>
      <c r="C204" s="38"/>
      <c r="D204" s="198" t="s">
        <v>155</v>
      </c>
      <c r="E204" s="38"/>
      <c r="F204" s="199" t="s">
        <v>2297</v>
      </c>
      <c r="G204" s="38"/>
      <c r="H204" s="38"/>
      <c r="I204" s="195"/>
      <c r="J204" s="38"/>
      <c r="K204" s="38"/>
      <c r="L204" s="41"/>
      <c r="M204" s="196"/>
      <c r="N204" s="19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155</v>
      </c>
      <c r="AU204" s="19" t="s">
        <v>85</v>
      </c>
    </row>
    <row r="205" spans="1:65" s="2" customFormat="1" ht="24.2" customHeight="1">
      <c r="A205" s="36"/>
      <c r="B205" s="37"/>
      <c r="C205" s="248" t="s">
        <v>613</v>
      </c>
      <c r="D205" s="248" t="s">
        <v>654</v>
      </c>
      <c r="E205" s="249" t="s">
        <v>2303</v>
      </c>
      <c r="F205" s="250" t="s">
        <v>2304</v>
      </c>
      <c r="G205" s="251" t="s">
        <v>348</v>
      </c>
      <c r="H205" s="252">
        <v>1207.5</v>
      </c>
      <c r="I205" s="253"/>
      <c r="J205" s="254">
        <f>ROUND(I205*H205,2)</f>
        <v>0</v>
      </c>
      <c r="K205" s="250" t="s">
        <v>164</v>
      </c>
      <c r="L205" s="255"/>
      <c r="M205" s="256" t="s">
        <v>19</v>
      </c>
      <c r="N205" s="257" t="s">
        <v>46</v>
      </c>
      <c r="O205" s="66"/>
      <c r="P205" s="189">
        <f>O205*H205</f>
        <v>0</v>
      </c>
      <c r="Q205" s="189">
        <v>0.00017</v>
      </c>
      <c r="R205" s="189">
        <f>Q205*H205</f>
        <v>0.205275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1211</v>
      </c>
      <c r="AT205" s="191" t="s">
        <v>654</v>
      </c>
      <c r="AU205" s="191" t="s">
        <v>85</v>
      </c>
      <c r="AY205" s="19" t="s">
        <v>144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83</v>
      </c>
      <c r="BK205" s="192">
        <f>ROUND(I205*H205,2)</f>
        <v>0</v>
      </c>
      <c r="BL205" s="19" t="s">
        <v>1211</v>
      </c>
      <c r="BM205" s="191" t="s">
        <v>2305</v>
      </c>
    </row>
    <row r="206" spans="1:47" s="2" customFormat="1" ht="19.5">
      <c r="A206" s="36"/>
      <c r="B206" s="37"/>
      <c r="C206" s="38"/>
      <c r="D206" s="193" t="s">
        <v>154</v>
      </c>
      <c r="E206" s="38"/>
      <c r="F206" s="194" t="s">
        <v>2304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154</v>
      </c>
      <c r="AU206" s="19" t="s">
        <v>85</v>
      </c>
    </row>
    <row r="207" spans="2:51" s="13" customFormat="1" ht="11.25">
      <c r="B207" s="201"/>
      <c r="C207" s="202"/>
      <c r="D207" s="193" t="s">
        <v>184</v>
      </c>
      <c r="E207" s="203" t="s">
        <v>19</v>
      </c>
      <c r="F207" s="204" t="s">
        <v>2306</v>
      </c>
      <c r="G207" s="202"/>
      <c r="H207" s="205">
        <v>1207.5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184</v>
      </c>
      <c r="AU207" s="211" t="s">
        <v>85</v>
      </c>
      <c r="AV207" s="13" t="s">
        <v>85</v>
      </c>
      <c r="AW207" s="13" t="s">
        <v>37</v>
      </c>
      <c r="AX207" s="13" t="s">
        <v>83</v>
      </c>
      <c r="AY207" s="211" t="s">
        <v>144</v>
      </c>
    </row>
    <row r="208" spans="1:65" s="2" customFormat="1" ht="24.2" customHeight="1">
      <c r="A208" s="36"/>
      <c r="B208" s="37"/>
      <c r="C208" s="180" t="s">
        <v>618</v>
      </c>
      <c r="D208" s="180" t="s">
        <v>147</v>
      </c>
      <c r="E208" s="181" t="s">
        <v>2307</v>
      </c>
      <c r="F208" s="182" t="s">
        <v>2308</v>
      </c>
      <c r="G208" s="183" t="s">
        <v>348</v>
      </c>
      <c r="H208" s="184">
        <v>70</v>
      </c>
      <c r="I208" s="185"/>
      <c r="J208" s="186">
        <f>ROUND(I208*H208,2)</f>
        <v>0</v>
      </c>
      <c r="K208" s="182" t="s">
        <v>164</v>
      </c>
      <c r="L208" s="41"/>
      <c r="M208" s="187" t="s">
        <v>19</v>
      </c>
      <c r="N208" s="188" t="s">
        <v>46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786</v>
      </c>
      <c r="AT208" s="191" t="s">
        <v>147</v>
      </c>
      <c r="AU208" s="191" t="s">
        <v>85</v>
      </c>
      <c r="AY208" s="19" t="s">
        <v>144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83</v>
      </c>
      <c r="BK208" s="192">
        <f>ROUND(I208*H208,2)</f>
        <v>0</v>
      </c>
      <c r="BL208" s="19" t="s">
        <v>786</v>
      </c>
      <c r="BM208" s="191" t="s">
        <v>2309</v>
      </c>
    </row>
    <row r="209" spans="1:47" s="2" customFormat="1" ht="19.5">
      <c r="A209" s="36"/>
      <c r="B209" s="37"/>
      <c r="C209" s="38"/>
      <c r="D209" s="193" t="s">
        <v>154</v>
      </c>
      <c r="E209" s="38"/>
      <c r="F209" s="194" t="s">
        <v>2308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154</v>
      </c>
      <c r="AU209" s="19" t="s">
        <v>85</v>
      </c>
    </row>
    <row r="210" spans="1:47" s="2" customFormat="1" ht="11.25">
      <c r="A210" s="36"/>
      <c r="B210" s="37"/>
      <c r="C210" s="38"/>
      <c r="D210" s="198" t="s">
        <v>155</v>
      </c>
      <c r="E210" s="38"/>
      <c r="F210" s="199" t="s">
        <v>2310</v>
      </c>
      <c r="G210" s="38"/>
      <c r="H210" s="38"/>
      <c r="I210" s="195"/>
      <c r="J210" s="38"/>
      <c r="K210" s="38"/>
      <c r="L210" s="41"/>
      <c r="M210" s="196"/>
      <c r="N210" s="19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155</v>
      </c>
      <c r="AU210" s="19" t="s">
        <v>85</v>
      </c>
    </row>
    <row r="211" spans="1:65" s="2" customFormat="1" ht="24.2" customHeight="1">
      <c r="A211" s="36"/>
      <c r="B211" s="37"/>
      <c r="C211" s="248" t="s">
        <v>628</v>
      </c>
      <c r="D211" s="248" t="s">
        <v>654</v>
      </c>
      <c r="E211" s="249" t="s">
        <v>2311</v>
      </c>
      <c r="F211" s="250" t="s">
        <v>2312</v>
      </c>
      <c r="G211" s="251" t="s">
        <v>348</v>
      </c>
      <c r="H211" s="252">
        <v>80.5</v>
      </c>
      <c r="I211" s="253"/>
      <c r="J211" s="254">
        <f>ROUND(I211*H211,2)</f>
        <v>0</v>
      </c>
      <c r="K211" s="250" t="s">
        <v>164</v>
      </c>
      <c r="L211" s="255"/>
      <c r="M211" s="256" t="s">
        <v>19</v>
      </c>
      <c r="N211" s="257" t="s">
        <v>46</v>
      </c>
      <c r="O211" s="66"/>
      <c r="P211" s="189">
        <f>O211*H211</f>
        <v>0</v>
      </c>
      <c r="Q211" s="189">
        <v>0.0016</v>
      </c>
      <c r="R211" s="189">
        <f>Q211*H211</f>
        <v>0.1288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1211</v>
      </c>
      <c r="AT211" s="191" t="s">
        <v>654</v>
      </c>
      <c r="AU211" s="191" t="s">
        <v>85</v>
      </c>
      <c r="AY211" s="19" t="s">
        <v>144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83</v>
      </c>
      <c r="BK211" s="192">
        <f>ROUND(I211*H211,2)</f>
        <v>0</v>
      </c>
      <c r="BL211" s="19" t="s">
        <v>1211</v>
      </c>
      <c r="BM211" s="191" t="s">
        <v>2313</v>
      </c>
    </row>
    <row r="212" spans="1:47" s="2" customFormat="1" ht="19.5">
      <c r="A212" s="36"/>
      <c r="B212" s="37"/>
      <c r="C212" s="38"/>
      <c r="D212" s="193" t="s">
        <v>154</v>
      </c>
      <c r="E212" s="38"/>
      <c r="F212" s="194" t="s">
        <v>2312</v>
      </c>
      <c r="G212" s="38"/>
      <c r="H212" s="38"/>
      <c r="I212" s="195"/>
      <c r="J212" s="38"/>
      <c r="K212" s="38"/>
      <c r="L212" s="41"/>
      <c r="M212" s="196"/>
      <c r="N212" s="197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154</v>
      </c>
      <c r="AU212" s="19" t="s">
        <v>85</v>
      </c>
    </row>
    <row r="213" spans="2:51" s="13" customFormat="1" ht="11.25">
      <c r="B213" s="201"/>
      <c r="C213" s="202"/>
      <c r="D213" s="193" t="s">
        <v>184</v>
      </c>
      <c r="E213" s="203" t="s">
        <v>19</v>
      </c>
      <c r="F213" s="204" t="s">
        <v>2314</v>
      </c>
      <c r="G213" s="202"/>
      <c r="H213" s="205">
        <v>80.5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184</v>
      </c>
      <c r="AU213" s="211" t="s">
        <v>85</v>
      </c>
      <c r="AV213" s="13" t="s">
        <v>85</v>
      </c>
      <c r="AW213" s="13" t="s">
        <v>37</v>
      </c>
      <c r="AX213" s="13" t="s">
        <v>83</v>
      </c>
      <c r="AY213" s="211" t="s">
        <v>144</v>
      </c>
    </row>
    <row r="214" spans="1:65" s="2" customFormat="1" ht="24.2" customHeight="1">
      <c r="A214" s="36"/>
      <c r="B214" s="37"/>
      <c r="C214" s="180" t="s">
        <v>634</v>
      </c>
      <c r="D214" s="180" t="s">
        <v>147</v>
      </c>
      <c r="E214" s="181" t="s">
        <v>2315</v>
      </c>
      <c r="F214" s="182" t="s">
        <v>2316</v>
      </c>
      <c r="G214" s="183" t="s">
        <v>348</v>
      </c>
      <c r="H214" s="184">
        <v>500</v>
      </c>
      <c r="I214" s="185"/>
      <c r="J214" s="186">
        <f>ROUND(I214*H214,2)</f>
        <v>0</v>
      </c>
      <c r="K214" s="182" t="s">
        <v>164</v>
      </c>
      <c r="L214" s="41"/>
      <c r="M214" s="187" t="s">
        <v>19</v>
      </c>
      <c r="N214" s="188" t="s">
        <v>46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786</v>
      </c>
      <c r="AT214" s="191" t="s">
        <v>147</v>
      </c>
      <c r="AU214" s="191" t="s">
        <v>85</v>
      </c>
      <c r="AY214" s="19" t="s">
        <v>144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83</v>
      </c>
      <c r="BK214" s="192">
        <f>ROUND(I214*H214,2)</f>
        <v>0</v>
      </c>
      <c r="BL214" s="19" t="s">
        <v>786</v>
      </c>
      <c r="BM214" s="191" t="s">
        <v>2317</v>
      </c>
    </row>
    <row r="215" spans="1:47" s="2" customFormat="1" ht="19.5">
      <c r="A215" s="36"/>
      <c r="B215" s="37"/>
      <c r="C215" s="38"/>
      <c r="D215" s="193" t="s">
        <v>154</v>
      </c>
      <c r="E215" s="38"/>
      <c r="F215" s="194" t="s">
        <v>2316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154</v>
      </c>
      <c r="AU215" s="19" t="s">
        <v>85</v>
      </c>
    </row>
    <row r="216" spans="1:47" s="2" customFormat="1" ht="11.25">
      <c r="A216" s="36"/>
      <c r="B216" s="37"/>
      <c r="C216" s="38"/>
      <c r="D216" s="198" t="s">
        <v>155</v>
      </c>
      <c r="E216" s="38"/>
      <c r="F216" s="199" t="s">
        <v>2318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155</v>
      </c>
      <c r="AU216" s="19" t="s">
        <v>85</v>
      </c>
    </row>
    <row r="217" spans="1:65" s="2" customFormat="1" ht="24.2" customHeight="1">
      <c r="A217" s="36"/>
      <c r="B217" s="37"/>
      <c r="C217" s="248" t="s">
        <v>640</v>
      </c>
      <c r="D217" s="248" t="s">
        <v>654</v>
      </c>
      <c r="E217" s="249" t="s">
        <v>2319</v>
      </c>
      <c r="F217" s="250" t="s">
        <v>2320</v>
      </c>
      <c r="G217" s="251" t="s">
        <v>348</v>
      </c>
      <c r="H217" s="252">
        <v>575</v>
      </c>
      <c r="I217" s="253"/>
      <c r="J217" s="254">
        <f>ROUND(I217*H217,2)</f>
        <v>0</v>
      </c>
      <c r="K217" s="250" t="s">
        <v>164</v>
      </c>
      <c r="L217" s="255"/>
      <c r="M217" s="256" t="s">
        <v>19</v>
      </c>
      <c r="N217" s="257" t="s">
        <v>46</v>
      </c>
      <c r="O217" s="66"/>
      <c r="P217" s="189">
        <f>O217*H217</f>
        <v>0</v>
      </c>
      <c r="Q217" s="189">
        <v>0.00024</v>
      </c>
      <c r="R217" s="189">
        <f>Q217*H217</f>
        <v>0.138</v>
      </c>
      <c r="S217" s="189">
        <v>0</v>
      </c>
      <c r="T217" s="19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1" t="s">
        <v>1211</v>
      </c>
      <c r="AT217" s="191" t="s">
        <v>654</v>
      </c>
      <c r="AU217" s="191" t="s">
        <v>85</v>
      </c>
      <c r="AY217" s="19" t="s">
        <v>144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83</v>
      </c>
      <c r="BK217" s="192">
        <f>ROUND(I217*H217,2)</f>
        <v>0</v>
      </c>
      <c r="BL217" s="19" t="s">
        <v>1211</v>
      </c>
      <c r="BM217" s="191" t="s">
        <v>2321</v>
      </c>
    </row>
    <row r="218" spans="1:47" s="2" customFormat="1" ht="19.5">
      <c r="A218" s="36"/>
      <c r="B218" s="37"/>
      <c r="C218" s="38"/>
      <c r="D218" s="193" t="s">
        <v>154</v>
      </c>
      <c r="E218" s="38"/>
      <c r="F218" s="194" t="s">
        <v>2320</v>
      </c>
      <c r="G218" s="38"/>
      <c r="H218" s="38"/>
      <c r="I218" s="195"/>
      <c r="J218" s="38"/>
      <c r="K218" s="38"/>
      <c r="L218" s="41"/>
      <c r="M218" s="196"/>
      <c r="N218" s="197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154</v>
      </c>
      <c r="AU218" s="19" t="s">
        <v>85</v>
      </c>
    </row>
    <row r="219" spans="2:51" s="13" customFormat="1" ht="11.25">
      <c r="B219" s="201"/>
      <c r="C219" s="202"/>
      <c r="D219" s="193" t="s">
        <v>184</v>
      </c>
      <c r="E219" s="203" t="s">
        <v>19</v>
      </c>
      <c r="F219" s="204" t="s">
        <v>2322</v>
      </c>
      <c r="G219" s="202"/>
      <c r="H219" s="205">
        <v>575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184</v>
      </c>
      <c r="AU219" s="211" t="s">
        <v>85</v>
      </c>
      <c r="AV219" s="13" t="s">
        <v>85</v>
      </c>
      <c r="AW219" s="13" t="s">
        <v>37</v>
      </c>
      <c r="AX219" s="13" t="s">
        <v>83</v>
      </c>
      <c r="AY219" s="211" t="s">
        <v>144</v>
      </c>
    </row>
    <row r="220" spans="1:65" s="2" customFormat="1" ht="24.2" customHeight="1">
      <c r="A220" s="36"/>
      <c r="B220" s="37"/>
      <c r="C220" s="180" t="s">
        <v>646</v>
      </c>
      <c r="D220" s="180" t="s">
        <v>147</v>
      </c>
      <c r="E220" s="181" t="s">
        <v>2323</v>
      </c>
      <c r="F220" s="182" t="s">
        <v>2324</v>
      </c>
      <c r="G220" s="183" t="s">
        <v>348</v>
      </c>
      <c r="H220" s="184">
        <v>20</v>
      </c>
      <c r="I220" s="185"/>
      <c r="J220" s="186">
        <f>ROUND(I220*H220,2)</f>
        <v>0</v>
      </c>
      <c r="K220" s="182" t="s">
        <v>164</v>
      </c>
      <c r="L220" s="41"/>
      <c r="M220" s="187" t="s">
        <v>19</v>
      </c>
      <c r="N220" s="188" t="s">
        <v>46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786</v>
      </c>
      <c r="AT220" s="191" t="s">
        <v>147</v>
      </c>
      <c r="AU220" s="191" t="s">
        <v>85</v>
      </c>
      <c r="AY220" s="19" t="s">
        <v>144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83</v>
      </c>
      <c r="BK220" s="192">
        <f>ROUND(I220*H220,2)</f>
        <v>0</v>
      </c>
      <c r="BL220" s="19" t="s">
        <v>786</v>
      </c>
      <c r="BM220" s="191" t="s">
        <v>2325</v>
      </c>
    </row>
    <row r="221" spans="1:47" s="2" customFormat="1" ht="19.5">
      <c r="A221" s="36"/>
      <c r="B221" s="37"/>
      <c r="C221" s="38"/>
      <c r="D221" s="193" t="s">
        <v>154</v>
      </c>
      <c r="E221" s="38"/>
      <c r="F221" s="194" t="s">
        <v>2324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154</v>
      </c>
      <c r="AU221" s="19" t="s">
        <v>85</v>
      </c>
    </row>
    <row r="222" spans="1:47" s="2" customFormat="1" ht="11.25">
      <c r="A222" s="36"/>
      <c r="B222" s="37"/>
      <c r="C222" s="38"/>
      <c r="D222" s="198" t="s">
        <v>155</v>
      </c>
      <c r="E222" s="38"/>
      <c r="F222" s="199" t="s">
        <v>2326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155</v>
      </c>
      <c r="AU222" s="19" t="s">
        <v>85</v>
      </c>
    </row>
    <row r="223" spans="1:65" s="2" customFormat="1" ht="16.5" customHeight="1">
      <c r="A223" s="36"/>
      <c r="B223" s="37"/>
      <c r="C223" s="248" t="s">
        <v>653</v>
      </c>
      <c r="D223" s="248" t="s">
        <v>654</v>
      </c>
      <c r="E223" s="249" t="s">
        <v>2327</v>
      </c>
      <c r="F223" s="250" t="s">
        <v>2328</v>
      </c>
      <c r="G223" s="251" t="s">
        <v>348</v>
      </c>
      <c r="H223" s="252">
        <v>23</v>
      </c>
      <c r="I223" s="253"/>
      <c r="J223" s="254">
        <f>ROUND(I223*H223,2)</f>
        <v>0</v>
      </c>
      <c r="K223" s="250" t="s">
        <v>164</v>
      </c>
      <c r="L223" s="255"/>
      <c r="M223" s="256" t="s">
        <v>19</v>
      </c>
      <c r="N223" s="257" t="s">
        <v>46</v>
      </c>
      <c r="O223" s="66"/>
      <c r="P223" s="189">
        <f>O223*H223</f>
        <v>0</v>
      </c>
      <c r="Q223" s="189">
        <v>0.00034</v>
      </c>
      <c r="R223" s="189">
        <f>Q223*H223</f>
        <v>0.00782</v>
      </c>
      <c r="S223" s="189">
        <v>0</v>
      </c>
      <c r="T223" s="19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1211</v>
      </c>
      <c r="AT223" s="191" t="s">
        <v>654</v>
      </c>
      <c r="AU223" s="191" t="s">
        <v>85</v>
      </c>
      <c r="AY223" s="19" t="s">
        <v>144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83</v>
      </c>
      <c r="BK223" s="192">
        <f>ROUND(I223*H223,2)</f>
        <v>0</v>
      </c>
      <c r="BL223" s="19" t="s">
        <v>1211</v>
      </c>
      <c r="BM223" s="191" t="s">
        <v>2329</v>
      </c>
    </row>
    <row r="224" spans="1:47" s="2" customFormat="1" ht="11.25">
      <c r="A224" s="36"/>
      <c r="B224" s="37"/>
      <c r="C224" s="38"/>
      <c r="D224" s="193" t="s">
        <v>154</v>
      </c>
      <c r="E224" s="38"/>
      <c r="F224" s="194" t="s">
        <v>2328</v>
      </c>
      <c r="G224" s="38"/>
      <c r="H224" s="38"/>
      <c r="I224" s="195"/>
      <c r="J224" s="38"/>
      <c r="K224" s="38"/>
      <c r="L224" s="41"/>
      <c r="M224" s="196"/>
      <c r="N224" s="197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154</v>
      </c>
      <c r="AU224" s="19" t="s">
        <v>85</v>
      </c>
    </row>
    <row r="225" spans="2:51" s="13" customFormat="1" ht="11.25">
      <c r="B225" s="201"/>
      <c r="C225" s="202"/>
      <c r="D225" s="193" t="s">
        <v>184</v>
      </c>
      <c r="E225" s="203" t="s">
        <v>19</v>
      </c>
      <c r="F225" s="204" t="s">
        <v>2330</v>
      </c>
      <c r="G225" s="202"/>
      <c r="H225" s="205">
        <v>23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184</v>
      </c>
      <c r="AU225" s="211" t="s">
        <v>85</v>
      </c>
      <c r="AV225" s="13" t="s">
        <v>85</v>
      </c>
      <c r="AW225" s="13" t="s">
        <v>37</v>
      </c>
      <c r="AX225" s="13" t="s">
        <v>83</v>
      </c>
      <c r="AY225" s="211" t="s">
        <v>144</v>
      </c>
    </row>
    <row r="226" spans="2:63" s="12" customFormat="1" ht="25.9" customHeight="1">
      <c r="B226" s="164"/>
      <c r="C226" s="165"/>
      <c r="D226" s="166" t="s">
        <v>74</v>
      </c>
      <c r="E226" s="167" t="s">
        <v>142</v>
      </c>
      <c r="F226" s="167" t="s">
        <v>81</v>
      </c>
      <c r="G226" s="165"/>
      <c r="H226" s="165"/>
      <c r="I226" s="168"/>
      <c r="J226" s="169">
        <f>BK226</f>
        <v>0</v>
      </c>
      <c r="K226" s="165"/>
      <c r="L226" s="170"/>
      <c r="M226" s="171"/>
      <c r="N226" s="172"/>
      <c r="O226" s="172"/>
      <c r="P226" s="173">
        <f>P227+P236+P240</f>
        <v>0</v>
      </c>
      <c r="Q226" s="172"/>
      <c r="R226" s="173">
        <f>R227+R236+R240</f>
        <v>0</v>
      </c>
      <c r="S226" s="172"/>
      <c r="T226" s="174">
        <f>T227+T236+T240</f>
        <v>0</v>
      </c>
      <c r="AR226" s="175" t="s">
        <v>143</v>
      </c>
      <c r="AT226" s="176" t="s">
        <v>74</v>
      </c>
      <c r="AU226" s="176" t="s">
        <v>75</v>
      </c>
      <c r="AY226" s="175" t="s">
        <v>144</v>
      </c>
      <c r="BK226" s="177">
        <f>BK227+BK236+BK240</f>
        <v>0</v>
      </c>
    </row>
    <row r="227" spans="2:63" s="12" customFormat="1" ht="22.9" customHeight="1">
      <c r="B227" s="164"/>
      <c r="C227" s="165"/>
      <c r="D227" s="166" t="s">
        <v>74</v>
      </c>
      <c r="E227" s="178" t="s">
        <v>242</v>
      </c>
      <c r="F227" s="178" t="s">
        <v>243</v>
      </c>
      <c r="G227" s="165"/>
      <c r="H227" s="165"/>
      <c r="I227" s="168"/>
      <c r="J227" s="179">
        <f>BK227</f>
        <v>0</v>
      </c>
      <c r="K227" s="165"/>
      <c r="L227" s="170"/>
      <c r="M227" s="171"/>
      <c r="N227" s="172"/>
      <c r="O227" s="172"/>
      <c r="P227" s="173">
        <f>SUM(P228:P235)</f>
        <v>0</v>
      </c>
      <c r="Q227" s="172"/>
      <c r="R227" s="173">
        <f>SUM(R228:R235)</f>
        <v>0</v>
      </c>
      <c r="S227" s="172"/>
      <c r="T227" s="174">
        <f>SUM(T228:T235)</f>
        <v>0</v>
      </c>
      <c r="AR227" s="175" t="s">
        <v>143</v>
      </c>
      <c r="AT227" s="176" t="s">
        <v>74</v>
      </c>
      <c r="AU227" s="176" t="s">
        <v>83</v>
      </c>
      <c r="AY227" s="175" t="s">
        <v>144</v>
      </c>
      <c r="BK227" s="177">
        <f>SUM(BK228:BK235)</f>
        <v>0</v>
      </c>
    </row>
    <row r="228" spans="1:65" s="2" customFormat="1" ht="16.5" customHeight="1">
      <c r="A228" s="36"/>
      <c r="B228" s="37"/>
      <c r="C228" s="180" t="s">
        <v>659</v>
      </c>
      <c r="D228" s="180" t="s">
        <v>147</v>
      </c>
      <c r="E228" s="181" t="s">
        <v>2331</v>
      </c>
      <c r="F228" s="182" t="s">
        <v>2332</v>
      </c>
      <c r="G228" s="183" t="s">
        <v>180</v>
      </c>
      <c r="H228" s="184">
        <v>16</v>
      </c>
      <c r="I228" s="185"/>
      <c r="J228" s="186">
        <f>ROUND(I228*H228,2)</f>
        <v>0</v>
      </c>
      <c r="K228" s="182" t="s">
        <v>2170</v>
      </c>
      <c r="L228" s="41"/>
      <c r="M228" s="187" t="s">
        <v>19</v>
      </c>
      <c r="N228" s="188" t="s">
        <v>46</v>
      </c>
      <c r="O228" s="66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152</v>
      </c>
      <c r="AT228" s="191" t="s">
        <v>147</v>
      </c>
      <c r="AU228" s="191" t="s">
        <v>85</v>
      </c>
      <c r="AY228" s="19" t="s">
        <v>144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83</v>
      </c>
      <c r="BK228" s="192">
        <f>ROUND(I228*H228,2)</f>
        <v>0</v>
      </c>
      <c r="BL228" s="19" t="s">
        <v>152</v>
      </c>
      <c r="BM228" s="191" t="s">
        <v>2333</v>
      </c>
    </row>
    <row r="229" spans="1:47" s="2" customFormat="1" ht="11.25">
      <c r="A229" s="36"/>
      <c r="B229" s="37"/>
      <c r="C229" s="38"/>
      <c r="D229" s="193" t="s">
        <v>154</v>
      </c>
      <c r="E229" s="38"/>
      <c r="F229" s="194" t="s">
        <v>2332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154</v>
      </c>
      <c r="AU229" s="19" t="s">
        <v>85</v>
      </c>
    </row>
    <row r="230" spans="1:47" s="2" customFormat="1" ht="11.25">
      <c r="A230" s="36"/>
      <c r="B230" s="37"/>
      <c r="C230" s="38"/>
      <c r="D230" s="198" t="s">
        <v>155</v>
      </c>
      <c r="E230" s="38"/>
      <c r="F230" s="199" t="s">
        <v>2334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155</v>
      </c>
      <c r="AU230" s="19" t="s">
        <v>85</v>
      </c>
    </row>
    <row r="231" spans="2:51" s="13" customFormat="1" ht="11.25">
      <c r="B231" s="201"/>
      <c r="C231" s="202"/>
      <c r="D231" s="193" t="s">
        <v>184</v>
      </c>
      <c r="E231" s="203" t="s">
        <v>19</v>
      </c>
      <c r="F231" s="204" t="s">
        <v>249</v>
      </c>
      <c r="G231" s="202"/>
      <c r="H231" s="205">
        <v>16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184</v>
      </c>
      <c r="AU231" s="211" t="s">
        <v>85</v>
      </c>
      <c r="AV231" s="13" t="s">
        <v>85</v>
      </c>
      <c r="AW231" s="13" t="s">
        <v>37</v>
      </c>
      <c r="AX231" s="13" t="s">
        <v>75</v>
      </c>
      <c r="AY231" s="211" t="s">
        <v>144</v>
      </c>
    </row>
    <row r="232" spans="2:51" s="14" customFormat="1" ht="11.25">
      <c r="B232" s="212"/>
      <c r="C232" s="213"/>
      <c r="D232" s="193" t="s">
        <v>184</v>
      </c>
      <c r="E232" s="214" t="s">
        <v>19</v>
      </c>
      <c r="F232" s="215" t="s">
        <v>186</v>
      </c>
      <c r="G232" s="213"/>
      <c r="H232" s="216">
        <v>16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184</v>
      </c>
      <c r="AU232" s="222" t="s">
        <v>85</v>
      </c>
      <c r="AV232" s="14" t="s">
        <v>169</v>
      </c>
      <c r="AW232" s="14" t="s">
        <v>37</v>
      </c>
      <c r="AX232" s="14" t="s">
        <v>83</v>
      </c>
      <c r="AY232" s="222" t="s">
        <v>144</v>
      </c>
    </row>
    <row r="233" spans="1:65" s="2" customFormat="1" ht="16.5" customHeight="1">
      <c r="A233" s="36"/>
      <c r="B233" s="37"/>
      <c r="C233" s="180" t="s">
        <v>665</v>
      </c>
      <c r="D233" s="180" t="s">
        <v>147</v>
      </c>
      <c r="E233" s="181" t="s">
        <v>2335</v>
      </c>
      <c r="F233" s="182" t="s">
        <v>2336</v>
      </c>
      <c r="G233" s="183" t="s">
        <v>1463</v>
      </c>
      <c r="H233" s="184">
        <v>1</v>
      </c>
      <c r="I233" s="185"/>
      <c r="J233" s="186">
        <f>ROUND(I233*H233,2)</f>
        <v>0</v>
      </c>
      <c r="K233" s="182" t="s">
        <v>2170</v>
      </c>
      <c r="L233" s="41"/>
      <c r="M233" s="187" t="s">
        <v>19</v>
      </c>
      <c r="N233" s="188" t="s">
        <v>46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152</v>
      </c>
      <c r="AT233" s="191" t="s">
        <v>147</v>
      </c>
      <c r="AU233" s="191" t="s">
        <v>85</v>
      </c>
      <c r="AY233" s="19" t="s">
        <v>144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83</v>
      </c>
      <c r="BK233" s="192">
        <f>ROUND(I233*H233,2)</f>
        <v>0</v>
      </c>
      <c r="BL233" s="19" t="s">
        <v>152</v>
      </c>
      <c r="BM233" s="191" t="s">
        <v>2337</v>
      </c>
    </row>
    <row r="234" spans="1:47" s="2" customFormat="1" ht="11.25">
      <c r="A234" s="36"/>
      <c r="B234" s="37"/>
      <c r="C234" s="38"/>
      <c r="D234" s="193" t="s">
        <v>154</v>
      </c>
      <c r="E234" s="38"/>
      <c r="F234" s="194" t="s">
        <v>2336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154</v>
      </c>
      <c r="AU234" s="19" t="s">
        <v>85</v>
      </c>
    </row>
    <row r="235" spans="1:47" s="2" customFormat="1" ht="11.25">
      <c r="A235" s="36"/>
      <c r="B235" s="37"/>
      <c r="C235" s="38"/>
      <c r="D235" s="198" t="s">
        <v>155</v>
      </c>
      <c r="E235" s="38"/>
      <c r="F235" s="199" t="s">
        <v>2338</v>
      </c>
      <c r="G235" s="38"/>
      <c r="H235" s="38"/>
      <c r="I235" s="195"/>
      <c r="J235" s="38"/>
      <c r="K235" s="38"/>
      <c r="L235" s="41"/>
      <c r="M235" s="196"/>
      <c r="N235" s="19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155</v>
      </c>
      <c r="AU235" s="19" t="s">
        <v>85</v>
      </c>
    </row>
    <row r="236" spans="2:63" s="12" customFormat="1" ht="22.9" customHeight="1">
      <c r="B236" s="164"/>
      <c r="C236" s="165"/>
      <c r="D236" s="166" t="s">
        <v>74</v>
      </c>
      <c r="E236" s="178" t="s">
        <v>264</v>
      </c>
      <c r="F236" s="178" t="s">
        <v>265</v>
      </c>
      <c r="G236" s="165"/>
      <c r="H236" s="165"/>
      <c r="I236" s="168"/>
      <c r="J236" s="179">
        <f>BK236</f>
        <v>0</v>
      </c>
      <c r="K236" s="165"/>
      <c r="L236" s="170"/>
      <c r="M236" s="171"/>
      <c r="N236" s="172"/>
      <c r="O236" s="172"/>
      <c r="P236" s="173">
        <f>SUM(P237:P239)</f>
        <v>0</v>
      </c>
      <c r="Q236" s="172"/>
      <c r="R236" s="173">
        <f>SUM(R237:R239)</f>
        <v>0</v>
      </c>
      <c r="S236" s="172"/>
      <c r="T236" s="174">
        <f>SUM(T237:T239)</f>
        <v>0</v>
      </c>
      <c r="AR236" s="175" t="s">
        <v>143</v>
      </c>
      <c r="AT236" s="176" t="s">
        <v>74</v>
      </c>
      <c r="AU236" s="176" t="s">
        <v>83</v>
      </c>
      <c r="AY236" s="175" t="s">
        <v>144</v>
      </c>
      <c r="BK236" s="177">
        <f>SUM(BK237:BK239)</f>
        <v>0</v>
      </c>
    </row>
    <row r="237" spans="1:65" s="2" customFormat="1" ht="16.5" customHeight="1">
      <c r="A237" s="36"/>
      <c r="B237" s="37"/>
      <c r="C237" s="180" t="s">
        <v>670</v>
      </c>
      <c r="D237" s="180" t="s">
        <v>147</v>
      </c>
      <c r="E237" s="181" t="s">
        <v>2339</v>
      </c>
      <c r="F237" s="182" t="s">
        <v>2340</v>
      </c>
      <c r="G237" s="183" t="s">
        <v>2341</v>
      </c>
      <c r="H237" s="184">
        <v>1</v>
      </c>
      <c r="I237" s="185"/>
      <c r="J237" s="186">
        <f>ROUND(I237*H237,2)</f>
        <v>0</v>
      </c>
      <c r="K237" s="182" t="s">
        <v>2170</v>
      </c>
      <c r="L237" s="41"/>
      <c r="M237" s="187" t="s">
        <v>19</v>
      </c>
      <c r="N237" s="188" t="s">
        <v>46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152</v>
      </c>
      <c r="AT237" s="191" t="s">
        <v>147</v>
      </c>
      <c r="AU237" s="191" t="s">
        <v>85</v>
      </c>
      <c r="AY237" s="19" t="s">
        <v>144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83</v>
      </c>
      <c r="BK237" s="192">
        <f>ROUND(I237*H237,2)</f>
        <v>0</v>
      </c>
      <c r="BL237" s="19" t="s">
        <v>152</v>
      </c>
      <c r="BM237" s="191" t="s">
        <v>2342</v>
      </c>
    </row>
    <row r="238" spans="1:47" s="2" customFormat="1" ht="11.25">
      <c r="A238" s="36"/>
      <c r="B238" s="37"/>
      <c r="C238" s="38"/>
      <c r="D238" s="193" t="s">
        <v>154</v>
      </c>
      <c r="E238" s="38"/>
      <c r="F238" s="194" t="s">
        <v>2340</v>
      </c>
      <c r="G238" s="38"/>
      <c r="H238" s="38"/>
      <c r="I238" s="195"/>
      <c r="J238" s="38"/>
      <c r="K238" s="38"/>
      <c r="L238" s="41"/>
      <c r="M238" s="196"/>
      <c r="N238" s="19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154</v>
      </c>
      <c r="AU238" s="19" t="s">
        <v>85</v>
      </c>
    </row>
    <row r="239" spans="1:47" s="2" customFormat="1" ht="11.25">
      <c r="A239" s="36"/>
      <c r="B239" s="37"/>
      <c r="C239" s="38"/>
      <c r="D239" s="198" t="s">
        <v>155</v>
      </c>
      <c r="E239" s="38"/>
      <c r="F239" s="199" t="s">
        <v>2343</v>
      </c>
      <c r="G239" s="38"/>
      <c r="H239" s="38"/>
      <c r="I239" s="195"/>
      <c r="J239" s="38"/>
      <c r="K239" s="38"/>
      <c r="L239" s="41"/>
      <c r="M239" s="196"/>
      <c r="N239" s="19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155</v>
      </c>
      <c r="AU239" s="19" t="s">
        <v>85</v>
      </c>
    </row>
    <row r="240" spans="2:63" s="12" customFormat="1" ht="22.9" customHeight="1">
      <c r="B240" s="164"/>
      <c r="C240" s="165"/>
      <c r="D240" s="166" t="s">
        <v>74</v>
      </c>
      <c r="E240" s="178" t="s">
        <v>296</v>
      </c>
      <c r="F240" s="178" t="s">
        <v>297</v>
      </c>
      <c r="G240" s="165"/>
      <c r="H240" s="165"/>
      <c r="I240" s="168"/>
      <c r="J240" s="179">
        <f>BK240</f>
        <v>0</v>
      </c>
      <c r="K240" s="165"/>
      <c r="L240" s="170"/>
      <c r="M240" s="171"/>
      <c r="N240" s="172"/>
      <c r="O240" s="172"/>
      <c r="P240" s="173">
        <f>SUM(P241:P243)</f>
        <v>0</v>
      </c>
      <c r="Q240" s="172"/>
      <c r="R240" s="173">
        <f>SUM(R241:R243)</f>
        <v>0</v>
      </c>
      <c r="S240" s="172"/>
      <c r="T240" s="174">
        <f>SUM(T241:T243)</f>
        <v>0</v>
      </c>
      <c r="AR240" s="175" t="s">
        <v>143</v>
      </c>
      <c r="AT240" s="176" t="s">
        <v>74</v>
      </c>
      <c r="AU240" s="176" t="s">
        <v>83</v>
      </c>
      <c r="AY240" s="175" t="s">
        <v>144</v>
      </c>
      <c r="BK240" s="177">
        <f>SUM(BK241:BK243)</f>
        <v>0</v>
      </c>
    </row>
    <row r="241" spans="1:65" s="2" customFormat="1" ht="16.5" customHeight="1">
      <c r="A241" s="36"/>
      <c r="B241" s="37"/>
      <c r="C241" s="180" t="s">
        <v>676</v>
      </c>
      <c r="D241" s="180" t="s">
        <v>147</v>
      </c>
      <c r="E241" s="181" t="s">
        <v>2344</v>
      </c>
      <c r="F241" s="182" t="s">
        <v>297</v>
      </c>
      <c r="G241" s="183" t="s">
        <v>180</v>
      </c>
      <c r="H241" s="184">
        <v>3</v>
      </c>
      <c r="I241" s="185"/>
      <c r="J241" s="186">
        <f>ROUND(I241*H241,2)</f>
        <v>0</v>
      </c>
      <c r="K241" s="182" t="s">
        <v>2170</v>
      </c>
      <c r="L241" s="41"/>
      <c r="M241" s="187" t="s">
        <v>19</v>
      </c>
      <c r="N241" s="188" t="s">
        <v>46</v>
      </c>
      <c r="O241" s="66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152</v>
      </c>
      <c r="AT241" s="191" t="s">
        <v>147</v>
      </c>
      <c r="AU241" s="191" t="s">
        <v>85</v>
      </c>
      <c r="AY241" s="19" t="s">
        <v>144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83</v>
      </c>
      <c r="BK241" s="192">
        <f>ROUND(I241*H241,2)</f>
        <v>0</v>
      </c>
      <c r="BL241" s="19" t="s">
        <v>152</v>
      </c>
      <c r="BM241" s="191" t="s">
        <v>2345</v>
      </c>
    </row>
    <row r="242" spans="1:47" s="2" customFormat="1" ht="11.25">
      <c r="A242" s="36"/>
      <c r="B242" s="37"/>
      <c r="C242" s="38"/>
      <c r="D242" s="193" t="s">
        <v>154</v>
      </c>
      <c r="E242" s="38"/>
      <c r="F242" s="194" t="s">
        <v>297</v>
      </c>
      <c r="G242" s="38"/>
      <c r="H242" s="38"/>
      <c r="I242" s="195"/>
      <c r="J242" s="38"/>
      <c r="K242" s="38"/>
      <c r="L242" s="41"/>
      <c r="M242" s="196"/>
      <c r="N242" s="197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154</v>
      </c>
      <c r="AU242" s="19" t="s">
        <v>85</v>
      </c>
    </row>
    <row r="243" spans="1:47" s="2" customFormat="1" ht="11.25">
      <c r="A243" s="36"/>
      <c r="B243" s="37"/>
      <c r="C243" s="38"/>
      <c r="D243" s="198" t="s">
        <v>155</v>
      </c>
      <c r="E243" s="38"/>
      <c r="F243" s="199" t="s">
        <v>2346</v>
      </c>
      <c r="G243" s="38"/>
      <c r="H243" s="38"/>
      <c r="I243" s="195"/>
      <c r="J243" s="38"/>
      <c r="K243" s="38"/>
      <c r="L243" s="41"/>
      <c r="M243" s="223"/>
      <c r="N243" s="224"/>
      <c r="O243" s="225"/>
      <c r="P243" s="225"/>
      <c r="Q243" s="225"/>
      <c r="R243" s="225"/>
      <c r="S243" s="225"/>
      <c r="T243" s="22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155</v>
      </c>
      <c r="AU243" s="19" t="s">
        <v>85</v>
      </c>
    </row>
    <row r="244" spans="1:31" s="2" customFormat="1" ht="6.95" customHeight="1">
      <c r="A244" s="36"/>
      <c r="B244" s="49"/>
      <c r="C244" s="50"/>
      <c r="D244" s="50"/>
      <c r="E244" s="50"/>
      <c r="F244" s="50"/>
      <c r="G244" s="50"/>
      <c r="H244" s="50"/>
      <c r="I244" s="50"/>
      <c r="J244" s="50"/>
      <c r="K244" s="50"/>
      <c r="L244" s="41"/>
      <c r="M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</row>
  </sheetData>
  <sheetProtection algorithmName="SHA-512" hashValue="EwbKjjlafVZ5rqA9ChO3GSiBQn5vhNXkXDddk08LnpXxv8X6DmHevZvmV6YO1oPVbjMRK2muMga17SkDWCqvcA==" saltValue="oEmvWYSbY7xQVD0sPENm5aspPYlkmD1q976GWpgKTrYY+fw0gzHIzVku3pp2YCzoBCB7lATI6eTQstAFPQ0J9Q==" spinCount="100000" sheet="1" objects="1" scenarios="1" formatColumns="0" formatRows="0" autoFilter="0"/>
  <autoFilter ref="C95:K243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6" r:id="rId1" display="https://podminky.urs.cz/item/CS_URS_2021_01/973021511"/>
    <hyperlink ref="F110" r:id="rId2" display="https://podminky.urs.cz/item/CS_URS_2021_01/973032616"/>
    <hyperlink ref="F113" r:id="rId3" display="https://podminky.urs.cz/item/CS_URS_2021_01/974041112"/>
    <hyperlink ref="F116" r:id="rId4" display="https://podminky.urs.cz/item/CS_URS_2021_01/974041113"/>
    <hyperlink ref="F119" r:id="rId5" display="https://podminky.urs.cz/item/CS_URS_2021_01/977332211"/>
    <hyperlink ref="F124" r:id="rId6" display="https://podminky.urs.cz/item/CS_URS_2021_02/741110001"/>
    <hyperlink ref="F130" r:id="rId7" display="https://podminky.urs.cz/item/CS_URS_2021_02/741110512"/>
    <hyperlink ref="F136" r:id="rId8" display="https://podminky.urs.cz/item/CS_URS_2021_01/741112001"/>
    <hyperlink ref="F147" r:id="rId9" display="https://podminky.urs.cz/item/CS_URS_2021_02/741310021"/>
    <hyperlink ref="F152" r:id="rId10" display="https://podminky.urs.cz/item/CS_URS_2021_02/741313004"/>
    <hyperlink ref="F157" r:id="rId11" display="https://podminky.urs.cz/item/CS_URS_2021_02/741313121"/>
    <hyperlink ref="F162" r:id="rId12" display="https://podminky.urs.cz/item/CS_URS_2021_02/741313122"/>
    <hyperlink ref="F167" r:id="rId13" display="https://podminky.urs.cz/item/CS_URS_2021_02/741320161"/>
    <hyperlink ref="F172" r:id="rId14" display="https://podminky.urs.cz/item/CS_URS_2021_02/741320171"/>
    <hyperlink ref="F177" r:id="rId15" display="https://podminky.urs.cz/item/CS_URS_2021_01/741321043"/>
    <hyperlink ref="F182" r:id="rId16" display="https://podminky.urs.cz/item/CS_URS_2023_01/741372022"/>
    <hyperlink ref="F189" r:id="rId17" display="https://podminky.urs.cz/item/CS_URS_2021_02/210020811"/>
    <hyperlink ref="F195" r:id="rId18" display="https://podminky.urs.cz/item/CS_URS_2021_01/210280002"/>
    <hyperlink ref="F198" r:id="rId19" display="https://podminky.urs.cz/item/CS_URS_2021_02/210813011"/>
    <hyperlink ref="F204" r:id="rId20" display="https://podminky.urs.cz/item/CS_URS_2021_02/210813011"/>
    <hyperlink ref="F210" r:id="rId21" display="https://podminky.urs.cz/item/CS_URS_2021_02/210813037"/>
    <hyperlink ref="F216" r:id="rId22" display="https://podminky.urs.cz/item/CS_URS_2021_02/210813061"/>
    <hyperlink ref="F222" r:id="rId23" display="https://podminky.urs.cz/item/CS_URS_2021_02/210813063"/>
    <hyperlink ref="F230" r:id="rId24" display="https://podminky.urs.cz/item/CS_URS_2021_01/043002000"/>
    <hyperlink ref="F235" r:id="rId25" display="https://podminky.urs.cz/item/CS_URS_2021_01/045002000"/>
    <hyperlink ref="F239" r:id="rId26" display="https://podminky.urs.cz/item/CS_URS_2021_01/065002000"/>
    <hyperlink ref="F243" r:id="rId27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107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86" t="s">
        <v>2157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2158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2347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2160</v>
      </c>
      <c r="G14" s="36"/>
      <c r="H14" s="36"/>
      <c r="I14" s="114" t="s">
        <v>23</v>
      </c>
      <c r="J14" s="116" t="str">
        <f>'Rekapitulace stavby'!AN8</f>
        <v>14. 3. 2023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2160</v>
      </c>
      <c r="F17" s="36"/>
      <c r="G17" s="36"/>
      <c r="H17" s="36"/>
      <c r="I17" s="114" t="s">
        <v>29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2160</v>
      </c>
      <c r="F23" s="36"/>
      <c r="G23" s="36"/>
      <c r="H23" s="36"/>
      <c r="I23" s="114" t="s">
        <v>29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2160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39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41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43</v>
      </c>
      <c r="G34" s="36"/>
      <c r="H34" s="36"/>
      <c r="I34" s="123" t="s">
        <v>42</v>
      </c>
      <c r="J34" s="123" t="s">
        <v>44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45</v>
      </c>
      <c r="E35" s="114" t="s">
        <v>46</v>
      </c>
      <c r="F35" s="125">
        <f>ROUND((SUM(BE87:BE135)),2)</f>
        <v>0</v>
      </c>
      <c r="G35" s="36"/>
      <c r="H35" s="36"/>
      <c r="I35" s="126">
        <v>0.21</v>
      </c>
      <c r="J35" s="125">
        <f>ROUND(((SUM(BE87:BE135))*I35),2)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47</v>
      </c>
      <c r="F36" s="125">
        <f>ROUND((SUM(BF87:BF135)),2)</f>
        <v>0</v>
      </c>
      <c r="G36" s="36"/>
      <c r="H36" s="36"/>
      <c r="I36" s="126">
        <v>0.15</v>
      </c>
      <c r="J36" s="125">
        <f>ROUND(((SUM(BF87:BF135))*I36),2)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48</v>
      </c>
      <c r="F37" s="125">
        <f>ROUND((SUM(BG87:BG135)),2)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49</v>
      </c>
      <c r="F38" s="125">
        <f>ROUND((SUM(BH87:BH135)),2)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50</v>
      </c>
      <c r="F39" s="125">
        <f>ROUND((SUM(BI87:BI135)),2)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51</v>
      </c>
      <c r="E41" s="129"/>
      <c r="F41" s="129"/>
      <c r="G41" s="130" t="s">
        <v>52</v>
      </c>
      <c r="H41" s="131" t="s">
        <v>53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Rekonstrukce výukových prostor FUD v Kampusu UJEP - v08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2157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2158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02 - Rozvaděč R-2.PP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14. 3. 2023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33</v>
      </c>
      <c r="J58" s="34" t="str">
        <f>E23</f>
        <v xml:space="preserve"> 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73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320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10" customFormat="1" ht="19.9" customHeight="1">
      <c r="B65" s="148"/>
      <c r="C65" s="99"/>
      <c r="D65" s="149" t="s">
        <v>327</v>
      </c>
      <c r="E65" s="150"/>
      <c r="F65" s="150"/>
      <c r="G65" s="150"/>
      <c r="H65" s="150"/>
      <c r="I65" s="150"/>
      <c r="J65" s="151">
        <f>J89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129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3" t="str">
        <f>E7</f>
        <v>Rekonstrukce výukových prostor FUD v Kampusu UJEP - v08</v>
      </c>
      <c r="F75" s="394"/>
      <c r="G75" s="394"/>
      <c r="H75" s="394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115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93" t="s">
        <v>2157</v>
      </c>
      <c r="F77" s="395"/>
      <c r="G77" s="395"/>
      <c r="H77" s="395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2158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7" t="str">
        <f>E11</f>
        <v>02 - Rozvaděč R-2.PP</v>
      </c>
      <c r="F79" s="395"/>
      <c r="G79" s="395"/>
      <c r="H79" s="395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F14</f>
        <v xml:space="preserve"> </v>
      </c>
      <c r="G81" s="38"/>
      <c r="H81" s="38"/>
      <c r="I81" s="31" t="s">
        <v>23</v>
      </c>
      <c r="J81" s="61" t="str">
        <f>IF(J14="","",J14)</f>
        <v>14. 3. 2023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E17</f>
        <v xml:space="preserve"> </v>
      </c>
      <c r="G83" s="38"/>
      <c r="H83" s="38"/>
      <c r="I83" s="31" t="s">
        <v>33</v>
      </c>
      <c r="J83" s="34" t="str">
        <f>E23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IF(E20="","",E20)</f>
        <v>Vyplň údaj</v>
      </c>
      <c r="G84" s="38"/>
      <c r="H84" s="38"/>
      <c r="I84" s="31" t="s">
        <v>38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130</v>
      </c>
      <c r="D86" s="156" t="s">
        <v>60</v>
      </c>
      <c r="E86" s="156" t="s">
        <v>56</v>
      </c>
      <c r="F86" s="156" t="s">
        <v>57</v>
      </c>
      <c r="G86" s="156" t="s">
        <v>131</v>
      </c>
      <c r="H86" s="156" t="s">
        <v>132</v>
      </c>
      <c r="I86" s="156" t="s">
        <v>133</v>
      </c>
      <c r="J86" s="156" t="s">
        <v>119</v>
      </c>
      <c r="K86" s="157" t="s">
        <v>134</v>
      </c>
      <c r="L86" s="158"/>
      <c r="M86" s="70" t="s">
        <v>19</v>
      </c>
      <c r="N86" s="71" t="s">
        <v>45</v>
      </c>
      <c r="O86" s="71" t="s">
        <v>135</v>
      </c>
      <c r="P86" s="71" t="s">
        <v>136</v>
      </c>
      <c r="Q86" s="71" t="s">
        <v>137</v>
      </c>
      <c r="R86" s="71" t="s">
        <v>138</v>
      </c>
      <c r="S86" s="71" t="s">
        <v>139</v>
      </c>
      <c r="T86" s="72" t="s">
        <v>140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141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0.009300000000000001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74</v>
      </c>
      <c r="AU87" s="19" t="s">
        <v>120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74</v>
      </c>
      <c r="E88" s="167" t="s">
        <v>1021</v>
      </c>
      <c r="F88" s="167" t="s">
        <v>1022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</f>
        <v>0</v>
      </c>
      <c r="Q88" s="172"/>
      <c r="R88" s="173">
        <f>R89</f>
        <v>0.009300000000000001</v>
      </c>
      <c r="S88" s="172"/>
      <c r="T88" s="174">
        <f>T89</f>
        <v>0</v>
      </c>
      <c r="AR88" s="175" t="s">
        <v>85</v>
      </c>
      <c r="AT88" s="176" t="s">
        <v>74</v>
      </c>
      <c r="AU88" s="176" t="s">
        <v>75</v>
      </c>
      <c r="AY88" s="175" t="s">
        <v>144</v>
      </c>
      <c r="BK88" s="177">
        <f>BK89</f>
        <v>0</v>
      </c>
    </row>
    <row r="89" spans="2:63" s="12" customFormat="1" ht="22.9" customHeight="1">
      <c r="B89" s="164"/>
      <c r="C89" s="165"/>
      <c r="D89" s="166" t="s">
        <v>74</v>
      </c>
      <c r="E89" s="178" t="s">
        <v>1263</v>
      </c>
      <c r="F89" s="178" t="s">
        <v>1264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SUM(P90:P135)</f>
        <v>0</v>
      </c>
      <c r="Q89" s="172"/>
      <c r="R89" s="173">
        <f>SUM(R90:R135)</f>
        <v>0.009300000000000001</v>
      </c>
      <c r="S89" s="172"/>
      <c r="T89" s="174">
        <f>SUM(T90:T135)</f>
        <v>0</v>
      </c>
      <c r="AR89" s="175" t="s">
        <v>85</v>
      </c>
      <c r="AT89" s="176" t="s">
        <v>74</v>
      </c>
      <c r="AU89" s="176" t="s">
        <v>83</v>
      </c>
      <c r="AY89" s="175" t="s">
        <v>144</v>
      </c>
      <c r="BK89" s="177">
        <f>SUM(BK90:BK135)</f>
        <v>0</v>
      </c>
    </row>
    <row r="90" spans="1:65" s="2" customFormat="1" ht="16.5" customHeight="1">
      <c r="A90" s="36"/>
      <c r="B90" s="37"/>
      <c r="C90" s="180" t="s">
        <v>83</v>
      </c>
      <c r="D90" s="180" t="s">
        <v>147</v>
      </c>
      <c r="E90" s="181" t="s">
        <v>2348</v>
      </c>
      <c r="F90" s="182" t="s">
        <v>2349</v>
      </c>
      <c r="G90" s="183" t="s">
        <v>150</v>
      </c>
      <c r="H90" s="184">
        <v>102</v>
      </c>
      <c r="I90" s="185"/>
      <c r="J90" s="186">
        <f>ROUND(I90*H90,2)</f>
        <v>0</v>
      </c>
      <c r="K90" s="182" t="s">
        <v>2170</v>
      </c>
      <c r="L90" s="41"/>
      <c r="M90" s="187" t="s">
        <v>19</v>
      </c>
      <c r="N90" s="188" t="s">
        <v>46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249</v>
      </c>
      <c r="AT90" s="191" t="s">
        <v>147</v>
      </c>
      <c r="AU90" s="191" t="s">
        <v>85</v>
      </c>
      <c r="AY90" s="19" t="s">
        <v>144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83</v>
      </c>
      <c r="BK90" s="192">
        <f>ROUND(I90*H90,2)</f>
        <v>0</v>
      </c>
      <c r="BL90" s="19" t="s">
        <v>249</v>
      </c>
      <c r="BM90" s="191" t="s">
        <v>2350</v>
      </c>
    </row>
    <row r="91" spans="1:47" s="2" customFormat="1" ht="11.25">
      <c r="A91" s="36"/>
      <c r="B91" s="37"/>
      <c r="C91" s="38"/>
      <c r="D91" s="193" t="s">
        <v>154</v>
      </c>
      <c r="E91" s="38"/>
      <c r="F91" s="194" t="s">
        <v>2349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154</v>
      </c>
      <c r="AU91" s="19" t="s">
        <v>85</v>
      </c>
    </row>
    <row r="92" spans="1:47" s="2" customFormat="1" ht="11.25">
      <c r="A92" s="36"/>
      <c r="B92" s="37"/>
      <c r="C92" s="38"/>
      <c r="D92" s="198" t="s">
        <v>155</v>
      </c>
      <c r="E92" s="38"/>
      <c r="F92" s="199" t="s">
        <v>2351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155</v>
      </c>
      <c r="AU92" s="19" t="s">
        <v>85</v>
      </c>
    </row>
    <row r="93" spans="1:65" s="2" customFormat="1" ht="16.5" customHeight="1">
      <c r="A93" s="36"/>
      <c r="B93" s="37"/>
      <c r="C93" s="248" t="s">
        <v>85</v>
      </c>
      <c r="D93" s="248" t="s">
        <v>654</v>
      </c>
      <c r="E93" s="249" t="s">
        <v>2352</v>
      </c>
      <c r="F93" s="250" t="s">
        <v>2353</v>
      </c>
      <c r="G93" s="251" t="s">
        <v>150</v>
      </c>
      <c r="H93" s="252">
        <v>4</v>
      </c>
      <c r="I93" s="253"/>
      <c r="J93" s="254">
        <f>ROUND(I93*H93,2)</f>
        <v>0</v>
      </c>
      <c r="K93" s="250" t="s">
        <v>19</v>
      </c>
      <c r="L93" s="255"/>
      <c r="M93" s="256" t="s">
        <v>19</v>
      </c>
      <c r="N93" s="257" t="s">
        <v>46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573</v>
      </c>
      <c r="AT93" s="191" t="s">
        <v>654</v>
      </c>
      <c r="AU93" s="191" t="s">
        <v>85</v>
      </c>
      <c r="AY93" s="19" t="s">
        <v>144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83</v>
      </c>
      <c r="BK93" s="192">
        <f>ROUND(I93*H93,2)</f>
        <v>0</v>
      </c>
      <c r="BL93" s="19" t="s">
        <v>249</v>
      </c>
      <c r="BM93" s="191" t="s">
        <v>2354</v>
      </c>
    </row>
    <row r="94" spans="1:47" s="2" customFormat="1" ht="11.25">
      <c r="A94" s="36"/>
      <c r="B94" s="37"/>
      <c r="C94" s="38"/>
      <c r="D94" s="193" t="s">
        <v>154</v>
      </c>
      <c r="E94" s="38"/>
      <c r="F94" s="194" t="s">
        <v>2353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154</v>
      </c>
      <c r="AU94" s="19" t="s">
        <v>85</v>
      </c>
    </row>
    <row r="95" spans="1:65" s="2" customFormat="1" ht="21.75" customHeight="1">
      <c r="A95" s="36"/>
      <c r="B95" s="37"/>
      <c r="C95" s="180" t="s">
        <v>161</v>
      </c>
      <c r="D95" s="180" t="s">
        <v>147</v>
      </c>
      <c r="E95" s="181" t="s">
        <v>2355</v>
      </c>
      <c r="F95" s="182" t="s">
        <v>2356</v>
      </c>
      <c r="G95" s="183" t="s">
        <v>150</v>
      </c>
      <c r="H95" s="184">
        <v>1</v>
      </c>
      <c r="I95" s="185"/>
      <c r="J95" s="186">
        <f>ROUND(I95*H95,2)</f>
        <v>0</v>
      </c>
      <c r="K95" s="182" t="s">
        <v>2170</v>
      </c>
      <c r="L95" s="41"/>
      <c r="M95" s="187" t="s">
        <v>19</v>
      </c>
      <c r="N95" s="188" t="s">
        <v>46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249</v>
      </c>
      <c r="AT95" s="191" t="s">
        <v>147</v>
      </c>
      <c r="AU95" s="191" t="s">
        <v>85</v>
      </c>
      <c r="AY95" s="19" t="s">
        <v>144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83</v>
      </c>
      <c r="BK95" s="192">
        <f>ROUND(I95*H95,2)</f>
        <v>0</v>
      </c>
      <c r="BL95" s="19" t="s">
        <v>249</v>
      </c>
      <c r="BM95" s="191" t="s">
        <v>2357</v>
      </c>
    </row>
    <row r="96" spans="1:47" s="2" customFormat="1" ht="11.25">
      <c r="A96" s="36"/>
      <c r="B96" s="37"/>
      <c r="C96" s="38"/>
      <c r="D96" s="193" t="s">
        <v>154</v>
      </c>
      <c r="E96" s="38"/>
      <c r="F96" s="194" t="s">
        <v>2356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154</v>
      </c>
      <c r="AU96" s="19" t="s">
        <v>85</v>
      </c>
    </row>
    <row r="97" spans="1:47" s="2" customFormat="1" ht="11.25">
      <c r="A97" s="36"/>
      <c r="B97" s="37"/>
      <c r="C97" s="38"/>
      <c r="D97" s="198" t="s">
        <v>155</v>
      </c>
      <c r="E97" s="38"/>
      <c r="F97" s="199" t="s">
        <v>2358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155</v>
      </c>
      <c r="AU97" s="19" t="s">
        <v>85</v>
      </c>
    </row>
    <row r="98" spans="1:65" s="2" customFormat="1" ht="16.5" customHeight="1">
      <c r="A98" s="36"/>
      <c r="B98" s="37"/>
      <c r="C98" s="248" t="s">
        <v>169</v>
      </c>
      <c r="D98" s="248" t="s">
        <v>654</v>
      </c>
      <c r="E98" s="249" t="s">
        <v>2359</v>
      </c>
      <c r="F98" s="250" t="s">
        <v>2360</v>
      </c>
      <c r="G98" s="251" t="s">
        <v>150</v>
      </c>
      <c r="H98" s="252">
        <v>1</v>
      </c>
      <c r="I98" s="253"/>
      <c r="J98" s="254">
        <f>ROUND(I98*H98,2)</f>
        <v>0</v>
      </c>
      <c r="K98" s="250" t="s">
        <v>19</v>
      </c>
      <c r="L98" s="255"/>
      <c r="M98" s="256" t="s">
        <v>19</v>
      </c>
      <c r="N98" s="257" t="s">
        <v>46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573</v>
      </c>
      <c r="AT98" s="191" t="s">
        <v>654</v>
      </c>
      <c r="AU98" s="191" t="s">
        <v>85</v>
      </c>
      <c r="AY98" s="19" t="s">
        <v>144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83</v>
      </c>
      <c r="BK98" s="192">
        <f>ROUND(I98*H98,2)</f>
        <v>0</v>
      </c>
      <c r="BL98" s="19" t="s">
        <v>249</v>
      </c>
      <c r="BM98" s="191" t="s">
        <v>2361</v>
      </c>
    </row>
    <row r="99" spans="1:47" s="2" customFormat="1" ht="11.25">
      <c r="A99" s="36"/>
      <c r="B99" s="37"/>
      <c r="C99" s="38"/>
      <c r="D99" s="193" t="s">
        <v>154</v>
      </c>
      <c r="E99" s="38"/>
      <c r="F99" s="194" t="s">
        <v>2360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154</v>
      </c>
      <c r="AU99" s="19" t="s">
        <v>85</v>
      </c>
    </row>
    <row r="100" spans="1:65" s="2" customFormat="1" ht="16.5" customHeight="1">
      <c r="A100" s="36"/>
      <c r="B100" s="37"/>
      <c r="C100" s="180" t="s">
        <v>143</v>
      </c>
      <c r="D100" s="180" t="s">
        <v>147</v>
      </c>
      <c r="E100" s="181" t="s">
        <v>2362</v>
      </c>
      <c r="F100" s="182" t="s">
        <v>2363</v>
      </c>
      <c r="G100" s="183" t="s">
        <v>150</v>
      </c>
      <c r="H100" s="184">
        <v>9</v>
      </c>
      <c r="I100" s="185"/>
      <c r="J100" s="186">
        <f>ROUND(I100*H100,2)</f>
        <v>0</v>
      </c>
      <c r="K100" s="182" t="s">
        <v>2170</v>
      </c>
      <c r="L100" s="41"/>
      <c r="M100" s="187" t="s">
        <v>19</v>
      </c>
      <c r="N100" s="188" t="s">
        <v>46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249</v>
      </c>
      <c r="AT100" s="191" t="s">
        <v>147</v>
      </c>
      <c r="AU100" s="191" t="s">
        <v>85</v>
      </c>
      <c r="AY100" s="19" t="s">
        <v>144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83</v>
      </c>
      <c r="BK100" s="192">
        <f>ROUND(I100*H100,2)</f>
        <v>0</v>
      </c>
      <c r="BL100" s="19" t="s">
        <v>249</v>
      </c>
      <c r="BM100" s="191" t="s">
        <v>2364</v>
      </c>
    </row>
    <row r="101" spans="1:47" s="2" customFormat="1" ht="11.25">
      <c r="A101" s="36"/>
      <c r="B101" s="37"/>
      <c r="C101" s="38"/>
      <c r="D101" s="193" t="s">
        <v>154</v>
      </c>
      <c r="E101" s="38"/>
      <c r="F101" s="194" t="s">
        <v>2363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154</v>
      </c>
      <c r="AU101" s="19" t="s">
        <v>85</v>
      </c>
    </row>
    <row r="102" spans="1:47" s="2" customFormat="1" ht="11.25">
      <c r="A102" s="36"/>
      <c r="B102" s="37"/>
      <c r="C102" s="38"/>
      <c r="D102" s="198" t="s">
        <v>155</v>
      </c>
      <c r="E102" s="38"/>
      <c r="F102" s="199" t="s">
        <v>2365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155</v>
      </c>
      <c r="AU102" s="19" t="s">
        <v>85</v>
      </c>
    </row>
    <row r="103" spans="1:65" s="2" customFormat="1" ht="16.5" customHeight="1">
      <c r="A103" s="36"/>
      <c r="B103" s="37"/>
      <c r="C103" s="248" t="s">
        <v>189</v>
      </c>
      <c r="D103" s="248" t="s">
        <v>654</v>
      </c>
      <c r="E103" s="249" t="s">
        <v>2366</v>
      </c>
      <c r="F103" s="250" t="s">
        <v>2367</v>
      </c>
      <c r="G103" s="251" t="s">
        <v>150</v>
      </c>
      <c r="H103" s="252">
        <v>9</v>
      </c>
      <c r="I103" s="253"/>
      <c r="J103" s="254">
        <f>ROUND(I103*H103,2)</f>
        <v>0</v>
      </c>
      <c r="K103" s="250" t="s">
        <v>19</v>
      </c>
      <c r="L103" s="255"/>
      <c r="M103" s="256" t="s">
        <v>19</v>
      </c>
      <c r="N103" s="257" t="s">
        <v>46</v>
      </c>
      <c r="O103" s="66"/>
      <c r="P103" s="189">
        <f>O103*H103</f>
        <v>0</v>
      </c>
      <c r="Q103" s="189">
        <v>0.00036</v>
      </c>
      <c r="R103" s="189">
        <f>Q103*H103</f>
        <v>0.0032400000000000003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573</v>
      </c>
      <c r="AT103" s="191" t="s">
        <v>654</v>
      </c>
      <c r="AU103" s="191" t="s">
        <v>85</v>
      </c>
      <c r="AY103" s="19" t="s">
        <v>144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83</v>
      </c>
      <c r="BK103" s="192">
        <f>ROUND(I103*H103,2)</f>
        <v>0</v>
      </c>
      <c r="BL103" s="19" t="s">
        <v>249</v>
      </c>
      <c r="BM103" s="191" t="s">
        <v>2368</v>
      </c>
    </row>
    <row r="104" spans="1:47" s="2" customFormat="1" ht="11.25">
      <c r="A104" s="36"/>
      <c r="B104" s="37"/>
      <c r="C104" s="38"/>
      <c r="D104" s="193" t="s">
        <v>154</v>
      </c>
      <c r="E104" s="38"/>
      <c r="F104" s="194" t="s">
        <v>2367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154</v>
      </c>
      <c r="AU104" s="19" t="s">
        <v>85</v>
      </c>
    </row>
    <row r="105" spans="1:65" s="2" customFormat="1" ht="16.5" customHeight="1">
      <c r="A105" s="36"/>
      <c r="B105" s="37"/>
      <c r="C105" s="180" t="s">
        <v>196</v>
      </c>
      <c r="D105" s="180" t="s">
        <v>147</v>
      </c>
      <c r="E105" s="181" t="s">
        <v>2256</v>
      </c>
      <c r="F105" s="182" t="s">
        <v>2257</v>
      </c>
      <c r="G105" s="183" t="s">
        <v>150</v>
      </c>
      <c r="H105" s="184">
        <v>1</v>
      </c>
      <c r="I105" s="185"/>
      <c r="J105" s="186">
        <f>ROUND(I105*H105,2)</f>
        <v>0</v>
      </c>
      <c r="K105" s="182" t="s">
        <v>164</v>
      </c>
      <c r="L105" s="41"/>
      <c r="M105" s="187" t="s">
        <v>19</v>
      </c>
      <c r="N105" s="188" t="s">
        <v>46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249</v>
      </c>
      <c r="AT105" s="191" t="s">
        <v>147</v>
      </c>
      <c r="AU105" s="191" t="s">
        <v>85</v>
      </c>
      <c r="AY105" s="19" t="s">
        <v>144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83</v>
      </c>
      <c r="BK105" s="192">
        <f>ROUND(I105*H105,2)</f>
        <v>0</v>
      </c>
      <c r="BL105" s="19" t="s">
        <v>249</v>
      </c>
      <c r="BM105" s="191" t="s">
        <v>2369</v>
      </c>
    </row>
    <row r="106" spans="1:47" s="2" customFormat="1" ht="11.25">
      <c r="A106" s="36"/>
      <c r="B106" s="37"/>
      <c r="C106" s="38"/>
      <c r="D106" s="193" t="s">
        <v>154</v>
      </c>
      <c r="E106" s="38"/>
      <c r="F106" s="194" t="s">
        <v>2257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154</v>
      </c>
      <c r="AU106" s="19" t="s">
        <v>85</v>
      </c>
    </row>
    <row r="107" spans="1:47" s="2" customFormat="1" ht="11.25">
      <c r="A107" s="36"/>
      <c r="B107" s="37"/>
      <c r="C107" s="38"/>
      <c r="D107" s="198" t="s">
        <v>155</v>
      </c>
      <c r="E107" s="38"/>
      <c r="F107" s="199" t="s">
        <v>2259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155</v>
      </c>
      <c r="AU107" s="19" t="s">
        <v>85</v>
      </c>
    </row>
    <row r="108" spans="1:65" s="2" customFormat="1" ht="16.5" customHeight="1">
      <c r="A108" s="36"/>
      <c r="B108" s="37"/>
      <c r="C108" s="248" t="s">
        <v>203</v>
      </c>
      <c r="D108" s="248" t="s">
        <v>654</v>
      </c>
      <c r="E108" s="249" t="s">
        <v>2370</v>
      </c>
      <c r="F108" s="250" t="s">
        <v>2371</v>
      </c>
      <c r="G108" s="251" t="s">
        <v>150</v>
      </c>
      <c r="H108" s="252">
        <v>1</v>
      </c>
      <c r="I108" s="253"/>
      <c r="J108" s="254">
        <f>ROUND(I108*H108,2)</f>
        <v>0</v>
      </c>
      <c r="K108" s="250" t="s">
        <v>19</v>
      </c>
      <c r="L108" s="255"/>
      <c r="M108" s="256" t="s">
        <v>19</v>
      </c>
      <c r="N108" s="257" t="s">
        <v>46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573</v>
      </c>
      <c r="AT108" s="191" t="s">
        <v>654</v>
      </c>
      <c r="AU108" s="191" t="s">
        <v>85</v>
      </c>
      <c r="AY108" s="19" t="s">
        <v>144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83</v>
      </c>
      <c r="BK108" s="192">
        <f>ROUND(I108*H108,2)</f>
        <v>0</v>
      </c>
      <c r="BL108" s="19" t="s">
        <v>249</v>
      </c>
      <c r="BM108" s="191" t="s">
        <v>2372</v>
      </c>
    </row>
    <row r="109" spans="1:47" s="2" customFormat="1" ht="11.25">
      <c r="A109" s="36"/>
      <c r="B109" s="37"/>
      <c r="C109" s="38"/>
      <c r="D109" s="193" t="s">
        <v>154</v>
      </c>
      <c r="E109" s="38"/>
      <c r="F109" s="194" t="s">
        <v>2371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154</v>
      </c>
      <c r="AU109" s="19" t="s">
        <v>85</v>
      </c>
    </row>
    <row r="110" spans="1:65" s="2" customFormat="1" ht="16.5" customHeight="1">
      <c r="A110" s="36"/>
      <c r="B110" s="37"/>
      <c r="C110" s="248" t="s">
        <v>195</v>
      </c>
      <c r="D110" s="248" t="s">
        <v>654</v>
      </c>
      <c r="E110" s="249" t="s">
        <v>2373</v>
      </c>
      <c r="F110" s="250" t="s">
        <v>2374</v>
      </c>
      <c r="G110" s="251" t="s">
        <v>150</v>
      </c>
      <c r="H110" s="252">
        <v>3</v>
      </c>
      <c r="I110" s="253"/>
      <c r="J110" s="254">
        <f>ROUND(I110*H110,2)</f>
        <v>0</v>
      </c>
      <c r="K110" s="250" t="s">
        <v>19</v>
      </c>
      <c r="L110" s="255"/>
      <c r="M110" s="256" t="s">
        <v>19</v>
      </c>
      <c r="N110" s="257" t="s">
        <v>46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573</v>
      </c>
      <c r="AT110" s="191" t="s">
        <v>654</v>
      </c>
      <c r="AU110" s="191" t="s">
        <v>85</v>
      </c>
      <c r="AY110" s="19" t="s">
        <v>144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83</v>
      </c>
      <c r="BK110" s="192">
        <f>ROUND(I110*H110,2)</f>
        <v>0</v>
      </c>
      <c r="BL110" s="19" t="s">
        <v>249</v>
      </c>
      <c r="BM110" s="191" t="s">
        <v>2375</v>
      </c>
    </row>
    <row r="111" spans="1:47" s="2" customFormat="1" ht="11.25">
      <c r="A111" s="36"/>
      <c r="B111" s="37"/>
      <c r="C111" s="38"/>
      <c r="D111" s="193" t="s">
        <v>154</v>
      </c>
      <c r="E111" s="38"/>
      <c r="F111" s="194" t="s">
        <v>2376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154</v>
      </c>
      <c r="AU111" s="19" t="s">
        <v>85</v>
      </c>
    </row>
    <row r="112" spans="1:65" s="2" customFormat="1" ht="16.5" customHeight="1">
      <c r="A112" s="36"/>
      <c r="B112" s="37"/>
      <c r="C112" s="180" t="s">
        <v>214</v>
      </c>
      <c r="D112" s="180" t="s">
        <v>147</v>
      </c>
      <c r="E112" s="181" t="s">
        <v>2377</v>
      </c>
      <c r="F112" s="182" t="s">
        <v>2378</v>
      </c>
      <c r="G112" s="183" t="s">
        <v>150</v>
      </c>
      <c r="H112" s="184">
        <v>1</v>
      </c>
      <c r="I112" s="185"/>
      <c r="J112" s="186">
        <f>ROUND(I112*H112,2)</f>
        <v>0</v>
      </c>
      <c r="K112" s="182" t="s">
        <v>2170</v>
      </c>
      <c r="L112" s="41"/>
      <c r="M112" s="187" t="s">
        <v>19</v>
      </c>
      <c r="N112" s="188" t="s">
        <v>46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249</v>
      </c>
      <c r="AT112" s="191" t="s">
        <v>147</v>
      </c>
      <c r="AU112" s="191" t="s">
        <v>85</v>
      </c>
      <c r="AY112" s="19" t="s">
        <v>144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83</v>
      </c>
      <c r="BK112" s="192">
        <f>ROUND(I112*H112,2)</f>
        <v>0</v>
      </c>
      <c r="BL112" s="19" t="s">
        <v>249</v>
      </c>
      <c r="BM112" s="191" t="s">
        <v>2379</v>
      </c>
    </row>
    <row r="113" spans="1:47" s="2" customFormat="1" ht="11.25">
      <c r="A113" s="36"/>
      <c r="B113" s="37"/>
      <c r="C113" s="38"/>
      <c r="D113" s="193" t="s">
        <v>154</v>
      </c>
      <c r="E113" s="38"/>
      <c r="F113" s="194" t="s">
        <v>2378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154</v>
      </c>
      <c r="AU113" s="19" t="s">
        <v>85</v>
      </c>
    </row>
    <row r="114" spans="1:47" s="2" customFormat="1" ht="11.25">
      <c r="A114" s="36"/>
      <c r="B114" s="37"/>
      <c r="C114" s="38"/>
      <c r="D114" s="198" t="s">
        <v>155</v>
      </c>
      <c r="E114" s="38"/>
      <c r="F114" s="199" t="s">
        <v>2380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155</v>
      </c>
      <c r="AU114" s="19" t="s">
        <v>85</v>
      </c>
    </row>
    <row r="115" spans="1:65" s="2" customFormat="1" ht="16.5" customHeight="1">
      <c r="A115" s="36"/>
      <c r="B115" s="37"/>
      <c r="C115" s="248" t="s">
        <v>221</v>
      </c>
      <c r="D115" s="248" t="s">
        <v>654</v>
      </c>
      <c r="E115" s="249" t="s">
        <v>2381</v>
      </c>
      <c r="F115" s="250" t="s">
        <v>2382</v>
      </c>
      <c r="G115" s="251" t="s">
        <v>150</v>
      </c>
      <c r="H115" s="252">
        <v>1</v>
      </c>
      <c r="I115" s="253"/>
      <c r="J115" s="254">
        <f>ROUND(I115*H115,2)</f>
        <v>0</v>
      </c>
      <c r="K115" s="250" t="s">
        <v>19</v>
      </c>
      <c r="L115" s="255"/>
      <c r="M115" s="256" t="s">
        <v>19</v>
      </c>
      <c r="N115" s="257" t="s">
        <v>46</v>
      </c>
      <c r="O115" s="66"/>
      <c r="P115" s="189">
        <f>O115*H115</f>
        <v>0</v>
      </c>
      <c r="Q115" s="189">
        <v>0.0004</v>
      </c>
      <c r="R115" s="189">
        <f>Q115*H115</f>
        <v>0.0004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573</v>
      </c>
      <c r="AT115" s="191" t="s">
        <v>654</v>
      </c>
      <c r="AU115" s="191" t="s">
        <v>85</v>
      </c>
      <c r="AY115" s="19" t="s">
        <v>144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83</v>
      </c>
      <c r="BK115" s="192">
        <f>ROUND(I115*H115,2)</f>
        <v>0</v>
      </c>
      <c r="BL115" s="19" t="s">
        <v>249</v>
      </c>
      <c r="BM115" s="191" t="s">
        <v>2383</v>
      </c>
    </row>
    <row r="116" spans="1:47" s="2" customFormat="1" ht="11.25">
      <c r="A116" s="36"/>
      <c r="B116" s="37"/>
      <c r="C116" s="38"/>
      <c r="D116" s="193" t="s">
        <v>154</v>
      </c>
      <c r="E116" s="38"/>
      <c r="F116" s="194" t="s">
        <v>2382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154</v>
      </c>
      <c r="AU116" s="19" t="s">
        <v>85</v>
      </c>
    </row>
    <row r="117" spans="1:65" s="2" customFormat="1" ht="16.5" customHeight="1">
      <c r="A117" s="36"/>
      <c r="B117" s="37"/>
      <c r="C117" s="180" t="s">
        <v>227</v>
      </c>
      <c r="D117" s="180" t="s">
        <v>147</v>
      </c>
      <c r="E117" s="181" t="s">
        <v>2384</v>
      </c>
      <c r="F117" s="182" t="s">
        <v>2385</v>
      </c>
      <c r="G117" s="183" t="s">
        <v>150</v>
      </c>
      <c r="H117" s="184">
        <v>20</v>
      </c>
      <c r="I117" s="185"/>
      <c r="J117" s="186">
        <f>ROUND(I117*H117,2)</f>
        <v>0</v>
      </c>
      <c r="K117" s="182" t="s">
        <v>164</v>
      </c>
      <c r="L117" s="41"/>
      <c r="M117" s="187" t="s">
        <v>19</v>
      </c>
      <c r="N117" s="188" t="s">
        <v>46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249</v>
      </c>
      <c r="AT117" s="191" t="s">
        <v>147</v>
      </c>
      <c r="AU117" s="191" t="s">
        <v>85</v>
      </c>
      <c r="AY117" s="19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83</v>
      </c>
      <c r="BK117" s="192">
        <f>ROUND(I117*H117,2)</f>
        <v>0</v>
      </c>
      <c r="BL117" s="19" t="s">
        <v>249</v>
      </c>
      <c r="BM117" s="191" t="s">
        <v>2386</v>
      </c>
    </row>
    <row r="118" spans="1:47" s="2" customFormat="1" ht="11.25">
      <c r="A118" s="36"/>
      <c r="B118" s="37"/>
      <c r="C118" s="38"/>
      <c r="D118" s="193" t="s">
        <v>154</v>
      </c>
      <c r="E118" s="38"/>
      <c r="F118" s="194" t="s">
        <v>2385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154</v>
      </c>
      <c r="AU118" s="19" t="s">
        <v>85</v>
      </c>
    </row>
    <row r="119" spans="1:47" s="2" customFormat="1" ht="11.25">
      <c r="A119" s="36"/>
      <c r="B119" s="37"/>
      <c r="C119" s="38"/>
      <c r="D119" s="198" t="s">
        <v>155</v>
      </c>
      <c r="E119" s="38"/>
      <c r="F119" s="199" t="s">
        <v>2387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155</v>
      </c>
      <c r="AU119" s="19" t="s">
        <v>85</v>
      </c>
    </row>
    <row r="120" spans="1:65" s="2" customFormat="1" ht="21.75" customHeight="1">
      <c r="A120" s="36"/>
      <c r="B120" s="37"/>
      <c r="C120" s="248" t="s">
        <v>232</v>
      </c>
      <c r="D120" s="248" t="s">
        <v>654</v>
      </c>
      <c r="E120" s="249" t="s">
        <v>2388</v>
      </c>
      <c r="F120" s="250" t="s">
        <v>2389</v>
      </c>
      <c r="G120" s="251" t="s">
        <v>150</v>
      </c>
      <c r="H120" s="252">
        <v>20</v>
      </c>
      <c r="I120" s="253"/>
      <c r="J120" s="254">
        <f>ROUND(I120*H120,2)</f>
        <v>0</v>
      </c>
      <c r="K120" s="250" t="s">
        <v>19</v>
      </c>
      <c r="L120" s="255"/>
      <c r="M120" s="256" t="s">
        <v>19</v>
      </c>
      <c r="N120" s="257" t="s">
        <v>46</v>
      </c>
      <c r="O120" s="66"/>
      <c r="P120" s="189">
        <f>O120*H120</f>
        <v>0</v>
      </c>
      <c r="Q120" s="189">
        <v>0.0002</v>
      </c>
      <c r="R120" s="189">
        <f>Q120*H120</f>
        <v>0.004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573</v>
      </c>
      <c r="AT120" s="191" t="s">
        <v>654</v>
      </c>
      <c r="AU120" s="191" t="s">
        <v>85</v>
      </c>
      <c r="AY120" s="19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83</v>
      </c>
      <c r="BK120" s="192">
        <f>ROUND(I120*H120,2)</f>
        <v>0</v>
      </c>
      <c r="BL120" s="19" t="s">
        <v>249</v>
      </c>
      <c r="BM120" s="191" t="s">
        <v>2390</v>
      </c>
    </row>
    <row r="121" spans="1:47" s="2" customFormat="1" ht="11.25">
      <c r="A121" s="36"/>
      <c r="B121" s="37"/>
      <c r="C121" s="38"/>
      <c r="D121" s="193" t="s">
        <v>154</v>
      </c>
      <c r="E121" s="38"/>
      <c r="F121" s="194" t="s">
        <v>2389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154</v>
      </c>
      <c r="AU121" s="19" t="s">
        <v>85</v>
      </c>
    </row>
    <row r="122" spans="1:65" s="2" customFormat="1" ht="16.5" customHeight="1">
      <c r="A122" s="36"/>
      <c r="B122" s="37"/>
      <c r="C122" s="180" t="s">
        <v>237</v>
      </c>
      <c r="D122" s="180" t="s">
        <v>147</v>
      </c>
      <c r="E122" s="181" t="s">
        <v>2263</v>
      </c>
      <c r="F122" s="182" t="s">
        <v>2264</v>
      </c>
      <c r="G122" s="183" t="s">
        <v>150</v>
      </c>
      <c r="H122" s="184">
        <v>4</v>
      </c>
      <c r="I122" s="185"/>
      <c r="J122" s="186">
        <f>ROUND(I122*H122,2)</f>
        <v>0</v>
      </c>
      <c r="K122" s="182" t="s">
        <v>2170</v>
      </c>
      <c r="L122" s="41"/>
      <c r="M122" s="187" t="s">
        <v>19</v>
      </c>
      <c r="N122" s="188" t="s">
        <v>46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249</v>
      </c>
      <c r="AT122" s="191" t="s">
        <v>147</v>
      </c>
      <c r="AU122" s="191" t="s">
        <v>85</v>
      </c>
      <c r="AY122" s="19" t="s">
        <v>144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83</v>
      </c>
      <c r="BK122" s="192">
        <f>ROUND(I122*H122,2)</f>
        <v>0</v>
      </c>
      <c r="BL122" s="19" t="s">
        <v>249</v>
      </c>
      <c r="BM122" s="191" t="s">
        <v>2391</v>
      </c>
    </row>
    <row r="123" spans="1:47" s="2" customFormat="1" ht="11.25">
      <c r="A123" s="36"/>
      <c r="B123" s="37"/>
      <c r="C123" s="38"/>
      <c r="D123" s="193" t="s">
        <v>154</v>
      </c>
      <c r="E123" s="38"/>
      <c r="F123" s="194" t="s">
        <v>2264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154</v>
      </c>
      <c r="AU123" s="19" t="s">
        <v>85</v>
      </c>
    </row>
    <row r="124" spans="1:47" s="2" customFormat="1" ht="11.25">
      <c r="A124" s="36"/>
      <c r="B124" s="37"/>
      <c r="C124" s="38"/>
      <c r="D124" s="198" t="s">
        <v>155</v>
      </c>
      <c r="E124" s="38"/>
      <c r="F124" s="199" t="s">
        <v>2266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155</v>
      </c>
      <c r="AU124" s="19" t="s">
        <v>85</v>
      </c>
    </row>
    <row r="125" spans="1:65" s="2" customFormat="1" ht="16.5" customHeight="1">
      <c r="A125" s="36"/>
      <c r="B125" s="37"/>
      <c r="C125" s="248" t="s">
        <v>8</v>
      </c>
      <c r="D125" s="248" t="s">
        <v>654</v>
      </c>
      <c r="E125" s="249" t="s">
        <v>2267</v>
      </c>
      <c r="F125" s="250" t="s">
        <v>2268</v>
      </c>
      <c r="G125" s="251" t="s">
        <v>150</v>
      </c>
      <c r="H125" s="252">
        <v>4</v>
      </c>
      <c r="I125" s="253"/>
      <c r="J125" s="254">
        <f>ROUND(I125*H125,2)</f>
        <v>0</v>
      </c>
      <c r="K125" s="250" t="s">
        <v>19</v>
      </c>
      <c r="L125" s="255"/>
      <c r="M125" s="256" t="s">
        <v>19</v>
      </c>
      <c r="N125" s="257" t="s">
        <v>46</v>
      </c>
      <c r="O125" s="66"/>
      <c r="P125" s="189">
        <f>O125*H125</f>
        <v>0</v>
      </c>
      <c r="Q125" s="189">
        <v>0.00032</v>
      </c>
      <c r="R125" s="189">
        <f>Q125*H125</f>
        <v>0.00128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573</v>
      </c>
      <c r="AT125" s="191" t="s">
        <v>654</v>
      </c>
      <c r="AU125" s="191" t="s">
        <v>85</v>
      </c>
      <c r="AY125" s="19" t="s">
        <v>144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83</v>
      </c>
      <c r="BK125" s="192">
        <f>ROUND(I125*H125,2)</f>
        <v>0</v>
      </c>
      <c r="BL125" s="19" t="s">
        <v>249</v>
      </c>
      <c r="BM125" s="191" t="s">
        <v>2392</v>
      </c>
    </row>
    <row r="126" spans="1:47" s="2" customFormat="1" ht="11.25">
      <c r="A126" s="36"/>
      <c r="B126" s="37"/>
      <c r="C126" s="38"/>
      <c r="D126" s="193" t="s">
        <v>154</v>
      </c>
      <c r="E126" s="38"/>
      <c r="F126" s="194" t="s">
        <v>2268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154</v>
      </c>
      <c r="AU126" s="19" t="s">
        <v>85</v>
      </c>
    </row>
    <row r="127" spans="1:65" s="2" customFormat="1" ht="21.75" customHeight="1">
      <c r="A127" s="36"/>
      <c r="B127" s="37"/>
      <c r="C127" s="180" t="s">
        <v>249</v>
      </c>
      <c r="D127" s="180" t="s">
        <v>147</v>
      </c>
      <c r="E127" s="181" t="s">
        <v>2393</v>
      </c>
      <c r="F127" s="182" t="s">
        <v>2394</v>
      </c>
      <c r="G127" s="183" t="s">
        <v>150</v>
      </c>
      <c r="H127" s="184">
        <v>1</v>
      </c>
      <c r="I127" s="185"/>
      <c r="J127" s="186">
        <f>ROUND(I127*H127,2)</f>
        <v>0</v>
      </c>
      <c r="K127" s="182" t="s">
        <v>2170</v>
      </c>
      <c r="L127" s="41"/>
      <c r="M127" s="187" t="s">
        <v>19</v>
      </c>
      <c r="N127" s="188" t="s">
        <v>46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249</v>
      </c>
      <c r="AT127" s="191" t="s">
        <v>147</v>
      </c>
      <c r="AU127" s="191" t="s">
        <v>85</v>
      </c>
      <c r="AY127" s="19" t="s">
        <v>144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83</v>
      </c>
      <c r="BK127" s="192">
        <f>ROUND(I127*H127,2)</f>
        <v>0</v>
      </c>
      <c r="BL127" s="19" t="s">
        <v>249</v>
      </c>
      <c r="BM127" s="191" t="s">
        <v>2395</v>
      </c>
    </row>
    <row r="128" spans="1:47" s="2" customFormat="1" ht="11.25">
      <c r="A128" s="36"/>
      <c r="B128" s="37"/>
      <c r="C128" s="38"/>
      <c r="D128" s="193" t="s">
        <v>154</v>
      </c>
      <c r="E128" s="38"/>
      <c r="F128" s="194" t="s">
        <v>2394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154</v>
      </c>
      <c r="AU128" s="19" t="s">
        <v>85</v>
      </c>
    </row>
    <row r="129" spans="1:47" s="2" customFormat="1" ht="11.25">
      <c r="A129" s="36"/>
      <c r="B129" s="37"/>
      <c r="C129" s="38"/>
      <c r="D129" s="198" t="s">
        <v>155</v>
      </c>
      <c r="E129" s="38"/>
      <c r="F129" s="199" t="s">
        <v>2396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155</v>
      </c>
      <c r="AU129" s="19" t="s">
        <v>85</v>
      </c>
    </row>
    <row r="130" spans="1:65" s="2" customFormat="1" ht="16.5" customHeight="1">
      <c r="A130" s="36"/>
      <c r="B130" s="37"/>
      <c r="C130" s="248" t="s">
        <v>254</v>
      </c>
      <c r="D130" s="248" t="s">
        <v>654</v>
      </c>
      <c r="E130" s="249" t="s">
        <v>2397</v>
      </c>
      <c r="F130" s="250" t="s">
        <v>2398</v>
      </c>
      <c r="G130" s="251" t="s">
        <v>150</v>
      </c>
      <c r="H130" s="252">
        <v>1</v>
      </c>
      <c r="I130" s="253"/>
      <c r="J130" s="254">
        <f>ROUND(I130*H130,2)</f>
        <v>0</v>
      </c>
      <c r="K130" s="250" t="s">
        <v>19</v>
      </c>
      <c r="L130" s="255"/>
      <c r="M130" s="256" t="s">
        <v>19</v>
      </c>
      <c r="N130" s="257" t="s">
        <v>46</v>
      </c>
      <c r="O130" s="66"/>
      <c r="P130" s="189">
        <f>O130*H130</f>
        <v>0</v>
      </c>
      <c r="Q130" s="189">
        <v>0.00038</v>
      </c>
      <c r="R130" s="189">
        <f>Q130*H130</f>
        <v>0.00038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573</v>
      </c>
      <c r="AT130" s="191" t="s">
        <v>654</v>
      </c>
      <c r="AU130" s="191" t="s">
        <v>85</v>
      </c>
      <c r="AY130" s="19" t="s">
        <v>144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83</v>
      </c>
      <c r="BK130" s="192">
        <f>ROUND(I130*H130,2)</f>
        <v>0</v>
      </c>
      <c r="BL130" s="19" t="s">
        <v>249</v>
      </c>
      <c r="BM130" s="191" t="s">
        <v>2399</v>
      </c>
    </row>
    <row r="131" spans="1:47" s="2" customFormat="1" ht="11.25">
      <c r="A131" s="36"/>
      <c r="B131" s="37"/>
      <c r="C131" s="38"/>
      <c r="D131" s="193" t="s">
        <v>154</v>
      </c>
      <c r="E131" s="38"/>
      <c r="F131" s="194" t="s">
        <v>2398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154</v>
      </c>
      <c r="AU131" s="19" t="s">
        <v>85</v>
      </c>
    </row>
    <row r="132" spans="1:65" s="2" customFormat="1" ht="16.5" customHeight="1">
      <c r="A132" s="36"/>
      <c r="B132" s="37"/>
      <c r="C132" s="248" t="s">
        <v>259</v>
      </c>
      <c r="D132" s="248" t="s">
        <v>654</v>
      </c>
      <c r="E132" s="249" t="s">
        <v>2400</v>
      </c>
      <c r="F132" s="250" t="s">
        <v>2401</v>
      </c>
      <c r="G132" s="251" t="s">
        <v>1463</v>
      </c>
      <c r="H132" s="252">
        <v>1</v>
      </c>
      <c r="I132" s="253"/>
      <c r="J132" s="254">
        <f>ROUND(I132*H132,2)</f>
        <v>0</v>
      </c>
      <c r="K132" s="250" t="s">
        <v>19</v>
      </c>
      <c r="L132" s="255"/>
      <c r="M132" s="256" t="s">
        <v>19</v>
      </c>
      <c r="N132" s="257" t="s">
        <v>46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573</v>
      </c>
      <c r="AT132" s="191" t="s">
        <v>654</v>
      </c>
      <c r="AU132" s="191" t="s">
        <v>85</v>
      </c>
      <c r="AY132" s="19" t="s">
        <v>144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83</v>
      </c>
      <c r="BK132" s="192">
        <f>ROUND(I132*H132,2)</f>
        <v>0</v>
      </c>
      <c r="BL132" s="19" t="s">
        <v>249</v>
      </c>
      <c r="BM132" s="191" t="s">
        <v>2402</v>
      </c>
    </row>
    <row r="133" spans="1:47" s="2" customFormat="1" ht="11.25">
      <c r="A133" s="36"/>
      <c r="B133" s="37"/>
      <c r="C133" s="38"/>
      <c r="D133" s="193" t="s">
        <v>154</v>
      </c>
      <c r="E133" s="38"/>
      <c r="F133" s="194" t="s">
        <v>2401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154</v>
      </c>
      <c r="AU133" s="19" t="s">
        <v>85</v>
      </c>
    </row>
    <row r="134" spans="1:65" s="2" customFormat="1" ht="16.5" customHeight="1">
      <c r="A134" s="36"/>
      <c r="B134" s="37"/>
      <c r="C134" s="248" t="s">
        <v>266</v>
      </c>
      <c r="D134" s="248" t="s">
        <v>654</v>
      </c>
      <c r="E134" s="249" t="s">
        <v>2403</v>
      </c>
      <c r="F134" s="250" t="s">
        <v>2404</v>
      </c>
      <c r="G134" s="251" t="s">
        <v>19</v>
      </c>
      <c r="H134" s="252">
        <v>1</v>
      </c>
      <c r="I134" s="253"/>
      <c r="J134" s="254">
        <f>ROUND(I134*H134,2)</f>
        <v>0</v>
      </c>
      <c r="K134" s="250" t="s">
        <v>19</v>
      </c>
      <c r="L134" s="255"/>
      <c r="M134" s="256" t="s">
        <v>19</v>
      </c>
      <c r="N134" s="257" t="s">
        <v>46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573</v>
      </c>
      <c r="AT134" s="191" t="s">
        <v>654</v>
      </c>
      <c r="AU134" s="191" t="s">
        <v>85</v>
      </c>
      <c r="AY134" s="19" t="s">
        <v>144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83</v>
      </c>
      <c r="BK134" s="192">
        <f>ROUND(I134*H134,2)</f>
        <v>0</v>
      </c>
      <c r="BL134" s="19" t="s">
        <v>249</v>
      </c>
      <c r="BM134" s="191" t="s">
        <v>2405</v>
      </c>
    </row>
    <row r="135" spans="1:47" s="2" customFormat="1" ht="11.25">
      <c r="A135" s="36"/>
      <c r="B135" s="37"/>
      <c r="C135" s="38"/>
      <c r="D135" s="193" t="s">
        <v>154</v>
      </c>
      <c r="E135" s="38"/>
      <c r="F135" s="194" t="s">
        <v>2404</v>
      </c>
      <c r="G135" s="38"/>
      <c r="H135" s="38"/>
      <c r="I135" s="195"/>
      <c r="J135" s="38"/>
      <c r="K135" s="38"/>
      <c r="L135" s="41"/>
      <c r="M135" s="223"/>
      <c r="N135" s="224"/>
      <c r="O135" s="225"/>
      <c r="P135" s="225"/>
      <c r="Q135" s="225"/>
      <c r="R135" s="225"/>
      <c r="S135" s="225"/>
      <c r="T135" s="22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154</v>
      </c>
      <c r="AU135" s="19" t="s">
        <v>85</v>
      </c>
    </row>
    <row r="136" spans="1:31" s="2" customFormat="1" ht="6.95" customHeight="1">
      <c r="A136" s="36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41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algorithmName="SHA-512" hashValue="rlJjYbZxXvpoqcr/nlv9ycAHIBRTKSHubIg8TzMFr0jiVkfl2zy56byWThE0DQ5NVF8AmIGFPhVfqvqSdubacA==" saltValue="t7mY088XgnkPfcGMz5sGlKdHwdDmXtAaks2E5K8Cck5S9hEQkuJmzA+wk6BTdHcayXcZ3BSZuRKIM5oJFwKN1Q==" spinCount="100000" sheet="1" objects="1" scenarios="1" formatColumns="0" formatRows="0" autoFilter="0"/>
  <autoFilter ref="C86:K135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2" r:id="rId1" display="https://podminky.urs.cz/item/CS_URS_2021_01/741136321"/>
    <hyperlink ref="F97" r:id="rId2" display="https://podminky.urs.cz/item/CS_URS_2021_01/741210002"/>
    <hyperlink ref="F102" r:id="rId3" display="https://podminky.urs.cz/item/CS_URS_2021_01/741320165"/>
    <hyperlink ref="F107" r:id="rId4" display="https://podminky.urs.cz/item/CS_URS_2021_02/741320171"/>
    <hyperlink ref="F114" r:id="rId5" display="https://podminky.urs.cz/item/CS_URS_2021_01/741320201"/>
    <hyperlink ref="F119" r:id="rId6" display="https://podminky.urs.cz/item/CS_URS_2021_02/741321001"/>
    <hyperlink ref="F124" r:id="rId7" display="https://podminky.urs.cz/item/CS_URS_2021_01/741321043"/>
    <hyperlink ref="F129" r:id="rId8" display="https://podminky.urs.cz/item/CS_URS_2021_01/741322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110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85</v>
      </c>
    </row>
    <row r="4" spans="2:46" s="1" customFormat="1" ht="24.95" customHeight="1">
      <c r="B4" s="22"/>
      <c r="D4" s="112" t="s">
        <v>114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6" t="str">
        <f>'Rekapitulace stavby'!K6</f>
        <v>Rekonstrukce výukových prostor FUD v Kampusu UJEP - v08</v>
      </c>
      <c r="F7" s="387"/>
      <c r="G7" s="387"/>
      <c r="H7" s="387"/>
      <c r="L7" s="22"/>
    </row>
    <row r="8" spans="2:12" s="1" customFormat="1" ht="12" customHeight="1">
      <c r="B8" s="22"/>
      <c r="D8" s="114" t="s">
        <v>115</v>
      </c>
      <c r="L8" s="22"/>
    </row>
    <row r="9" spans="1:31" s="2" customFormat="1" ht="16.5" customHeight="1">
      <c r="A9" s="36"/>
      <c r="B9" s="41"/>
      <c r="C9" s="36"/>
      <c r="D9" s="36"/>
      <c r="E9" s="386" t="s">
        <v>2157</v>
      </c>
      <c r="F9" s="389"/>
      <c r="G9" s="389"/>
      <c r="H9" s="389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2158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2406</v>
      </c>
      <c r="F11" s="389"/>
      <c r="G11" s="389"/>
      <c r="H11" s="389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2160</v>
      </c>
      <c r="G14" s="36"/>
      <c r="H14" s="36"/>
      <c r="I14" s="114" t="s">
        <v>23</v>
      </c>
      <c r="J14" s="116" t="str">
        <f>'Rekapitulace stavby'!AN8</f>
        <v>14. 3. 2023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2160</v>
      </c>
      <c r="F17" s="36"/>
      <c r="G17" s="36"/>
      <c r="H17" s="36"/>
      <c r="I17" s="114" t="s">
        <v>29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31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33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2160</v>
      </c>
      <c r="F23" s="36"/>
      <c r="G23" s="36"/>
      <c r="H23" s="36"/>
      <c r="I23" s="114" t="s">
        <v>29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38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2160</v>
      </c>
      <c r="F26" s="36"/>
      <c r="G26" s="36"/>
      <c r="H26" s="36"/>
      <c r="I26" s="114" t="s">
        <v>29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39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2" t="s">
        <v>19</v>
      </c>
      <c r="F29" s="392"/>
      <c r="G29" s="392"/>
      <c r="H29" s="392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41</v>
      </c>
      <c r="E32" s="36"/>
      <c r="F32" s="36"/>
      <c r="G32" s="36"/>
      <c r="H32" s="36"/>
      <c r="I32" s="36"/>
      <c r="J32" s="122">
        <f>ROUND(J94,2)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43</v>
      </c>
      <c r="G34" s="36"/>
      <c r="H34" s="36"/>
      <c r="I34" s="123" t="s">
        <v>42</v>
      </c>
      <c r="J34" s="123" t="s">
        <v>44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45</v>
      </c>
      <c r="E35" s="114" t="s">
        <v>46</v>
      </c>
      <c r="F35" s="125">
        <f>ROUND((SUM(BE94:BE184)),2)</f>
        <v>0</v>
      </c>
      <c r="G35" s="36"/>
      <c r="H35" s="36"/>
      <c r="I35" s="126">
        <v>0.21</v>
      </c>
      <c r="J35" s="125">
        <f>ROUND(((SUM(BE94:BE184))*I35),2)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47</v>
      </c>
      <c r="F36" s="125">
        <f>ROUND((SUM(BF94:BF184)),2)</f>
        <v>0</v>
      </c>
      <c r="G36" s="36"/>
      <c r="H36" s="36"/>
      <c r="I36" s="126">
        <v>0.15</v>
      </c>
      <c r="J36" s="125">
        <f>ROUND(((SUM(BF94:BF184))*I36),2)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48</v>
      </c>
      <c r="F37" s="125">
        <f>ROUND((SUM(BG94:BG184)),2)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49</v>
      </c>
      <c r="F38" s="125">
        <f>ROUND((SUM(BH94:BH184)),2)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50</v>
      </c>
      <c r="F39" s="125">
        <f>ROUND((SUM(BI94:BI184)),2)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51</v>
      </c>
      <c r="E41" s="129"/>
      <c r="F41" s="129"/>
      <c r="G41" s="130" t="s">
        <v>52</v>
      </c>
      <c r="H41" s="131" t="s">
        <v>53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117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Rekonstrukce výukových prostor FUD v Kampusu UJEP - v08</v>
      </c>
      <c r="F50" s="394"/>
      <c r="G50" s="394"/>
      <c r="H50" s="394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2157</v>
      </c>
      <c r="F52" s="395"/>
      <c r="G52" s="395"/>
      <c r="H52" s="395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2158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03 - Slaboproudá elektroinstalace</v>
      </c>
      <c r="F54" s="395"/>
      <c r="G54" s="395"/>
      <c r="H54" s="395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31" t="s">
        <v>23</v>
      </c>
      <c r="J56" s="61" t="str">
        <f>IF(J14="","",J14)</f>
        <v>14. 3. 2023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31" t="s">
        <v>33</v>
      </c>
      <c r="J58" s="34" t="str">
        <f>E23</f>
        <v xml:space="preserve"> 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38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118</v>
      </c>
      <c r="D61" s="139"/>
      <c r="E61" s="139"/>
      <c r="F61" s="139"/>
      <c r="G61" s="139"/>
      <c r="H61" s="139"/>
      <c r="I61" s="139"/>
      <c r="J61" s="140" t="s">
        <v>119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73</v>
      </c>
      <c r="D63" s="38"/>
      <c r="E63" s="38"/>
      <c r="F63" s="38"/>
      <c r="G63" s="38"/>
      <c r="H63" s="38"/>
      <c r="I63" s="38"/>
      <c r="J63" s="79">
        <f>J94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120</v>
      </c>
    </row>
    <row r="64" spans="2:12" s="9" customFormat="1" ht="24.95" customHeight="1">
      <c r="B64" s="142"/>
      <c r="C64" s="143"/>
      <c r="D64" s="144" t="s">
        <v>309</v>
      </c>
      <c r="E64" s="145"/>
      <c r="F64" s="145"/>
      <c r="G64" s="145"/>
      <c r="H64" s="145"/>
      <c r="I64" s="145"/>
      <c r="J64" s="146">
        <f>J95</f>
        <v>0</v>
      </c>
      <c r="K64" s="143"/>
      <c r="L64" s="147"/>
    </row>
    <row r="65" spans="2:12" s="10" customFormat="1" ht="19.9" customHeight="1">
      <c r="B65" s="148"/>
      <c r="C65" s="99"/>
      <c r="D65" s="149" t="s">
        <v>317</v>
      </c>
      <c r="E65" s="150"/>
      <c r="F65" s="150"/>
      <c r="G65" s="150"/>
      <c r="H65" s="150"/>
      <c r="I65" s="150"/>
      <c r="J65" s="151">
        <f>J96</f>
        <v>0</v>
      </c>
      <c r="K65" s="99"/>
      <c r="L65" s="152"/>
    </row>
    <row r="66" spans="2:12" s="9" customFormat="1" ht="24.95" customHeight="1">
      <c r="B66" s="142"/>
      <c r="C66" s="143"/>
      <c r="D66" s="144" t="s">
        <v>320</v>
      </c>
      <c r="E66" s="145"/>
      <c r="F66" s="145"/>
      <c r="G66" s="145"/>
      <c r="H66" s="145"/>
      <c r="I66" s="145"/>
      <c r="J66" s="146">
        <f>J103</f>
        <v>0</v>
      </c>
      <c r="K66" s="143"/>
      <c r="L66" s="147"/>
    </row>
    <row r="67" spans="2:12" s="10" customFormat="1" ht="19.9" customHeight="1">
      <c r="B67" s="148"/>
      <c r="C67" s="99"/>
      <c r="D67" s="149" t="s">
        <v>327</v>
      </c>
      <c r="E67" s="150"/>
      <c r="F67" s="150"/>
      <c r="G67" s="150"/>
      <c r="H67" s="150"/>
      <c r="I67" s="150"/>
      <c r="J67" s="151">
        <f>J104</f>
        <v>0</v>
      </c>
      <c r="K67" s="99"/>
      <c r="L67" s="152"/>
    </row>
    <row r="68" spans="2:12" s="10" customFormat="1" ht="19.9" customHeight="1">
      <c r="B68" s="148"/>
      <c r="C68" s="99"/>
      <c r="D68" s="149" t="s">
        <v>2407</v>
      </c>
      <c r="E68" s="150"/>
      <c r="F68" s="150"/>
      <c r="G68" s="150"/>
      <c r="H68" s="150"/>
      <c r="I68" s="150"/>
      <c r="J68" s="151">
        <f>J142</f>
        <v>0</v>
      </c>
      <c r="K68" s="99"/>
      <c r="L68" s="152"/>
    </row>
    <row r="69" spans="2:12" s="9" customFormat="1" ht="24.95" customHeight="1">
      <c r="B69" s="142"/>
      <c r="C69" s="143"/>
      <c r="D69" s="144" t="s">
        <v>121</v>
      </c>
      <c r="E69" s="145"/>
      <c r="F69" s="145"/>
      <c r="G69" s="145"/>
      <c r="H69" s="145"/>
      <c r="I69" s="145"/>
      <c r="J69" s="146">
        <f>J169</f>
        <v>0</v>
      </c>
      <c r="K69" s="143"/>
      <c r="L69" s="147"/>
    </row>
    <row r="70" spans="2:12" s="10" customFormat="1" ht="19.9" customHeight="1">
      <c r="B70" s="148"/>
      <c r="C70" s="99"/>
      <c r="D70" s="149" t="s">
        <v>125</v>
      </c>
      <c r="E70" s="150"/>
      <c r="F70" s="150"/>
      <c r="G70" s="150"/>
      <c r="H70" s="150"/>
      <c r="I70" s="150"/>
      <c r="J70" s="151">
        <f>J170</f>
        <v>0</v>
      </c>
      <c r="K70" s="99"/>
      <c r="L70" s="152"/>
    </row>
    <row r="71" spans="2:12" s="10" customFormat="1" ht="19.9" customHeight="1">
      <c r="B71" s="148"/>
      <c r="C71" s="99"/>
      <c r="D71" s="149" t="s">
        <v>126</v>
      </c>
      <c r="E71" s="150"/>
      <c r="F71" s="150"/>
      <c r="G71" s="150"/>
      <c r="H71" s="150"/>
      <c r="I71" s="150"/>
      <c r="J71" s="151">
        <f>J177</f>
        <v>0</v>
      </c>
      <c r="K71" s="99"/>
      <c r="L71" s="152"/>
    </row>
    <row r="72" spans="2:12" s="10" customFormat="1" ht="19.9" customHeight="1">
      <c r="B72" s="148"/>
      <c r="C72" s="99"/>
      <c r="D72" s="149" t="s">
        <v>128</v>
      </c>
      <c r="E72" s="150"/>
      <c r="F72" s="150"/>
      <c r="G72" s="150"/>
      <c r="H72" s="150"/>
      <c r="I72" s="150"/>
      <c r="J72" s="151">
        <f>J181</f>
        <v>0</v>
      </c>
      <c r="K72" s="99"/>
      <c r="L72" s="152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129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93" t="str">
        <f>E7</f>
        <v>Rekonstrukce výukových prostor FUD v Kampusu UJEP - v08</v>
      </c>
      <c r="F82" s="394"/>
      <c r="G82" s="394"/>
      <c r="H82" s="394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115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393" t="s">
        <v>2157</v>
      </c>
      <c r="F84" s="395"/>
      <c r="G84" s="395"/>
      <c r="H84" s="395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2158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7" t="str">
        <f>E11</f>
        <v>03 - Slaboproudá elektroinstalace</v>
      </c>
      <c r="F86" s="395"/>
      <c r="G86" s="395"/>
      <c r="H86" s="395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F14</f>
        <v xml:space="preserve"> </v>
      </c>
      <c r="G88" s="38"/>
      <c r="H88" s="38"/>
      <c r="I88" s="31" t="s">
        <v>23</v>
      </c>
      <c r="J88" s="61" t="str">
        <f>IF(J14="","",J14)</f>
        <v>14. 3. 2023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25</v>
      </c>
      <c r="D90" s="38"/>
      <c r="E90" s="38"/>
      <c r="F90" s="29" t="str">
        <f>E17</f>
        <v xml:space="preserve"> </v>
      </c>
      <c r="G90" s="38"/>
      <c r="H90" s="38"/>
      <c r="I90" s="31" t="s">
        <v>33</v>
      </c>
      <c r="J90" s="34" t="str">
        <f>E23</f>
        <v xml:space="preserve"> 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31</v>
      </c>
      <c r="D91" s="38"/>
      <c r="E91" s="38"/>
      <c r="F91" s="29" t="str">
        <f>IF(E20="","",E20)</f>
        <v>Vyplň údaj</v>
      </c>
      <c r="G91" s="38"/>
      <c r="H91" s="38"/>
      <c r="I91" s="31" t="s">
        <v>38</v>
      </c>
      <c r="J91" s="34" t="str">
        <f>E26</f>
        <v xml:space="preserve"> 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3"/>
      <c r="B93" s="154"/>
      <c r="C93" s="155" t="s">
        <v>130</v>
      </c>
      <c r="D93" s="156" t="s">
        <v>60</v>
      </c>
      <c r="E93" s="156" t="s">
        <v>56</v>
      </c>
      <c r="F93" s="156" t="s">
        <v>57</v>
      </c>
      <c r="G93" s="156" t="s">
        <v>131</v>
      </c>
      <c r="H93" s="156" t="s">
        <v>132</v>
      </c>
      <c r="I93" s="156" t="s">
        <v>133</v>
      </c>
      <c r="J93" s="156" t="s">
        <v>119</v>
      </c>
      <c r="K93" s="157" t="s">
        <v>134</v>
      </c>
      <c r="L93" s="158"/>
      <c r="M93" s="70" t="s">
        <v>19</v>
      </c>
      <c r="N93" s="71" t="s">
        <v>45</v>
      </c>
      <c r="O93" s="71" t="s">
        <v>135</v>
      </c>
      <c r="P93" s="71" t="s">
        <v>136</v>
      </c>
      <c r="Q93" s="71" t="s">
        <v>137</v>
      </c>
      <c r="R93" s="71" t="s">
        <v>138</v>
      </c>
      <c r="S93" s="71" t="s">
        <v>139</v>
      </c>
      <c r="T93" s="72" t="s">
        <v>140</v>
      </c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63" s="2" customFormat="1" ht="22.9" customHeight="1">
      <c r="A94" s="36"/>
      <c r="B94" s="37"/>
      <c r="C94" s="77" t="s">
        <v>141</v>
      </c>
      <c r="D94" s="38"/>
      <c r="E94" s="38"/>
      <c r="F94" s="38"/>
      <c r="G94" s="38"/>
      <c r="H94" s="38"/>
      <c r="I94" s="38"/>
      <c r="J94" s="159">
        <f>BK94</f>
        <v>0</v>
      </c>
      <c r="K94" s="38"/>
      <c r="L94" s="41"/>
      <c r="M94" s="73"/>
      <c r="N94" s="160"/>
      <c r="O94" s="74"/>
      <c r="P94" s="161">
        <f>P95+P103+P169</f>
        <v>0</v>
      </c>
      <c r="Q94" s="74"/>
      <c r="R94" s="161">
        <f>R95+R103+R169</f>
        <v>0.12808482</v>
      </c>
      <c r="S94" s="74"/>
      <c r="T94" s="162">
        <f>T95+T103+T169</f>
        <v>0.07200000000000001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74</v>
      </c>
      <c r="AU94" s="19" t="s">
        <v>120</v>
      </c>
      <c r="BK94" s="163">
        <f>BK95+BK103+BK169</f>
        <v>0</v>
      </c>
    </row>
    <row r="95" spans="2:63" s="12" customFormat="1" ht="25.9" customHeight="1">
      <c r="B95" s="164"/>
      <c r="C95" s="165"/>
      <c r="D95" s="166" t="s">
        <v>74</v>
      </c>
      <c r="E95" s="167" t="s">
        <v>336</v>
      </c>
      <c r="F95" s="167" t="s">
        <v>337</v>
      </c>
      <c r="G95" s="165"/>
      <c r="H95" s="165"/>
      <c r="I95" s="168"/>
      <c r="J95" s="169">
        <f>BK95</f>
        <v>0</v>
      </c>
      <c r="K95" s="165"/>
      <c r="L95" s="170"/>
      <c r="M95" s="171"/>
      <c r="N95" s="172"/>
      <c r="O95" s="172"/>
      <c r="P95" s="173">
        <f>P96</f>
        <v>0</v>
      </c>
      <c r="Q95" s="172"/>
      <c r="R95" s="173">
        <f>R96</f>
        <v>0.0008</v>
      </c>
      <c r="S95" s="172"/>
      <c r="T95" s="174">
        <f>T96</f>
        <v>0.07200000000000001</v>
      </c>
      <c r="AR95" s="175" t="s">
        <v>83</v>
      </c>
      <c r="AT95" s="176" t="s">
        <v>74</v>
      </c>
      <c r="AU95" s="176" t="s">
        <v>75</v>
      </c>
      <c r="AY95" s="175" t="s">
        <v>144</v>
      </c>
      <c r="BK95" s="177">
        <f>BK96</f>
        <v>0</v>
      </c>
    </row>
    <row r="96" spans="2:63" s="12" customFormat="1" ht="22.9" customHeight="1">
      <c r="B96" s="164"/>
      <c r="C96" s="165"/>
      <c r="D96" s="166" t="s">
        <v>74</v>
      </c>
      <c r="E96" s="178" t="s">
        <v>195</v>
      </c>
      <c r="F96" s="178" t="s">
        <v>765</v>
      </c>
      <c r="G96" s="165"/>
      <c r="H96" s="165"/>
      <c r="I96" s="168"/>
      <c r="J96" s="179">
        <f>BK96</f>
        <v>0</v>
      </c>
      <c r="K96" s="165"/>
      <c r="L96" s="170"/>
      <c r="M96" s="171"/>
      <c r="N96" s="172"/>
      <c r="O96" s="172"/>
      <c r="P96" s="173">
        <f>SUM(P97:P102)</f>
        <v>0</v>
      </c>
      <c r="Q96" s="172"/>
      <c r="R96" s="173">
        <f>SUM(R97:R102)</f>
        <v>0.0008</v>
      </c>
      <c r="S96" s="172"/>
      <c r="T96" s="174">
        <f>SUM(T97:T102)</f>
        <v>0.07200000000000001</v>
      </c>
      <c r="AR96" s="175" t="s">
        <v>83</v>
      </c>
      <c r="AT96" s="176" t="s">
        <v>74</v>
      </c>
      <c r="AU96" s="176" t="s">
        <v>83</v>
      </c>
      <c r="AY96" s="175" t="s">
        <v>144</v>
      </c>
      <c r="BK96" s="177">
        <f>SUM(BK97:BK102)</f>
        <v>0</v>
      </c>
    </row>
    <row r="97" spans="1:65" s="2" customFormat="1" ht="16.5" customHeight="1">
      <c r="A97" s="36"/>
      <c r="B97" s="37"/>
      <c r="C97" s="180" t="s">
        <v>83</v>
      </c>
      <c r="D97" s="180" t="s">
        <v>147</v>
      </c>
      <c r="E97" s="181" t="s">
        <v>2178</v>
      </c>
      <c r="F97" s="182" t="s">
        <v>2179</v>
      </c>
      <c r="G97" s="183" t="s">
        <v>1463</v>
      </c>
      <c r="H97" s="184">
        <v>8</v>
      </c>
      <c r="I97" s="185"/>
      <c r="J97" s="186">
        <f>ROUND(I97*H97,2)</f>
        <v>0</v>
      </c>
      <c r="K97" s="182" t="s">
        <v>2170</v>
      </c>
      <c r="L97" s="41"/>
      <c r="M97" s="187" t="s">
        <v>19</v>
      </c>
      <c r="N97" s="188" t="s">
        <v>46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0.004</v>
      </c>
      <c r="T97" s="190">
        <f>S97*H97</f>
        <v>0.032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169</v>
      </c>
      <c r="AT97" s="191" t="s">
        <v>147</v>
      </c>
      <c r="AU97" s="191" t="s">
        <v>85</v>
      </c>
      <c r="AY97" s="19" t="s">
        <v>144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83</v>
      </c>
      <c r="BK97" s="192">
        <f>ROUND(I97*H97,2)</f>
        <v>0</v>
      </c>
      <c r="BL97" s="19" t="s">
        <v>169</v>
      </c>
      <c r="BM97" s="191" t="s">
        <v>2408</v>
      </c>
    </row>
    <row r="98" spans="1:47" s="2" customFormat="1" ht="11.25">
      <c r="A98" s="36"/>
      <c r="B98" s="37"/>
      <c r="C98" s="38"/>
      <c r="D98" s="193" t="s">
        <v>154</v>
      </c>
      <c r="E98" s="38"/>
      <c r="F98" s="194" t="s">
        <v>2179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154</v>
      </c>
      <c r="AU98" s="19" t="s">
        <v>85</v>
      </c>
    </row>
    <row r="99" spans="1:47" s="2" customFormat="1" ht="11.25">
      <c r="A99" s="36"/>
      <c r="B99" s="37"/>
      <c r="C99" s="38"/>
      <c r="D99" s="198" t="s">
        <v>155</v>
      </c>
      <c r="E99" s="38"/>
      <c r="F99" s="199" t="s">
        <v>2181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155</v>
      </c>
      <c r="AU99" s="19" t="s">
        <v>85</v>
      </c>
    </row>
    <row r="100" spans="1:65" s="2" customFormat="1" ht="16.5" customHeight="1">
      <c r="A100" s="36"/>
      <c r="B100" s="37"/>
      <c r="C100" s="180" t="s">
        <v>85</v>
      </c>
      <c r="D100" s="180" t="s">
        <v>147</v>
      </c>
      <c r="E100" s="181" t="s">
        <v>2186</v>
      </c>
      <c r="F100" s="182" t="s">
        <v>2187</v>
      </c>
      <c r="G100" s="183" t="s">
        <v>348</v>
      </c>
      <c r="H100" s="184">
        <v>40</v>
      </c>
      <c r="I100" s="185"/>
      <c r="J100" s="186">
        <f>ROUND(I100*H100,2)</f>
        <v>0</v>
      </c>
      <c r="K100" s="182" t="s">
        <v>2170</v>
      </c>
      <c r="L100" s="41"/>
      <c r="M100" s="187" t="s">
        <v>19</v>
      </c>
      <c r="N100" s="188" t="s">
        <v>46</v>
      </c>
      <c r="O100" s="66"/>
      <c r="P100" s="189">
        <f>O100*H100</f>
        <v>0</v>
      </c>
      <c r="Q100" s="189">
        <v>2E-05</v>
      </c>
      <c r="R100" s="189">
        <f>Q100*H100</f>
        <v>0.0008</v>
      </c>
      <c r="S100" s="189">
        <v>0.001</v>
      </c>
      <c r="T100" s="190">
        <f>S100*H100</f>
        <v>0.04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169</v>
      </c>
      <c r="AT100" s="191" t="s">
        <v>147</v>
      </c>
      <c r="AU100" s="191" t="s">
        <v>85</v>
      </c>
      <c r="AY100" s="19" t="s">
        <v>144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83</v>
      </c>
      <c r="BK100" s="192">
        <f>ROUND(I100*H100,2)</f>
        <v>0</v>
      </c>
      <c r="BL100" s="19" t="s">
        <v>169</v>
      </c>
      <c r="BM100" s="191" t="s">
        <v>2409</v>
      </c>
    </row>
    <row r="101" spans="1:47" s="2" customFormat="1" ht="11.25">
      <c r="A101" s="36"/>
      <c r="B101" s="37"/>
      <c r="C101" s="38"/>
      <c r="D101" s="193" t="s">
        <v>154</v>
      </c>
      <c r="E101" s="38"/>
      <c r="F101" s="194" t="s">
        <v>2187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154</v>
      </c>
      <c r="AU101" s="19" t="s">
        <v>85</v>
      </c>
    </row>
    <row r="102" spans="1:47" s="2" customFormat="1" ht="11.25">
      <c r="A102" s="36"/>
      <c r="B102" s="37"/>
      <c r="C102" s="38"/>
      <c r="D102" s="198" t="s">
        <v>155</v>
      </c>
      <c r="E102" s="38"/>
      <c r="F102" s="199" t="s">
        <v>2189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155</v>
      </c>
      <c r="AU102" s="19" t="s">
        <v>85</v>
      </c>
    </row>
    <row r="103" spans="2:63" s="12" customFormat="1" ht="25.9" customHeight="1">
      <c r="B103" s="164"/>
      <c r="C103" s="165"/>
      <c r="D103" s="166" t="s">
        <v>74</v>
      </c>
      <c r="E103" s="167" t="s">
        <v>1021</v>
      </c>
      <c r="F103" s="167" t="s">
        <v>1022</v>
      </c>
      <c r="G103" s="165"/>
      <c r="H103" s="165"/>
      <c r="I103" s="168"/>
      <c r="J103" s="169">
        <f>BK103</f>
        <v>0</v>
      </c>
      <c r="K103" s="165"/>
      <c r="L103" s="170"/>
      <c r="M103" s="171"/>
      <c r="N103" s="172"/>
      <c r="O103" s="172"/>
      <c r="P103" s="173">
        <f>P104+P142</f>
        <v>0</v>
      </c>
      <c r="Q103" s="172"/>
      <c r="R103" s="173">
        <f>R104+R142</f>
        <v>0.12728482</v>
      </c>
      <c r="S103" s="172"/>
      <c r="T103" s="174">
        <f>T104+T142</f>
        <v>0</v>
      </c>
      <c r="AR103" s="175" t="s">
        <v>85</v>
      </c>
      <c r="AT103" s="176" t="s">
        <v>74</v>
      </c>
      <c r="AU103" s="176" t="s">
        <v>75</v>
      </c>
      <c r="AY103" s="175" t="s">
        <v>144</v>
      </c>
      <c r="BK103" s="177">
        <f>BK104+BK142</f>
        <v>0</v>
      </c>
    </row>
    <row r="104" spans="2:63" s="12" customFormat="1" ht="22.9" customHeight="1">
      <c r="B104" s="164"/>
      <c r="C104" s="165"/>
      <c r="D104" s="166" t="s">
        <v>74</v>
      </c>
      <c r="E104" s="178" t="s">
        <v>1263</v>
      </c>
      <c r="F104" s="178" t="s">
        <v>1264</v>
      </c>
      <c r="G104" s="165"/>
      <c r="H104" s="165"/>
      <c r="I104" s="168"/>
      <c r="J104" s="179">
        <f>BK104</f>
        <v>0</v>
      </c>
      <c r="K104" s="165"/>
      <c r="L104" s="170"/>
      <c r="M104" s="171"/>
      <c r="N104" s="172"/>
      <c r="O104" s="172"/>
      <c r="P104" s="173">
        <f>SUM(P105:P141)</f>
        <v>0</v>
      </c>
      <c r="Q104" s="172"/>
      <c r="R104" s="173">
        <f>SUM(R105:R141)</f>
        <v>0.12720482</v>
      </c>
      <c r="S104" s="172"/>
      <c r="T104" s="174">
        <f>SUM(T105:T141)</f>
        <v>0</v>
      </c>
      <c r="AR104" s="175" t="s">
        <v>85</v>
      </c>
      <c r="AT104" s="176" t="s">
        <v>74</v>
      </c>
      <c r="AU104" s="176" t="s">
        <v>83</v>
      </c>
      <c r="AY104" s="175" t="s">
        <v>144</v>
      </c>
      <c r="BK104" s="177">
        <f>SUM(BK105:BK141)</f>
        <v>0</v>
      </c>
    </row>
    <row r="105" spans="1:65" s="2" customFormat="1" ht="24.2" customHeight="1">
      <c r="A105" s="36"/>
      <c r="B105" s="37"/>
      <c r="C105" s="180" t="s">
        <v>161</v>
      </c>
      <c r="D105" s="180" t="s">
        <v>147</v>
      </c>
      <c r="E105" s="181" t="s">
        <v>2410</v>
      </c>
      <c r="F105" s="182" t="s">
        <v>2411</v>
      </c>
      <c r="G105" s="183" t="s">
        <v>348</v>
      </c>
      <c r="H105" s="184">
        <v>40</v>
      </c>
      <c r="I105" s="185"/>
      <c r="J105" s="186">
        <f>ROUND(I105*H105,2)</f>
        <v>0</v>
      </c>
      <c r="K105" s="182" t="s">
        <v>164</v>
      </c>
      <c r="L105" s="41"/>
      <c r="M105" s="187" t="s">
        <v>19</v>
      </c>
      <c r="N105" s="188" t="s">
        <v>46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249</v>
      </c>
      <c r="AT105" s="191" t="s">
        <v>147</v>
      </c>
      <c r="AU105" s="191" t="s">
        <v>85</v>
      </c>
      <c r="AY105" s="19" t="s">
        <v>144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83</v>
      </c>
      <c r="BK105" s="192">
        <f>ROUND(I105*H105,2)</f>
        <v>0</v>
      </c>
      <c r="BL105" s="19" t="s">
        <v>249</v>
      </c>
      <c r="BM105" s="191" t="s">
        <v>2412</v>
      </c>
    </row>
    <row r="106" spans="1:47" s="2" customFormat="1" ht="19.5">
      <c r="A106" s="36"/>
      <c r="B106" s="37"/>
      <c r="C106" s="38"/>
      <c r="D106" s="193" t="s">
        <v>154</v>
      </c>
      <c r="E106" s="38"/>
      <c r="F106" s="194" t="s">
        <v>2411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154</v>
      </c>
      <c r="AU106" s="19" t="s">
        <v>85</v>
      </c>
    </row>
    <row r="107" spans="1:47" s="2" customFormat="1" ht="11.25">
      <c r="A107" s="36"/>
      <c r="B107" s="37"/>
      <c r="C107" s="38"/>
      <c r="D107" s="198" t="s">
        <v>155</v>
      </c>
      <c r="E107" s="38"/>
      <c r="F107" s="199" t="s">
        <v>2413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155</v>
      </c>
      <c r="AU107" s="19" t="s">
        <v>85</v>
      </c>
    </row>
    <row r="108" spans="1:65" s="2" customFormat="1" ht="16.5" customHeight="1">
      <c r="A108" s="36"/>
      <c r="B108" s="37"/>
      <c r="C108" s="248" t="s">
        <v>169</v>
      </c>
      <c r="D108" s="248" t="s">
        <v>654</v>
      </c>
      <c r="E108" s="249" t="s">
        <v>2414</v>
      </c>
      <c r="F108" s="250" t="s">
        <v>2415</v>
      </c>
      <c r="G108" s="251" t="s">
        <v>348</v>
      </c>
      <c r="H108" s="252">
        <v>42</v>
      </c>
      <c r="I108" s="253"/>
      <c r="J108" s="254">
        <f>ROUND(I108*H108,2)</f>
        <v>0</v>
      </c>
      <c r="K108" s="250" t="s">
        <v>164</v>
      </c>
      <c r="L108" s="255"/>
      <c r="M108" s="256" t="s">
        <v>19</v>
      </c>
      <c r="N108" s="257" t="s">
        <v>46</v>
      </c>
      <c r="O108" s="66"/>
      <c r="P108" s="189">
        <f>O108*H108</f>
        <v>0</v>
      </c>
      <c r="Q108" s="189">
        <v>0.0001</v>
      </c>
      <c r="R108" s="189">
        <f>Q108*H108</f>
        <v>0.004200000000000001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573</v>
      </c>
      <c r="AT108" s="191" t="s">
        <v>654</v>
      </c>
      <c r="AU108" s="191" t="s">
        <v>85</v>
      </c>
      <c r="AY108" s="19" t="s">
        <v>144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83</v>
      </c>
      <c r="BK108" s="192">
        <f>ROUND(I108*H108,2)</f>
        <v>0</v>
      </c>
      <c r="BL108" s="19" t="s">
        <v>249</v>
      </c>
      <c r="BM108" s="191" t="s">
        <v>2416</v>
      </c>
    </row>
    <row r="109" spans="1:47" s="2" customFormat="1" ht="11.25">
      <c r="A109" s="36"/>
      <c r="B109" s="37"/>
      <c r="C109" s="38"/>
      <c r="D109" s="193" t="s">
        <v>154</v>
      </c>
      <c r="E109" s="38"/>
      <c r="F109" s="194" t="s">
        <v>2415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154</v>
      </c>
      <c r="AU109" s="19" t="s">
        <v>85</v>
      </c>
    </row>
    <row r="110" spans="2:51" s="13" customFormat="1" ht="11.25">
      <c r="B110" s="201"/>
      <c r="C110" s="202"/>
      <c r="D110" s="193" t="s">
        <v>184</v>
      </c>
      <c r="E110" s="203" t="s">
        <v>19</v>
      </c>
      <c r="F110" s="204" t="s">
        <v>2417</v>
      </c>
      <c r="G110" s="202"/>
      <c r="H110" s="205">
        <v>42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184</v>
      </c>
      <c r="AU110" s="211" t="s">
        <v>85</v>
      </c>
      <c r="AV110" s="13" t="s">
        <v>85</v>
      </c>
      <c r="AW110" s="13" t="s">
        <v>37</v>
      </c>
      <c r="AX110" s="13" t="s">
        <v>83</v>
      </c>
      <c r="AY110" s="211" t="s">
        <v>144</v>
      </c>
    </row>
    <row r="111" spans="1:65" s="2" customFormat="1" ht="24.2" customHeight="1">
      <c r="A111" s="36"/>
      <c r="B111" s="37"/>
      <c r="C111" s="180" t="s">
        <v>143</v>
      </c>
      <c r="D111" s="180" t="s">
        <v>147</v>
      </c>
      <c r="E111" s="181" t="s">
        <v>2418</v>
      </c>
      <c r="F111" s="182" t="s">
        <v>2419</v>
      </c>
      <c r="G111" s="183" t="s">
        <v>348</v>
      </c>
      <c r="H111" s="184">
        <v>15</v>
      </c>
      <c r="I111" s="185"/>
      <c r="J111" s="186">
        <f>ROUND(I111*H111,2)</f>
        <v>0</v>
      </c>
      <c r="K111" s="182" t="s">
        <v>164</v>
      </c>
      <c r="L111" s="41"/>
      <c r="M111" s="187" t="s">
        <v>19</v>
      </c>
      <c r="N111" s="188" t="s">
        <v>46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249</v>
      </c>
      <c r="AT111" s="191" t="s">
        <v>147</v>
      </c>
      <c r="AU111" s="191" t="s">
        <v>85</v>
      </c>
      <c r="AY111" s="19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83</v>
      </c>
      <c r="BK111" s="192">
        <f>ROUND(I111*H111,2)</f>
        <v>0</v>
      </c>
      <c r="BL111" s="19" t="s">
        <v>249</v>
      </c>
      <c r="BM111" s="191" t="s">
        <v>2420</v>
      </c>
    </row>
    <row r="112" spans="1:47" s="2" customFormat="1" ht="11.25">
      <c r="A112" s="36"/>
      <c r="B112" s="37"/>
      <c r="C112" s="38"/>
      <c r="D112" s="193" t="s">
        <v>154</v>
      </c>
      <c r="E112" s="38"/>
      <c r="F112" s="194" t="s">
        <v>2419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154</v>
      </c>
      <c r="AU112" s="19" t="s">
        <v>85</v>
      </c>
    </row>
    <row r="113" spans="1:47" s="2" customFormat="1" ht="11.25">
      <c r="A113" s="36"/>
      <c r="B113" s="37"/>
      <c r="C113" s="38"/>
      <c r="D113" s="198" t="s">
        <v>155</v>
      </c>
      <c r="E113" s="38"/>
      <c r="F113" s="199" t="s">
        <v>2421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155</v>
      </c>
      <c r="AU113" s="19" t="s">
        <v>85</v>
      </c>
    </row>
    <row r="114" spans="1:65" s="2" customFormat="1" ht="16.5" customHeight="1">
      <c r="A114" s="36"/>
      <c r="B114" s="37"/>
      <c r="C114" s="248" t="s">
        <v>189</v>
      </c>
      <c r="D114" s="248" t="s">
        <v>654</v>
      </c>
      <c r="E114" s="249" t="s">
        <v>2422</v>
      </c>
      <c r="F114" s="250" t="s">
        <v>2423</v>
      </c>
      <c r="G114" s="251" t="s">
        <v>348</v>
      </c>
      <c r="H114" s="252">
        <v>15.75</v>
      </c>
      <c r="I114" s="253"/>
      <c r="J114" s="254">
        <f>ROUND(I114*H114,2)</f>
        <v>0</v>
      </c>
      <c r="K114" s="250" t="s">
        <v>164</v>
      </c>
      <c r="L114" s="255"/>
      <c r="M114" s="256" t="s">
        <v>19</v>
      </c>
      <c r="N114" s="257" t="s">
        <v>46</v>
      </c>
      <c r="O114" s="66"/>
      <c r="P114" s="189">
        <f>O114*H114</f>
        <v>0</v>
      </c>
      <c r="Q114" s="189">
        <v>0.00039</v>
      </c>
      <c r="R114" s="189">
        <f>Q114*H114</f>
        <v>0.0061424999999999995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573</v>
      </c>
      <c r="AT114" s="191" t="s">
        <v>654</v>
      </c>
      <c r="AU114" s="191" t="s">
        <v>85</v>
      </c>
      <c r="AY114" s="19" t="s">
        <v>144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83</v>
      </c>
      <c r="BK114" s="192">
        <f>ROUND(I114*H114,2)</f>
        <v>0</v>
      </c>
      <c r="BL114" s="19" t="s">
        <v>249</v>
      </c>
      <c r="BM114" s="191" t="s">
        <v>2424</v>
      </c>
    </row>
    <row r="115" spans="1:47" s="2" customFormat="1" ht="11.25">
      <c r="A115" s="36"/>
      <c r="B115" s="37"/>
      <c r="C115" s="38"/>
      <c r="D115" s="193" t="s">
        <v>154</v>
      </c>
      <c r="E115" s="38"/>
      <c r="F115" s="194" t="s">
        <v>2423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154</v>
      </c>
      <c r="AU115" s="19" t="s">
        <v>85</v>
      </c>
    </row>
    <row r="116" spans="2:51" s="13" customFormat="1" ht="11.25">
      <c r="B116" s="201"/>
      <c r="C116" s="202"/>
      <c r="D116" s="193" t="s">
        <v>184</v>
      </c>
      <c r="E116" s="203" t="s">
        <v>19</v>
      </c>
      <c r="F116" s="204" t="s">
        <v>2425</v>
      </c>
      <c r="G116" s="202"/>
      <c r="H116" s="205">
        <v>15.75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184</v>
      </c>
      <c r="AU116" s="211" t="s">
        <v>85</v>
      </c>
      <c r="AV116" s="13" t="s">
        <v>85</v>
      </c>
      <c r="AW116" s="13" t="s">
        <v>37</v>
      </c>
      <c r="AX116" s="13" t="s">
        <v>83</v>
      </c>
      <c r="AY116" s="211" t="s">
        <v>144</v>
      </c>
    </row>
    <row r="117" spans="1:65" s="2" customFormat="1" ht="24.2" customHeight="1">
      <c r="A117" s="36"/>
      <c r="B117" s="37"/>
      <c r="C117" s="180" t="s">
        <v>196</v>
      </c>
      <c r="D117" s="180" t="s">
        <v>147</v>
      </c>
      <c r="E117" s="181" t="s">
        <v>2426</v>
      </c>
      <c r="F117" s="182" t="s">
        <v>2427</v>
      </c>
      <c r="G117" s="183" t="s">
        <v>348</v>
      </c>
      <c r="H117" s="184">
        <v>2</v>
      </c>
      <c r="I117" s="185"/>
      <c r="J117" s="186">
        <f>ROUND(I117*H117,2)</f>
        <v>0</v>
      </c>
      <c r="K117" s="182" t="s">
        <v>164</v>
      </c>
      <c r="L117" s="41"/>
      <c r="M117" s="187" t="s">
        <v>19</v>
      </c>
      <c r="N117" s="188" t="s">
        <v>46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249</v>
      </c>
      <c r="AT117" s="191" t="s">
        <v>147</v>
      </c>
      <c r="AU117" s="191" t="s">
        <v>85</v>
      </c>
      <c r="AY117" s="19" t="s">
        <v>144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83</v>
      </c>
      <c r="BK117" s="192">
        <f>ROUND(I117*H117,2)</f>
        <v>0</v>
      </c>
      <c r="BL117" s="19" t="s">
        <v>249</v>
      </c>
      <c r="BM117" s="191" t="s">
        <v>2428</v>
      </c>
    </row>
    <row r="118" spans="1:47" s="2" customFormat="1" ht="19.5">
      <c r="A118" s="36"/>
      <c r="B118" s="37"/>
      <c r="C118" s="38"/>
      <c r="D118" s="193" t="s">
        <v>154</v>
      </c>
      <c r="E118" s="38"/>
      <c r="F118" s="194" t="s">
        <v>2427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154</v>
      </c>
      <c r="AU118" s="19" t="s">
        <v>85</v>
      </c>
    </row>
    <row r="119" spans="1:47" s="2" customFormat="1" ht="11.25">
      <c r="A119" s="36"/>
      <c r="B119" s="37"/>
      <c r="C119" s="38"/>
      <c r="D119" s="198" t="s">
        <v>155</v>
      </c>
      <c r="E119" s="38"/>
      <c r="F119" s="199" t="s">
        <v>2429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155</v>
      </c>
      <c r="AU119" s="19" t="s">
        <v>85</v>
      </c>
    </row>
    <row r="120" spans="1:65" s="2" customFormat="1" ht="16.5" customHeight="1">
      <c r="A120" s="36"/>
      <c r="B120" s="37"/>
      <c r="C120" s="248" t="s">
        <v>203</v>
      </c>
      <c r="D120" s="248" t="s">
        <v>654</v>
      </c>
      <c r="E120" s="249" t="s">
        <v>2430</v>
      </c>
      <c r="F120" s="250" t="s">
        <v>2431</v>
      </c>
      <c r="G120" s="251" t="s">
        <v>1062</v>
      </c>
      <c r="H120" s="252">
        <v>2.376</v>
      </c>
      <c r="I120" s="253"/>
      <c r="J120" s="254">
        <f>ROUND(I120*H120,2)</f>
        <v>0</v>
      </c>
      <c r="K120" s="250" t="s">
        <v>164</v>
      </c>
      <c r="L120" s="255"/>
      <c r="M120" s="256" t="s">
        <v>19</v>
      </c>
      <c r="N120" s="257" t="s">
        <v>46</v>
      </c>
      <c r="O120" s="66"/>
      <c r="P120" s="189">
        <f>O120*H120</f>
        <v>0</v>
      </c>
      <c r="Q120" s="189">
        <v>0.00107</v>
      </c>
      <c r="R120" s="189">
        <f>Q120*H120</f>
        <v>0.00254232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573</v>
      </c>
      <c r="AT120" s="191" t="s">
        <v>654</v>
      </c>
      <c r="AU120" s="191" t="s">
        <v>85</v>
      </c>
      <c r="AY120" s="19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83</v>
      </c>
      <c r="BK120" s="192">
        <f>ROUND(I120*H120,2)</f>
        <v>0</v>
      </c>
      <c r="BL120" s="19" t="s">
        <v>249</v>
      </c>
      <c r="BM120" s="191" t="s">
        <v>2432</v>
      </c>
    </row>
    <row r="121" spans="1:47" s="2" customFormat="1" ht="11.25">
      <c r="A121" s="36"/>
      <c r="B121" s="37"/>
      <c r="C121" s="38"/>
      <c r="D121" s="193" t="s">
        <v>154</v>
      </c>
      <c r="E121" s="38"/>
      <c r="F121" s="194" t="s">
        <v>2431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154</v>
      </c>
      <c r="AU121" s="19" t="s">
        <v>85</v>
      </c>
    </row>
    <row r="122" spans="2:51" s="13" customFormat="1" ht="11.25">
      <c r="B122" s="201"/>
      <c r="C122" s="202"/>
      <c r="D122" s="193" t="s">
        <v>184</v>
      </c>
      <c r="E122" s="203" t="s">
        <v>19</v>
      </c>
      <c r="F122" s="204" t="s">
        <v>2433</v>
      </c>
      <c r="G122" s="202"/>
      <c r="H122" s="205">
        <v>2.376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184</v>
      </c>
      <c r="AU122" s="211" t="s">
        <v>85</v>
      </c>
      <c r="AV122" s="13" t="s">
        <v>85</v>
      </c>
      <c r="AW122" s="13" t="s">
        <v>37</v>
      </c>
      <c r="AX122" s="13" t="s">
        <v>83</v>
      </c>
      <c r="AY122" s="211" t="s">
        <v>144</v>
      </c>
    </row>
    <row r="123" spans="1:65" s="2" customFormat="1" ht="24.2" customHeight="1">
      <c r="A123" s="36"/>
      <c r="B123" s="37"/>
      <c r="C123" s="180" t="s">
        <v>195</v>
      </c>
      <c r="D123" s="180" t="s">
        <v>147</v>
      </c>
      <c r="E123" s="181" t="s">
        <v>2205</v>
      </c>
      <c r="F123" s="182" t="s">
        <v>2206</v>
      </c>
      <c r="G123" s="183" t="s">
        <v>150</v>
      </c>
      <c r="H123" s="184">
        <v>8</v>
      </c>
      <c r="I123" s="185"/>
      <c r="J123" s="186">
        <f>ROUND(I123*H123,2)</f>
        <v>0</v>
      </c>
      <c r="K123" s="182" t="s">
        <v>164</v>
      </c>
      <c r="L123" s="41"/>
      <c r="M123" s="187" t="s">
        <v>19</v>
      </c>
      <c r="N123" s="188" t="s">
        <v>46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249</v>
      </c>
      <c r="AT123" s="191" t="s">
        <v>147</v>
      </c>
      <c r="AU123" s="191" t="s">
        <v>85</v>
      </c>
      <c r="AY123" s="19" t="s">
        <v>144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83</v>
      </c>
      <c r="BK123" s="192">
        <f>ROUND(I123*H123,2)</f>
        <v>0</v>
      </c>
      <c r="BL123" s="19" t="s">
        <v>249</v>
      </c>
      <c r="BM123" s="191" t="s">
        <v>2434</v>
      </c>
    </row>
    <row r="124" spans="1:47" s="2" customFormat="1" ht="19.5">
      <c r="A124" s="36"/>
      <c r="B124" s="37"/>
      <c r="C124" s="38"/>
      <c r="D124" s="193" t="s">
        <v>154</v>
      </c>
      <c r="E124" s="38"/>
      <c r="F124" s="194" t="s">
        <v>2206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154</v>
      </c>
      <c r="AU124" s="19" t="s">
        <v>85</v>
      </c>
    </row>
    <row r="125" spans="1:47" s="2" customFormat="1" ht="11.25">
      <c r="A125" s="36"/>
      <c r="B125" s="37"/>
      <c r="C125" s="38"/>
      <c r="D125" s="198" t="s">
        <v>155</v>
      </c>
      <c r="E125" s="38"/>
      <c r="F125" s="199" t="s">
        <v>2435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155</v>
      </c>
      <c r="AU125" s="19" t="s">
        <v>85</v>
      </c>
    </row>
    <row r="126" spans="1:65" s="2" customFormat="1" ht="16.5" customHeight="1">
      <c r="A126" s="36"/>
      <c r="B126" s="37"/>
      <c r="C126" s="248" t="s">
        <v>214</v>
      </c>
      <c r="D126" s="248" t="s">
        <v>654</v>
      </c>
      <c r="E126" s="249" t="s">
        <v>2436</v>
      </c>
      <c r="F126" s="250" t="s">
        <v>2437</v>
      </c>
      <c r="G126" s="251" t="s">
        <v>150</v>
      </c>
      <c r="H126" s="252">
        <v>8</v>
      </c>
      <c r="I126" s="253"/>
      <c r="J126" s="254">
        <f>ROUND(I126*H126,2)</f>
        <v>0</v>
      </c>
      <c r="K126" s="250" t="s">
        <v>164</v>
      </c>
      <c r="L126" s="255"/>
      <c r="M126" s="256" t="s">
        <v>19</v>
      </c>
      <c r="N126" s="257" t="s">
        <v>46</v>
      </c>
      <c r="O126" s="66"/>
      <c r="P126" s="189">
        <f>O126*H126</f>
        <v>0</v>
      </c>
      <c r="Q126" s="189">
        <v>4E-05</v>
      </c>
      <c r="R126" s="189">
        <f>Q126*H126</f>
        <v>0.00032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573</v>
      </c>
      <c r="AT126" s="191" t="s">
        <v>654</v>
      </c>
      <c r="AU126" s="191" t="s">
        <v>85</v>
      </c>
      <c r="AY126" s="19" t="s">
        <v>144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83</v>
      </c>
      <c r="BK126" s="192">
        <f>ROUND(I126*H126,2)</f>
        <v>0</v>
      </c>
      <c r="BL126" s="19" t="s">
        <v>249</v>
      </c>
      <c r="BM126" s="191" t="s">
        <v>2438</v>
      </c>
    </row>
    <row r="127" spans="1:47" s="2" customFormat="1" ht="11.25">
      <c r="A127" s="36"/>
      <c r="B127" s="37"/>
      <c r="C127" s="38"/>
      <c r="D127" s="193" t="s">
        <v>154</v>
      </c>
      <c r="E127" s="38"/>
      <c r="F127" s="194" t="s">
        <v>2437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154</v>
      </c>
      <c r="AU127" s="19" t="s">
        <v>85</v>
      </c>
    </row>
    <row r="128" spans="1:65" s="2" customFormat="1" ht="24.2" customHeight="1">
      <c r="A128" s="36"/>
      <c r="B128" s="37"/>
      <c r="C128" s="180" t="s">
        <v>221</v>
      </c>
      <c r="D128" s="180" t="s">
        <v>147</v>
      </c>
      <c r="E128" s="181" t="s">
        <v>2439</v>
      </c>
      <c r="F128" s="182" t="s">
        <v>2440</v>
      </c>
      <c r="G128" s="183" t="s">
        <v>150</v>
      </c>
      <c r="H128" s="184">
        <v>28</v>
      </c>
      <c r="I128" s="185"/>
      <c r="J128" s="186">
        <f>ROUND(I128*H128,2)</f>
        <v>0</v>
      </c>
      <c r="K128" s="182" t="s">
        <v>164</v>
      </c>
      <c r="L128" s="41"/>
      <c r="M128" s="187" t="s">
        <v>19</v>
      </c>
      <c r="N128" s="188" t="s">
        <v>46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249</v>
      </c>
      <c r="AT128" s="191" t="s">
        <v>147</v>
      </c>
      <c r="AU128" s="191" t="s">
        <v>85</v>
      </c>
      <c r="AY128" s="19" t="s">
        <v>144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83</v>
      </c>
      <c r="BK128" s="192">
        <f>ROUND(I128*H128,2)</f>
        <v>0</v>
      </c>
      <c r="BL128" s="19" t="s">
        <v>249</v>
      </c>
      <c r="BM128" s="191" t="s">
        <v>2441</v>
      </c>
    </row>
    <row r="129" spans="1:47" s="2" customFormat="1" ht="11.25">
      <c r="A129" s="36"/>
      <c r="B129" s="37"/>
      <c r="C129" s="38"/>
      <c r="D129" s="193" t="s">
        <v>154</v>
      </c>
      <c r="E129" s="38"/>
      <c r="F129" s="194" t="s">
        <v>2440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154</v>
      </c>
      <c r="AU129" s="19" t="s">
        <v>85</v>
      </c>
    </row>
    <row r="130" spans="1:47" s="2" customFormat="1" ht="11.25">
      <c r="A130" s="36"/>
      <c r="B130" s="37"/>
      <c r="C130" s="38"/>
      <c r="D130" s="198" t="s">
        <v>155</v>
      </c>
      <c r="E130" s="38"/>
      <c r="F130" s="199" t="s">
        <v>2442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155</v>
      </c>
      <c r="AU130" s="19" t="s">
        <v>85</v>
      </c>
    </row>
    <row r="131" spans="1:65" s="2" customFormat="1" ht="24.2" customHeight="1">
      <c r="A131" s="36"/>
      <c r="B131" s="37"/>
      <c r="C131" s="248" t="s">
        <v>227</v>
      </c>
      <c r="D131" s="248" t="s">
        <v>654</v>
      </c>
      <c r="E131" s="249" t="s">
        <v>2443</v>
      </c>
      <c r="F131" s="250" t="s">
        <v>2444</v>
      </c>
      <c r="G131" s="251" t="s">
        <v>150</v>
      </c>
      <c r="H131" s="252">
        <v>28</v>
      </c>
      <c r="I131" s="253"/>
      <c r="J131" s="254">
        <f>ROUND(I131*H131,2)</f>
        <v>0</v>
      </c>
      <c r="K131" s="250" t="s">
        <v>19</v>
      </c>
      <c r="L131" s="255"/>
      <c r="M131" s="256" t="s">
        <v>19</v>
      </c>
      <c r="N131" s="257" t="s">
        <v>46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152</v>
      </c>
      <c r="AT131" s="191" t="s">
        <v>654</v>
      </c>
      <c r="AU131" s="191" t="s">
        <v>85</v>
      </c>
      <c r="AY131" s="19" t="s">
        <v>144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83</v>
      </c>
      <c r="BK131" s="192">
        <f>ROUND(I131*H131,2)</f>
        <v>0</v>
      </c>
      <c r="BL131" s="19" t="s">
        <v>152</v>
      </c>
      <c r="BM131" s="191" t="s">
        <v>2445</v>
      </c>
    </row>
    <row r="132" spans="1:47" s="2" customFormat="1" ht="11.25">
      <c r="A132" s="36"/>
      <c r="B132" s="37"/>
      <c r="C132" s="38"/>
      <c r="D132" s="193" t="s">
        <v>154</v>
      </c>
      <c r="E132" s="38"/>
      <c r="F132" s="194" t="s">
        <v>2444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154</v>
      </c>
      <c r="AU132" s="19" t="s">
        <v>85</v>
      </c>
    </row>
    <row r="133" spans="1:65" s="2" customFormat="1" ht="16.5" customHeight="1">
      <c r="A133" s="36"/>
      <c r="B133" s="37"/>
      <c r="C133" s="180" t="s">
        <v>232</v>
      </c>
      <c r="D133" s="180" t="s">
        <v>147</v>
      </c>
      <c r="E133" s="181" t="s">
        <v>2446</v>
      </c>
      <c r="F133" s="182" t="s">
        <v>2447</v>
      </c>
      <c r="G133" s="183" t="s">
        <v>348</v>
      </c>
      <c r="H133" s="184">
        <v>1900</v>
      </c>
      <c r="I133" s="185"/>
      <c r="J133" s="186">
        <f>ROUND(I133*H133,2)</f>
        <v>0</v>
      </c>
      <c r="K133" s="182" t="s">
        <v>2170</v>
      </c>
      <c r="L133" s="41"/>
      <c r="M133" s="187" t="s">
        <v>19</v>
      </c>
      <c r="N133" s="188" t="s">
        <v>46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249</v>
      </c>
      <c r="AT133" s="191" t="s">
        <v>147</v>
      </c>
      <c r="AU133" s="191" t="s">
        <v>85</v>
      </c>
      <c r="AY133" s="19" t="s">
        <v>144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83</v>
      </c>
      <c r="BK133" s="192">
        <f>ROUND(I133*H133,2)</f>
        <v>0</v>
      </c>
      <c r="BL133" s="19" t="s">
        <v>249</v>
      </c>
      <c r="BM133" s="191" t="s">
        <v>2448</v>
      </c>
    </row>
    <row r="134" spans="1:47" s="2" customFormat="1" ht="11.25">
      <c r="A134" s="36"/>
      <c r="B134" s="37"/>
      <c r="C134" s="38"/>
      <c r="D134" s="193" t="s">
        <v>154</v>
      </c>
      <c r="E134" s="38"/>
      <c r="F134" s="194" t="s">
        <v>2447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154</v>
      </c>
      <c r="AU134" s="19" t="s">
        <v>85</v>
      </c>
    </row>
    <row r="135" spans="1:47" s="2" customFormat="1" ht="11.25">
      <c r="A135" s="36"/>
      <c r="B135" s="37"/>
      <c r="C135" s="38"/>
      <c r="D135" s="198" t="s">
        <v>155</v>
      </c>
      <c r="E135" s="38"/>
      <c r="F135" s="199" t="s">
        <v>2449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155</v>
      </c>
      <c r="AU135" s="19" t="s">
        <v>85</v>
      </c>
    </row>
    <row r="136" spans="1:65" s="2" customFormat="1" ht="16.5" customHeight="1">
      <c r="A136" s="36"/>
      <c r="B136" s="37"/>
      <c r="C136" s="248" t="s">
        <v>237</v>
      </c>
      <c r="D136" s="248" t="s">
        <v>654</v>
      </c>
      <c r="E136" s="249" t="s">
        <v>2450</v>
      </c>
      <c r="F136" s="250" t="s">
        <v>2451</v>
      </c>
      <c r="G136" s="251" t="s">
        <v>348</v>
      </c>
      <c r="H136" s="252">
        <v>1900</v>
      </c>
      <c r="I136" s="253"/>
      <c r="J136" s="254">
        <f>ROUND(I136*H136,2)</f>
        <v>0</v>
      </c>
      <c r="K136" s="250" t="s">
        <v>2170</v>
      </c>
      <c r="L136" s="255"/>
      <c r="M136" s="256" t="s">
        <v>19</v>
      </c>
      <c r="N136" s="257" t="s">
        <v>46</v>
      </c>
      <c r="O136" s="66"/>
      <c r="P136" s="189">
        <f>O136*H136</f>
        <v>0</v>
      </c>
      <c r="Q136" s="189">
        <v>6E-05</v>
      </c>
      <c r="R136" s="189">
        <f>Q136*H136</f>
        <v>0.114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573</v>
      </c>
      <c r="AT136" s="191" t="s">
        <v>654</v>
      </c>
      <c r="AU136" s="191" t="s">
        <v>85</v>
      </c>
      <c r="AY136" s="19" t="s">
        <v>144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83</v>
      </c>
      <c r="BK136" s="192">
        <f>ROUND(I136*H136,2)</f>
        <v>0</v>
      </c>
      <c r="BL136" s="19" t="s">
        <v>249</v>
      </c>
      <c r="BM136" s="191" t="s">
        <v>2452</v>
      </c>
    </row>
    <row r="137" spans="1:47" s="2" customFormat="1" ht="11.25">
      <c r="A137" s="36"/>
      <c r="B137" s="37"/>
      <c r="C137" s="38"/>
      <c r="D137" s="193" t="s">
        <v>154</v>
      </c>
      <c r="E137" s="38"/>
      <c r="F137" s="194" t="s">
        <v>2451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154</v>
      </c>
      <c r="AU137" s="19" t="s">
        <v>85</v>
      </c>
    </row>
    <row r="138" spans="1:47" s="2" customFormat="1" ht="19.5">
      <c r="A138" s="36"/>
      <c r="B138" s="37"/>
      <c r="C138" s="38"/>
      <c r="D138" s="193" t="s">
        <v>167</v>
      </c>
      <c r="E138" s="38"/>
      <c r="F138" s="200" t="s">
        <v>2453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167</v>
      </c>
      <c r="AU138" s="19" t="s">
        <v>85</v>
      </c>
    </row>
    <row r="139" spans="1:65" s="2" customFormat="1" ht="16.5" customHeight="1">
      <c r="A139" s="36"/>
      <c r="B139" s="37"/>
      <c r="C139" s="180" t="s">
        <v>8</v>
      </c>
      <c r="D139" s="180" t="s">
        <v>147</v>
      </c>
      <c r="E139" s="181" t="s">
        <v>2454</v>
      </c>
      <c r="F139" s="182" t="s">
        <v>2455</v>
      </c>
      <c r="G139" s="183" t="s">
        <v>348</v>
      </c>
      <c r="H139" s="184">
        <v>1900</v>
      </c>
      <c r="I139" s="185"/>
      <c r="J139" s="186">
        <f>ROUND(I139*H139,2)</f>
        <v>0</v>
      </c>
      <c r="K139" s="182" t="s">
        <v>2170</v>
      </c>
      <c r="L139" s="41"/>
      <c r="M139" s="187" t="s">
        <v>19</v>
      </c>
      <c r="N139" s="188" t="s">
        <v>46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249</v>
      </c>
      <c r="AT139" s="191" t="s">
        <v>147</v>
      </c>
      <c r="AU139" s="191" t="s">
        <v>85</v>
      </c>
      <c r="AY139" s="19" t="s">
        <v>144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83</v>
      </c>
      <c r="BK139" s="192">
        <f>ROUND(I139*H139,2)</f>
        <v>0</v>
      </c>
      <c r="BL139" s="19" t="s">
        <v>249</v>
      </c>
      <c r="BM139" s="191" t="s">
        <v>2456</v>
      </c>
    </row>
    <row r="140" spans="1:47" s="2" customFormat="1" ht="11.25">
      <c r="A140" s="36"/>
      <c r="B140" s="37"/>
      <c r="C140" s="38"/>
      <c r="D140" s="193" t="s">
        <v>154</v>
      </c>
      <c r="E140" s="38"/>
      <c r="F140" s="194" t="s">
        <v>2455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154</v>
      </c>
      <c r="AU140" s="19" t="s">
        <v>85</v>
      </c>
    </row>
    <row r="141" spans="1:47" s="2" customFormat="1" ht="11.25">
      <c r="A141" s="36"/>
      <c r="B141" s="37"/>
      <c r="C141" s="38"/>
      <c r="D141" s="198" t="s">
        <v>155</v>
      </c>
      <c r="E141" s="38"/>
      <c r="F141" s="199" t="s">
        <v>2457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155</v>
      </c>
      <c r="AU141" s="19" t="s">
        <v>85</v>
      </c>
    </row>
    <row r="142" spans="2:63" s="12" customFormat="1" ht="22.9" customHeight="1">
      <c r="B142" s="164"/>
      <c r="C142" s="165"/>
      <c r="D142" s="166" t="s">
        <v>74</v>
      </c>
      <c r="E142" s="178" t="s">
        <v>2458</v>
      </c>
      <c r="F142" s="178" t="s">
        <v>2459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SUM(P143:P168)</f>
        <v>0</v>
      </c>
      <c r="Q142" s="172"/>
      <c r="R142" s="173">
        <f>SUM(R143:R168)</f>
        <v>8E-05</v>
      </c>
      <c r="S142" s="172"/>
      <c r="T142" s="174">
        <f>SUM(T143:T168)</f>
        <v>0</v>
      </c>
      <c r="AR142" s="175" t="s">
        <v>85</v>
      </c>
      <c r="AT142" s="176" t="s">
        <v>74</v>
      </c>
      <c r="AU142" s="176" t="s">
        <v>83</v>
      </c>
      <c r="AY142" s="175" t="s">
        <v>144</v>
      </c>
      <c r="BK142" s="177">
        <f>SUM(BK143:BK168)</f>
        <v>0</v>
      </c>
    </row>
    <row r="143" spans="1:65" s="2" customFormat="1" ht="16.5" customHeight="1">
      <c r="A143" s="36"/>
      <c r="B143" s="37"/>
      <c r="C143" s="180" t="s">
        <v>249</v>
      </c>
      <c r="D143" s="180" t="s">
        <v>147</v>
      </c>
      <c r="E143" s="181" t="s">
        <v>2460</v>
      </c>
      <c r="F143" s="182" t="s">
        <v>2461</v>
      </c>
      <c r="G143" s="183" t="s">
        <v>348</v>
      </c>
      <c r="H143" s="184">
        <v>50</v>
      </c>
      <c r="I143" s="185"/>
      <c r="J143" s="186">
        <f>ROUND(I143*H143,2)</f>
        <v>0</v>
      </c>
      <c r="K143" s="182" t="s">
        <v>164</v>
      </c>
      <c r="L143" s="41"/>
      <c r="M143" s="187" t="s">
        <v>19</v>
      </c>
      <c r="N143" s="188" t="s">
        <v>46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249</v>
      </c>
      <c r="AT143" s="191" t="s">
        <v>147</v>
      </c>
      <c r="AU143" s="191" t="s">
        <v>85</v>
      </c>
      <c r="AY143" s="19" t="s">
        <v>144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83</v>
      </c>
      <c r="BK143" s="192">
        <f>ROUND(I143*H143,2)</f>
        <v>0</v>
      </c>
      <c r="BL143" s="19" t="s">
        <v>249</v>
      </c>
      <c r="BM143" s="191" t="s">
        <v>2462</v>
      </c>
    </row>
    <row r="144" spans="1:47" s="2" customFormat="1" ht="11.25">
      <c r="A144" s="36"/>
      <c r="B144" s="37"/>
      <c r="C144" s="38"/>
      <c r="D144" s="193" t="s">
        <v>154</v>
      </c>
      <c r="E144" s="38"/>
      <c r="F144" s="194" t="s">
        <v>2461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154</v>
      </c>
      <c r="AU144" s="19" t="s">
        <v>85</v>
      </c>
    </row>
    <row r="145" spans="1:47" s="2" customFormat="1" ht="11.25">
      <c r="A145" s="36"/>
      <c r="B145" s="37"/>
      <c r="C145" s="38"/>
      <c r="D145" s="198" t="s">
        <v>155</v>
      </c>
      <c r="E145" s="38"/>
      <c r="F145" s="199" t="s">
        <v>2463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155</v>
      </c>
      <c r="AU145" s="19" t="s">
        <v>85</v>
      </c>
    </row>
    <row r="146" spans="1:65" s="2" customFormat="1" ht="16.5" customHeight="1">
      <c r="A146" s="36"/>
      <c r="B146" s="37"/>
      <c r="C146" s="248" t="s">
        <v>254</v>
      </c>
      <c r="D146" s="248" t="s">
        <v>654</v>
      </c>
      <c r="E146" s="249" t="s">
        <v>2464</v>
      </c>
      <c r="F146" s="250" t="s">
        <v>2465</v>
      </c>
      <c r="G146" s="251" t="s">
        <v>348</v>
      </c>
      <c r="H146" s="252">
        <v>50</v>
      </c>
      <c r="I146" s="253"/>
      <c r="J146" s="254">
        <f>ROUND(I146*H146,2)</f>
        <v>0</v>
      </c>
      <c r="K146" s="250" t="s">
        <v>19</v>
      </c>
      <c r="L146" s="255"/>
      <c r="M146" s="256" t="s">
        <v>19</v>
      </c>
      <c r="N146" s="257" t="s">
        <v>46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573</v>
      </c>
      <c r="AT146" s="191" t="s">
        <v>654</v>
      </c>
      <c r="AU146" s="191" t="s">
        <v>85</v>
      </c>
      <c r="AY146" s="19" t="s">
        <v>144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83</v>
      </c>
      <c r="BK146" s="192">
        <f>ROUND(I146*H146,2)</f>
        <v>0</v>
      </c>
      <c r="BL146" s="19" t="s">
        <v>249</v>
      </c>
      <c r="BM146" s="191" t="s">
        <v>2466</v>
      </c>
    </row>
    <row r="147" spans="1:47" s="2" customFormat="1" ht="11.25">
      <c r="A147" s="36"/>
      <c r="B147" s="37"/>
      <c r="C147" s="38"/>
      <c r="D147" s="193" t="s">
        <v>154</v>
      </c>
      <c r="E147" s="38"/>
      <c r="F147" s="194" t="s">
        <v>2465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154</v>
      </c>
      <c r="AU147" s="19" t="s">
        <v>85</v>
      </c>
    </row>
    <row r="148" spans="1:65" s="2" customFormat="1" ht="16.5" customHeight="1">
      <c r="A148" s="36"/>
      <c r="B148" s="37"/>
      <c r="C148" s="248" t="s">
        <v>259</v>
      </c>
      <c r="D148" s="248" t="s">
        <v>654</v>
      </c>
      <c r="E148" s="249" t="s">
        <v>2467</v>
      </c>
      <c r="F148" s="250" t="s">
        <v>2468</v>
      </c>
      <c r="G148" s="251" t="s">
        <v>150</v>
      </c>
      <c r="H148" s="252">
        <v>50</v>
      </c>
      <c r="I148" s="253"/>
      <c r="J148" s="254">
        <f>ROUND(I148*H148,2)</f>
        <v>0</v>
      </c>
      <c r="K148" s="250" t="s">
        <v>19</v>
      </c>
      <c r="L148" s="255"/>
      <c r="M148" s="256" t="s">
        <v>19</v>
      </c>
      <c r="N148" s="257" t="s">
        <v>46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573</v>
      </c>
      <c r="AT148" s="191" t="s">
        <v>654</v>
      </c>
      <c r="AU148" s="191" t="s">
        <v>85</v>
      </c>
      <c r="AY148" s="19" t="s">
        <v>144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83</v>
      </c>
      <c r="BK148" s="192">
        <f>ROUND(I148*H148,2)</f>
        <v>0</v>
      </c>
      <c r="BL148" s="19" t="s">
        <v>249</v>
      </c>
      <c r="BM148" s="191" t="s">
        <v>2469</v>
      </c>
    </row>
    <row r="149" spans="1:47" s="2" customFormat="1" ht="11.25">
      <c r="A149" s="36"/>
      <c r="B149" s="37"/>
      <c r="C149" s="38"/>
      <c r="D149" s="193" t="s">
        <v>154</v>
      </c>
      <c r="E149" s="38"/>
      <c r="F149" s="194" t="s">
        <v>2468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154</v>
      </c>
      <c r="AU149" s="19" t="s">
        <v>85</v>
      </c>
    </row>
    <row r="150" spans="1:65" s="2" customFormat="1" ht="16.5" customHeight="1">
      <c r="A150" s="36"/>
      <c r="B150" s="37"/>
      <c r="C150" s="248" t="s">
        <v>266</v>
      </c>
      <c r="D150" s="248" t="s">
        <v>654</v>
      </c>
      <c r="E150" s="249" t="s">
        <v>2470</v>
      </c>
      <c r="F150" s="250" t="s">
        <v>2471</v>
      </c>
      <c r="G150" s="251" t="s">
        <v>150</v>
      </c>
      <c r="H150" s="252">
        <v>50</v>
      </c>
      <c r="I150" s="253"/>
      <c r="J150" s="254">
        <f>ROUND(I150*H150,2)</f>
        <v>0</v>
      </c>
      <c r="K150" s="250" t="s">
        <v>19</v>
      </c>
      <c r="L150" s="255"/>
      <c r="M150" s="256" t="s">
        <v>19</v>
      </c>
      <c r="N150" s="257" t="s">
        <v>46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573</v>
      </c>
      <c r="AT150" s="191" t="s">
        <v>654</v>
      </c>
      <c r="AU150" s="191" t="s">
        <v>85</v>
      </c>
      <c r="AY150" s="19" t="s">
        <v>144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83</v>
      </c>
      <c r="BK150" s="192">
        <f>ROUND(I150*H150,2)</f>
        <v>0</v>
      </c>
      <c r="BL150" s="19" t="s">
        <v>249</v>
      </c>
      <c r="BM150" s="191" t="s">
        <v>2472</v>
      </c>
    </row>
    <row r="151" spans="1:47" s="2" customFormat="1" ht="11.25">
      <c r="A151" s="36"/>
      <c r="B151" s="37"/>
      <c r="C151" s="38"/>
      <c r="D151" s="193" t="s">
        <v>154</v>
      </c>
      <c r="E151" s="38"/>
      <c r="F151" s="194" t="s">
        <v>2471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154</v>
      </c>
      <c r="AU151" s="19" t="s">
        <v>85</v>
      </c>
    </row>
    <row r="152" spans="1:65" s="2" customFormat="1" ht="16.5" customHeight="1">
      <c r="A152" s="36"/>
      <c r="B152" s="37"/>
      <c r="C152" s="248" t="s">
        <v>273</v>
      </c>
      <c r="D152" s="248" t="s">
        <v>654</v>
      </c>
      <c r="E152" s="249" t="s">
        <v>2473</v>
      </c>
      <c r="F152" s="250" t="s">
        <v>2474</v>
      </c>
      <c r="G152" s="251" t="s">
        <v>150</v>
      </c>
      <c r="H152" s="252">
        <v>50</v>
      </c>
      <c r="I152" s="253"/>
      <c r="J152" s="254">
        <f>ROUND(I152*H152,2)</f>
        <v>0</v>
      </c>
      <c r="K152" s="250" t="s">
        <v>19</v>
      </c>
      <c r="L152" s="255"/>
      <c r="M152" s="256" t="s">
        <v>19</v>
      </c>
      <c r="N152" s="257" t="s">
        <v>46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573</v>
      </c>
      <c r="AT152" s="191" t="s">
        <v>654</v>
      </c>
      <c r="AU152" s="191" t="s">
        <v>85</v>
      </c>
      <c r="AY152" s="19" t="s">
        <v>144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83</v>
      </c>
      <c r="BK152" s="192">
        <f>ROUND(I152*H152,2)</f>
        <v>0</v>
      </c>
      <c r="BL152" s="19" t="s">
        <v>249</v>
      </c>
      <c r="BM152" s="191" t="s">
        <v>2475</v>
      </c>
    </row>
    <row r="153" spans="1:47" s="2" customFormat="1" ht="11.25">
      <c r="A153" s="36"/>
      <c r="B153" s="37"/>
      <c r="C153" s="38"/>
      <c r="D153" s="193" t="s">
        <v>154</v>
      </c>
      <c r="E153" s="38"/>
      <c r="F153" s="194" t="s">
        <v>2474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154</v>
      </c>
      <c r="AU153" s="19" t="s">
        <v>85</v>
      </c>
    </row>
    <row r="154" spans="1:65" s="2" customFormat="1" ht="16.5" customHeight="1">
      <c r="A154" s="36"/>
      <c r="B154" s="37"/>
      <c r="C154" s="248" t="s">
        <v>7</v>
      </c>
      <c r="D154" s="248" t="s">
        <v>654</v>
      </c>
      <c r="E154" s="249" t="s">
        <v>2476</v>
      </c>
      <c r="F154" s="250" t="s">
        <v>2477</v>
      </c>
      <c r="G154" s="251" t="s">
        <v>150</v>
      </c>
      <c r="H154" s="252">
        <v>25</v>
      </c>
      <c r="I154" s="253"/>
      <c r="J154" s="254">
        <f>ROUND(I154*H154,2)</f>
        <v>0</v>
      </c>
      <c r="K154" s="250" t="s">
        <v>19</v>
      </c>
      <c r="L154" s="255"/>
      <c r="M154" s="256" t="s">
        <v>19</v>
      </c>
      <c r="N154" s="257" t="s">
        <v>46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573</v>
      </c>
      <c r="AT154" s="191" t="s">
        <v>654</v>
      </c>
      <c r="AU154" s="191" t="s">
        <v>85</v>
      </c>
      <c r="AY154" s="19" t="s">
        <v>144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83</v>
      </c>
      <c r="BK154" s="192">
        <f>ROUND(I154*H154,2)</f>
        <v>0</v>
      </c>
      <c r="BL154" s="19" t="s">
        <v>249</v>
      </c>
      <c r="BM154" s="191" t="s">
        <v>2478</v>
      </c>
    </row>
    <row r="155" spans="1:47" s="2" customFormat="1" ht="11.25">
      <c r="A155" s="36"/>
      <c r="B155" s="37"/>
      <c r="C155" s="38"/>
      <c r="D155" s="193" t="s">
        <v>154</v>
      </c>
      <c r="E155" s="38"/>
      <c r="F155" s="194" t="s">
        <v>2477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154</v>
      </c>
      <c r="AU155" s="19" t="s">
        <v>85</v>
      </c>
    </row>
    <row r="156" spans="1:65" s="2" customFormat="1" ht="24.2" customHeight="1">
      <c r="A156" s="36"/>
      <c r="B156" s="37"/>
      <c r="C156" s="180" t="s">
        <v>284</v>
      </c>
      <c r="D156" s="180" t="s">
        <v>147</v>
      </c>
      <c r="E156" s="181" t="s">
        <v>2479</v>
      </c>
      <c r="F156" s="182" t="s">
        <v>2480</v>
      </c>
      <c r="G156" s="183" t="s">
        <v>150</v>
      </c>
      <c r="H156" s="184">
        <v>8</v>
      </c>
      <c r="I156" s="185"/>
      <c r="J156" s="186">
        <f>ROUND(I156*H156,2)</f>
        <v>0</v>
      </c>
      <c r="K156" s="182" t="s">
        <v>164</v>
      </c>
      <c r="L156" s="41"/>
      <c r="M156" s="187" t="s">
        <v>19</v>
      </c>
      <c r="N156" s="188" t="s">
        <v>46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249</v>
      </c>
      <c r="AT156" s="191" t="s">
        <v>147</v>
      </c>
      <c r="AU156" s="191" t="s">
        <v>85</v>
      </c>
      <c r="AY156" s="19" t="s">
        <v>144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83</v>
      </c>
      <c r="BK156" s="192">
        <f>ROUND(I156*H156,2)</f>
        <v>0</v>
      </c>
      <c r="BL156" s="19" t="s">
        <v>249</v>
      </c>
      <c r="BM156" s="191" t="s">
        <v>2481</v>
      </c>
    </row>
    <row r="157" spans="1:47" s="2" customFormat="1" ht="11.25">
      <c r="A157" s="36"/>
      <c r="B157" s="37"/>
      <c r="C157" s="38"/>
      <c r="D157" s="193" t="s">
        <v>154</v>
      </c>
      <c r="E157" s="38"/>
      <c r="F157" s="194" t="s">
        <v>2480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154</v>
      </c>
      <c r="AU157" s="19" t="s">
        <v>85</v>
      </c>
    </row>
    <row r="158" spans="1:47" s="2" customFormat="1" ht="11.25">
      <c r="A158" s="36"/>
      <c r="B158" s="37"/>
      <c r="C158" s="38"/>
      <c r="D158" s="198" t="s">
        <v>155</v>
      </c>
      <c r="E158" s="38"/>
      <c r="F158" s="199" t="s">
        <v>2482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155</v>
      </c>
      <c r="AU158" s="19" t="s">
        <v>85</v>
      </c>
    </row>
    <row r="159" spans="1:65" s="2" customFormat="1" ht="16.5" customHeight="1">
      <c r="A159" s="36"/>
      <c r="B159" s="37"/>
      <c r="C159" s="248" t="s">
        <v>290</v>
      </c>
      <c r="D159" s="248" t="s">
        <v>654</v>
      </c>
      <c r="E159" s="249" t="s">
        <v>2483</v>
      </c>
      <c r="F159" s="250" t="s">
        <v>2484</v>
      </c>
      <c r="G159" s="251" t="s">
        <v>150</v>
      </c>
      <c r="H159" s="252">
        <v>8</v>
      </c>
      <c r="I159" s="253"/>
      <c r="J159" s="254">
        <f>ROUND(I159*H159,2)</f>
        <v>0</v>
      </c>
      <c r="K159" s="250" t="s">
        <v>19</v>
      </c>
      <c r="L159" s="255"/>
      <c r="M159" s="256" t="s">
        <v>19</v>
      </c>
      <c r="N159" s="257" t="s">
        <v>46</v>
      </c>
      <c r="O159" s="66"/>
      <c r="P159" s="189">
        <f>O159*H159</f>
        <v>0</v>
      </c>
      <c r="Q159" s="189">
        <v>1E-05</v>
      </c>
      <c r="R159" s="189">
        <f>Q159*H159</f>
        <v>8E-05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573</v>
      </c>
      <c r="AT159" s="191" t="s">
        <v>654</v>
      </c>
      <c r="AU159" s="191" t="s">
        <v>85</v>
      </c>
      <c r="AY159" s="19" t="s">
        <v>144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83</v>
      </c>
      <c r="BK159" s="192">
        <f>ROUND(I159*H159,2)</f>
        <v>0</v>
      </c>
      <c r="BL159" s="19" t="s">
        <v>249</v>
      </c>
      <c r="BM159" s="191" t="s">
        <v>2485</v>
      </c>
    </row>
    <row r="160" spans="1:47" s="2" customFormat="1" ht="11.25">
      <c r="A160" s="36"/>
      <c r="B160" s="37"/>
      <c r="C160" s="38"/>
      <c r="D160" s="193" t="s">
        <v>154</v>
      </c>
      <c r="E160" s="38"/>
      <c r="F160" s="194" t="s">
        <v>2484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154</v>
      </c>
      <c r="AU160" s="19" t="s">
        <v>85</v>
      </c>
    </row>
    <row r="161" spans="1:65" s="2" customFormat="1" ht="16.5" customHeight="1">
      <c r="A161" s="36"/>
      <c r="B161" s="37"/>
      <c r="C161" s="180" t="s">
        <v>298</v>
      </c>
      <c r="D161" s="180" t="s">
        <v>147</v>
      </c>
      <c r="E161" s="181" t="s">
        <v>2486</v>
      </c>
      <c r="F161" s="182" t="s">
        <v>2487</v>
      </c>
      <c r="G161" s="183" t="s">
        <v>150</v>
      </c>
      <c r="H161" s="184">
        <v>14</v>
      </c>
      <c r="I161" s="185"/>
      <c r="J161" s="186">
        <f>ROUND(I161*H161,2)</f>
        <v>0</v>
      </c>
      <c r="K161" s="182" t="s">
        <v>2170</v>
      </c>
      <c r="L161" s="41"/>
      <c r="M161" s="187" t="s">
        <v>19</v>
      </c>
      <c r="N161" s="188" t="s">
        <v>46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249</v>
      </c>
      <c r="AT161" s="191" t="s">
        <v>147</v>
      </c>
      <c r="AU161" s="191" t="s">
        <v>85</v>
      </c>
      <c r="AY161" s="19" t="s">
        <v>144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83</v>
      </c>
      <c r="BK161" s="192">
        <f>ROUND(I161*H161,2)</f>
        <v>0</v>
      </c>
      <c r="BL161" s="19" t="s">
        <v>249</v>
      </c>
      <c r="BM161" s="191" t="s">
        <v>2488</v>
      </c>
    </row>
    <row r="162" spans="1:47" s="2" customFormat="1" ht="11.25">
      <c r="A162" s="36"/>
      <c r="B162" s="37"/>
      <c r="C162" s="38"/>
      <c r="D162" s="193" t="s">
        <v>154</v>
      </c>
      <c r="E162" s="38"/>
      <c r="F162" s="194" t="s">
        <v>2487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154</v>
      </c>
      <c r="AU162" s="19" t="s">
        <v>85</v>
      </c>
    </row>
    <row r="163" spans="1:47" s="2" customFormat="1" ht="11.25">
      <c r="A163" s="36"/>
      <c r="B163" s="37"/>
      <c r="C163" s="38"/>
      <c r="D163" s="198" t="s">
        <v>155</v>
      </c>
      <c r="E163" s="38"/>
      <c r="F163" s="199" t="s">
        <v>2489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155</v>
      </c>
      <c r="AU163" s="19" t="s">
        <v>85</v>
      </c>
    </row>
    <row r="164" spans="1:65" s="2" customFormat="1" ht="16.5" customHeight="1">
      <c r="A164" s="36"/>
      <c r="B164" s="37"/>
      <c r="C164" s="180" t="s">
        <v>303</v>
      </c>
      <c r="D164" s="180" t="s">
        <v>147</v>
      </c>
      <c r="E164" s="181" t="s">
        <v>2490</v>
      </c>
      <c r="F164" s="182" t="s">
        <v>2491</v>
      </c>
      <c r="G164" s="183" t="s">
        <v>150</v>
      </c>
      <c r="H164" s="184">
        <v>1</v>
      </c>
      <c r="I164" s="185"/>
      <c r="J164" s="186">
        <f>ROUND(I164*H164,2)</f>
        <v>0</v>
      </c>
      <c r="K164" s="182" t="s">
        <v>164</v>
      </c>
      <c r="L164" s="41"/>
      <c r="M164" s="187" t="s">
        <v>19</v>
      </c>
      <c r="N164" s="188" t="s">
        <v>46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169</v>
      </c>
      <c r="AT164" s="191" t="s">
        <v>147</v>
      </c>
      <c r="AU164" s="191" t="s">
        <v>85</v>
      </c>
      <c r="AY164" s="19" t="s">
        <v>144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83</v>
      </c>
      <c r="BK164" s="192">
        <f>ROUND(I164*H164,2)</f>
        <v>0</v>
      </c>
      <c r="BL164" s="19" t="s">
        <v>169</v>
      </c>
      <c r="BM164" s="191" t="s">
        <v>2492</v>
      </c>
    </row>
    <row r="165" spans="1:47" s="2" customFormat="1" ht="11.25">
      <c r="A165" s="36"/>
      <c r="B165" s="37"/>
      <c r="C165" s="38"/>
      <c r="D165" s="193" t="s">
        <v>154</v>
      </c>
      <c r="E165" s="38"/>
      <c r="F165" s="194" t="s">
        <v>2491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154</v>
      </c>
      <c r="AU165" s="19" t="s">
        <v>85</v>
      </c>
    </row>
    <row r="166" spans="1:47" s="2" customFormat="1" ht="11.25">
      <c r="A166" s="36"/>
      <c r="B166" s="37"/>
      <c r="C166" s="38"/>
      <c r="D166" s="198" t="s">
        <v>155</v>
      </c>
      <c r="E166" s="38"/>
      <c r="F166" s="199" t="s">
        <v>2493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155</v>
      </c>
      <c r="AU166" s="19" t="s">
        <v>85</v>
      </c>
    </row>
    <row r="167" spans="1:65" s="2" customFormat="1" ht="90" customHeight="1">
      <c r="A167" s="36"/>
      <c r="B167" s="37"/>
      <c r="C167" s="248" t="s">
        <v>497</v>
      </c>
      <c r="D167" s="248" t="s">
        <v>654</v>
      </c>
      <c r="E167" s="249" t="s">
        <v>2494</v>
      </c>
      <c r="F167" s="250" t="s">
        <v>2495</v>
      </c>
      <c r="G167" s="251" t="s">
        <v>150</v>
      </c>
      <c r="H167" s="252">
        <v>1</v>
      </c>
      <c r="I167" s="253"/>
      <c r="J167" s="254">
        <f>ROUND(I167*H167,2)</f>
        <v>0</v>
      </c>
      <c r="K167" s="250" t="s">
        <v>19</v>
      </c>
      <c r="L167" s="255"/>
      <c r="M167" s="256" t="s">
        <v>19</v>
      </c>
      <c r="N167" s="257" t="s">
        <v>46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573</v>
      </c>
      <c r="AT167" s="191" t="s">
        <v>654</v>
      </c>
      <c r="AU167" s="191" t="s">
        <v>85</v>
      </c>
      <c r="AY167" s="19" t="s">
        <v>144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83</v>
      </c>
      <c r="BK167" s="192">
        <f>ROUND(I167*H167,2)</f>
        <v>0</v>
      </c>
      <c r="BL167" s="19" t="s">
        <v>249</v>
      </c>
      <c r="BM167" s="191" t="s">
        <v>2496</v>
      </c>
    </row>
    <row r="168" spans="1:47" s="2" customFormat="1" ht="87.75">
      <c r="A168" s="36"/>
      <c r="B168" s="37"/>
      <c r="C168" s="38"/>
      <c r="D168" s="193" t="s">
        <v>154</v>
      </c>
      <c r="E168" s="38"/>
      <c r="F168" s="194" t="s">
        <v>2497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154</v>
      </c>
      <c r="AU168" s="19" t="s">
        <v>85</v>
      </c>
    </row>
    <row r="169" spans="2:63" s="12" customFormat="1" ht="25.9" customHeight="1">
      <c r="B169" s="164"/>
      <c r="C169" s="165"/>
      <c r="D169" s="166" t="s">
        <v>74</v>
      </c>
      <c r="E169" s="167" t="s">
        <v>142</v>
      </c>
      <c r="F169" s="167" t="s">
        <v>81</v>
      </c>
      <c r="G169" s="165"/>
      <c r="H169" s="165"/>
      <c r="I169" s="168"/>
      <c r="J169" s="169">
        <f>BK169</f>
        <v>0</v>
      </c>
      <c r="K169" s="165"/>
      <c r="L169" s="170"/>
      <c r="M169" s="171"/>
      <c r="N169" s="172"/>
      <c r="O169" s="172"/>
      <c r="P169" s="173">
        <f>P170+P177+P181</f>
        <v>0</v>
      </c>
      <c r="Q169" s="172"/>
      <c r="R169" s="173">
        <f>R170+R177+R181</f>
        <v>0</v>
      </c>
      <c r="S169" s="172"/>
      <c r="T169" s="174">
        <f>T170+T177+T181</f>
        <v>0</v>
      </c>
      <c r="AR169" s="175" t="s">
        <v>143</v>
      </c>
      <c r="AT169" s="176" t="s">
        <v>74</v>
      </c>
      <c r="AU169" s="176" t="s">
        <v>75</v>
      </c>
      <c r="AY169" s="175" t="s">
        <v>144</v>
      </c>
      <c r="BK169" s="177">
        <f>BK170+BK177+BK181</f>
        <v>0</v>
      </c>
    </row>
    <row r="170" spans="2:63" s="12" customFormat="1" ht="22.9" customHeight="1">
      <c r="B170" s="164"/>
      <c r="C170" s="165"/>
      <c r="D170" s="166" t="s">
        <v>74</v>
      </c>
      <c r="E170" s="178" t="s">
        <v>242</v>
      </c>
      <c r="F170" s="178" t="s">
        <v>243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SUM(P171:P176)</f>
        <v>0</v>
      </c>
      <c r="Q170" s="172"/>
      <c r="R170" s="173">
        <f>SUM(R171:R176)</f>
        <v>0</v>
      </c>
      <c r="S170" s="172"/>
      <c r="T170" s="174">
        <f>SUM(T171:T176)</f>
        <v>0</v>
      </c>
      <c r="AR170" s="175" t="s">
        <v>143</v>
      </c>
      <c r="AT170" s="176" t="s">
        <v>74</v>
      </c>
      <c r="AU170" s="176" t="s">
        <v>83</v>
      </c>
      <c r="AY170" s="175" t="s">
        <v>144</v>
      </c>
      <c r="BK170" s="177">
        <f>SUM(BK171:BK176)</f>
        <v>0</v>
      </c>
    </row>
    <row r="171" spans="1:65" s="2" customFormat="1" ht="16.5" customHeight="1">
      <c r="A171" s="36"/>
      <c r="B171" s="37"/>
      <c r="C171" s="180" t="s">
        <v>504</v>
      </c>
      <c r="D171" s="180" t="s">
        <v>147</v>
      </c>
      <c r="E171" s="181" t="s">
        <v>2331</v>
      </c>
      <c r="F171" s="182" t="s">
        <v>2332</v>
      </c>
      <c r="G171" s="183" t="s">
        <v>180</v>
      </c>
      <c r="H171" s="184">
        <v>11.2</v>
      </c>
      <c r="I171" s="185"/>
      <c r="J171" s="186">
        <f>ROUND(I171*H171,2)</f>
        <v>0</v>
      </c>
      <c r="K171" s="182" t="s">
        <v>2170</v>
      </c>
      <c r="L171" s="41"/>
      <c r="M171" s="187" t="s">
        <v>19</v>
      </c>
      <c r="N171" s="188" t="s">
        <v>46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152</v>
      </c>
      <c r="AT171" s="191" t="s">
        <v>147</v>
      </c>
      <c r="AU171" s="191" t="s">
        <v>85</v>
      </c>
      <c r="AY171" s="19" t="s">
        <v>144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83</v>
      </c>
      <c r="BK171" s="192">
        <f>ROUND(I171*H171,2)</f>
        <v>0</v>
      </c>
      <c r="BL171" s="19" t="s">
        <v>152</v>
      </c>
      <c r="BM171" s="191" t="s">
        <v>2498</v>
      </c>
    </row>
    <row r="172" spans="1:47" s="2" customFormat="1" ht="11.25">
      <c r="A172" s="36"/>
      <c r="B172" s="37"/>
      <c r="C172" s="38"/>
      <c r="D172" s="193" t="s">
        <v>154</v>
      </c>
      <c r="E172" s="38"/>
      <c r="F172" s="194" t="s">
        <v>2332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154</v>
      </c>
      <c r="AU172" s="19" t="s">
        <v>85</v>
      </c>
    </row>
    <row r="173" spans="1:47" s="2" customFormat="1" ht="11.25">
      <c r="A173" s="36"/>
      <c r="B173" s="37"/>
      <c r="C173" s="38"/>
      <c r="D173" s="198" t="s">
        <v>155</v>
      </c>
      <c r="E173" s="38"/>
      <c r="F173" s="199" t="s">
        <v>2334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155</v>
      </c>
      <c r="AU173" s="19" t="s">
        <v>85</v>
      </c>
    </row>
    <row r="174" spans="1:65" s="2" customFormat="1" ht="16.5" customHeight="1">
      <c r="A174" s="36"/>
      <c r="B174" s="37"/>
      <c r="C174" s="180" t="s">
        <v>525</v>
      </c>
      <c r="D174" s="180" t="s">
        <v>147</v>
      </c>
      <c r="E174" s="181" t="s">
        <v>2335</v>
      </c>
      <c r="F174" s="182" t="s">
        <v>2336</v>
      </c>
      <c r="G174" s="183" t="s">
        <v>1463</v>
      </c>
      <c r="H174" s="184">
        <v>1</v>
      </c>
      <c r="I174" s="185"/>
      <c r="J174" s="186">
        <f>ROUND(I174*H174,2)</f>
        <v>0</v>
      </c>
      <c r="K174" s="182" t="s">
        <v>2170</v>
      </c>
      <c r="L174" s="41"/>
      <c r="M174" s="187" t="s">
        <v>19</v>
      </c>
      <c r="N174" s="188" t="s">
        <v>46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152</v>
      </c>
      <c r="AT174" s="191" t="s">
        <v>147</v>
      </c>
      <c r="AU174" s="191" t="s">
        <v>85</v>
      </c>
      <c r="AY174" s="19" t="s">
        <v>144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83</v>
      </c>
      <c r="BK174" s="192">
        <f>ROUND(I174*H174,2)</f>
        <v>0</v>
      </c>
      <c r="BL174" s="19" t="s">
        <v>152</v>
      </c>
      <c r="BM174" s="191" t="s">
        <v>2499</v>
      </c>
    </row>
    <row r="175" spans="1:47" s="2" customFormat="1" ht="11.25">
      <c r="A175" s="36"/>
      <c r="B175" s="37"/>
      <c r="C175" s="38"/>
      <c r="D175" s="193" t="s">
        <v>154</v>
      </c>
      <c r="E175" s="38"/>
      <c r="F175" s="194" t="s">
        <v>2336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154</v>
      </c>
      <c r="AU175" s="19" t="s">
        <v>85</v>
      </c>
    </row>
    <row r="176" spans="1:47" s="2" customFormat="1" ht="11.25">
      <c r="A176" s="36"/>
      <c r="B176" s="37"/>
      <c r="C176" s="38"/>
      <c r="D176" s="198" t="s">
        <v>155</v>
      </c>
      <c r="E176" s="38"/>
      <c r="F176" s="199" t="s">
        <v>2338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155</v>
      </c>
      <c r="AU176" s="19" t="s">
        <v>85</v>
      </c>
    </row>
    <row r="177" spans="2:63" s="12" customFormat="1" ht="22.9" customHeight="1">
      <c r="B177" s="164"/>
      <c r="C177" s="165"/>
      <c r="D177" s="166" t="s">
        <v>74</v>
      </c>
      <c r="E177" s="178" t="s">
        <v>264</v>
      </c>
      <c r="F177" s="178" t="s">
        <v>265</v>
      </c>
      <c r="G177" s="165"/>
      <c r="H177" s="165"/>
      <c r="I177" s="168"/>
      <c r="J177" s="179">
        <f>BK177</f>
        <v>0</v>
      </c>
      <c r="K177" s="165"/>
      <c r="L177" s="170"/>
      <c r="M177" s="171"/>
      <c r="N177" s="172"/>
      <c r="O177" s="172"/>
      <c r="P177" s="173">
        <f>SUM(P178:P180)</f>
        <v>0</v>
      </c>
      <c r="Q177" s="172"/>
      <c r="R177" s="173">
        <f>SUM(R178:R180)</f>
        <v>0</v>
      </c>
      <c r="S177" s="172"/>
      <c r="T177" s="174">
        <f>SUM(T178:T180)</f>
        <v>0</v>
      </c>
      <c r="AR177" s="175" t="s">
        <v>143</v>
      </c>
      <c r="AT177" s="176" t="s">
        <v>74</v>
      </c>
      <c r="AU177" s="176" t="s">
        <v>83</v>
      </c>
      <c r="AY177" s="175" t="s">
        <v>144</v>
      </c>
      <c r="BK177" s="177">
        <f>SUM(BK178:BK180)</f>
        <v>0</v>
      </c>
    </row>
    <row r="178" spans="1:65" s="2" customFormat="1" ht="16.5" customHeight="1">
      <c r="A178" s="36"/>
      <c r="B178" s="37"/>
      <c r="C178" s="180" t="s">
        <v>533</v>
      </c>
      <c r="D178" s="180" t="s">
        <v>147</v>
      </c>
      <c r="E178" s="181" t="s">
        <v>2339</v>
      </c>
      <c r="F178" s="182" t="s">
        <v>2340</v>
      </c>
      <c r="G178" s="183" t="s">
        <v>2341</v>
      </c>
      <c r="H178" s="184">
        <v>1</v>
      </c>
      <c r="I178" s="185"/>
      <c r="J178" s="186">
        <f>ROUND(I178*H178,2)</f>
        <v>0</v>
      </c>
      <c r="K178" s="182" t="s">
        <v>2170</v>
      </c>
      <c r="L178" s="41"/>
      <c r="M178" s="187" t="s">
        <v>19</v>
      </c>
      <c r="N178" s="188" t="s">
        <v>46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152</v>
      </c>
      <c r="AT178" s="191" t="s">
        <v>147</v>
      </c>
      <c r="AU178" s="191" t="s">
        <v>85</v>
      </c>
      <c r="AY178" s="19" t="s">
        <v>144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83</v>
      </c>
      <c r="BK178" s="192">
        <f>ROUND(I178*H178,2)</f>
        <v>0</v>
      </c>
      <c r="BL178" s="19" t="s">
        <v>152</v>
      </c>
      <c r="BM178" s="191" t="s">
        <v>2500</v>
      </c>
    </row>
    <row r="179" spans="1:47" s="2" customFormat="1" ht="11.25">
      <c r="A179" s="36"/>
      <c r="B179" s="37"/>
      <c r="C179" s="38"/>
      <c r="D179" s="193" t="s">
        <v>154</v>
      </c>
      <c r="E179" s="38"/>
      <c r="F179" s="194" t="s">
        <v>2340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154</v>
      </c>
      <c r="AU179" s="19" t="s">
        <v>85</v>
      </c>
    </row>
    <row r="180" spans="1:47" s="2" customFormat="1" ht="11.25">
      <c r="A180" s="36"/>
      <c r="B180" s="37"/>
      <c r="C180" s="38"/>
      <c r="D180" s="198" t="s">
        <v>155</v>
      </c>
      <c r="E180" s="38"/>
      <c r="F180" s="199" t="s">
        <v>2343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155</v>
      </c>
      <c r="AU180" s="19" t="s">
        <v>85</v>
      </c>
    </row>
    <row r="181" spans="2:63" s="12" customFormat="1" ht="22.9" customHeight="1">
      <c r="B181" s="164"/>
      <c r="C181" s="165"/>
      <c r="D181" s="166" t="s">
        <v>74</v>
      </c>
      <c r="E181" s="178" t="s">
        <v>296</v>
      </c>
      <c r="F181" s="178" t="s">
        <v>297</v>
      </c>
      <c r="G181" s="165"/>
      <c r="H181" s="165"/>
      <c r="I181" s="168"/>
      <c r="J181" s="179">
        <f>BK181</f>
        <v>0</v>
      </c>
      <c r="K181" s="165"/>
      <c r="L181" s="170"/>
      <c r="M181" s="171"/>
      <c r="N181" s="172"/>
      <c r="O181" s="172"/>
      <c r="P181" s="173">
        <f>SUM(P182:P184)</f>
        <v>0</v>
      </c>
      <c r="Q181" s="172"/>
      <c r="R181" s="173">
        <f>SUM(R182:R184)</f>
        <v>0</v>
      </c>
      <c r="S181" s="172"/>
      <c r="T181" s="174">
        <f>SUM(T182:T184)</f>
        <v>0</v>
      </c>
      <c r="AR181" s="175" t="s">
        <v>143</v>
      </c>
      <c r="AT181" s="176" t="s">
        <v>74</v>
      </c>
      <c r="AU181" s="176" t="s">
        <v>83</v>
      </c>
      <c r="AY181" s="175" t="s">
        <v>144</v>
      </c>
      <c r="BK181" s="177">
        <f>SUM(BK182:BK184)</f>
        <v>0</v>
      </c>
    </row>
    <row r="182" spans="1:65" s="2" customFormat="1" ht="16.5" customHeight="1">
      <c r="A182" s="36"/>
      <c r="B182" s="37"/>
      <c r="C182" s="180" t="s">
        <v>539</v>
      </c>
      <c r="D182" s="180" t="s">
        <v>147</v>
      </c>
      <c r="E182" s="181" t="s">
        <v>2344</v>
      </c>
      <c r="F182" s="182" t="s">
        <v>297</v>
      </c>
      <c r="G182" s="183" t="s">
        <v>180</v>
      </c>
      <c r="H182" s="184">
        <v>6</v>
      </c>
      <c r="I182" s="185"/>
      <c r="J182" s="186">
        <f>ROUND(I182*H182,2)</f>
        <v>0</v>
      </c>
      <c r="K182" s="182" t="s">
        <v>2170</v>
      </c>
      <c r="L182" s="41"/>
      <c r="M182" s="187" t="s">
        <v>19</v>
      </c>
      <c r="N182" s="188" t="s">
        <v>46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152</v>
      </c>
      <c r="AT182" s="191" t="s">
        <v>147</v>
      </c>
      <c r="AU182" s="191" t="s">
        <v>85</v>
      </c>
      <c r="AY182" s="19" t="s">
        <v>144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83</v>
      </c>
      <c r="BK182" s="192">
        <f>ROUND(I182*H182,2)</f>
        <v>0</v>
      </c>
      <c r="BL182" s="19" t="s">
        <v>152</v>
      </c>
      <c r="BM182" s="191" t="s">
        <v>2501</v>
      </c>
    </row>
    <row r="183" spans="1:47" s="2" customFormat="1" ht="11.25">
      <c r="A183" s="36"/>
      <c r="B183" s="37"/>
      <c r="C183" s="38"/>
      <c r="D183" s="193" t="s">
        <v>154</v>
      </c>
      <c r="E183" s="38"/>
      <c r="F183" s="194" t="s">
        <v>297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154</v>
      </c>
      <c r="AU183" s="19" t="s">
        <v>85</v>
      </c>
    </row>
    <row r="184" spans="1:47" s="2" customFormat="1" ht="11.25">
      <c r="A184" s="36"/>
      <c r="B184" s="37"/>
      <c r="C184" s="38"/>
      <c r="D184" s="198" t="s">
        <v>155</v>
      </c>
      <c r="E184" s="38"/>
      <c r="F184" s="199" t="s">
        <v>2346</v>
      </c>
      <c r="G184" s="38"/>
      <c r="H184" s="38"/>
      <c r="I184" s="195"/>
      <c r="J184" s="38"/>
      <c r="K184" s="38"/>
      <c r="L184" s="41"/>
      <c r="M184" s="223"/>
      <c r="N184" s="224"/>
      <c r="O184" s="225"/>
      <c r="P184" s="225"/>
      <c r="Q184" s="225"/>
      <c r="R184" s="225"/>
      <c r="S184" s="225"/>
      <c r="T184" s="22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155</v>
      </c>
      <c r="AU184" s="19" t="s">
        <v>85</v>
      </c>
    </row>
    <row r="185" spans="1:31" s="2" customFormat="1" ht="6.95" customHeight="1">
      <c r="A185" s="36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41"/>
      <c r="M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</sheetData>
  <sheetProtection algorithmName="SHA-512" hashValue="2Zx5kFmtTAWhsMImLeavYQq0/80IpBMaBN80BFYzO9HnAIVxDGBlGqF22y+nF/V99W7QgcJBpC7tNUhp+MU20g==" saltValue="SnhuRcYZk1mXbUr/0qUnzGAUDQK3nzUsceGyfOiziL5Ry0Q2JOI1dq1Rx9nYHfVn/oOp5G2kQjH5+hUCzzFPkg==" spinCount="100000" sheet="1" objects="1" scenarios="1" formatColumns="0" formatRows="0" autoFilter="0"/>
  <autoFilter ref="C93:K18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9" r:id="rId1" display="https://podminky.urs.cz/item/CS_URS_2021_01/974041112"/>
    <hyperlink ref="F102" r:id="rId2" display="https://podminky.urs.cz/item/CS_URS_2021_01/977332211"/>
    <hyperlink ref="F107" r:id="rId3" display="https://podminky.urs.cz/item/CS_URS_2021_02/741110041"/>
    <hyperlink ref="F113" r:id="rId4" display="https://podminky.urs.cz/item/CS_URS_2021_02/741110511"/>
    <hyperlink ref="F119" r:id="rId5" display="https://podminky.urs.cz/item/CS_URS_2021_02/741110555"/>
    <hyperlink ref="F125" r:id="rId6" display="https://podminky.urs.cz/item/CS_URS_2021_02/741112001"/>
    <hyperlink ref="F130" r:id="rId7" display="https://podminky.urs.cz/item/CS_URS_2021_02/741132301"/>
    <hyperlink ref="F135" r:id="rId8" display="https://podminky.urs.cz/item/CS_URS_2021_01/742121001"/>
    <hyperlink ref="F141" r:id="rId9" display="https://podminky.urs.cz/item/CS_URS_2021_01/742190002"/>
    <hyperlink ref="F145" r:id="rId10" display="https://podminky.urs.cz/item/CS_URS_2021_02/742110102"/>
    <hyperlink ref="F158" r:id="rId11" display="https://podminky.urs.cz/item/CS_URS_2021_02/742330042"/>
    <hyperlink ref="F163" r:id="rId12" display="https://podminky.urs.cz/item/CS_URS_2021_01/742330101"/>
    <hyperlink ref="F166" r:id="rId13" display="https://podminky.urs.cz/item/CS_URS_2021_02/742340002"/>
    <hyperlink ref="F173" r:id="rId14" display="https://podminky.urs.cz/item/CS_URS_2021_01/043002000"/>
    <hyperlink ref="F176" r:id="rId15" display="https://podminky.urs.cz/item/CS_URS_2021_01/045002000"/>
    <hyperlink ref="F180" r:id="rId16" display="https://podminky.urs.cz/item/CS_URS_2021_01/065002000"/>
    <hyperlink ref="F184" r:id="rId17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hajekf</dc:creator>
  <cp:keywords/>
  <dc:description/>
  <cp:lastModifiedBy>hajekf</cp:lastModifiedBy>
  <dcterms:created xsi:type="dcterms:W3CDTF">2023-03-15T07:27:37Z</dcterms:created>
  <dcterms:modified xsi:type="dcterms:W3CDTF">2023-03-15T07:28:36Z</dcterms:modified>
  <cp:category/>
  <cp:version/>
  <cp:contentType/>
  <cp:contentStatus/>
</cp:coreProperties>
</file>