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REK\2021_0081_Změna užívání 1.NP FSE UJEP\02.Dodatečné informace\DI I\"/>
    </mc:Choice>
  </mc:AlternateContent>
  <bookViews>
    <workbookView xWindow="0" yWindow="0" windowWidth="28800" windowHeight="11700"/>
  </bookViews>
  <sheets>
    <sheet name="Rekapitulace stavby" sheetId="1" r:id="rId1"/>
    <sheet name="ASŘ 01 - Stavební část" sheetId="2" r:id="rId2"/>
    <sheet name="ASŘ 02 - Výměna oken" sheetId="3" r:id="rId3"/>
    <sheet name="TI 01 - Elktroinstalace -..." sheetId="4" r:id="rId4"/>
    <sheet name="TI 02 - Elktroinstalace -..." sheetId="5" r:id="rId5"/>
    <sheet name="VRN 00 - Vedlejší rozpočt..." sheetId="6" r:id="rId6"/>
    <sheet name="Seznam figur" sheetId="7" r:id="rId7"/>
  </sheets>
  <definedNames>
    <definedName name="_xlnm._FilterDatabase" localSheetId="1" hidden="1">'ASŘ 01 - Stavební část'!$C$131:$K$613</definedName>
    <definedName name="_xlnm._FilterDatabase" localSheetId="2" hidden="1">'ASŘ 02 - Výměna oken'!$C$123:$K$197</definedName>
    <definedName name="_xlnm._FilterDatabase" localSheetId="3" hidden="1">'TI 01 - Elktroinstalace -...'!$C$125:$K$253</definedName>
    <definedName name="_xlnm._FilterDatabase" localSheetId="4" hidden="1">'TI 02 - Elktroinstalace -...'!$C$123:$K$240</definedName>
    <definedName name="_xlnm._FilterDatabase" localSheetId="5" hidden="1">'VRN 00 - Vedlejší rozpočt...'!$C$122:$K$158</definedName>
    <definedName name="_xlnm.Print_Titles" localSheetId="1">'ASŘ 01 - Stavební část'!$131:$131</definedName>
    <definedName name="_xlnm.Print_Titles" localSheetId="2">'ASŘ 02 - Výměna oken'!$123:$123</definedName>
    <definedName name="_xlnm.Print_Titles" localSheetId="0">'Rekapitulace stavby'!$92:$92</definedName>
    <definedName name="_xlnm.Print_Titles" localSheetId="6">'Seznam figur'!$9:$9</definedName>
    <definedName name="_xlnm.Print_Titles" localSheetId="3">'TI 01 - Elktroinstalace -...'!$125:$125</definedName>
    <definedName name="_xlnm.Print_Titles" localSheetId="4">'TI 02 - Elktroinstalace -...'!$123:$123</definedName>
    <definedName name="_xlnm.Print_Titles" localSheetId="5">'VRN 00 - Vedlejší rozpočt...'!$122:$122</definedName>
    <definedName name="_xlnm.Print_Area" localSheetId="1">'ASŘ 01 - Stavební část'!$C$4:$J$76,'ASŘ 01 - Stavební část'!$C$82:$J$113,'ASŘ 01 - Stavební část'!$C$119:$K$613</definedName>
    <definedName name="_xlnm.Print_Area" localSheetId="2">'ASŘ 02 - Výměna oken'!$C$4:$J$76,'ASŘ 02 - Výměna oken'!$C$82:$J$105,'ASŘ 02 - Výměna oken'!$C$111:$K$197</definedName>
    <definedName name="_xlnm.Print_Area" localSheetId="0">'Rekapitulace stavby'!$D$4:$AO$76,'Rekapitulace stavby'!$C$82:$AQ$100</definedName>
    <definedName name="_xlnm.Print_Area" localSheetId="6">'Seznam figur'!$C$4:$G$65</definedName>
    <definedName name="_xlnm.Print_Area" localSheetId="3">'TI 01 - Elktroinstalace -...'!$C$4:$J$76,'TI 01 - Elktroinstalace -...'!$C$82:$J$107,'TI 01 - Elktroinstalace -...'!$C$113:$K$253</definedName>
    <definedName name="_xlnm.Print_Area" localSheetId="4">'TI 02 - Elktroinstalace -...'!$C$4:$J$76,'TI 02 - Elktroinstalace -...'!$C$82:$J$105,'TI 02 - Elktroinstalace -...'!$C$111:$K$240</definedName>
    <definedName name="_xlnm.Print_Area" localSheetId="5">'VRN 00 - Vedlejší rozpočt...'!$C$4:$J$76,'VRN 00 - Vedlejší rozpočt...'!$C$82:$J$104,'VRN 00 - Vedlejší rozpočt...'!$C$110:$K$158</definedName>
  </definedNames>
  <calcPr calcId="162913"/>
</workbook>
</file>

<file path=xl/calcChain.xml><?xml version="1.0" encoding="utf-8"?>
<calcChain xmlns="http://schemas.openxmlformats.org/spreadsheetml/2006/main">
  <c r="D7" i="7" l="1"/>
  <c r="J37" i="6"/>
  <c r="J36" i="6"/>
  <c r="AY99" i="1"/>
  <c r="J35" i="6"/>
  <c r="AX99" i="1" s="1"/>
  <c r="BI156" i="6"/>
  <c r="BH156" i="6"/>
  <c r="BG156" i="6"/>
  <c r="BF156" i="6"/>
  <c r="T156" i="6"/>
  <c r="T155" i="6"/>
  <c r="R156" i="6"/>
  <c r="R155" i="6" s="1"/>
  <c r="P156" i="6"/>
  <c r="P155" i="6"/>
  <c r="BI152" i="6"/>
  <c r="BH152" i="6"/>
  <c r="BG152" i="6"/>
  <c r="BF152" i="6"/>
  <c r="T152" i="6"/>
  <c r="T151" i="6" s="1"/>
  <c r="R152" i="6"/>
  <c r="R151" i="6"/>
  <c r="P152" i="6"/>
  <c r="P151" i="6" s="1"/>
  <c r="BI149" i="6"/>
  <c r="BH149" i="6"/>
  <c r="BG149" i="6"/>
  <c r="BF149" i="6"/>
  <c r="T149" i="6"/>
  <c r="R149" i="6"/>
  <c r="P149" i="6"/>
  <c r="BI146" i="6"/>
  <c r="BH146" i="6"/>
  <c r="BG146" i="6"/>
  <c r="BF146" i="6"/>
  <c r="T146" i="6"/>
  <c r="R146" i="6"/>
  <c r="P146" i="6"/>
  <c r="BI143" i="6"/>
  <c r="BH143" i="6"/>
  <c r="BG143" i="6"/>
  <c r="BF143" i="6"/>
  <c r="T143" i="6"/>
  <c r="R143" i="6"/>
  <c r="P143" i="6"/>
  <c r="BI139" i="6"/>
  <c r="BH139" i="6"/>
  <c r="BG139" i="6"/>
  <c r="BF139" i="6"/>
  <c r="T139" i="6"/>
  <c r="R139" i="6"/>
  <c r="P139" i="6"/>
  <c r="BI137" i="6"/>
  <c r="BH137" i="6"/>
  <c r="BG137" i="6"/>
  <c r="BF137" i="6"/>
  <c r="T137" i="6"/>
  <c r="R137" i="6"/>
  <c r="P137" i="6"/>
  <c r="BI133" i="6"/>
  <c r="BH133" i="6"/>
  <c r="BG133" i="6"/>
  <c r="BF133" i="6"/>
  <c r="T133" i="6"/>
  <c r="T132" i="6"/>
  <c r="R133" i="6"/>
  <c r="R132" i="6" s="1"/>
  <c r="P133" i="6"/>
  <c r="P132" i="6"/>
  <c r="BI129" i="6"/>
  <c r="BH129" i="6"/>
  <c r="BG129" i="6"/>
  <c r="BF129" i="6"/>
  <c r="T129" i="6"/>
  <c r="R129" i="6"/>
  <c r="P129" i="6"/>
  <c r="BI126" i="6"/>
  <c r="BH126" i="6"/>
  <c r="BG126" i="6"/>
  <c r="BF126" i="6"/>
  <c r="T126" i="6"/>
  <c r="R126" i="6"/>
  <c r="P126" i="6"/>
  <c r="J120" i="6"/>
  <c r="J119" i="6"/>
  <c r="F119" i="6"/>
  <c r="F117" i="6"/>
  <c r="E115" i="6"/>
  <c r="J92" i="6"/>
  <c r="J91" i="6"/>
  <c r="F91" i="6"/>
  <c r="F89" i="6"/>
  <c r="E87" i="6"/>
  <c r="J18" i="6"/>
  <c r="E18" i="6"/>
  <c r="F92" i="6" s="1"/>
  <c r="J17" i="6"/>
  <c r="J12" i="6"/>
  <c r="J89" i="6" s="1"/>
  <c r="E7" i="6"/>
  <c r="E85" i="6"/>
  <c r="J37" i="5"/>
  <c r="J36" i="5"/>
  <c r="AY98" i="1"/>
  <c r="J35" i="5"/>
  <c r="AX98" i="1"/>
  <c r="BI238" i="5"/>
  <c r="BH238" i="5"/>
  <c r="BG238" i="5"/>
  <c r="BF238" i="5"/>
  <c r="T238" i="5"/>
  <c r="T237" i="5"/>
  <c r="T236" i="5"/>
  <c r="R238" i="5"/>
  <c r="R237" i="5" s="1"/>
  <c r="R236" i="5" s="1"/>
  <c r="P238" i="5"/>
  <c r="P237" i="5"/>
  <c r="P236" i="5" s="1"/>
  <c r="BI233" i="5"/>
  <c r="BH233" i="5"/>
  <c r="BG233" i="5"/>
  <c r="BF233" i="5"/>
  <c r="T233" i="5"/>
  <c r="R233" i="5"/>
  <c r="P233" i="5"/>
  <c r="BI230" i="5"/>
  <c r="BH230" i="5"/>
  <c r="BG230" i="5"/>
  <c r="BF230" i="5"/>
  <c r="T230" i="5"/>
  <c r="R230" i="5"/>
  <c r="P230" i="5"/>
  <c r="BI227" i="5"/>
  <c r="BH227" i="5"/>
  <c r="BG227" i="5"/>
  <c r="BF227" i="5"/>
  <c r="T227" i="5"/>
  <c r="R227" i="5"/>
  <c r="P227" i="5"/>
  <c r="BI224" i="5"/>
  <c r="BH224" i="5"/>
  <c r="BG224" i="5"/>
  <c r="BF224" i="5"/>
  <c r="T224" i="5"/>
  <c r="R224" i="5"/>
  <c r="P224" i="5"/>
  <c r="BI220" i="5"/>
  <c r="BH220" i="5"/>
  <c r="BG220" i="5"/>
  <c r="BF220" i="5"/>
  <c r="T220" i="5"/>
  <c r="R220" i="5"/>
  <c r="P220" i="5"/>
  <c r="BI217" i="5"/>
  <c r="BH217" i="5"/>
  <c r="BG217" i="5"/>
  <c r="BF217" i="5"/>
  <c r="T217" i="5"/>
  <c r="R217" i="5"/>
  <c r="P217" i="5"/>
  <c r="BI214" i="5"/>
  <c r="BH214" i="5"/>
  <c r="BG214" i="5"/>
  <c r="BF214" i="5"/>
  <c r="T214" i="5"/>
  <c r="R214" i="5"/>
  <c r="P214" i="5"/>
  <c r="BI212" i="5"/>
  <c r="BH212" i="5"/>
  <c r="BG212" i="5"/>
  <c r="BF212" i="5"/>
  <c r="T212" i="5"/>
  <c r="R212" i="5"/>
  <c r="P212" i="5"/>
  <c r="BI209" i="5"/>
  <c r="BH209" i="5"/>
  <c r="BG209" i="5"/>
  <c r="BF209" i="5"/>
  <c r="T209" i="5"/>
  <c r="R209" i="5"/>
  <c r="P209" i="5"/>
  <c r="BI207" i="5"/>
  <c r="BH207" i="5"/>
  <c r="BG207" i="5"/>
  <c r="BF207" i="5"/>
  <c r="T207" i="5"/>
  <c r="R207" i="5"/>
  <c r="P207" i="5"/>
  <c r="BI205" i="5"/>
  <c r="BH205" i="5"/>
  <c r="BG205" i="5"/>
  <c r="BF205" i="5"/>
  <c r="T205" i="5"/>
  <c r="R205" i="5"/>
  <c r="P205"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9" i="5"/>
  <c r="BH189" i="5"/>
  <c r="BG189" i="5"/>
  <c r="BF189" i="5"/>
  <c r="T189" i="5"/>
  <c r="R189" i="5"/>
  <c r="P189" i="5"/>
  <c r="BI187" i="5"/>
  <c r="BH187" i="5"/>
  <c r="BG187" i="5"/>
  <c r="BF187" i="5"/>
  <c r="T187" i="5"/>
  <c r="R187" i="5"/>
  <c r="P187" i="5"/>
  <c r="BI185" i="5"/>
  <c r="BH185" i="5"/>
  <c r="BG185" i="5"/>
  <c r="BF185" i="5"/>
  <c r="T185" i="5"/>
  <c r="R185" i="5"/>
  <c r="P185" i="5"/>
  <c r="BI183" i="5"/>
  <c r="BH183" i="5"/>
  <c r="BG183" i="5"/>
  <c r="BF183" i="5"/>
  <c r="T183" i="5"/>
  <c r="R183" i="5"/>
  <c r="P183" i="5"/>
  <c r="BI181" i="5"/>
  <c r="BH181" i="5"/>
  <c r="BG181" i="5"/>
  <c r="BF181" i="5"/>
  <c r="T181" i="5"/>
  <c r="R181" i="5"/>
  <c r="P181" i="5"/>
  <c r="BI179" i="5"/>
  <c r="BH179" i="5"/>
  <c r="BG179" i="5"/>
  <c r="BF179" i="5"/>
  <c r="T179" i="5"/>
  <c r="R179" i="5"/>
  <c r="P179" i="5"/>
  <c r="BI176" i="5"/>
  <c r="BH176" i="5"/>
  <c r="BG176" i="5"/>
  <c r="BF176" i="5"/>
  <c r="T176" i="5"/>
  <c r="R176" i="5"/>
  <c r="P176" i="5"/>
  <c r="BI174" i="5"/>
  <c r="BH174" i="5"/>
  <c r="BG174" i="5"/>
  <c r="BF174" i="5"/>
  <c r="T174" i="5"/>
  <c r="R174" i="5"/>
  <c r="P174" i="5"/>
  <c r="BI172" i="5"/>
  <c r="BH172" i="5"/>
  <c r="BG172" i="5"/>
  <c r="BF172" i="5"/>
  <c r="T172" i="5"/>
  <c r="R172" i="5"/>
  <c r="P172" i="5"/>
  <c r="BI170" i="5"/>
  <c r="BH170" i="5"/>
  <c r="BG170" i="5"/>
  <c r="BF170" i="5"/>
  <c r="T170" i="5"/>
  <c r="R170" i="5"/>
  <c r="P170" i="5"/>
  <c r="BI168" i="5"/>
  <c r="BH168" i="5"/>
  <c r="BG168" i="5"/>
  <c r="BF168" i="5"/>
  <c r="T168" i="5"/>
  <c r="R168" i="5"/>
  <c r="P168"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J121" i="5"/>
  <c r="J120" i="5"/>
  <c r="F120" i="5"/>
  <c r="F118" i="5"/>
  <c r="E116" i="5"/>
  <c r="J92" i="5"/>
  <c r="J91" i="5"/>
  <c r="F91" i="5"/>
  <c r="F89" i="5"/>
  <c r="E87" i="5"/>
  <c r="J18" i="5"/>
  <c r="E18" i="5"/>
  <c r="F92" i="5" s="1"/>
  <c r="J17" i="5"/>
  <c r="J12" i="5"/>
  <c r="J89" i="5"/>
  <c r="E7" i="5"/>
  <c r="E114" i="5" s="1"/>
  <c r="J37" i="4"/>
  <c r="J36" i="4"/>
  <c r="AY97" i="1" s="1"/>
  <c r="J35" i="4"/>
  <c r="AX97" i="1"/>
  <c r="BI251" i="4"/>
  <c r="BH251" i="4"/>
  <c r="BG251" i="4"/>
  <c r="BF251" i="4"/>
  <c r="T251" i="4"/>
  <c r="T250" i="4" s="1"/>
  <c r="R251" i="4"/>
  <c r="R250" i="4"/>
  <c r="P251" i="4"/>
  <c r="P250" i="4" s="1"/>
  <c r="BI247" i="4"/>
  <c r="BH247" i="4"/>
  <c r="BG247" i="4"/>
  <c r="BF247" i="4"/>
  <c r="T247" i="4"/>
  <c r="T246" i="4"/>
  <c r="R247" i="4"/>
  <c r="R246" i="4" s="1"/>
  <c r="R245" i="4" s="1"/>
  <c r="P247" i="4"/>
  <c r="P246" i="4"/>
  <c r="BI242" i="4"/>
  <c r="BH242" i="4"/>
  <c r="BG242" i="4"/>
  <c r="BF242" i="4"/>
  <c r="T242" i="4"/>
  <c r="R242" i="4"/>
  <c r="P242" i="4"/>
  <c r="BI239" i="4"/>
  <c r="BH239" i="4"/>
  <c r="BG239" i="4"/>
  <c r="BF239" i="4"/>
  <c r="T239" i="4"/>
  <c r="R239" i="4"/>
  <c r="P239" i="4"/>
  <c r="BI236" i="4"/>
  <c r="BH236" i="4"/>
  <c r="BG236" i="4"/>
  <c r="BF236" i="4"/>
  <c r="T236" i="4"/>
  <c r="R236" i="4"/>
  <c r="P236" i="4"/>
  <c r="BI234" i="4"/>
  <c r="BH234" i="4"/>
  <c r="BG234" i="4"/>
  <c r="BF234" i="4"/>
  <c r="T234" i="4"/>
  <c r="R234" i="4"/>
  <c r="P234" i="4"/>
  <c r="BI232" i="4"/>
  <c r="BH232" i="4"/>
  <c r="BG232" i="4"/>
  <c r="BF232" i="4"/>
  <c r="T232" i="4"/>
  <c r="R232" i="4"/>
  <c r="P232" i="4"/>
  <c r="BI229" i="4"/>
  <c r="BH229" i="4"/>
  <c r="BG229" i="4"/>
  <c r="BF229" i="4"/>
  <c r="T229" i="4"/>
  <c r="R229" i="4"/>
  <c r="P229" i="4"/>
  <c r="BI223" i="4"/>
  <c r="BH223" i="4"/>
  <c r="BG223" i="4"/>
  <c r="BF223" i="4"/>
  <c r="T223" i="4"/>
  <c r="T222" i="4"/>
  <c r="R223" i="4"/>
  <c r="R222" i="4" s="1"/>
  <c r="P223" i="4"/>
  <c r="P222" i="4"/>
  <c r="BI220" i="4"/>
  <c r="BH220" i="4"/>
  <c r="BG220" i="4"/>
  <c r="BF220" i="4"/>
  <c r="T220" i="4"/>
  <c r="R220" i="4"/>
  <c r="P220" i="4"/>
  <c r="BI218" i="4"/>
  <c r="BH218" i="4"/>
  <c r="BG218" i="4"/>
  <c r="BF218" i="4"/>
  <c r="T218" i="4"/>
  <c r="R218" i="4"/>
  <c r="P218"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4" i="4"/>
  <c r="BH204" i="4"/>
  <c r="BG204" i="4"/>
  <c r="BF204" i="4"/>
  <c r="T204" i="4"/>
  <c r="R204" i="4"/>
  <c r="P204" i="4"/>
  <c r="BI202" i="4"/>
  <c r="BH202" i="4"/>
  <c r="BG202" i="4"/>
  <c r="BF202" i="4"/>
  <c r="T202" i="4"/>
  <c r="R202" i="4"/>
  <c r="P202" i="4"/>
  <c r="BI199" i="4"/>
  <c r="BH199" i="4"/>
  <c r="BG199" i="4"/>
  <c r="BF199" i="4"/>
  <c r="T199" i="4"/>
  <c r="R199" i="4"/>
  <c r="P199" i="4"/>
  <c r="BI197" i="4"/>
  <c r="BH197" i="4"/>
  <c r="BG197" i="4"/>
  <c r="BF197" i="4"/>
  <c r="T197" i="4"/>
  <c r="R197" i="4"/>
  <c r="P197" i="4"/>
  <c r="BI194" i="4"/>
  <c r="BH194" i="4"/>
  <c r="BG194" i="4"/>
  <c r="BF194" i="4"/>
  <c r="T194" i="4"/>
  <c r="R194" i="4"/>
  <c r="P194" i="4"/>
  <c r="BI192" i="4"/>
  <c r="BH192" i="4"/>
  <c r="BG192" i="4"/>
  <c r="BF192" i="4"/>
  <c r="T192" i="4"/>
  <c r="R192" i="4"/>
  <c r="P192" i="4"/>
  <c r="BI189" i="4"/>
  <c r="BH189" i="4"/>
  <c r="BG189" i="4"/>
  <c r="BF189" i="4"/>
  <c r="T189" i="4"/>
  <c r="R189" i="4"/>
  <c r="P189" i="4"/>
  <c r="BI187" i="4"/>
  <c r="BH187" i="4"/>
  <c r="BG187" i="4"/>
  <c r="BF187" i="4"/>
  <c r="T187" i="4"/>
  <c r="R187" i="4"/>
  <c r="P187" i="4"/>
  <c r="BI184" i="4"/>
  <c r="BH184" i="4"/>
  <c r="BG184" i="4"/>
  <c r="BF184" i="4"/>
  <c r="T184" i="4"/>
  <c r="R184" i="4"/>
  <c r="P184" i="4"/>
  <c r="BI182" i="4"/>
  <c r="BH182" i="4"/>
  <c r="BG182" i="4"/>
  <c r="BF182" i="4"/>
  <c r="T182" i="4"/>
  <c r="R182" i="4"/>
  <c r="P182" i="4"/>
  <c r="BI179" i="4"/>
  <c r="BH179" i="4"/>
  <c r="BG179" i="4"/>
  <c r="BF179" i="4"/>
  <c r="T179" i="4"/>
  <c r="R179" i="4"/>
  <c r="P179" i="4"/>
  <c r="BI177" i="4"/>
  <c r="BH177" i="4"/>
  <c r="BG177" i="4"/>
  <c r="BF177" i="4"/>
  <c r="T177" i="4"/>
  <c r="R177" i="4"/>
  <c r="P177" i="4"/>
  <c r="BI175" i="4"/>
  <c r="BH175" i="4"/>
  <c r="BG175" i="4"/>
  <c r="BF175" i="4"/>
  <c r="T175" i="4"/>
  <c r="R175" i="4"/>
  <c r="P175" i="4"/>
  <c r="BI173" i="4"/>
  <c r="BH173" i="4"/>
  <c r="BG173" i="4"/>
  <c r="BF173" i="4"/>
  <c r="T173" i="4"/>
  <c r="R173" i="4"/>
  <c r="P173" i="4"/>
  <c r="BI171" i="4"/>
  <c r="BH171" i="4"/>
  <c r="BG171" i="4"/>
  <c r="BF171" i="4"/>
  <c r="T171" i="4"/>
  <c r="R171" i="4"/>
  <c r="P171" i="4"/>
  <c r="BI169" i="4"/>
  <c r="BH169" i="4"/>
  <c r="BG169" i="4"/>
  <c r="BF169" i="4"/>
  <c r="T169" i="4"/>
  <c r="R169" i="4"/>
  <c r="P169" i="4"/>
  <c r="BI167" i="4"/>
  <c r="BH167" i="4"/>
  <c r="BG167" i="4"/>
  <c r="BF167" i="4"/>
  <c r="T167" i="4"/>
  <c r="R167" i="4"/>
  <c r="P167"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3" i="4"/>
  <c r="BH153" i="4"/>
  <c r="BG153" i="4"/>
  <c r="BF153" i="4"/>
  <c r="T153" i="4"/>
  <c r="R153" i="4"/>
  <c r="P153" i="4"/>
  <c r="BI151" i="4"/>
  <c r="BH151" i="4"/>
  <c r="BG151" i="4"/>
  <c r="BF151" i="4"/>
  <c r="T151" i="4"/>
  <c r="R151" i="4"/>
  <c r="P151" i="4"/>
  <c r="BI149" i="4"/>
  <c r="BH149" i="4"/>
  <c r="BG149" i="4"/>
  <c r="BF149" i="4"/>
  <c r="T149" i="4"/>
  <c r="R149" i="4"/>
  <c r="P149" i="4"/>
  <c r="BI147" i="4"/>
  <c r="BH147" i="4"/>
  <c r="BG147" i="4"/>
  <c r="BF147" i="4"/>
  <c r="T147" i="4"/>
  <c r="R147" i="4"/>
  <c r="P147" i="4"/>
  <c r="BI145" i="4"/>
  <c r="BH145" i="4"/>
  <c r="BG145" i="4"/>
  <c r="BF145" i="4"/>
  <c r="T145" i="4"/>
  <c r="R145" i="4"/>
  <c r="P145" i="4"/>
  <c r="BI143" i="4"/>
  <c r="BH143" i="4"/>
  <c r="BG143" i="4"/>
  <c r="BF143" i="4"/>
  <c r="T143" i="4"/>
  <c r="R143" i="4"/>
  <c r="P143" i="4"/>
  <c r="BI141" i="4"/>
  <c r="BH141" i="4"/>
  <c r="BG141" i="4"/>
  <c r="BF141" i="4"/>
  <c r="T141" i="4"/>
  <c r="R141" i="4"/>
  <c r="P141" i="4"/>
  <c r="BI139" i="4"/>
  <c r="BH139" i="4"/>
  <c r="BG139" i="4"/>
  <c r="BF139" i="4"/>
  <c r="T139" i="4"/>
  <c r="R139" i="4"/>
  <c r="P139" i="4"/>
  <c r="BI137" i="4"/>
  <c r="BH137" i="4"/>
  <c r="BG137" i="4"/>
  <c r="BF137" i="4"/>
  <c r="T137" i="4"/>
  <c r="R137" i="4"/>
  <c r="P137" i="4"/>
  <c r="BI133" i="4"/>
  <c r="BH133" i="4"/>
  <c r="BG133" i="4"/>
  <c r="BF133" i="4"/>
  <c r="T133" i="4"/>
  <c r="R133" i="4"/>
  <c r="P133" i="4"/>
  <c r="BI131" i="4"/>
  <c r="BH131" i="4"/>
  <c r="BG131" i="4"/>
  <c r="BF131" i="4"/>
  <c r="T131" i="4"/>
  <c r="R131" i="4"/>
  <c r="P131" i="4"/>
  <c r="BI129" i="4"/>
  <c r="BH129" i="4"/>
  <c r="BG129" i="4"/>
  <c r="BF129" i="4"/>
  <c r="T129" i="4"/>
  <c r="R129" i="4"/>
  <c r="P129" i="4"/>
  <c r="J123" i="4"/>
  <c r="J122" i="4"/>
  <c r="F122" i="4"/>
  <c r="F120" i="4"/>
  <c r="E118" i="4"/>
  <c r="J92" i="4"/>
  <c r="J91" i="4"/>
  <c r="F91" i="4"/>
  <c r="F89" i="4"/>
  <c r="E87" i="4"/>
  <c r="J18" i="4"/>
  <c r="E18" i="4"/>
  <c r="F92" i="4" s="1"/>
  <c r="J17" i="4"/>
  <c r="J12" i="4"/>
  <c r="J89" i="4" s="1"/>
  <c r="E7" i="4"/>
  <c r="E85" i="4"/>
  <c r="J37" i="3"/>
  <c r="J36" i="3"/>
  <c r="AY96" i="1" s="1"/>
  <c r="J35" i="3"/>
  <c r="AX96" i="1"/>
  <c r="BI196" i="3"/>
  <c r="BH196" i="3"/>
  <c r="BG196" i="3"/>
  <c r="BF196" i="3"/>
  <c r="T196" i="3"/>
  <c r="R196" i="3"/>
  <c r="P196" i="3"/>
  <c r="BI194" i="3"/>
  <c r="BH194" i="3"/>
  <c r="BG194" i="3"/>
  <c r="BF194" i="3"/>
  <c r="T194" i="3"/>
  <c r="R194" i="3"/>
  <c r="P194" i="3"/>
  <c r="BI192" i="3"/>
  <c r="BH192" i="3"/>
  <c r="BG192" i="3"/>
  <c r="BF192" i="3"/>
  <c r="T192" i="3"/>
  <c r="R192" i="3"/>
  <c r="P192" i="3"/>
  <c r="BI189" i="3"/>
  <c r="BH189" i="3"/>
  <c r="BG189" i="3"/>
  <c r="BF189" i="3"/>
  <c r="T189" i="3"/>
  <c r="R189" i="3"/>
  <c r="P189" i="3"/>
  <c r="BI186" i="3"/>
  <c r="BH186" i="3"/>
  <c r="BG186" i="3"/>
  <c r="BF186" i="3"/>
  <c r="T186" i="3"/>
  <c r="R186" i="3"/>
  <c r="P186" i="3"/>
  <c r="BI182" i="3"/>
  <c r="BH182" i="3"/>
  <c r="BG182" i="3"/>
  <c r="BF182" i="3"/>
  <c r="T182" i="3"/>
  <c r="R182" i="3"/>
  <c r="P182" i="3"/>
  <c r="BI179" i="3"/>
  <c r="BH179" i="3"/>
  <c r="BG179" i="3"/>
  <c r="BF179" i="3"/>
  <c r="T179" i="3"/>
  <c r="R179" i="3"/>
  <c r="P179" i="3"/>
  <c r="BI177" i="3"/>
  <c r="BH177" i="3"/>
  <c r="BG177" i="3"/>
  <c r="BF177" i="3"/>
  <c r="T177" i="3"/>
  <c r="R177" i="3"/>
  <c r="P177" i="3"/>
  <c r="BI174" i="3"/>
  <c r="BH174" i="3"/>
  <c r="BG174" i="3"/>
  <c r="BF174" i="3"/>
  <c r="T174" i="3"/>
  <c r="R174" i="3"/>
  <c r="P174" i="3"/>
  <c r="BI172" i="3"/>
  <c r="BH172" i="3"/>
  <c r="BG172" i="3"/>
  <c r="BF172" i="3"/>
  <c r="T172" i="3"/>
  <c r="R172" i="3"/>
  <c r="P172" i="3"/>
  <c r="BI168" i="3"/>
  <c r="BH168" i="3"/>
  <c r="BG168" i="3"/>
  <c r="BF168" i="3"/>
  <c r="T168" i="3"/>
  <c r="R168" i="3"/>
  <c r="P168" i="3"/>
  <c r="BI165" i="3"/>
  <c r="BH165" i="3"/>
  <c r="BG165" i="3"/>
  <c r="BF165" i="3"/>
  <c r="T165" i="3"/>
  <c r="R165" i="3"/>
  <c r="P165" i="3"/>
  <c r="BI162" i="3"/>
  <c r="BH162" i="3"/>
  <c r="BG162" i="3"/>
  <c r="BF162" i="3"/>
  <c r="T162" i="3"/>
  <c r="R162" i="3"/>
  <c r="P162" i="3"/>
  <c r="BI158" i="3"/>
  <c r="BH158" i="3"/>
  <c r="BG158" i="3"/>
  <c r="BF158" i="3"/>
  <c r="T158" i="3"/>
  <c r="T157" i="3" s="1"/>
  <c r="R158" i="3"/>
  <c r="R157" i="3" s="1"/>
  <c r="P158" i="3"/>
  <c r="P157" i="3" s="1"/>
  <c r="BI154" i="3"/>
  <c r="BH154" i="3"/>
  <c r="BG154" i="3"/>
  <c r="BF154" i="3"/>
  <c r="T154" i="3"/>
  <c r="R154" i="3"/>
  <c r="P154" i="3"/>
  <c r="BI151" i="3"/>
  <c r="BH151" i="3"/>
  <c r="BG151" i="3"/>
  <c r="BF151" i="3"/>
  <c r="T151" i="3"/>
  <c r="R151" i="3"/>
  <c r="P151" i="3"/>
  <c r="BI148" i="3"/>
  <c r="BH148" i="3"/>
  <c r="BG148" i="3"/>
  <c r="BF148" i="3"/>
  <c r="T148" i="3"/>
  <c r="R148" i="3"/>
  <c r="P148" i="3"/>
  <c r="BI145" i="3"/>
  <c r="BH145" i="3"/>
  <c r="BG145" i="3"/>
  <c r="BF145" i="3"/>
  <c r="T145" i="3"/>
  <c r="R145" i="3"/>
  <c r="P145" i="3"/>
  <c r="BI143" i="3"/>
  <c r="BH143" i="3"/>
  <c r="BG143" i="3"/>
  <c r="BF143" i="3"/>
  <c r="T143" i="3"/>
  <c r="R143" i="3"/>
  <c r="P143" i="3"/>
  <c r="BI140" i="3"/>
  <c r="BH140" i="3"/>
  <c r="BG140" i="3"/>
  <c r="BF140" i="3"/>
  <c r="T140" i="3"/>
  <c r="R140" i="3"/>
  <c r="P140" i="3"/>
  <c r="BI138" i="3"/>
  <c r="BH138" i="3"/>
  <c r="BG138" i="3"/>
  <c r="BF138" i="3"/>
  <c r="T138" i="3"/>
  <c r="R138" i="3"/>
  <c r="P138" i="3"/>
  <c r="BI134" i="3"/>
  <c r="BH134" i="3"/>
  <c r="BG134" i="3"/>
  <c r="BF134" i="3"/>
  <c r="T134" i="3"/>
  <c r="T133" i="3"/>
  <c r="R134" i="3"/>
  <c r="R133" i="3" s="1"/>
  <c r="P134" i="3"/>
  <c r="P133" i="3"/>
  <c r="BI130" i="3"/>
  <c r="BH130" i="3"/>
  <c r="BG130" i="3"/>
  <c r="BF130" i="3"/>
  <c r="T130" i="3"/>
  <c r="R130" i="3"/>
  <c r="P130" i="3"/>
  <c r="BI127" i="3"/>
  <c r="BH127" i="3"/>
  <c r="BG127" i="3"/>
  <c r="BF127" i="3"/>
  <c r="T127" i="3"/>
  <c r="R127" i="3"/>
  <c r="P127" i="3"/>
  <c r="J121" i="3"/>
  <c r="J120" i="3"/>
  <c r="F120" i="3"/>
  <c r="F118" i="3"/>
  <c r="E116" i="3"/>
  <c r="J92" i="3"/>
  <c r="J91" i="3"/>
  <c r="F91" i="3"/>
  <c r="F89" i="3"/>
  <c r="E87" i="3"/>
  <c r="J18" i="3"/>
  <c r="E18" i="3"/>
  <c r="F92" i="3" s="1"/>
  <c r="J17" i="3"/>
  <c r="J12" i="3"/>
  <c r="J118" i="3" s="1"/>
  <c r="E7" i="3"/>
  <c r="E114" i="3"/>
  <c r="J37" i="2"/>
  <c r="J36" i="2"/>
  <c r="AY95" i="1"/>
  <c r="J35" i="2"/>
  <c r="AX95" i="1" s="1"/>
  <c r="BI611" i="2"/>
  <c r="BH611" i="2"/>
  <c r="BG611" i="2"/>
  <c r="BF611" i="2"/>
  <c r="T611" i="2"/>
  <c r="R611" i="2"/>
  <c r="P611" i="2"/>
  <c r="BI608" i="2"/>
  <c r="BH608" i="2"/>
  <c r="BG608" i="2"/>
  <c r="BF608" i="2"/>
  <c r="T608" i="2"/>
  <c r="R608" i="2"/>
  <c r="P608" i="2"/>
  <c r="BI605" i="2"/>
  <c r="BH605" i="2"/>
  <c r="BG605" i="2"/>
  <c r="BF605" i="2"/>
  <c r="T605" i="2"/>
  <c r="R605" i="2"/>
  <c r="P605" i="2"/>
  <c r="BI602" i="2"/>
  <c r="BH602" i="2"/>
  <c r="BG602" i="2"/>
  <c r="BF602" i="2"/>
  <c r="T602" i="2"/>
  <c r="R602" i="2"/>
  <c r="P602" i="2"/>
  <c r="BI589" i="2"/>
  <c r="BH589" i="2"/>
  <c r="BG589" i="2"/>
  <c r="BF589" i="2"/>
  <c r="T589" i="2"/>
  <c r="R589" i="2"/>
  <c r="P589" i="2"/>
  <c r="BI586" i="2"/>
  <c r="BH586" i="2"/>
  <c r="BG586" i="2"/>
  <c r="BF586" i="2"/>
  <c r="T586" i="2"/>
  <c r="R586" i="2"/>
  <c r="P586" i="2"/>
  <c r="BI569" i="2"/>
  <c r="BH569" i="2"/>
  <c r="BG569" i="2"/>
  <c r="BF569" i="2"/>
  <c r="T569" i="2"/>
  <c r="R569" i="2"/>
  <c r="P569" i="2"/>
  <c r="BI566" i="2"/>
  <c r="BH566" i="2"/>
  <c r="BG566" i="2"/>
  <c r="BF566" i="2"/>
  <c r="T566" i="2"/>
  <c r="R566" i="2"/>
  <c r="P566" i="2"/>
  <c r="BI558" i="2"/>
  <c r="BH558" i="2"/>
  <c r="BG558" i="2"/>
  <c r="BF558" i="2"/>
  <c r="T558" i="2"/>
  <c r="R558" i="2"/>
  <c r="P558" i="2"/>
  <c r="BI550" i="2"/>
  <c r="BH550" i="2"/>
  <c r="BG550" i="2"/>
  <c r="BF550" i="2"/>
  <c r="T550" i="2"/>
  <c r="R550" i="2"/>
  <c r="P550" i="2"/>
  <c r="BI546" i="2"/>
  <c r="BH546" i="2"/>
  <c r="BG546" i="2"/>
  <c r="BF546" i="2"/>
  <c r="T546" i="2"/>
  <c r="R546" i="2"/>
  <c r="P546" i="2"/>
  <c r="BI543" i="2"/>
  <c r="BH543" i="2"/>
  <c r="BG543" i="2"/>
  <c r="BF543" i="2"/>
  <c r="T543" i="2"/>
  <c r="R543" i="2"/>
  <c r="P543" i="2"/>
  <c r="BI540" i="2"/>
  <c r="BH540" i="2"/>
  <c r="BG540" i="2"/>
  <c r="BF540" i="2"/>
  <c r="T540" i="2"/>
  <c r="R540" i="2"/>
  <c r="P540" i="2"/>
  <c r="BI537" i="2"/>
  <c r="BH537" i="2"/>
  <c r="BG537" i="2"/>
  <c r="BF537" i="2"/>
  <c r="T537" i="2"/>
  <c r="R537" i="2"/>
  <c r="P537" i="2"/>
  <c r="BI532" i="2"/>
  <c r="BH532" i="2"/>
  <c r="BG532" i="2"/>
  <c r="BF532" i="2"/>
  <c r="T532" i="2"/>
  <c r="R532" i="2"/>
  <c r="P532" i="2"/>
  <c r="BI527" i="2"/>
  <c r="BH527" i="2"/>
  <c r="BG527" i="2"/>
  <c r="BF527" i="2"/>
  <c r="T527" i="2"/>
  <c r="R527" i="2"/>
  <c r="P527" i="2"/>
  <c r="BI522" i="2"/>
  <c r="BH522" i="2"/>
  <c r="BG522" i="2"/>
  <c r="BF522" i="2"/>
  <c r="T522" i="2"/>
  <c r="R522" i="2"/>
  <c r="P522" i="2"/>
  <c r="BI519" i="2"/>
  <c r="BH519" i="2"/>
  <c r="BG519" i="2"/>
  <c r="BF519" i="2"/>
  <c r="T519" i="2"/>
  <c r="R519" i="2"/>
  <c r="P519" i="2"/>
  <c r="BI514" i="2"/>
  <c r="BH514" i="2"/>
  <c r="BG514" i="2"/>
  <c r="BF514" i="2"/>
  <c r="T514" i="2"/>
  <c r="R514" i="2"/>
  <c r="P514" i="2"/>
  <c r="BI511" i="2"/>
  <c r="BH511" i="2"/>
  <c r="BG511" i="2"/>
  <c r="BF511" i="2"/>
  <c r="T511" i="2"/>
  <c r="R511" i="2"/>
  <c r="P511" i="2"/>
  <c r="BI509" i="2"/>
  <c r="BH509" i="2"/>
  <c r="BG509" i="2"/>
  <c r="BF509" i="2"/>
  <c r="T509" i="2"/>
  <c r="R509" i="2"/>
  <c r="P509" i="2"/>
  <c r="BI507" i="2"/>
  <c r="BH507" i="2"/>
  <c r="BG507" i="2"/>
  <c r="BF507" i="2"/>
  <c r="T507" i="2"/>
  <c r="R507" i="2"/>
  <c r="P507" i="2"/>
  <c r="BI505" i="2"/>
  <c r="BH505" i="2"/>
  <c r="BG505" i="2"/>
  <c r="BF505" i="2"/>
  <c r="T505" i="2"/>
  <c r="R505" i="2"/>
  <c r="P505" i="2"/>
  <c r="BI502" i="2"/>
  <c r="BH502" i="2"/>
  <c r="BG502" i="2"/>
  <c r="BF502" i="2"/>
  <c r="T502" i="2"/>
  <c r="R502" i="2"/>
  <c r="P502" i="2"/>
  <c r="BI497" i="2"/>
  <c r="BH497" i="2"/>
  <c r="BG497" i="2"/>
  <c r="BF497" i="2"/>
  <c r="T497" i="2"/>
  <c r="R497" i="2"/>
  <c r="P497" i="2"/>
  <c r="BI492" i="2"/>
  <c r="BH492" i="2"/>
  <c r="BG492" i="2"/>
  <c r="BF492" i="2"/>
  <c r="T492" i="2"/>
  <c r="R492" i="2"/>
  <c r="P492" i="2"/>
  <c r="BI490" i="2"/>
  <c r="BH490" i="2"/>
  <c r="BG490" i="2"/>
  <c r="BF490" i="2"/>
  <c r="T490" i="2"/>
  <c r="R490" i="2"/>
  <c r="P490" i="2"/>
  <c r="BI485" i="2"/>
  <c r="BH485" i="2"/>
  <c r="BG485" i="2"/>
  <c r="BF485" i="2"/>
  <c r="T485" i="2"/>
  <c r="R485" i="2"/>
  <c r="P485" i="2"/>
  <c r="BI482" i="2"/>
  <c r="BH482" i="2"/>
  <c r="BG482" i="2"/>
  <c r="BF482" i="2"/>
  <c r="T482" i="2"/>
  <c r="R482" i="2"/>
  <c r="P482" i="2"/>
  <c r="BI480" i="2"/>
  <c r="BH480" i="2"/>
  <c r="BG480" i="2"/>
  <c r="BF480" i="2"/>
  <c r="T480" i="2"/>
  <c r="R480" i="2"/>
  <c r="P480" i="2"/>
  <c r="BI478" i="2"/>
  <c r="BH478" i="2"/>
  <c r="BG478" i="2"/>
  <c r="BF478" i="2"/>
  <c r="T478" i="2"/>
  <c r="R478" i="2"/>
  <c r="P478" i="2"/>
  <c r="BI475" i="2"/>
  <c r="BH475" i="2"/>
  <c r="BG475" i="2"/>
  <c r="BF475" i="2"/>
  <c r="T475" i="2"/>
  <c r="R475" i="2"/>
  <c r="P475" i="2"/>
  <c r="BI470" i="2"/>
  <c r="BH470" i="2"/>
  <c r="BG470" i="2"/>
  <c r="BF470" i="2"/>
  <c r="T470" i="2"/>
  <c r="R470" i="2"/>
  <c r="P470" i="2"/>
  <c r="BI467" i="2"/>
  <c r="BH467" i="2"/>
  <c r="BG467" i="2"/>
  <c r="BF467" i="2"/>
  <c r="T467" i="2"/>
  <c r="R467" i="2"/>
  <c r="P467" i="2"/>
  <c r="BI460" i="2"/>
  <c r="BH460" i="2"/>
  <c r="BG460" i="2"/>
  <c r="BF460" i="2"/>
  <c r="T460" i="2"/>
  <c r="R460" i="2"/>
  <c r="P460" i="2"/>
  <c r="BI452" i="2"/>
  <c r="BH452" i="2"/>
  <c r="BG452" i="2"/>
  <c r="BF452" i="2"/>
  <c r="T452" i="2"/>
  <c r="R452" i="2"/>
  <c r="P452" i="2"/>
  <c r="BI449" i="2"/>
  <c r="BH449" i="2"/>
  <c r="BG449" i="2"/>
  <c r="BF449" i="2"/>
  <c r="T449" i="2"/>
  <c r="R449" i="2"/>
  <c r="P449" i="2"/>
  <c r="BI442" i="2"/>
  <c r="BH442" i="2"/>
  <c r="BG442" i="2"/>
  <c r="BF442" i="2"/>
  <c r="T442" i="2"/>
  <c r="R442" i="2"/>
  <c r="P442" i="2"/>
  <c r="BI439" i="2"/>
  <c r="BH439" i="2"/>
  <c r="BG439" i="2"/>
  <c r="BF439" i="2"/>
  <c r="T439" i="2"/>
  <c r="R439" i="2"/>
  <c r="P439" i="2"/>
  <c r="BI433" i="2"/>
  <c r="BH433" i="2"/>
  <c r="BG433" i="2"/>
  <c r="BF433" i="2"/>
  <c r="T433" i="2"/>
  <c r="R433" i="2"/>
  <c r="P433" i="2"/>
  <c r="BI425" i="2"/>
  <c r="BH425" i="2"/>
  <c r="BG425" i="2"/>
  <c r="BF425" i="2"/>
  <c r="T425" i="2"/>
  <c r="R425" i="2"/>
  <c r="P425" i="2"/>
  <c r="BI413" i="2"/>
  <c r="BH413" i="2"/>
  <c r="BG413" i="2"/>
  <c r="BF413" i="2"/>
  <c r="T413" i="2"/>
  <c r="R413" i="2"/>
  <c r="P413" i="2"/>
  <c r="BI401" i="2"/>
  <c r="BH401" i="2"/>
  <c r="BG401" i="2"/>
  <c r="BF401" i="2"/>
  <c r="T401" i="2"/>
  <c r="R401" i="2"/>
  <c r="P401" i="2"/>
  <c r="BI389" i="2"/>
  <c r="BH389" i="2"/>
  <c r="BG389" i="2"/>
  <c r="BF389" i="2"/>
  <c r="T389" i="2"/>
  <c r="R389" i="2"/>
  <c r="P389" i="2"/>
  <c r="BI381" i="2"/>
  <c r="BH381" i="2"/>
  <c r="BG381" i="2"/>
  <c r="BF381" i="2"/>
  <c r="T381" i="2"/>
  <c r="R381" i="2"/>
  <c r="P381" i="2"/>
  <c r="BI378" i="2"/>
  <c r="BH378" i="2"/>
  <c r="BG378" i="2"/>
  <c r="BF378" i="2"/>
  <c r="T378" i="2"/>
  <c r="R378" i="2"/>
  <c r="P378" i="2"/>
  <c r="BI376" i="2"/>
  <c r="BH376" i="2"/>
  <c r="BG376" i="2"/>
  <c r="BF376" i="2"/>
  <c r="T376" i="2"/>
  <c r="R376" i="2"/>
  <c r="P376" i="2"/>
  <c r="BI374" i="2"/>
  <c r="BH374" i="2"/>
  <c r="BG374" i="2"/>
  <c r="BF374" i="2"/>
  <c r="T374" i="2"/>
  <c r="R374" i="2"/>
  <c r="P374" i="2"/>
  <c r="BI371" i="2"/>
  <c r="BH371" i="2"/>
  <c r="BG371" i="2"/>
  <c r="BF371" i="2"/>
  <c r="T371" i="2"/>
  <c r="R371" i="2"/>
  <c r="P371" i="2"/>
  <c r="BI365" i="2"/>
  <c r="BH365" i="2"/>
  <c r="BG365" i="2"/>
  <c r="BF365" i="2"/>
  <c r="T365" i="2"/>
  <c r="R365" i="2"/>
  <c r="P365" i="2"/>
  <c r="BI360" i="2"/>
  <c r="BH360" i="2"/>
  <c r="BG360" i="2"/>
  <c r="BF360" i="2"/>
  <c r="T360" i="2"/>
  <c r="R360" i="2"/>
  <c r="P360" i="2"/>
  <c r="BI355" i="2"/>
  <c r="BH355" i="2"/>
  <c r="BG355" i="2"/>
  <c r="BF355" i="2"/>
  <c r="T355" i="2"/>
  <c r="R355" i="2"/>
  <c r="P355" i="2"/>
  <c r="BI353" i="2"/>
  <c r="BH353" i="2"/>
  <c r="BG353" i="2"/>
  <c r="BF353" i="2"/>
  <c r="T353" i="2"/>
  <c r="R353" i="2"/>
  <c r="P353" i="2"/>
  <c r="BI347" i="2"/>
  <c r="BH347" i="2"/>
  <c r="BG347" i="2"/>
  <c r="BF347" i="2"/>
  <c r="T347" i="2"/>
  <c r="R347" i="2"/>
  <c r="P347" i="2"/>
  <c r="BI344" i="2"/>
  <c r="BH344" i="2"/>
  <c r="BG344" i="2"/>
  <c r="BF344" i="2"/>
  <c r="T344" i="2"/>
  <c r="R344" i="2"/>
  <c r="P344" i="2"/>
  <c r="BI340" i="2"/>
  <c r="BH340" i="2"/>
  <c r="BG340" i="2"/>
  <c r="BF340" i="2"/>
  <c r="T340" i="2"/>
  <c r="R340" i="2"/>
  <c r="P340" i="2"/>
  <c r="BI337" i="2"/>
  <c r="BH337" i="2"/>
  <c r="BG337" i="2"/>
  <c r="BF337" i="2"/>
  <c r="T337" i="2"/>
  <c r="R337" i="2"/>
  <c r="P337" i="2"/>
  <c r="BI335" i="2"/>
  <c r="BH335" i="2"/>
  <c r="BG335" i="2"/>
  <c r="BF335" i="2"/>
  <c r="T335" i="2"/>
  <c r="R335" i="2"/>
  <c r="P335" i="2"/>
  <c r="BI333" i="2"/>
  <c r="BH333" i="2"/>
  <c r="BG333" i="2"/>
  <c r="BF333" i="2"/>
  <c r="T333" i="2"/>
  <c r="R333" i="2"/>
  <c r="P333" i="2"/>
  <c r="BI331" i="2"/>
  <c r="BH331" i="2"/>
  <c r="BG331" i="2"/>
  <c r="BF331" i="2"/>
  <c r="T331" i="2"/>
  <c r="R331" i="2"/>
  <c r="P331" i="2"/>
  <c r="BI329" i="2"/>
  <c r="BH329" i="2"/>
  <c r="BG329" i="2"/>
  <c r="BF329" i="2"/>
  <c r="T329" i="2"/>
  <c r="R329" i="2"/>
  <c r="P329" i="2"/>
  <c r="BI327" i="2"/>
  <c r="BH327" i="2"/>
  <c r="BG327" i="2"/>
  <c r="BF327" i="2"/>
  <c r="T327" i="2"/>
  <c r="R327" i="2"/>
  <c r="P327" i="2"/>
  <c r="BI325" i="2"/>
  <c r="BH325" i="2"/>
  <c r="BG325" i="2"/>
  <c r="BF325" i="2"/>
  <c r="T325" i="2"/>
  <c r="R325" i="2"/>
  <c r="P325" i="2"/>
  <c r="BI322" i="2"/>
  <c r="BH322" i="2"/>
  <c r="BG322" i="2"/>
  <c r="BF322" i="2"/>
  <c r="T322" i="2"/>
  <c r="R322" i="2"/>
  <c r="P322" i="2"/>
  <c r="BI319" i="2"/>
  <c r="BH319" i="2"/>
  <c r="BG319" i="2"/>
  <c r="BF319" i="2"/>
  <c r="T319" i="2"/>
  <c r="R319" i="2"/>
  <c r="P319" i="2"/>
  <c r="BI317" i="2"/>
  <c r="BH317" i="2"/>
  <c r="BG317" i="2"/>
  <c r="BF317" i="2"/>
  <c r="T317" i="2"/>
  <c r="R317" i="2"/>
  <c r="P317" i="2"/>
  <c r="BI314" i="2"/>
  <c r="BH314" i="2"/>
  <c r="BG314" i="2"/>
  <c r="BF314" i="2"/>
  <c r="T314" i="2"/>
  <c r="R314" i="2"/>
  <c r="P314" i="2"/>
  <c r="BI312" i="2"/>
  <c r="BH312" i="2"/>
  <c r="BG312" i="2"/>
  <c r="BF312" i="2"/>
  <c r="T312" i="2"/>
  <c r="R312" i="2"/>
  <c r="P312" i="2"/>
  <c r="BI310" i="2"/>
  <c r="BH310" i="2"/>
  <c r="BG310" i="2"/>
  <c r="BF310" i="2"/>
  <c r="T310" i="2"/>
  <c r="R310" i="2"/>
  <c r="P310" i="2"/>
  <c r="BI307" i="2"/>
  <c r="BH307" i="2"/>
  <c r="BG307" i="2"/>
  <c r="BF307" i="2"/>
  <c r="T307" i="2"/>
  <c r="R307" i="2"/>
  <c r="P307" i="2"/>
  <c r="BI304" i="2"/>
  <c r="BH304" i="2"/>
  <c r="BG304" i="2"/>
  <c r="BF304" i="2"/>
  <c r="T304" i="2"/>
  <c r="R304" i="2"/>
  <c r="P304" i="2"/>
  <c r="BI301" i="2"/>
  <c r="BH301" i="2"/>
  <c r="BG301" i="2"/>
  <c r="BF301" i="2"/>
  <c r="T301" i="2"/>
  <c r="R301" i="2"/>
  <c r="P301" i="2"/>
  <c r="BI299" i="2"/>
  <c r="BH299" i="2"/>
  <c r="BG299" i="2"/>
  <c r="BF299" i="2"/>
  <c r="T299" i="2"/>
  <c r="R299" i="2"/>
  <c r="P299" i="2"/>
  <c r="BI297" i="2"/>
  <c r="BH297" i="2"/>
  <c r="BG297" i="2"/>
  <c r="BF297" i="2"/>
  <c r="T297" i="2"/>
  <c r="R297" i="2"/>
  <c r="P297" i="2"/>
  <c r="BI292" i="2"/>
  <c r="BH292" i="2"/>
  <c r="BG292" i="2"/>
  <c r="BF292" i="2"/>
  <c r="T292" i="2"/>
  <c r="R292" i="2"/>
  <c r="P292" i="2"/>
  <c r="BI289" i="2"/>
  <c r="BH289" i="2"/>
  <c r="BG289" i="2"/>
  <c r="BF289" i="2"/>
  <c r="T289" i="2"/>
  <c r="R289" i="2"/>
  <c r="P289" i="2"/>
  <c r="BI287" i="2"/>
  <c r="BH287" i="2"/>
  <c r="BG287" i="2"/>
  <c r="BF287" i="2"/>
  <c r="T287" i="2"/>
  <c r="R287" i="2"/>
  <c r="P287" i="2"/>
  <c r="BI285" i="2"/>
  <c r="BH285" i="2"/>
  <c r="BG285" i="2"/>
  <c r="BF285" i="2"/>
  <c r="T285" i="2"/>
  <c r="R285" i="2"/>
  <c r="P285" i="2"/>
  <c r="BI283" i="2"/>
  <c r="BH283" i="2"/>
  <c r="BG283" i="2"/>
  <c r="BF283" i="2"/>
  <c r="T283" i="2"/>
  <c r="R283" i="2"/>
  <c r="P283" i="2"/>
  <c r="BI276" i="2"/>
  <c r="BH276" i="2"/>
  <c r="BG276" i="2"/>
  <c r="BF276" i="2"/>
  <c r="T276" i="2"/>
  <c r="R276" i="2"/>
  <c r="P276" i="2"/>
  <c r="BI269" i="2"/>
  <c r="BH269" i="2"/>
  <c r="BG269" i="2"/>
  <c r="BF269" i="2"/>
  <c r="T269" i="2"/>
  <c r="R269" i="2"/>
  <c r="P269" i="2"/>
  <c r="BI267" i="2"/>
  <c r="BH267" i="2"/>
  <c r="BG267" i="2"/>
  <c r="BF267" i="2"/>
  <c r="T267" i="2"/>
  <c r="R267" i="2"/>
  <c r="P267" i="2"/>
  <c r="BI265" i="2"/>
  <c r="BH265" i="2"/>
  <c r="BG265" i="2"/>
  <c r="BF265" i="2"/>
  <c r="T265" i="2"/>
  <c r="R265" i="2"/>
  <c r="P265" i="2"/>
  <c r="BI260" i="2"/>
  <c r="BH260" i="2"/>
  <c r="BG260" i="2"/>
  <c r="BF260" i="2"/>
  <c r="T260" i="2"/>
  <c r="R260" i="2"/>
  <c r="P260" i="2"/>
  <c r="BI255" i="2"/>
  <c r="BH255" i="2"/>
  <c r="BG255" i="2"/>
  <c r="BF255" i="2"/>
  <c r="T255" i="2"/>
  <c r="R255" i="2"/>
  <c r="P255" i="2"/>
  <c r="BI250" i="2"/>
  <c r="BH250" i="2"/>
  <c r="BG250" i="2"/>
  <c r="BF250" i="2"/>
  <c r="T250" i="2"/>
  <c r="R250" i="2"/>
  <c r="P250" i="2"/>
  <c r="BI246" i="2"/>
  <c r="BH246" i="2"/>
  <c r="BG246" i="2"/>
  <c r="BF246" i="2"/>
  <c r="T246" i="2"/>
  <c r="T245" i="2" s="1"/>
  <c r="R246" i="2"/>
  <c r="R245" i="2"/>
  <c r="P246" i="2"/>
  <c r="P245" i="2" s="1"/>
  <c r="BI242" i="2"/>
  <c r="BH242" i="2"/>
  <c r="BG242" i="2"/>
  <c r="BF242" i="2"/>
  <c r="T242" i="2"/>
  <c r="R242" i="2"/>
  <c r="P242" i="2"/>
  <c r="BI240" i="2"/>
  <c r="BH240" i="2"/>
  <c r="BG240" i="2"/>
  <c r="BF240" i="2"/>
  <c r="T240" i="2"/>
  <c r="R240" i="2"/>
  <c r="P240" i="2"/>
  <c r="BI236" i="2"/>
  <c r="BH236" i="2"/>
  <c r="BG236" i="2"/>
  <c r="BF236" i="2"/>
  <c r="T236" i="2"/>
  <c r="R236" i="2"/>
  <c r="P236" i="2"/>
  <c r="BI233" i="2"/>
  <c r="BH233" i="2"/>
  <c r="BG233" i="2"/>
  <c r="BF233" i="2"/>
  <c r="T233" i="2"/>
  <c r="R233" i="2"/>
  <c r="P233" i="2"/>
  <c r="BI230" i="2"/>
  <c r="BH230" i="2"/>
  <c r="BG230" i="2"/>
  <c r="BF230" i="2"/>
  <c r="T230" i="2"/>
  <c r="R230" i="2"/>
  <c r="P230" i="2"/>
  <c r="BI227" i="2"/>
  <c r="BH227" i="2"/>
  <c r="BG227" i="2"/>
  <c r="BF227" i="2"/>
  <c r="T227" i="2"/>
  <c r="R227" i="2"/>
  <c r="P227" i="2"/>
  <c r="BI225" i="2"/>
  <c r="BH225" i="2"/>
  <c r="BG225" i="2"/>
  <c r="BF225" i="2"/>
  <c r="T225" i="2"/>
  <c r="R225" i="2"/>
  <c r="P225" i="2"/>
  <c r="BI222" i="2"/>
  <c r="BH222" i="2"/>
  <c r="BG222" i="2"/>
  <c r="BF222" i="2"/>
  <c r="T222" i="2"/>
  <c r="R222" i="2"/>
  <c r="P222" i="2"/>
  <c r="BI220" i="2"/>
  <c r="BH220" i="2"/>
  <c r="BG220" i="2"/>
  <c r="BF220" i="2"/>
  <c r="T220" i="2"/>
  <c r="R220" i="2"/>
  <c r="P220" i="2"/>
  <c r="BI215" i="2"/>
  <c r="BH215" i="2"/>
  <c r="BG215" i="2"/>
  <c r="BF215" i="2"/>
  <c r="T215" i="2"/>
  <c r="R215" i="2"/>
  <c r="P215" i="2"/>
  <c r="BI207" i="2"/>
  <c r="BH207" i="2"/>
  <c r="BG207" i="2"/>
  <c r="BF207" i="2"/>
  <c r="T207" i="2"/>
  <c r="T206" i="2" s="1"/>
  <c r="R207" i="2"/>
  <c r="R206" i="2" s="1"/>
  <c r="P207" i="2"/>
  <c r="P206" i="2" s="1"/>
  <c r="BI204" i="2"/>
  <c r="BH204" i="2"/>
  <c r="BG204" i="2"/>
  <c r="BF204" i="2"/>
  <c r="T204" i="2"/>
  <c r="R204" i="2"/>
  <c r="P204" i="2"/>
  <c r="BI202" i="2"/>
  <c r="BH202" i="2"/>
  <c r="BG202" i="2"/>
  <c r="BF202" i="2"/>
  <c r="T202" i="2"/>
  <c r="R202" i="2"/>
  <c r="P202" i="2"/>
  <c r="BI200" i="2"/>
  <c r="BH200" i="2"/>
  <c r="BG200" i="2"/>
  <c r="BF200" i="2"/>
  <c r="T200" i="2"/>
  <c r="R200" i="2"/>
  <c r="P200" i="2"/>
  <c r="BI196" i="2"/>
  <c r="BH196" i="2"/>
  <c r="BG196" i="2"/>
  <c r="BF196" i="2"/>
  <c r="T196" i="2"/>
  <c r="R196" i="2"/>
  <c r="P196" i="2"/>
  <c r="BI192" i="2"/>
  <c r="BH192" i="2"/>
  <c r="BG192" i="2"/>
  <c r="BF192" i="2"/>
  <c r="T192" i="2"/>
  <c r="R192" i="2"/>
  <c r="P192" i="2"/>
  <c r="BI185" i="2"/>
  <c r="BH185" i="2"/>
  <c r="BG185" i="2"/>
  <c r="BF185" i="2"/>
  <c r="T185" i="2"/>
  <c r="R185" i="2"/>
  <c r="P185" i="2"/>
  <c r="BI182" i="2"/>
  <c r="BH182" i="2"/>
  <c r="BG182" i="2"/>
  <c r="BF182" i="2"/>
  <c r="T182" i="2"/>
  <c r="R182" i="2"/>
  <c r="P182" i="2"/>
  <c r="BI167" i="2"/>
  <c r="BH167" i="2"/>
  <c r="BG167" i="2"/>
  <c r="BF167" i="2"/>
  <c r="T167" i="2"/>
  <c r="R167" i="2"/>
  <c r="P167" i="2"/>
  <c r="BI162" i="2"/>
  <c r="BH162" i="2"/>
  <c r="BG162" i="2"/>
  <c r="BF162" i="2"/>
  <c r="T162" i="2"/>
  <c r="R162" i="2"/>
  <c r="P162" i="2"/>
  <c r="BI156" i="2"/>
  <c r="BH156" i="2"/>
  <c r="BG156" i="2"/>
  <c r="BF156" i="2"/>
  <c r="T156" i="2"/>
  <c r="R156" i="2"/>
  <c r="P156" i="2"/>
  <c r="BI151" i="2"/>
  <c r="BH151" i="2"/>
  <c r="BG151" i="2"/>
  <c r="BF151" i="2"/>
  <c r="T151" i="2"/>
  <c r="R151" i="2"/>
  <c r="P151" i="2"/>
  <c r="BI146" i="2"/>
  <c r="BH146" i="2"/>
  <c r="BG146" i="2"/>
  <c r="BF146" i="2"/>
  <c r="T146" i="2"/>
  <c r="R146" i="2"/>
  <c r="P146" i="2"/>
  <c r="BI141" i="2"/>
  <c r="BH141" i="2"/>
  <c r="BG141" i="2"/>
  <c r="BF141" i="2"/>
  <c r="T141" i="2"/>
  <c r="R141" i="2"/>
  <c r="P141" i="2"/>
  <c r="BI139" i="2"/>
  <c r="BH139" i="2"/>
  <c r="BG139" i="2"/>
  <c r="BF139" i="2"/>
  <c r="T139" i="2"/>
  <c r="R139" i="2"/>
  <c r="P139" i="2"/>
  <c r="BI135" i="2"/>
  <c r="BH135" i="2"/>
  <c r="BG135" i="2"/>
  <c r="BF135" i="2"/>
  <c r="T135" i="2"/>
  <c r="R135" i="2"/>
  <c r="P135" i="2"/>
  <c r="J129" i="2"/>
  <c r="J128" i="2"/>
  <c r="F128" i="2"/>
  <c r="F126" i="2"/>
  <c r="E124" i="2"/>
  <c r="J92" i="2"/>
  <c r="J91" i="2"/>
  <c r="F91" i="2"/>
  <c r="F89" i="2"/>
  <c r="E87" i="2"/>
  <c r="J18" i="2"/>
  <c r="E18" i="2"/>
  <c r="F129" i="2"/>
  <c r="J17" i="2"/>
  <c r="J12" i="2"/>
  <c r="J126" i="2" s="1"/>
  <c r="E7" i="2"/>
  <c r="E122" i="2"/>
  <c r="L90" i="1"/>
  <c r="AM90" i="1"/>
  <c r="AM89" i="1"/>
  <c r="L89" i="1"/>
  <c r="AM87" i="1"/>
  <c r="L87" i="1"/>
  <c r="L85" i="1"/>
  <c r="L84" i="1"/>
  <c r="BK543" i="2"/>
  <c r="J333" i="2"/>
  <c r="J602" i="2"/>
  <c r="J335" i="2"/>
  <c r="J146" i="2"/>
  <c r="J449" i="2"/>
  <c r="BK522" i="2"/>
  <c r="J215" i="2"/>
  <c r="J433" i="2"/>
  <c r="BK301" i="2"/>
  <c r="J299" i="2"/>
  <c r="BK222" i="2"/>
  <c r="J376" i="2"/>
  <c r="BK255" i="2"/>
  <c r="J337" i="2"/>
  <c r="BK337" i="2"/>
  <c r="BK135" i="2"/>
  <c r="BK186" i="3"/>
  <c r="J127" i="3"/>
  <c r="J174" i="3"/>
  <c r="J192" i="3"/>
  <c r="J162" i="3"/>
  <c r="J223" i="4"/>
  <c r="J165" i="4"/>
  <c r="BK141" i="4"/>
  <c r="BK163" i="4"/>
  <c r="J159" i="4"/>
  <c r="BK192" i="4"/>
  <c r="BK155" i="4"/>
  <c r="J169" i="4"/>
  <c r="BK204" i="4"/>
  <c r="J183" i="5"/>
  <c r="BK199" i="5"/>
  <c r="BK185" i="5"/>
  <c r="BK230" i="5"/>
  <c r="J152" i="5"/>
  <c r="BK132" i="5"/>
  <c r="J189" i="5"/>
  <c r="BK136" i="5"/>
  <c r="BK170" i="5"/>
  <c r="BK139" i="6"/>
  <c r="J146" i="6"/>
  <c r="BK502" i="2"/>
  <c r="J269" i="2"/>
  <c r="BK589" i="2"/>
  <c r="J522" i="2"/>
  <c r="BK269" i="2"/>
  <c r="BK162" i="2"/>
  <c r="BK497" i="2"/>
  <c r="J156" i="2"/>
  <c r="J505" i="2"/>
  <c r="BK292" i="2"/>
  <c r="BK490" i="2"/>
  <c r="BK353" i="2"/>
  <c r="BK480" i="2"/>
  <c r="J230" i="2"/>
  <c r="BK146" i="2"/>
  <c r="J331" i="2"/>
  <c r="J470" i="2"/>
  <c r="BK327" i="2"/>
  <c r="BK236" i="2"/>
  <c r="BK265" i="2"/>
  <c r="J141" i="2"/>
  <c r="J168" i="3"/>
  <c r="BK143" i="3"/>
  <c r="BK182" i="3"/>
  <c r="J130" i="3"/>
  <c r="BK229" i="4"/>
  <c r="J171" i="4"/>
  <c r="J199" i="4"/>
  <c r="J129" i="4"/>
  <c r="J182" i="4"/>
  <c r="J194" i="4"/>
  <c r="BK194" i="4"/>
  <c r="BK182" i="4"/>
  <c r="BK218" i="4"/>
  <c r="BK214" i="5"/>
  <c r="BK224" i="5"/>
  <c r="J197" i="5"/>
  <c r="J156" i="5"/>
  <c r="J217" i="5"/>
  <c r="J195" i="5"/>
  <c r="BK176" i="5"/>
  <c r="BK179" i="5"/>
  <c r="BK129" i="6"/>
  <c r="BK156" i="6"/>
  <c r="BK558" i="2"/>
  <c r="BK335" i="2"/>
  <c r="J569" i="2"/>
  <c r="J452" i="2"/>
  <c r="BK246" i="2"/>
  <c r="BK602" i="2"/>
  <c r="BK475" i="2"/>
  <c r="J566" i="2"/>
  <c r="J502" i="2"/>
  <c r="BK482" i="2"/>
  <c r="BK425" i="2"/>
  <c r="BK227" i="2"/>
  <c r="J292" i="2"/>
  <c r="J482" i="2"/>
  <c r="BK299" i="2"/>
  <c r="BK347" i="2"/>
  <c r="BK167" i="2"/>
  <c r="J478" i="2"/>
  <c r="J172" i="3"/>
  <c r="J145" i="3"/>
  <c r="BK179" i="3"/>
  <c r="BK165" i="4"/>
  <c r="BK214" i="4"/>
  <c r="J131" i="4"/>
  <c r="J234" i="4"/>
  <c r="J192" i="4"/>
  <c r="J242" i="4"/>
  <c r="BK145" i="4"/>
  <c r="J216" i="4"/>
  <c r="J247" i="4"/>
  <c r="J161" i="4"/>
  <c r="J154" i="5"/>
  <c r="BK174" i="5"/>
  <c r="BK160" i="5"/>
  <c r="J134" i="5"/>
  <c r="BK193" i="5"/>
  <c r="J179" i="5"/>
  <c r="BK212" i="5"/>
  <c r="J187" i="5"/>
  <c r="BK137" i="6"/>
  <c r="J129" i="6"/>
  <c r="BK514" i="2"/>
  <c r="BK413" i="2"/>
  <c r="J608" i="2"/>
  <c r="J537" i="2"/>
  <c r="BK287" i="2"/>
  <c r="J139" i="2"/>
  <c r="BK460" i="2"/>
  <c r="BK550" i="2"/>
  <c r="BK319" i="2"/>
  <c r="J167" i="2"/>
  <c r="BK449" i="2"/>
  <c r="BK192" i="2"/>
  <c r="J227" i="2"/>
  <c r="BK151" i="2"/>
  <c r="BK344" i="2"/>
  <c r="BK242" i="2"/>
  <c r="J312" i="2"/>
  <c r="J327" i="2"/>
  <c r="J267" i="2"/>
  <c r="BK182" i="2"/>
  <c r="J165" i="3"/>
  <c r="BK194" i="3"/>
  <c r="J182" i="3"/>
  <c r="J232" i="4"/>
  <c r="J206" i="4"/>
  <c r="BK168" i="5"/>
  <c r="BK217" i="5"/>
  <c r="J233" i="5"/>
  <c r="J136" i="5"/>
  <c r="J214" i="5"/>
  <c r="J201" i="5"/>
  <c r="BK220" i="5"/>
  <c r="BK164" i="5"/>
  <c r="J162" i="5"/>
  <c r="BK146" i="6"/>
  <c r="BK566" i="2"/>
  <c r="BK376" i="2"/>
  <c r="J207" i="2"/>
  <c r="J540" i="2"/>
  <c r="J317" i="2"/>
  <c r="BK537" i="2"/>
  <c r="BK317" i="2"/>
  <c r="BK519" i="2"/>
  <c r="BK289" i="2"/>
  <c r="BK505" i="2"/>
  <c r="J374" i="2"/>
  <c r="J222" i="2"/>
  <c r="BK207" i="2"/>
  <c r="BK325" i="2"/>
  <c r="BK389" i="2"/>
  <c r="J162" i="2"/>
  <c r="J297" i="2"/>
  <c r="BK260" i="2"/>
  <c r="J186" i="3"/>
  <c r="BK172" i="3"/>
  <c r="BK148" i="3"/>
  <c r="BK158" i="3"/>
  <c r="J167" i="4"/>
  <c r="BK137" i="4"/>
  <c r="J153" i="4"/>
  <c r="J229" i="4"/>
  <c r="J147" i="4"/>
  <c r="BK153" i="4"/>
  <c r="J239" i="4"/>
  <c r="BK216" i="4"/>
  <c r="BK227" i="5"/>
  <c r="J227" i="5"/>
  <c r="BK183" i="5"/>
  <c r="J199" i="5"/>
  <c r="BK148" i="5"/>
  <c r="BK197" i="5"/>
  <c r="BK181" i="5"/>
  <c r="BK233" i="5"/>
  <c r="J137" i="6"/>
  <c r="J133" i="6"/>
  <c r="BK586" i="2"/>
  <c r="BK492" i="2"/>
  <c r="J558" i="2"/>
  <c r="J492" i="2"/>
  <c r="J314" i="2"/>
  <c r="J196" i="2"/>
  <c r="J546" i="2"/>
  <c r="J442" i="2"/>
  <c r="BK374" i="2"/>
  <c r="J182" i="2"/>
  <c r="BK452" i="2"/>
  <c r="BK307" i="2"/>
  <c r="J467" i="2"/>
  <c r="BK202" i="2"/>
  <c r="J389" i="2"/>
  <c r="BK285" i="2"/>
  <c r="BK333" i="2"/>
  <c r="J344" i="2"/>
  <c r="J307" i="2"/>
  <c r="BK250" i="2"/>
  <c r="BK140" i="3"/>
  <c r="J158" i="3"/>
  <c r="BK192" i="3"/>
  <c r="BK162" i="3"/>
  <c r="J139" i="4"/>
  <c r="J151" i="4"/>
  <c r="BK236" i="4"/>
  <c r="BK131" i="4"/>
  <c r="BK184" i="4"/>
  <c r="BK199" i="4"/>
  <c r="BK143" i="4"/>
  <c r="J155" i="4"/>
  <c r="J184" i="4"/>
  <c r="BK189" i="5"/>
  <c r="J176" i="5"/>
  <c r="BK158" i="5"/>
  <c r="BK187" i="5"/>
  <c r="J132" i="5"/>
  <c r="J224" i="5"/>
  <c r="J140" i="5"/>
  <c r="BK144" i="5"/>
  <c r="BK195" i="5"/>
  <c r="J172" i="5"/>
  <c r="BK143" i="6"/>
  <c r="J149" i="6"/>
  <c r="BK569" i="2"/>
  <c r="BK442" i="2"/>
  <c r="BK240" i="2"/>
  <c r="J586" i="2"/>
  <c r="BK360" i="2"/>
  <c r="BK200" i="2"/>
  <c r="J611" i="2"/>
  <c r="J485" i="2"/>
  <c r="BK527" i="2"/>
  <c r="J301" i="2"/>
  <c r="J135" i="2"/>
  <c r="BK331" i="2"/>
  <c r="J425" i="2"/>
  <c r="BK196" i="2"/>
  <c r="J353" i="2"/>
  <c r="BK220" i="2"/>
  <c r="BK310" i="2"/>
  <c r="J319" i="2"/>
  <c r="J240" i="2"/>
  <c r="BK154" i="3"/>
  <c r="J140" i="3"/>
  <c r="J143" i="3"/>
  <c r="BK196" i="3"/>
  <c r="BK130" i="3"/>
  <c r="J197" i="4"/>
  <c r="BK189" i="4"/>
  <c r="J218" i="4"/>
  <c r="BK251" i="4"/>
  <c r="BK171" i="4"/>
  <c r="BK220" i="4"/>
  <c r="BK149" i="4"/>
  <c r="J212" i="4"/>
  <c r="J164" i="5"/>
  <c r="BK146" i="5"/>
  <c r="BK138" i="5"/>
  <c r="BK154" i="5"/>
  <c r="BK140" i="5"/>
  <c r="J220" i="5"/>
  <c r="J138" i="5"/>
  <c r="J158" i="5"/>
  <c r="J156" i="6"/>
  <c r="BK439" i="2"/>
  <c r="BK204" i="2"/>
  <c r="J543" i="2"/>
  <c r="BK355" i="2"/>
  <c r="BK267" i="2"/>
  <c r="BK605" i="2"/>
  <c r="J185" i="2"/>
  <c r="BK478" i="2"/>
  <c r="J527" i="2"/>
  <c r="J355" i="2"/>
  <c r="J255" i="2"/>
  <c r="BK225" i="2"/>
  <c r="BK378" i="2"/>
  <c r="J287" i="2"/>
  <c r="J329" i="2"/>
  <c r="J340" i="2"/>
  <c r="J265" i="2"/>
  <c r="J236" i="2"/>
  <c r="J148" i="3"/>
  <c r="J138" i="3"/>
  <c r="J196" i="3"/>
  <c r="BK168" i="3"/>
  <c r="BK157" i="4"/>
  <c r="J208" i="4"/>
  <c r="J133" i="4"/>
  <c r="BK161" i="4"/>
  <c r="BK173" i="4"/>
  <c r="J204" i="4"/>
  <c r="BK133" i="4"/>
  <c r="BK202" i="4"/>
  <c r="BK129" i="4"/>
  <c r="BK187" i="4"/>
  <c r="BK172" i="5"/>
  <c r="J168" i="5"/>
  <c r="J128" i="5"/>
  <c r="J181" i="5"/>
  <c r="J146" i="5"/>
  <c r="J209" i="5"/>
  <c r="BK152" i="5"/>
  <c r="J166" i="5"/>
  <c r="J130" i="5"/>
  <c r="J126" i="6"/>
  <c r="J589" i="2"/>
  <c r="J497" i="2"/>
  <c r="BK611" i="2"/>
  <c r="J509" i="2"/>
  <c r="J304" i="2"/>
  <c r="BK156" i="2"/>
  <c r="J514" i="2"/>
  <c r="J276" i="2"/>
  <c r="J490" i="2"/>
  <c r="J260" i="2"/>
  <c r="J480" i="2"/>
  <c r="BK381" i="2"/>
  <c r="J225" i="2"/>
  <c r="BK233" i="2"/>
  <c r="J460" i="2"/>
  <c r="J310" i="2"/>
  <c r="J381" i="2"/>
  <c r="J283" i="2"/>
  <c r="BK297" i="2"/>
  <c r="BK283" i="2"/>
  <c r="J189" i="3"/>
  <c r="J177" i="3"/>
  <c r="BK138" i="3"/>
  <c r="J194" i="3"/>
  <c r="J134" i="3"/>
  <c r="J141" i="4"/>
  <c r="J149" i="4"/>
  <c r="J214" i="4"/>
  <c r="J210" i="4"/>
  <c r="BK179" i="4"/>
  <c r="BK239" i="4"/>
  <c r="J163" i="4"/>
  <c r="BK175" i="4"/>
  <c r="J157" i="4"/>
  <c r="BK234" i="4"/>
  <c r="BK169" i="4"/>
  <c r="BK207" i="5"/>
  <c r="J160" i="5"/>
  <c r="BK162" i="5"/>
  <c r="BK205" i="5"/>
  <c r="BK128" i="5"/>
  <c r="BK130" i="5"/>
  <c r="J170" i="5"/>
  <c r="BK142" i="5"/>
  <c r="BK156" i="5"/>
  <c r="BK152" i="6"/>
  <c r="BK126" i="6"/>
  <c r="BK608" i="2"/>
  <c r="J371" i="2"/>
  <c r="J605" i="2"/>
  <c r="BK532" i="2"/>
  <c r="BK322" i="2"/>
  <c r="J192" i="2"/>
  <c r="BK509" i="2"/>
  <c r="J532" i="2"/>
  <c r="BK365" i="2"/>
  <c r="J519" i="2"/>
  <c r="BK340" i="2"/>
  <c r="J246" i="2"/>
  <c r="J289" i="2"/>
  <c r="BK485" i="2"/>
  <c r="BK329" i="2"/>
  <c r="J475" i="2"/>
  <c r="J347" i="2"/>
  <c r="BK314" i="2"/>
  <c r="J250" i="2"/>
  <c r="BK174" i="3"/>
  <c r="BK145" i="3"/>
  <c r="BK134" i="3"/>
  <c r="J154" i="3"/>
  <c r="J236" i="4"/>
  <c r="J177" i="4"/>
  <c r="BK177" i="4"/>
  <c r="BK223" i="4"/>
  <c r="BK151" i="4"/>
  <c r="BK197" i="4"/>
  <c r="J137" i="4"/>
  <c r="BK242" i="4"/>
  <c r="BK159" i="4"/>
  <c r="J148" i="5"/>
  <c r="J185" i="5"/>
  <c r="BK133" i="6"/>
  <c r="BK149" i="6"/>
  <c r="BK507" i="2"/>
  <c r="J360" i="2"/>
  <c r="BK546" i="2"/>
  <c r="BK371" i="2"/>
  <c r="J220" i="2"/>
  <c r="BK141" i="2"/>
  <c r="J378" i="2"/>
  <c r="J507" i="2"/>
  <c r="J202" i="2"/>
  <c r="J439" i="2"/>
  <c r="BK304" i="2"/>
  <c r="BK401" i="2"/>
  <c r="BK215" i="2"/>
  <c r="BK467" i="2"/>
  <c r="BK312" i="2"/>
  <c r="J401" i="2"/>
  <c r="BK139" i="2"/>
  <c r="J200" i="2"/>
  <c r="J233" i="2"/>
  <c r="BK151" i="3"/>
  <c r="J151" i="3"/>
  <c r="J179" i="3"/>
  <c r="BK177" i="3"/>
  <c r="BK127" i="3"/>
  <c r="J220" i="4"/>
  <c r="J145" i="4"/>
  <c r="J173" i="4"/>
  <c r="BK208" i="4"/>
  <c r="BK247" i="4"/>
  <c r="J187" i="4"/>
  <c r="J143" i="4"/>
  <c r="BK147" i="4"/>
  <c r="J189" i="4"/>
  <c r="J193" i="5"/>
  <c r="J203" i="5"/>
  <c r="BK203" i="5"/>
  <c r="BK238" i="5"/>
  <c r="BK191" i="5"/>
  <c r="J142" i="5"/>
  <c r="J144" i="5"/>
  <c r="J212" i="5"/>
  <c r="J174" i="5"/>
  <c r="J230" i="5"/>
  <c r="BK134" i="5"/>
  <c r="J152" i="6"/>
  <c r="BK511" i="2"/>
  <c r="J285" i="2"/>
  <c r="J550" i="2"/>
  <c r="J365" i="2"/>
  <c r="BK185" i="2"/>
  <c r="J511" i="2"/>
  <c r="BK540" i="2"/>
  <c r="J322" i="2"/>
  <c r="BK470" i="2"/>
  <c r="J325" i="2"/>
  <c r="J242" i="2"/>
  <c r="J204" i="2"/>
  <c r="BK433" i="2"/>
  <c r="J413" i="2"/>
  <c r="BK230" i="2"/>
  <c r="BK276" i="2"/>
  <c r="J151" i="2"/>
  <c r="AS94" i="1"/>
  <c r="BK189" i="3"/>
  <c r="BK165" i="3"/>
  <c r="J175" i="4"/>
  <c r="J179" i="4"/>
  <c r="BK212" i="4"/>
  <c r="BK210" i="4"/>
  <c r="BK232" i="4"/>
  <c r="BK139" i="4"/>
  <c r="J202" i="4"/>
  <c r="J251" i="4"/>
  <c r="BK167" i="4"/>
  <c r="BK206" i="4"/>
  <c r="BK201" i="5"/>
  <c r="BK209" i="5"/>
  <c r="BK166" i="5"/>
  <c r="J207" i="5"/>
  <c r="J150" i="5"/>
  <c r="J205" i="5"/>
  <c r="J191" i="5"/>
  <c r="J238" i="5"/>
  <c r="BK150" i="5"/>
  <c r="J143" i="6"/>
  <c r="J139" i="6"/>
  <c r="T245" i="4" l="1"/>
  <c r="P245" i="4"/>
  <c r="P134" i="2"/>
  <c r="R219" i="2"/>
  <c r="R239" i="2"/>
  <c r="P291" i="2"/>
  <c r="R484" i="2"/>
  <c r="R601" i="2"/>
  <c r="BK137" i="3"/>
  <c r="J137" i="3" s="1"/>
  <c r="J100" i="3" s="1"/>
  <c r="T161" i="3"/>
  <c r="BK128" i="4"/>
  <c r="J128" i="4" s="1"/>
  <c r="J98" i="4" s="1"/>
  <c r="R228" i="4"/>
  <c r="BK134" i="2"/>
  <c r="R380" i="2"/>
  <c r="P513" i="2"/>
  <c r="BK126" i="3"/>
  <c r="J126" i="3"/>
  <c r="J98" i="3" s="1"/>
  <c r="T176" i="3"/>
  <c r="BK228" i="4"/>
  <c r="J228" i="4"/>
  <c r="J103" i="4" s="1"/>
  <c r="P178" i="5"/>
  <c r="T134" i="2"/>
  <c r="P219" i="2"/>
  <c r="BK249" i="2"/>
  <c r="R339" i="2"/>
  <c r="P484" i="2"/>
  <c r="T601" i="2"/>
  <c r="R126" i="3"/>
  <c r="P176" i="3"/>
  <c r="P201" i="4"/>
  <c r="P136" i="4"/>
  <c r="P135" i="4" s="1"/>
  <c r="R223" i="5"/>
  <c r="T380" i="2"/>
  <c r="T513" i="2"/>
  <c r="R137" i="3"/>
  <c r="P128" i="4"/>
  <c r="P127" i="4"/>
  <c r="BK211" i="5"/>
  <c r="J211" i="5" s="1"/>
  <c r="J101" i="5" s="1"/>
  <c r="R161" i="2"/>
  <c r="T249" i="2"/>
  <c r="T244" i="2" s="1"/>
  <c r="BK339" i="2"/>
  <c r="J339" i="2"/>
  <c r="J107" i="2"/>
  <c r="BK513" i="2"/>
  <c r="J513" i="2" s="1"/>
  <c r="J110" i="2" s="1"/>
  <c r="BK601" i="2"/>
  <c r="J601" i="2" s="1"/>
  <c r="J112" i="2" s="1"/>
  <c r="R176" i="3"/>
  <c r="BK201" i="4"/>
  <c r="J201" i="4" s="1"/>
  <c r="J101" i="4" s="1"/>
  <c r="T127" i="5"/>
  <c r="T223" i="5"/>
  <c r="P125" i="6"/>
  <c r="BK219" i="2"/>
  <c r="J219" i="2"/>
  <c r="J101" i="2"/>
  <c r="P380" i="2"/>
  <c r="BK176" i="3"/>
  <c r="J176" i="3"/>
  <c r="J104" i="3"/>
  <c r="T228" i="4"/>
  <c r="T178" i="5"/>
  <c r="R136" i="6"/>
  <c r="P161" i="2"/>
  <c r="BK380" i="2"/>
  <c r="J380" i="2" s="1"/>
  <c r="J108" i="2" s="1"/>
  <c r="R549" i="2"/>
  <c r="T126" i="3"/>
  <c r="R161" i="3"/>
  <c r="R160" i="3"/>
  <c r="R178" i="5"/>
  <c r="R134" i="2"/>
  <c r="R133" i="2" s="1"/>
  <c r="T219" i="2"/>
  <c r="T239" i="2"/>
  <c r="T291" i="2"/>
  <c r="BK549" i="2"/>
  <c r="J549" i="2"/>
  <c r="J111" i="2"/>
  <c r="BK178" i="5"/>
  <c r="J178" i="5" s="1"/>
  <c r="J100" i="5" s="1"/>
  <c r="T211" i="5"/>
  <c r="BK125" i="6"/>
  <c r="J125" i="6" s="1"/>
  <c r="J98" i="6" s="1"/>
  <c r="T142" i="6"/>
  <c r="BK239" i="2"/>
  <c r="J239" i="2" s="1"/>
  <c r="J102" i="2" s="1"/>
  <c r="R291" i="2"/>
  <c r="T484" i="2"/>
  <c r="P601" i="2"/>
  <c r="P126" i="3"/>
  <c r="P161" i="3"/>
  <c r="P160" i="3" s="1"/>
  <c r="T128" i="4"/>
  <c r="T127" i="4"/>
  <c r="BK223" i="5"/>
  <c r="J223" i="5" s="1"/>
  <c r="J102" i="5" s="1"/>
  <c r="T136" i="6"/>
  <c r="T161" i="2"/>
  <c r="R249" i="2"/>
  <c r="R244" i="2" s="1"/>
  <c r="P339" i="2"/>
  <c r="T549" i="2"/>
  <c r="P137" i="3"/>
  <c r="BK161" i="3"/>
  <c r="J161" i="3"/>
  <c r="J103" i="3"/>
  <c r="R201" i="4"/>
  <c r="R136" i="4" s="1"/>
  <c r="R135" i="4" s="1"/>
  <c r="R127" i="5"/>
  <c r="R126" i="5" s="1"/>
  <c r="R125" i="5" s="1"/>
  <c r="R124" i="5" s="1"/>
  <c r="R211" i="5"/>
  <c r="BK142" i="6"/>
  <c r="J142" i="6" s="1"/>
  <c r="J101" i="6" s="1"/>
  <c r="P239" i="2"/>
  <c r="BK291" i="2"/>
  <c r="J291" i="2" s="1"/>
  <c r="J106" i="2" s="1"/>
  <c r="BK484" i="2"/>
  <c r="J484" i="2" s="1"/>
  <c r="J109" i="2" s="1"/>
  <c r="R513" i="2"/>
  <c r="T137" i="3"/>
  <c r="T201" i="4"/>
  <c r="T136" i="4" s="1"/>
  <c r="T135" i="4" s="1"/>
  <c r="BK127" i="5"/>
  <c r="BK126" i="5" s="1"/>
  <c r="P211" i="5"/>
  <c r="R125" i="6"/>
  <c r="P136" i="6"/>
  <c r="P142" i="6"/>
  <c r="BK161" i="2"/>
  <c r="J161" i="2" s="1"/>
  <c r="J99" i="2" s="1"/>
  <c r="P249" i="2"/>
  <c r="P244" i="2" s="1"/>
  <c r="T339" i="2"/>
  <c r="P549" i="2"/>
  <c r="R128" i="4"/>
  <c r="R127" i="4" s="1"/>
  <c r="P228" i="4"/>
  <c r="P127" i="5"/>
  <c r="P126" i="5"/>
  <c r="P125" i="5" s="1"/>
  <c r="P124" i="5" s="1"/>
  <c r="AU98" i="1" s="1"/>
  <c r="P223" i="5"/>
  <c r="T125" i="6"/>
  <c r="T124" i="6" s="1"/>
  <c r="T123" i="6" s="1"/>
  <c r="BK136" i="6"/>
  <c r="J136" i="6" s="1"/>
  <c r="J100" i="6" s="1"/>
  <c r="R142" i="6"/>
  <c r="BK206" i="2"/>
  <c r="J206" i="2" s="1"/>
  <c r="J100" i="2" s="1"/>
  <c r="BK250" i="4"/>
  <c r="J250" i="4"/>
  <c r="J106" i="4" s="1"/>
  <c r="BK133" i="3"/>
  <c r="J133" i="3"/>
  <c r="J99" i="3"/>
  <c r="BK136" i="4"/>
  <c r="J136" i="4" s="1"/>
  <c r="J100" i="4" s="1"/>
  <c r="BK157" i="3"/>
  <c r="J157" i="3" s="1"/>
  <c r="J101" i="3" s="1"/>
  <c r="BK155" i="6"/>
  <c r="J155" i="6"/>
  <c r="J103" i="6" s="1"/>
  <c r="BK245" i="2"/>
  <c r="J245" i="2"/>
  <c r="J104" i="2"/>
  <c r="BK222" i="4"/>
  <c r="J222" i="4" s="1"/>
  <c r="J102" i="4" s="1"/>
  <c r="BK246" i="4"/>
  <c r="BK245" i="4" s="1"/>
  <c r="J245" i="4" s="1"/>
  <c r="J104" i="4" s="1"/>
  <c r="BK132" i="6"/>
  <c r="J132" i="6" s="1"/>
  <c r="J99" i="6" s="1"/>
  <c r="BK151" i="6"/>
  <c r="J151" i="6"/>
  <c r="J102" i="6" s="1"/>
  <c r="BK237" i="5"/>
  <c r="BK236" i="5"/>
  <c r="J236" i="5"/>
  <c r="J103" i="5" s="1"/>
  <c r="E113" i="6"/>
  <c r="J237" i="5"/>
  <c r="J104" i="5"/>
  <c r="F120" i="6"/>
  <c r="BE133" i="6"/>
  <c r="BE156" i="6"/>
  <c r="BE149" i="6"/>
  <c r="BE143" i="6"/>
  <c r="J117" i="6"/>
  <c r="BE129" i="6"/>
  <c r="BE137" i="6"/>
  <c r="BE126" i="6"/>
  <c r="BE139" i="6"/>
  <c r="BE146" i="6"/>
  <c r="BE152" i="6"/>
  <c r="BE152" i="5"/>
  <c r="BE174" i="5"/>
  <c r="BE176" i="5"/>
  <c r="BE179" i="5"/>
  <c r="BE138" i="5"/>
  <c r="BE201" i="5"/>
  <c r="J118" i="5"/>
  <c r="BE146" i="5"/>
  <c r="BE158" i="5"/>
  <c r="BE160" i="5"/>
  <c r="BE168" i="5"/>
  <c r="BE199" i="5"/>
  <c r="F121" i="5"/>
  <c r="BE142" i="5"/>
  <c r="BE150" i="5"/>
  <c r="BE166" i="5"/>
  <c r="BE183" i="5"/>
  <c r="BE164" i="5"/>
  <c r="BE128" i="5"/>
  <c r="E85" i="5"/>
  <c r="BE134" i="5"/>
  <c r="BE144" i="5"/>
  <c r="BE172" i="5"/>
  <c r="BE203" i="5"/>
  <c r="BE209" i="5"/>
  <c r="BE212" i="5"/>
  <c r="BE230" i="5"/>
  <c r="BE233" i="5"/>
  <c r="BE238" i="5"/>
  <c r="BK127" i="4"/>
  <c r="J127" i="4" s="1"/>
  <c r="J97" i="4" s="1"/>
  <c r="BE130" i="5"/>
  <c r="BE154" i="5"/>
  <c r="BE170" i="5"/>
  <c r="BE191" i="5"/>
  <c r="BE193" i="5"/>
  <c r="BE224" i="5"/>
  <c r="BE227" i="5"/>
  <c r="BE162" i="5"/>
  <c r="BE181" i="5"/>
  <c r="BE185" i="5"/>
  <c r="BE187" i="5"/>
  <c r="BE189" i="5"/>
  <c r="BE195" i="5"/>
  <c r="BE197" i="5"/>
  <c r="BE205" i="5"/>
  <c r="BE207" i="5"/>
  <c r="BE214" i="5"/>
  <c r="BE140" i="5"/>
  <c r="BE148" i="5"/>
  <c r="BE132" i="5"/>
  <c r="BE136" i="5"/>
  <c r="BE156" i="5"/>
  <c r="BE217" i="5"/>
  <c r="BE220" i="5"/>
  <c r="BE216" i="4"/>
  <c r="F123" i="4"/>
  <c r="BE143" i="4"/>
  <c r="BE149" i="4"/>
  <c r="BE194" i="4"/>
  <c r="BE208" i="4"/>
  <c r="BE239" i="4"/>
  <c r="BE131" i="4"/>
  <c r="BE171" i="4"/>
  <c r="BE218" i="4"/>
  <c r="BE232" i="4"/>
  <c r="BE234" i="4"/>
  <c r="BE157" i="4"/>
  <c r="BE163" i="4"/>
  <c r="BE197" i="4"/>
  <c r="BE242" i="4"/>
  <c r="BE147" i="4"/>
  <c r="BE177" i="4"/>
  <c r="BE206" i="4"/>
  <c r="BE214" i="4"/>
  <c r="BE220" i="4"/>
  <c r="BE247" i="4"/>
  <c r="BE251" i="4"/>
  <c r="BE141" i="4"/>
  <c r="BE167" i="4"/>
  <c r="BE187" i="4"/>
  <c r="BE210" i="4"/>
  <c r="BK160" i="3"/>
  <c r="J160" i="3"/>
  <c r="J102" i="3"/>
  <c r="E116" i="4"/>
  <c r="BE137" i="4"/>
  <c r="BE159" i="4"/>
  <c r="BE199" i="4"/>
  <c r="BE204" i="4"/>
  <c r="BE229" i="4"/>
  <c r="BE236" i="4"/>
  <c r="BE133" i="4"/>
  <c r="BE145" i="4"/>
  <c r="BE155" i="4"/>
  <c r="BE165" i="4"/>
  <c r="BE212" i="4"/>
  <c r="BE161" i="4"/>
  <c r="BE175" i="4"/>
  <c r="BE179" i="4"/>
  <c r="BE189" i="4"/>
  <c r="BE202" i="4"/>
  <c r="J120" i="4"/>
  <c r="BE151" i="4"/>
  <c r="BE169" i="4"/>
  <c r="BE184" i="4"/>
  <c r="BE192" i="4"/>
  <c r="BE223" i="4"/>
  <c r="BE139" i="4"/>
  <c r="BE153" i="4"/>
  <c r="BE173" i="4"/>
  <c r="BE182" i="4"/>
  <c r="BE129" i="4"/>
  <c r="J89" i="3"/>
  <c r="F121" i="3"/>
  <c r="BE158" i="3"/>
  <c r="BE192" i="3"/>
  <c r="BE138" i="3"/>
  <c r="BE186" i="3"/>
  <c r="BE130" i="3"/>
  <c r="BE143" i="3"/>
  <c r="BE189" i="3"/>
  <c r="BE194" i="3"/>
  <c r="J134" i="2"/>
  <c r="J98" i="2"/>
  <c r="BE151" i="3"/>
  <c r="BE168" i="3"/>
  <c r="J249" i="2"/>
  <c r="J105" i="2"/>
  <c r="BE127" i="3"/>
  <c r="BE165" i="3"/>
  <c r="BE196" i="3"/>
  <c r="BE162" i="3"/>
  <c r="BE154" i="3"/>
  <c r="BE172" i="3"/>
  <c r="BE148" i="3"/>
  <c r="BE174" i="3"/>
  <c r="BE182" i="3"/>
  <c r="BE134" i="3"/>
  <c r="BE179" i="3"/>
  <c r="BE145" i="3"/>
  <c r="BE177" i="3"/>
  <c r="E85" i="3"/>
  <c r="BE140" i="3"/>
  <c r="BE146" i="2"/>
  <c r="E85" i="2"/>
  <c r="BE139" i="2"/>
  <c r="BE156" i="2"/>
  <c r="BE192" i="2"/>
  <c r="BE220" i="2"/>
  <c r="BE269" i="2"/>
  <c r="BE304" i="2"/>
  <c r="BE185" i="2"/>
  <c r="BE200" i="2"/>
  <c r="BE207" i="2"/>
  <c r="BE240" i="2"/>
  <c r="BE312" i="2"/>
  <c r="BE333" i="2"/>
  <c r="BE353" i="2"/>
  <c r="BE215" i="2"/>
  <c r="BE233" i="2"/>
  <c r="BE242" i="2"/>
  <c r="BE255" i="2"/>
  <c r="BE307" i="2"/>
  <c r="BE335" i="2"/>
  <c r="BE360" i="2"/>
  <c r="BE374" i="2"/>
  <c r="BE452" i="2"/>
  <c r="BE467" i="2"/>
  <c r="J89" i="2"/>
  <c r="BE135" i="2"/>
  <c r="BE202" i="2"/>
  <c r="BE236" i="2"/>
  <c r="BE267" i="2"/>
  <c r="BE301" i="2"/>
  <c r="BE314" i="2"/>
  <c r="BE319" i="2"/>
  <c r="BE371" i="2"/>
  <c r="BE381" i="2"/>
  <c r="BE449" i="2"/>
  <c r="BE470" i="2"/>
  <c r="BE478" i="2"/>
  <c r="BE141" i="2"/>
  <c r="BE167" i="2"/>
  <c r="BE246" i="2"/>
  <c r="BE287" i="2"/>
  <c r="BE289" i="2"/>
  <c r="BE292" i="2"/>
  <c r="BE310" i="2"/>
  <c r="BE365" i="2"/>
  <c r="BE376" i="2"/>
  <c r="BE485" i="2"/>
  <c r="F92" i="2"/>
  <c r="BE151" i="2"/>
  <c r="BE182" i="2"/>
  <c r="BE230" i="2"/>
  <c r="BE285" i="2"/>
  <c r="BE317" i="2"/>
  <c r="BE378" i="2"/>
  <c r="BE514" i="2"/>
  <c r="BE196" i="2"/>
  <c r="BE204" i="2"/>
  <c r="BE265" i="2"/>
  <c r="BE276" i="2"/>
  <c r="BE327" i="2"/>
  <c r="BE355" i="2"/>
  <c r="BE413" i="2"/>
  <c r="BE442" i="2"/>
  <c r="BE497" i="2"/>
  <c r="BE509" i="2"/>
  <c r="BE511" i="2"/>
  <c r="BE546" i="2"/>
  <c r="BE162" i="2"/>
  <c r="BE225" i="2"/>
  <c r="BE250" i="2"/>
  <c r="BE283" i="2"/>
  <c r="BE297" i="2"/>
  <c r="BE331" i="2"/>
  <c r="BE337" i="2"/>
  <c r="BE344" i="2"/>
  <c r="BE347" i="2"/>
  <c r="BE389" i="2"/>
  <c r="BE401" i="2"/>
  <c r="BE480" i="2"/>
  <c r="BE482" i="2"/>
  <c r="BE490" i="2"/>
  <c r="BE492" i="2"/>
  <c r="BE502" i="2"/>
  <c r="BE522" i="2"/>
  <c r="BE532" i="2"/>
  <c r="BE550" i="2"/>
  <c r="BE558" i="2"/>
  <c r="BE608" i="2"/>
  <c r="BE260" i="2"/>
  <c r="BE299" i="2"/>
  <c r="BE325" i="2"/>
  <c r="BE329" i="2"/>
  <c r="BE439" i="2"/>
  <c r="BE460" i="2"/>
  <c r="BE475" i="2"/>
  <c r="BE507" i="2"/>
  <c r="BE519" i="2"/>
  <c r="BE527" i="2"/>
  <c r="BE543" i="2"/>
  <c r="BE566" i="2"/>
  <c r="BE569" i="2"/>
  <c r="BE586" i="2"/>
  <c r="BE589" i="2"/>
  <c r="BE602" i="2"/>
  <c r="BE611" i="2"/>
  <c r="BE222" i="2"/>
  <c r="BE227" i="2"/>
  <c r="BE322" i="2"/>
  <c r="BE340" i="2"/>
  <c r="BE425" i="2"/>
  <c r="BE433" i="2"/>
  <c r="BE505" i="2"/>
  <c r="BE537" i="2"/>
  <c r="BE540" i="2"/>
  <c r="BE605" i="2"/>
  <c r="F36" i="3"/>
  <c r="BC96" i="1" s="1"/>
  <c r="J34" i="4"/>
  <c r="AW97" i="1" s="1"/>
  <c r="F37" i="5"/>
  <c r="BD98" i="1" s="1"/>
  <c r="F37" i="3"/>
  <c r="BD96" i="1" s="1"/>
  <c r="F36" i="5"/>
  <c r="BC98" i="1" s="1"/>
  <c r="J34" i="6"/>
  <c r="AW99" i="1" s="1"/>
  <c r="J34" i="2"/>
  <c r="AW95" i="1" s="1"/>
  <c r="J34" i="3"/>
  <c r="AW96" i="1" s="1"/>
  <c r="F36" i="4"/>
  <c r="BC97" i="1" s="1"/>
  <c r="F35" i="6"/>
  <c r="BB99" i="1" s="1"/>
  <c r="F35" i="4"/>
  <c r="BB97" i="1" s="1"/>
  <c r="F34" i="5"/>
  <c r="BA98" i="1" s="1"/>
  <c r="F37" i="6"/>
  <c r="BD99" i="1" s="1"/>
  <c r="F37" i="2"/>
  <c r="BD95" i="1" s="1"/>
  <c r="F34" i="3"/>
  <c r="BA96" i="1" s="1"/>
  <c r="J34" i="5"/>
  <c r="AW98" i="1" s="1"/>
  <c r="F35" i="3"/>
  <c r="BB96" i="1" s="1"/>
  <c r="F37" i="4"/>
  <c r="BD97" i="1" s="1"/>
  <c r="F34" i="6"/>
  <c r="BA99" i="1" s="1"/>
  <c r="F36" i="6"/>
  <c r="BC99" i="1" s="1"/>
  <c r="F34" i="2"/>
  <c r="BA95" i="1" s="1"/>
  <c r="F35" i="2"/>
  <c r="BB95" i="1" s="1"/>
  <c r="F36" i="2"/>
  <c r="BC95" i="1" s="1"/>
  <c r="F34" i="4"/>
  <c r="BA97" i="1" s="1"/>
  <c r="F35" i="5"/>
  <c r="BB98" i="1" s="1"/>
  <c r="BK125" i="5" l="1"/>
  <c r="J125" i="5" s="1"/>
  <c r="J97" i="5" s="1"/>
  <c r="J126" i="5"/>
  <c r="J98" i="5" s="1"/>
  <c r="J246" i="4"/>
  <c r="J105" i="4" s="1"/>
  <c r="J127" i="5"/>
  <c r="J99" i="5" s="1"/>
  <c r="P125" i="3"/>
  <c r="P124" i="3" s="1"/>
  <c r="AU96" i="1" s="1"/>
  <c r="R124" i="6"/>
  <c r="R123" i="6"/>
  <c r="R132" i="2"/>
  <c r="P124" i="6"/>
  <c r="P123" i="6"/>
  <c r="AU99" i="1"/>
  <c r="T133" i="2"/>
  <c r="T132" i="2"/>
  <c r="T160" i="3"/>
  <c r="BK244" i="2"/>
  <c r="J244" i="2" s="1"/>
  <c r="J103" i="2" s="1"/>
  <c r="T126" i="5"/>
  <c r="T125" i="5"/>
  <c r="T124" i="5" s="1"/>
  <c r="BK133" i="2"/>
  <c r="BK132" i="2" s="1"/>
  <c r="J132" i="2" s="1"/>
  <c r="J96" i="2" s="1"/>
  <c r="R126" i="4"/>
  <c r="T125" i="3"/>
  <c r="T124" i="3"/>
  <c r="P126" i="4"/>
  <c r="AU97" i="1"/>
  <c r="R125" i="3"/>
  <c r="R124" i="3"/>
  <c r="P133" i="2"/>
  <c r="P132" i="2"/>
  <c r="AU95" i="1" s="1"/>
  <c r="T126" i="4"/>
  <c r="BK135" i="4"/>
  <c r="BK126" i="4" s="1"/>
  <c r="J126" i="4" s="1"/>
  <c r="J30" i="4" s="1"/>
  <c r="AG97" i="1" s="1"/>
  <c r="J135" i="4"/>
  <c r="J99" i="4" s="1"/>
  <c r="BK124" i="6"/>
  <c r="J124" i="6" s="1"/>
  <c r="J97" i="6" s="1"/>
  <c r="BK125" i="3"/>
  <c r="J125" i="3"/>
  <c r="J97" i="3" s="1"/>
  <c r="BK124" i="3"/>
  <c r="J124" i="3"/>
  <c r="J96" i="3" s="1"/>
  <c r="F33" i="3"/>
  <c r="AZ96" i="1" s="1"/>
  <c r="F33" i="6"/>
  <c r="AZ99" i="1" s="1"/>
  <c r="BA94" i="1"/>
  <c r="AW94" i="1" s="1"/>
  <c r="AK30" i="1" s="1"/>
  <c r="J33" i="4"/>
  <c r="AV97" i="1"/>
  <c r="AT97" i="1" s="1"/>
  <c r="J33" i="2"/>
  <c r="AV95" i="1" s="1"/>
  <c r="AT95" i="1" s="1"/>
  <c r="F33" i="5"/>
  <c r="AZ98" i="1" s="1"/>
  <c r="J33" i="3"/>
  <c r="AV96" i="1" s="1"/>
  <c r="AT96" i="1" s="1"/>
  <c r="BC94" i="1"/>
  <c r="AY94" i="1"/>
  <c r="BD94" i="1"/>
  <c r="W33" i="1" s="1"/>
  <c r="F33" i="4"/>
  <c r="AZ97" i="1"/>
  <c r="F33" i="2"/>
  <c r="AZ95" i="1" s="1"/>
  <c r="J33" i="5"/>
  <c r="AV98" i="1"/>
  <c r="AT98" i="1" s="1"/>
  <c r="J33" i="6"/>
  <c r="AV99" i="1"/>
  <c r="AT99" i="1"/>
  <c r="BB94" i="1"/>
  <c r="AX94" i="1" s="1"/>
  <c r="BK124" i="5" l="1"/>
  <c r="J124" i="5" s="1"/>
  <c r="J133" i="2"/>
  <c r="J97" i="2"/>
  <c r="BK123" i="6"/>
  <c r="J123" i="6"/>
  <c r="J96" i="6" s="1"/>
  <c r="AN97" i="1"/>
  <c r="J96" i="4"/>
  <c r="J39" i="4"/>
  <c r="AZ94" i="1"/>
  <c r="W29" i="1"/>
  <c r="AU94" i="1"/>
  <c r="J30" i="3"/>
  <c r="AG96" i="1" s="1"/>
  <c r="W31" i="1"/>
  <c r="W32" i="1"/>
  <c r="J30" i="2"/>
  <c r="AG95" i="1" s="1"/>
  <c r="W30" i="1"/>
  <c r="J96" i="5" l="1"/>
  <c r="J30" i="5"/>
  <c r="J39" i="2"/>
  <c r="J39" i="3"/>
  <c r="AN96" i="1"/>
  <c r="AN95" i="1"/>
  <c r="AV94" i="1"/>
  <c r="AK29" i="1"/>
  <c r="J30" i="6"/>
  <c r="AG99" i="1"/>
  <c r="AG98" i="1" l="1"/>
  <c r="J39" i="5"/>
  <c r="J39" i="6"/>
  <c r="AN99" i="1"/>
  <c r="AT94" i="1"/>
  <c r="AN98" i="1" l="1"/>
  <c r="AG94" i="1"/>
  <c r="AK26" i="1" s="1"/>
  <c r="AK35" i="1" s="1"/>
  <c r="AN94" i="1"/>
</calcChain>
</file>

<file path=xl/sharedStrings.xml><?xml version="1.0" encoding="utf-8"?>
<sst xmlns="http://schemas.openxmlformats.org/spreadsheetml/2006/main" count="8439" uniqueCount="1302">
  <si>
    <t>Export Komplet</t>
  </si>
  <si>
    <t/>
  </si>
  <si>
    <t>2.0</t>
  </si>
  <si>
    <t>ZAMOK</t>
  </si>
  <si>
    <t>False</t>
  </si>
  <si>
    <t>{071b5575-101f-4c35-88c5-09f5d48e78e1}</t>
  </si>
  <si>
    <t>0,01</t>
  </si>
  <si>
    <t>21</t>
  </si>
  <si>
    <t>15</t>
  </si>
  <si>
    <t>REKAPITULACE STAVBY</t>
  </si>
  <si>
    <t>v ---  níže se nacházejí doplnkové a pomocné údaje k sestavám  --- v</t>
  </si>
  <si>
    <t>Návod na vyplnění</t>
  </si>
  <si>
    <t>0,001</t>
  </si>
  <si>
    <t>Kód:</t>
  </si>
  <si>
    <t>20210410-V03</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</si>
  <si>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</si>
  <si>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</si>
  <si>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Změna užívání části 1.NP v objektu FSE, Moskevská 1533/54 ÚnL</t>
  </si>
  <si>
    <t>KSO:</t>
  </si>
  <si>
    <t>CC-CZ:</t>
  </si>
  <si>
    <t>Místo:</t>
  </si>
  <si>
    <t>Ústí nad Labem</t>
  </si>
  <si>
    <t>Datum:</t>
  </si>
  <si>
    <t>10. 4. 2021</t>
  </si>
  <si>
    <t>Zadavatel:</t>
  </si>
  <si>
    <t>IČ:</t>
  </si>
  <si>
    <t>44555601</t>
  </si>
  <si>
    <t>UJEP</t>
  </si>
  <si>
    <t>DIČ:</t>
  </si>
  <si>
    <t>CZ44555601</t>
  </si>
  <si>
    <t>Uchazeč:</t>
  </si>
  <si>
    <t>Vyplň údaj</t>
  </si>
  <si>
    <t>Projektant:</t>
  </si>
  <si>
    <t>25028588</t>
  </si>
  <si>
    <t>Correct BC, s.r.o.</t>
  </si>
  <si>
    <t>CZ25028588</t>
  </si>
  <si>
    <t>True</t>
  </si>
  <si>
    <t>Zpracovatel:</t>
  </si>
  <si>
    <t>Poznámka:</t>
  </si>
  <si>
    <t>Při zpracování musí být zohledněna i studie architekta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</si>
  <si>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</si>
  <si>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</si>
  <si>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</si>
  <si>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</si>
  <si>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</si>
  <si>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</si>
  <si>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</si>
  <si>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</si>
  <si>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</si>
  <si>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</si>
  <si>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</si>
  <si>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</si>
  <si>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</si>
  <si>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</si>
  <si>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</si>
  <si>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</si>
  <si>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</si>
  <si>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</si>
  <si>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</si>
  <si>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</si>
  <si>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</si>
  <si>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</si>
  <si>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</si>
  <si>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</si>
  <si>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</si>
  <si>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</si>
  <si>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</si>
  <si>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</si>
  <si>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</si>
  <si>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</si>
  <si>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</si>
  <si>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</si>
  <si>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</si>
  <si>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</si>
  <si>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</si>
  <si>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</si>
  <si>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</si>
  <si>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</si>
  <si>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</si>
  <si>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</si>
  <si>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</si>
  <si>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</si>
  <si>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</si>
  <si>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</si>
  <si>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</si>
  <si>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ASŘ 01</t>
  </si>
  <si>
    <t>Stavební část</t>
  </si>
  <si>
    <t>STA</t>
  </si>
  <si>
    <t>1</t>
  </si>
  <si>
    <t>{ce305288-9150-4234-b369-53c02d7d48ae}</t>
  </si>
  <si>
    <t>2</t>
  </si>
  <si>
    <t>ASŘ 02</t>
  </si>
  <si>
    <t>Výměna oken</t>
  </si>
  <si>
    <t>{b524862b-c4c7-479c-b8ba-b47423111727}</t>
  </si>
  <si>
    <t>TI 01</t>
  </si>
  <si>
    <t>Elktroinstalace - Silnoproud</t>
  </si>
  <si>
    <t>{81103fe4-1459-46c4-b11e-fb2003fb9f56}</t>
  </si>
  <si>
    <t>TI 02</t>
  </si>
  <si>
    <t>Elktroinstalace - Slaboproud</t>
  </si>
  <si>
    <t>{906e6b49-b908-461d-9277-ce0b2b9202e2}</t>
  </si>
  <si>
    <t>VRN 00</t>
  </si>
  <si>
    <t>Vedlejší rozpočtové náklady</t>
  </si>
  <si>
    <t>{b8830934-fff3-4cb9-b5c1-7b973beea785}</t>
  </si>
  <si>
    <t>m_783</t>
  </si>
  <si>
    <t>40</t>
  </si>
  <si>
    <t>m2_150_zazdívka</t>
  </si>
  <si>
    <t>1,8</t>
  </si>
  <si>
    <t>KRYCÍ LIST SOUPISU PRACÍ</t>
  </si>
  <si>
    <t>m2_783</t>
  </si>
  <si>
    <t>10,24</t>
  </si>
  <si>
    <t>m2_malby</t>
  </si>
  <si>
    <t>486,672</t>
  </si>
  <si>
    <t>m2_perlinka</t>
  </si>
  <si>
    <t>362,486</t>
  </si>
  <si>
    <t>Objekt:</t>
  </si>
  <si>
    <t>ASŘ 01 - Stavební část</t>
  </si>
  <si>
    <t>REKAPITULACE ČLENĚNÍ SOUPISU PRACÍ</t>
  </si>
  <si>
    <t>Kód dílu - Popis</t>
  </si>
  <si>
    <t>Cena celkem [CZK]</t>
  </si>
  <si>
    <t>Náklady ze soupisu prací</t>
  </si>
  <si>
    <t>-1</t>
  </si>
  <si>
    <t>HSV - Práce a dodávky HSV</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</si>
  <si>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</si>
  <si>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</si>
  <si>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</si>
  <si>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</si>
  <si>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</si>
  <si>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</si>
  <si>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725 - Zdravotechnika - zařizovací předměty</t>
  </si>
  <si>
    <t xml:space="preserve">    763 - Konstrukce suché výstavby</t>
  </si>
  <si>
    <t xml:space="preserve">    766 - Konstrukce truhlářské</t>
  </si>
  <si>
    <t xml:space="preserve">    767 - Konstrukce zámečnické</t>
  </si>
  <si>
    <t xml:space="preserve">    776 - Podlahy povlakové</t>
  </si>
  <si>
    <t xml:space="preserve">    781 - Dokončovací práce - obklady</t>
  </si>
  <si>
    <t xml:space="preserve">    783 - Dokončovací práce - nátěry</t>
  </si>
  <si>
    <t xml:space="preserve">    784 - Dokončovací práce - malby a tapety</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</si>
  <si>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</si>
  <si>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</si>
  <si>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</si>
  <si>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</si>
  <si>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</si>
  <si>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</si>
  <si>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</si>
  <si>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</si>
  <si>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</si>
  <si>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</si>
  <si>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</si>
  <si>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</si>
  <si>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</si>
  <si>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</si>
  <si>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</si>
  <si>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</si>
  <si>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</si>
  <si>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3</t>
  </si>
  <si>
    <t>Svislé a kompletní konstrukce</t>
  </si>
  <si>
    <t>K</t>
  </si>
  <si>
    <t>311272311P</t>
  </si>
  <si>
    <t>Pilíře z pórobetonových tvárnic hladkých do P2 do 450 kg/m3 na tenkovrstvou maltu tl 375 mm</t>
  </si>
  <si>
    <t>m2</t>
  </si>
  <si>
    <t>4</t>
  </si>
  <si>
    <t>-112678002</t>
  </si>
  <si>
    <t>PP</t>
  </si>
  <si>
    <t>Pilíře z pórobetonových tvárnic na tenké maltové lože, tl. zdiva 375 mm pevnost tvárnic do P2, objemová hmotnost do 450 kg/m3 hladkých</t>
  </si>
  <si>
    <t>VV</t>
  </si>
  <si>
    <t>3,93*(2*0,5)</t>
  </si>
  <si>
    <t>Součet</t>
  </si>
  <si>
    <t>317141447</t>
  </si>
  <si>
    <t>Překlad plochý z pórobetonu š 150 mm dl přes 2300 do 2500 mm</t>
  </si>
  <si>
    <t>kus</t>
  </si>
  <si>
    <t>CS ÚRS 2020 02</t>
  </si>
  <si>
    <t>-635761477</t>
  </si>
  <si>
    <t>Překlady ploché prefabrikované z pórobetonu osazené do tenkého maltového lože, včetně slepení dvou překladů vedle sebe po celé délce boční plochy, výšky překladu do 200 mm šířky 150 mm, délky překladu přes 2300 do 2500 mm</t>
  </si>
  <si>
    <t>340271045</t>
  </si>
  <si>
    <t>Zazdívka otvorů v příčkách nebo stěnách plochy do 4 m2 tvárnicemi pórobetonovými tl 150 mm</t>
  </si>
  <si>
    <t>-1789196269</t>
  </si>
  <si>
    <t>Zazdívka otvorů v příčkách nebo stěnách pórobetonovými tvárnicemi plochy přes 1 m2 do 4 m2, objemová hmotnost 500 kg/m3, tloušťka příčky 150 mm</t>
  </si>
  <si>
    <t>Dveře</t>
  </si>
  <si>
    <t>0,9*2</t>
  </si>
  <si>
    <t>342272205</t>
  </si>
  <si>
    <t>Příčka z pórobetonových hladkých tvárnic na tenkovrstvou maltu tl 50 mm</t>
  </si>
  <si>
    <t>818914547</t>
  </si>
  <si>
    <t>Příčky z pórobetonových tvárnic hladkých na tenké maltové lože objemová hmotnost do 500 kg/m3, tloušťka příčky 50 mm</t>
  </si>
  <si>
    <t>obezdívka pouzdra</t>
  </si>
  <si>
    <t>2*(1*2,06)</t>
  </si>
  <si>
    <t>5</t>
  </si>
  <si>
    <t>342272225</t>
  </si>
  <si>
    <t>Příčka z pórobetonových hladkých tvárnic na tenkovrstvou maltu tl 100 mm</t>
  </si>
  <si>
    <t>1923726275</t>
  </si>
  <si>
    <t>Příčky z pórobetonových tvárnic hladkých na tenké maltové lože objemová hmotnost do 500 kg/m3, tloušťka příčky 100 mm</t>
  </si>
  <si>
    <t>parapety</t>
  </si>
  <si>
    <t>0,9*(1,82+1,72+2,24)</t>
  </si>
  <si>
    <t>6</t>
  </si>
  <si>
    <t>342272245</t>
  </si>
  <si>
    <t>Příčka z pórobetonových hladkých tvárnic na tenkovrstvou maltu tl 150 mm</t>
  </si>
  <si>
    <t>1025204868</t>
  </si>
  <si>
    <t>Příčky z pórobetonových tvárnic hladkých na tenké maltové lože objemová hmotnost do 500 kg/m3, tloušťka příčky 150 mm</t>
  </si>
  <si>
    <t>3,93*(3,365+4,99-(1,8*2,06))</t>
  </si>
  <si>
    <t>2,75*0,4</t>
  </si>
  <si>
    <t>Úpravy povrchů, podlahy a osazování výplní</t>
  </si>
  <si>
    <t>7</t>
  </si>
  <si>
    <t>611325421</t>
  </si>
  <si>
    <t>Oprava vnitřní vápenocementové štukové omítky stropů v rozsahu plochy do 10%</t>
  </si>
  <si>
    <t>2031043294</t>
  </si>
  <si>
    <t>Oprava vápenocementové omítky vnitřních ploch štukové dvouvrstvé, tloušťky do 20 mm a tloušťky štuku do 3 mm stropů, v rozsahu opravované plochy do 10%</t>
  </si>
  <si>
    <t>"1.01 Chodba + 1.06 Kuchyňka"13,24*2,75</t>
  </si>
  <si>
    <t>"1.07 Kancelář"2,76*7,55</t>
  </si>
  <si>
    <t>8</t>
  </si>
  <si>
    <t>612142001</t>
  </si>
  <si>
    <t>Potažení vnitřních stěn sklovláknitým pletivem vtlačeným do tenkovrstvé hmoty</t>
  </si>
  <si>
    <t>915336658</t>
  </si>
  <si>
    <t>Potažení vnitřních ploch pletivem  v ploše nebo pruzích, na plném podkladu sklovláknitým vtlačením do tmelu stěn</t>
  </si>
  <si>
    <t>v - 3.93 - stávající plochy</t>
  </si>
  <si>
    <t>"kancelář"3,93*(2*2,9+2*7,8)-(3*0,9*2+1,5*2,5)</t>
  </si>
  <si>
    <t>"Chodba"3,93*(2*13,24+2*2,75)-(3*0,9*2+2*1,5*2,5+1,75*2,15+1,05*2,22)</t>
  </si>
  <si>
    <t>"Učebna"3,93*(2*9,55+2*7,5)-(3*0,9*2+3*1,5*2,5)</t>
  </si>
  <si>
    <t>Mezisoučet</t>
  </si>
  <si>
    <t>2*m2_150_zazdívka</t>
  </si>
  <si>
    <t>Příčky</t>
  </si>
  <si>
    <t>2*3,93*(3,365+4,99-(1*2,06))</t>
  </si>
  <si>
    <t>2*0,9*(1,82+1,72+2,24)</t>
  </si>
  <si>
    <t>9</t>
  </si>
  <si>
    <t>612311131</t>
  </si>
  <si>
    <t>Potažení vnitřních stěn vápenným štukem tloušťky do 3 mm</t>
  </si>
  <si>
    <t>1760874793</t>
  </si>
  <si>
    <t>Potažení vnitřních ploch štukem tloušťky do 3 mm svislých konstrukcí stěn</t>
  </si>
  <si>
    <t>10</t>
  </si>
  <si>
    <t>612325402</t>
  </si>
  <si>
    <t>Oprava vnitřní vápenocementové hrubé omítky stěn v rozsahu plochy do 30%</t>
  </si>
  <si>
    <t>-2122129012</t>
  </si>
  <si>
    <t>Oprava vápenocementové omítky vnitřních ploch hrubé, tloušťky do 20 mm stěn, v rozsahu opravované plochy přes 10 do 30%</t>
  </si>
  <si>
    <t>v - 3.93 - stávající místnosti</t>
  </si>
  <si>
    <t>11</t>
  </si>
  <si>
    <t>612325421</t>
  </si>
  <si>
    <t>Oprava vnitřní vápenocementové štukové omítky stěn v rozsahu plochy do 10%</t>
  </si>
  <si>
    <t>-2098459322</t>
  </si>
  <si>
    <t>Oprava vápenocementové omítky vnitřních ploch štukové dvouvrstvé, tloušťky do 20 mm a tloušťky štuku do 3 mm stěn, v rozsahu opravované plochy do 10%</t>
  </si>
  <si>
    <t>"kancelář"3,93*(2*2,76+2*7,55)-(0,9*2+1,5*2,5)</t>
  </si>
  <si>
    <t>12</t>
  </si>
  <si>
    <t>613142001</t>
  </si>
  <si>
    <t>Potažení vnitřních pilířů nebo sloupů sklovláknitým pletivem vtlačeným do tenkovrstvé hmoty</t>
  </si>
  <si>
    <t>-215014001</t>
  </si>
  <si>
    <t>Potažení vnitřních ploch pletivem  v ploše nebo pruzích, na plném podkladu sklovláknitým vtlačením do tmelu pilířů nebo sloupů</t>
  </si>
  <si>
    <t>3,93*2*(4*0,5)</t>
  </si>
  <si>
    <t>13</t>
  </si>
  <si>
    <t>613311131</t>
  </si>
  <si>
    <t>Potažení vnitřních pilířů nebo sloupů vápenným štukem tloušťky do 3 mm</t>
  </si>
  <si>
    <t>-1183644945</t>
  </si>
  <si>
    <t>Potažení vnitřních ploch štukem tloušťky do 3 mm svislých konstrukcí pilířů nebo sloupů</t>
  </si>
  <si>
    <t>14</t>
  </si>
  <si>
    <t>642946111</t>
  </si>
  <si>
    <t>Osazování pouzdra posuvných dveří s jednou kapsou pro jedno křídlo šířky do 800 mm do zděné příčky</t>
  </si>
  <si>
    <t>148785992</t>
  </si>
  <si>
    <t>Osazení stavebního pouzdra posuvných dveří do zděné příčky  s jednou kapsou pro jedno dveřní křídlo průchozí šířky do 800 mm</t>
  </si>
  <si>
    <t>M</t>
  </si>
  <si>
    <t>55331612</t>
  </si>
  <si>
    <t>pouzdro stavební posuvných dveří jednopouzdrové 800mm standardní rozměr</t>
  </si>
  <si>
    <t>-2020197619</t>
  </si>
  <si>
    <t>Ostatní konstrukce a práce, bourání</t>
  </si>
  <si>
    <t>16</t>
  </si>
  <si>
    <t>952901111</t>
  </si>
  <si>
    <t>Vyčištění budov bytové a občanské výstavby při výšce podlaží do 4 m</t>
  </si>
  <si>
    <t>-1248704226</t>
  </si>
  <si>
    <t>Vyčištění budov nebo objektů před předáním do užívání  budov bytové nebo občanské výstavby, světlé výšky podlaží do 4 m</t>
  </si>
  <si>
    <t>původní plochy podlah</t>
  </si>
  <si>
    <t>"kancelář"2,9*7,8</t>
  </si>
  <si>
    <t>"kancelář"2,76*7,55</t>
  </si>
  <si>
    <t>"Chodba"13,24*2,75</t>
  </si>
  <si>
    <t>"Učebna"9,55*7,5</t>
  </si>
  <si>
    <t>17</t>
  </si>
  <si>
    <t>968072455</t>
  </si>
  <si>
    <t>Vybourání kovových dveřních zárubní pl do 2 m2</t>
  </si>
  <si>
    <t>875348915</t>
  </si>
  <si>
    <t>Vybourání kovových rámů oken s křídly, dveřních zárubní, vrat, stěn, ostění nebo obkladů  dveřních zárubní, plochy do 2 m2</t>
  </si>
  <si>
    <t>"(900/2000)"2*(0,9*2)</t>
  </si>
  <si>
    <t>997</t>
  </si>
  <si>
    <t>Přesun sutě</t>
  </si>
  <si>
    <t>18</t>
  </si>
  <si>
    <t>997013211</t>
  </si>
  <si>
    <t>Vnitrostaveništní doprava suti a vybouraných hmot pro budovy v do 6 m ručně</t>
  </si>
  <si>
    <t>t</t>
  </si>
  <si>
    <t>1364276085</t>
  </si>
  <si>
    <t>Vnitrostaveništní doprava suti a vybouraných hmot  vodorovně do 50 m svisle ručně pro budovy a haly výšky do 6 m</t>
  </si>
  <si>
    <t>19</t>
  </si>
  <si>
    <t>997013219</t>
  </si>
  <si>
    <t>Příplatek k vnitrostaveništní dopravě suti a vybouraných hmot za zvětšenou dopravu suti ZKD 10 m</t>
  </si>
  <si>
    <t>2124185535</t>
  </si>
  <si>
    <t>Vnitrostaveništní doprava suti a vybouraných hmot  vodorovně do 50 m Příplatek k cenám -3111 až -3217 za zvětšenou vodorovnou dopravu přes vymezenou dopravní vzdálenost za každých dalších i započatých 10 m</t>
  </si>
  <si>
    <t>1,943*5 'Přepočtené koeficientem množství</t>
  </si>
  <si>
    <t>20</t>
  </si>
  <si>
    <t>997013501</t>
  </si>
  <si>
    <t>Odvoz suti a vybouraných hmot na skládku nebo meziskládku do 1 km se složením</t>
  </si>
  <si>
    <t>1165362822</t>
  </si>
  <si>
    <t>Odvoz suti a vybouraných hmot na skládku nebo meziskládku  se složením, na vzdálenost do 1 km</t>
  </si>
  <si>
    <t>997013509</t>
  </si>
  <si>
    <t>Příplatek k odvozu suti a vybouraných hmot na skládku ZKD 1 km přes 1 km</t>
  </si>
  <si>
    <t>1072100938</t>
  </si>
  <si>
    <t>Odvoz suti a vybouraných hmot na skládku nebo meziskládku  se složením, na vzdálenost Příplatek k ceně za každý další i započatý 1 km přes 1 km</t>
  </si>
  <si>
    <t>1,943*4 'Přepočtené koeficientem množství</t>
  </si>
  <si>
    <t>22</t>
  </si>
  <si>
    <t>997013607</t>
  </si>
  <si>
    <t>Poplatek za uložení na skládce (skládkovné) stavebního odpadu keramického kód odpadu 17 01 03</t>
  </si>
  <si>
    <t>2144621268</t>
  </si>
  <si>
    <t>Poplatek za uložení stavebního odpadu na skládce (skládkovné) z tašek a keramických výrobků zatříděného do Katalogu odpadů pod kódem 17 01 03</t>
  </si>
  <si>
    <t>1,943*0,6 'Přepočtené koeficientem množství</t>
  </si>
  <si>
    <t>23</t>
  </si>
  <si>
    <t>997013631</t>
  </si>
  <si>
    <t>Poplatek za uložení na skládce (skládkovné) stavebního odpadu směsného kód odpadu 17 09 04</t>
  </si>
  <si>
    <t>745156571</t>
  </si>
  <si>
    <t>Poplatek za uložení stavebního odpadu na skládce (skládkovné) směsného stavebního a demoličního zatříděného do Katalogu odpadů pod kódem 17 09 04</t>
  </si>
  <si>
    <t>1,943*0,2 'Přepočtené koeficientem množství</t>
  </si>
  <si>
    <t>24</t>
  </si>
  <si>
    <t>997013813</t>
  </si>
  <si>
    <t>Poplatek za uložení na skládce (skládkovné) stavebního odpadu z plastických hmot kód odpadu 17 02 03</t>
  </si>
  <si>
    <t>-617570054</t>
  </si>
  <si>
    <t>Poplatek za uložení stavebního odpadu na skládce (skládkovné) z plastických hmot zatříděného do Katalogu odpadů pod kódem 17 02 03</t>
  </si>
  <si>
    <t>998</t>
  </si>
  <si>
    <t>Přesun hmot</t>
  </si>
  <si>
    <t>25</t>
  </si>
  <si>
    <t>998018001</t>
  </si>
  <si>
    <t>Přesun hmot ruční pro budovy v do 6 m</t>
  </si>
  <si>
    <t>-639996067</t>
  </si>
  <si>
    <t>Přesun hmot pro budovy občanské výstavby, bydlení, výrobu a služby  ruční - bez užití mechanizace vodorovná dopravní vzdálenost do 100 m pro budovy s jakoukoliv nosnou konstrukcí výšky do 6 m</t>
  </si>
  <si>
    <t>26</t>
  </si>
  <si>
    <t>998018011</t>
  </si>
  <si>
    <t>Příplatek k ručnímu přesunu hmot pro budovy za zvětšený přesun ZKD 100 m</t>
  </si>
  <si>
    <t>575633459</t>
  </si>
  <si>
    <t>Přesun hmot pro budovy občanské výstavby, bydlení, výrobu a služby  ruční - bez užití mechanizace Příplatek k cenám za ruční zvětšený přesun přes vymezenou největší dopravní vzdálenost za každých dalších i započatých 100 m</t>
  </si>
  <si>
    <t>PSV</t>
  </si>
  <si>
    <t>Práce a dodávky PSV</t>
  </si>
  <si>
    <t>725</t>
  </si>
  <si>
    <t>Zdravotechnika - zařizovací předměty</t>
  </si>
  <si>
    <t>27</t>
  </si>
  <si>
    <t>725210821</t>
  </si>
  <si>
    <t>Demontáž umyvadel bez výtokových armatur</t>
  </si>
  <si>
    <t>soubor</t>
  </si>
  <si>
    <t>-1676010359</t>
  </si>
  <si>
    <t>Demontáž umyvadel  bez výtokových armatur umyvadel</t>
  </si>
  <si>
    <t>"Kancelář"1,000</t>
  </si>
  <si>
    <t>763</t>
  </si>
  <si>
    <t>Konstrukce suché výstavby</t>
  </si>
  <si>
    <t>28</t>
  </si>
  <si>
    <t>763111314</t>
  </si>
  <si>
    <t>SDK příčka tl 100 mm profil CW+UW 75 desky 1xA 12,5 s izolací EI 30 Rw do 45 dB</t>
  </si>
  <si>
    <t>1522837686</t>
  </si>
  <si>
    <t>Příčka ze sádrokartonových desek  s nosnou konstrukcí z jednoduchých ocelových profilů UW, CW jednoduše opláštěná deskou standardní A tl. 12,5 mm, příčka tl. 100 mm, profil 75, s izolací, EI 30, Rw do 45 dB</t>
  </si>
  <si>
    <t>Nadpraží</t>
  </si>
  <si>
    <t>1,93*(1,82+1,72+2,24)</t>
  </si>
  <si>
    <t>29</t>
  </si>
  <si>
    <t>763111712R</t>
  </si>
  <si>
    <t>SDK příčka napojení ke stropu</t>
  </si>
  <si>
    <t>m</t>
  </si>
  <si>
    <t>999430710</t>
  </si>
  <si>
    <t>Příčka ze sádrokartonových desek  ostatní konstrukce a práce na příčkách ze sádrokartonových desek kluzné napojení příčky ke stropu</t>
  </si>
  <si>
    <t>1,82+1,72+2,24</t>
  </si>
  <si>
    <t>30</t>
  </si>
  <si>
    <t>763111722</t>
  </si>
  <si>
    <t>SDK příčka pozinkovaný úhelník k ochraně rohů</t>
  </si>
  <si>
    <t>1006889736</t>
  </si>
  <si>
    <t>Příčka ze sádrokartonových desek  ostatní konstrukce a práce na příčkách ze sádrokartonových desek ochrana rohů úhelníky pozinkované</t>
  </si>
  <si>
    <t>Nadpraží - spodní ukončení</t>
  </si>
  <si>
    <t>2*(1,82+1,72+2,24)</t>
  </si>
  <si>
    <t>31</t>
  </si>
  <si>
    <t>763111751</t>
  </si>
  <si>
    <t>Příplatek k SDK příčce za plochu do 6 m2 jednotlivě</t>
  </si>
  <si>
    <t>-1099346769</t>
  </si>
  <si>
    <t>Příčka ze sádrokartonových desek  Příplatek k cenám za plochu do 6 m2 jednotlivě</t>
  </si>
  <si>
    <t>32</t>
  </si>
  <si>
    <t>763111771</t>
  </si>
  <si>
    <t>Příplatek k SDK příčce za rovinnost kvality Q3</t>
  </si>
  <si>
    <t>2107324824</t>
  </si>
  <si>
    <t>Příčka ze sádrokartonových desek  Příplatek k cenám za rovinnost speciální tmelení kvality Q3</t>
  </si>
  <si>
    <t>33</t>
  </si>
  <si>
    <t>763131512</t>
  </si>
  <si>
    <t>SDK podhled deska 1xA 12,5 s izolací jednovrstvá spodní kce profil CD+UD</t>
  </si>
  <si>
    <t>-1553556694</t>
  </si>
  <si>
    <t>Podhled ze sádrokartonových desek  jednovrstvá zavěšená spodní konstrukce z ocelových profilů CD, UD jednoduše opláštěná deskou standardní A, tl. 12,5 mm, s izolací</t>
  </si>
  <si>
    <t>"1.02"19,6</t>
  </si>
  <si>
    <t>"1.03"32,8</t>
  </si>
  <si>
    <t>"1.04"16,8</t>
  </si>
  <si>
    <t>"1.05"23</t>
  </si>
  <si>
    <t>34</t>
  </si>
  <si>
    <t>763131714</t>
  </si>
  <si>
    <t>SDK podhled základní penetrační nátěr</t>
  </si>
  <si>
    <t>707786830</t>
  </si>
  <si>
    <t>Podhled ze sádrokartonových desek  ostatní práce a konstrukce na podhledech ze sádrokartonových desek základní penetrační nátěr</t>
  </si>
  <si>
    <t>35</t>
  </si>
  <si>
    <t>763131771</t>
  </si>
  <si>
    <t>Příplatek k SDK podhledu za rovinnost kvality Q3</t>
  </si>
  <si>
    <t>-70976170</t>
  </si>
  <si>
    <t>Podhled ze sádrokartonových desek  Příplatek k cenám za rovinnost kvality speciální tmelení kvality Q3</t>
  </si>
  <si>
    <t>36</t>
  </si>
  <si>
    <t>998763301</t>
  </si>
  <si>
    <t>Přesun hmot tonážní pro sádrokartonové konstrukce v objektech v do 6 m</t>
  </si>
  <si>
    <t>1069199402</t>
  </si>
  <si>
    <t>Přesun hmot pro konstrukce montované z desek  sádrokartonových, sádrovláknitých, cementovláknitých nebo cementových stanovený z hmotnosti přesunovaného materiálu vodorovná dopravní vzdálenost do 50 m v objektech výšky do 6 m</t>
  </si>
  <si>
    <t>37</t>
  </si>
  <si>
    <t>998763381</t>
  </si>
  <si>
    <t>Příplatek k přesunu hmot tonážní 763 SDK prováděný bez použití mechanizace</t>
  </si>
  <si>
    <t>1430337129</t>
  </si>
  <si>
    <t>Přesun hmot pro konstrukce montované z desek  sádrokartonových, sádrovláknitých, cementovláknitých nebo cementových Příplatek k cenám za přesun prováděný bez použití mechanizace pro jakoukoliv výšku objektu</t>
  </si>
  <si>
    <t>38</t>
  </si>
  <si>
    <t>998763391</t>
  </si>
  <si>
    <t>Příplatek k přesunu hmot tonážní 763 SDK za zvětšený přesun do 100 m</t>
  </si>
  <si>
    <t>-1779676073</t>
  </si>
  <si>
    <t>Přesun hmot pro konstrukce montované z desek  sádrokartonových, sádrovláknitých, cementovláknitých nebo cementových Příplatek k cenám za zvětšený přesun přes vymezenou dopravní vzdálenost do 100 m</t>
  </si>
  <si>
    <t>766</t>
  </si>
  <si>
    <t>Konstrukce truhlářské</t>
  </si>
  <si>
    <t>39</t>
  </si>
  <si>
    <t>766411821</t>
  </si>
  <si>
    <t>Demontáž truhlářského obložení stěn z palubek</t>
  </si>
  <si>
    <t>832603278</t>
  </si>
  <si>
    <t>Demontáž obložení stěn  palubkami</t>
  </si>
  <si>
    <t>D1</t>
  </si>
  <si>
    <t>"Učebna - v. 2,1m"2,1*(9,55+2*7,5)</t>
  </si>
  <si>
    <t>766411822</t>
  </si>
  <si>
    <t>Demontáž truhlářského obložení stěn podkladových roštů</t>
  </si>
  <si>
    <t>-796103036</t>
  </si>
  <si>
    <t>Demontáž obložení stěn  podkladových roštů</t>
  </si>
  <si>
    <t>41</t>
  </si>
  <si>
    <t>766660172</t>
  </si>
  <si>
    <t>Montáž dveřních křídel otvíravých jednokřídlových š přes 0,8 m do obložkové zárubně</t>
  </si>
  <si>
    <t>1460371588</t>
  </si>
  <si>
    <t>Montáž dveřních křídel dřevěných nebo plastových otevíravých do obložkové zárubně povrchově upravených jednokřídlových, šířky přes 800 mm</t>
  </si>
  <si>
    <t>42</t>
  </si>
  <si>
    <t>61162075-D1</t>
  </si>
  <si>
    <t>dveře jednokřídlé voštinové povrch laminátový plné 900x1970mm</t>
  </si>
  <si>
    <t>-25096504</t>
  </si>
  <si>
    <t>P</t>
  </si>
  <si>
    <t>Poznámka k položce:_x000D_
viz . výpis prvků PSV</t>
  </si>
  <si>
    <t>43</t>
  </si>
  <si>
    <t>766660311</t>
  </si>
  <si>
    <t>Montáž posuvných dveří jednokřídlových průchozí šířky do 800 mm do pouzdra s jednou kapsou</t>
  </si>
  <si>
    <t>-1626366660</t>
  </si>
  <si>
    <t>Montáž dveřních křídel dřevěných nebo plastových posuvných dveří do pouzdra zděné příčky s jednou kapsou jednokřídlových, průchozí šířky do 800 mm</t>
  </si>
  <si>
    <t>"D2"1</t>
  </si>
  <si>
    <t>44</t>
  </si>
  <si>
    <t>61162006-D2</t>
  </si>
  <si>
    <t>dveře jednokřídlé - prosklené 800x1970mm</t>
  </si>
  <si>
    <t>968845802</t>
  </si>
  <si>
    <t>Poznámka k položce:_x000D_
viz . výpis prvků PSV_x000D_
včetně kování pro dveřní křídlo</t>
  </si>
  <si>
    <t>45</t>
  </si>
  <si>
    <t>766660729</t>
  </si>
  <si>
    <t>Montáž dveřního interiérového kování - štítku s klikou</t>
  </si>
  <si>
    <t>-728409402</t>
  </si>
  <si>
    <t>Montáž dveřních doplňků dveřního kování interiérového štítku s klikou</t>
  </si>
  <si>
    <t>46</t>
  </si>
  <si>
    <t>54914610</t>
  </si>
  <si>
    <t>kování dveřní vrchní klika včetně rozet a montážního materiálu R BB nerez PK</t>
  </si>
  <si>
    <t>-975004497</t>
  </si>
  <si>
    <t>47</t>
  </si>
  <si>
    <t>766682112</t>
  </si>
  <si>
    <t>Montáž zárubní obložkových pro dveře jednokřídlové tl stěny do 350 mm</t>
  </si>
  <si>
    <t>-733297284</t>
  </si>
  <si>
    <t>Montáž zárubní dřevěných, plastových nebo z lamina  obložkových, pro dveře jednokřídlové, tloušťky stěny přes 170 do 350 mm</t>
  </si>
  <si>
    <t>"D1"1</t>
  </si>
  <si>
    <t>48</t>
  </si>
  <si>
    <t>61181102</t>
  </si>
  <si>
    <t>zárubeň jednokřídlá obložková s dýhovaným povrchem tl stěny 160-250mm rozměru 600-900/1970mm</t>
  </si>
  <si>
    <t>-1690256691</t>
  </si>
  <si>
    <t>49</t>
  </si>
  <si>
    <t>766811115</t>
  </si>
  <si>
    <t>Montáž korpusu kuchyňských skříněk spodních na nožičky šířky do 600 mm</t>
  </si>
  <si>
    <t>1123176113</t>
  </si>
  <si>
    <t>Montáž kuchyňských linek korpusu spodních skříněk na nožičky (včetně vyrovnání), šířky jednoho dílu do 600 mm</t>
  </si>
  <si>
    <t>"kuchyňská linka"4</t>
  </si>
  <si>
    <t>50</t>
  </si>
  <si>
    <t>766811151</t>
  </si>
  <si>
    <t>Montáž korpusu kuchyňských skříněk horních na stěnu šířky do 600 mm</t>
  </si>
  <si>
    <t>1047329308</t>
  </si>
  <si>
    <t>Montáž kuchyňských linek korpusu horních skříněk šroubovaných na stěnu, šířky jednoho dílu do 600 mm</t>
  </si>
  <si>
    <t>51</t>
  </si>
  <si>
    <t>766811212</t>
  </si>
  <si>
    <t>Montáž kuchyňské pracovní desky bez výřezu délky do 2000 mm</t>
  </si>
  <si>
    <t>-566474925</t>
  </si>
  <si>
    <t>Montáž kuchyňských linek pracovní desky bez výřezu, délky jednoho dílu přes 1000 do 2000 mm</t>
  </si>
  <si>
    <t>52</t>
  </si>
  <si>
    <t>766811221</t>
  </si>
  <si>
    <t>Příplatek k montáži kuchyňské pracovní desky za vyřezání otvoru</t>
  </si>
  <si>
    <t>-898210820</t>
  </si>
  <si>
    <t>Montáž kuchyňských linek pracovní desky Příplatek k ceně za vyřezání otvoru (včetně zaměření)</t>
  </si>
  <si>
    <t>53</t>
  </si>
  <si>
    <t>766811223</t>
  </si>
  <si>
    <t>Příplatek k montáži kuchyňské pracovní desky za usazení dřezu</t>
  </si>
  <si>
    <t>2080642910</t>
  </si>
  <si>
    <t>Montáž kuchyňských linek pracovní desky Příplatek k ceně za usazení dřezu (včetně silikonu)</t>
  </si>
  <si>
    <t>54</t>
  </si>
  <si>
    <t>766D</t>
  </si>
  <si>
    <t>Kuchyňská linka délky 2,75m, členění dle návrhu architekta. Před výrobou bude potvrzen investorem materiál a dekor dvířek. Před výrobou nutno přesné rozměry zaměřit na stavbě.</t>
  </si>
  <si>
    <t>-198317647</t>
  </si>
  <si>
    <t>55</t>
  </si>
  <si>
    <t>998766101</t>
  </si>
  <si>
    <t>Přesun hmot tonážní pro konstrukce truhlářské v objektech v do 6 m</t>
  </si>
  <si>
    <t>-1921572470</t>
  </si>
  <si>
    <t>Přesun hmot pro konstrukce truhlářské stanovený z hmotnosti přesunovaného materiálu vodorovná dopravní vzdálenost do 50 m v objektech výšky do 6 m</t>
  </si>
  <si>
    <t>56</t>
  </si>
  <si>
    <t>998766181</t>
  </si>
  <si>
    <t>Příplatek k přesunu hmot tonážní 766 prováděný bez použití mechanizace</t>
  </si>
  <si>
    <t>1085633538</t>
  </si>
  <si>
    <t>Přesun hmot pro konstrukce truhlářské stanovený z hmotnosti přesunovaného materiálu Příplatek k ceně za přesun prováděný bez použití mechanizace pro jakoukoliv výšku objektu</t>
  </si>
  <si>
    <t>57</t>
  </si>
  <si>
    <t>998766192</t>
  </si>
  <si>
    <t>Příplatek k přesunu hmot tonážní 766 za zvětšený přesun do 100 m</t>
  </si>
  <si>
    <t>820464920</t>
  </si>
  <si>
    <t>Přesun hmot pro konstrukce truhlářské stanovený z hmotnosti přesunovaného materiálu Příplatek k ceně za zvětšený přesun přes vymezenou největší dopravní vzdálenost do 100 m</t>
  </si>
  <si>
    <t>767</t>
  </si>
  <si>
    <t>Konstrukce zámečnické</t>
  </si>
  <si>
    <t>58</t>
  </si>
  <si>
    <t>767111120</t>
  </si>
  <si>
    <t>Montáž stěn pro zasklení z ocelových profilů do 100 kg</t>
  </si>
  <si>
    <t>1967465070</t>
  </si>
  <si>
    <t>Montáž stěn a příček pro zasklení  z ocelových profilů, hmotnosti jednotlivých stěn přes 50 do 100 kg</t>
  </si>
  <si>
    <t>"S4 - sestava"2,75*2,6</t>
  </si>
  <si>
    <t>59</t>
  </si>
  <si>
    <t>59054782-S4</t>
  </si>
  <si>
    <t>Prosklená stěna s celoskleněnými dvoukřídlými dveřmi, pevnými boky a pevným nadsvětlíkem zasklení bezpečnostním sklem v hliníkovém profilu.</t>
  </si>
  <si>
    <t>1829254129</t>
  </si>
  <si>
    <t>Poznámka k položce:_x000D_
Podrobný posi viz. Výpis prvků PSV</t>
  </si>
  <si>
    <t>60</t>
  </si>
  <si>
    <t>767620117</t>
  </si>
  <si>
    <t>Montáž oken kovových zdvojených pevných do zdiva plochy do 2,5 m2</t>
  </si>
  <si>
    <t>91072096</t>
  </si>
  <si>
    <t>Montáž oken zdvojených  z hliníkových nebo ocelových profilů na polyuretanovou pěnu pevných do zdiva, plochy přes 1,5 do 2,5 m2</t>
  </si>
  <si>
    <t>"S1 - část sestavy"1,7*1</t>
  </si>
  <si>
    <t>"S2 - část sestavy"1,7*1</t>
  </si>
  <si>
    <t>"S3 - část sestavy"2,2*1</t>
  </si>
  <si>
    <t>61</t>
  </si>
  <si>
    <t>55341002</t>
  </si>
  <si>
    <t>okno Al s fixním zasklením dvojsklo přes plochu 1m2 do v 1,5m</t>
  </si>
  <si>
    <t>2107482001</t>
  </si>
  <si>
    <t>62</t>
  </si>
  <si>
    <t>767620118</t>
  </si>
  <si>
    <t>Montáž oken kovových zdvojených pevných do zdiva plochy přes 2,5 m2</t>
  </si>
  <si>
    <t>-770668673</t>
  </si>
  <si>
    <t>Montáž oken zdvojených  z hliníkových nebo ocelových profilů na polyuretanovou pěnu pevných do zdiva, plochy přes 2,5 m2</t>
  </si>
  <si>
    <t>"S05"2,4*1,15</t>
  </si>
  <si>
    <t>"S06"3,35*1,15</t>
  </si>
  <si>
    <t>63</t>
  </si>
  <si>
    <t>55341003</t>
  </si>
  <si>
    <t>okno Al s fixním zasklením trojsklo přes plochu 1m2 do v 1,5m</t>
  </si>
  <si>
    <t>-1192019187</t>
  </si>
  <si>
    <t>64</t>
  </si>
  <si>
    <t>767640311</t>
  </si>
  <si>
    <t>Montáž dveří ocelových vnitřních jednokřídlových</t>
  </si>
  <si>
    <t>1674957111</t>
  </si>
  <si>
    <t>Montáž dveří ocelových  vnitřních jednokřídlových</t>
  </si>
  <si>
    <t>"S1 - část sestavy"1</t>
  </si>
  <si>
    <t>"S2 - část sestavy"1</t>
  </si>
  <si>
    <t>"S3 - část sestavy"1</t>
  </si>
  <si>
    <t>65</t>
  </si>
  <si>
    <t>63445002-R</t>
  </si>
  <si>
    <t>dveře jednokřídlé celoprosklené čiré 80x1970mm</t>
  </si>
  <si>
    <t>1255797764</t>
  </si>
  <si>
    <t>Poznámka k položce:_x000D_
Parapetry dle výpisu prvku PSV</t>
  </si>
  <si>
    <t>66</t>
  </si>
  <si>
    <t>998767101</t>
  </si>
  <si>
    <t>Přesun hmot tonážní pro zámečnické konstrukce v objektech v do 6 m</t>
  </si>
  <si>
    <t>75225127</t>
  </si>
  <si>
    <t>Přesun hmot pro zámečnické konstrukce  stanovený z hmotnosti přesunovaného materiálu vodorovná dopravní vzdálenost do 50 m v objektech výšky do 6 m</t>
  </si>
  <si>
    <t>67</t>
  </si>
  <si>
    <t>998767181</t>
  </si>
  <si>
    <t>Příplatek k přesunu hmot tonážní 767 prováděný bez použití mechanizace</t>
  </si>
  <si>
    <t>588361206</t>
  </si>
  <si>
    <t>Přesun hmot pro zámečnické konstrukce  stanovený z hmotnosti přesunovaného materiálu Příplatek k cenám za přesun prováděný bez použití mechanizace pro jakoukoliv výšku objektu</t>
  </si>
  <si>
    <t>68</t>
  </si>
  <si>
    <t>998767192</t>
  </si>
  <si>
    <t>Příplatek k přesunu hmot tonážní 767 za zvětšený přesun do 100 m</t>
  </si>
  <si>
    <t>1385432032</t>
  </si>
  <si>
    <t>Přesun hmot pro zámečnické konstrukce  stanovený z hmotnosti přesunovaného materiálu Příplatek k cenám za zvětšený přesun přes vymezenou největší dopravní vzdálenost do 100 m</t>
  </si>
  <si>
    <t>776</t>
  </si>
  <si>
    <t>Podlahy povlakové</t>
  </si>
  <si>
    <t>69</t>
  </si>
  <si>
    <t>776111116</t>
  </si>
  <si>
    <t>Odstranění zbytků lepidla z podkladu povlakových podlah broušením</t>
  </si>
  <si>
    <t>524469550</t>
  </si>
  <si>
    <t>Příprava podkladu broušení podlah stávajícího podkladu pro odstranění lepidla (po starých krytinách)</t>
  </si>
  <si>
    <t>100</t>
  </si>
  <si>
    <t>776111311</t>
  </si>
  <si>
    <t>Vysátí podkladu povlakových podlah</t>
  </si>
  <si>
    <t>CS ÚRS 2021 02</t>
  </si>
  <si>
    <t>762193041</t>
  </si>
  <si>
    <t>Příprava podkladu vysátí podlah</t>
  </si>
  <si>
    <t>"1.01"26,7</t>
  </si>
  <si>
    <t>"1.06"11,1</t>
  </si>
  <si>
    <t>"1.07"17,4</t>
  </si>
  <si>
    <t>101</t>
  </si>
  <si>
    <t>776121112</t>
  </si>
  <si>
    <t>Vodou ředitelná penetrace savého podkladu povlakových podlah</t>
  </si>
  <si>
    <t>891520763</t>
  </si>
  <si>
    <t>Příprava podkladu penetrace vodou ředitelná podlah</t>
  </si>
  <si>
    <t>102</t>
  </si>
  <si>
    <t>776141112</t>
  </si>
  <si>
    <t>Vyrovnání podkladu povlakových podlah stěrkou pevnosti 20 MPa tl přes 3 do 5 mm</t>
  </si>
  <si>
    <t>-412137844</t>
  </si>
  <si>
    <t>Příprava podkladu vyrovnání samonivelační stěrkou podlah min.pevnosti 20 MPa, tloušťky přes 3 do 5 mm</t>
  </si>
  <si>
    <t>70</t>
  </si>
  <si>
    <t>776201812</t>
  </si>
  <si>
    <t>Demontáž lepených povlakových podlah s podložkou ručně</t>
  </si>
  <si>
    <t>-1577700352</t>
  </si>
  <si>
    <t>Demontáž povlakových podlahovin lepených ručně s podložkou</t>
  </si>
  <si>
    <t>105</t>
  </si>
  <si>
    <t>776211111</t>
  </si>
  <si>
    <t>Lepení textilních pásů</t>
  </si>
  <si>
    <t>-1179336565</t>
  </si>
  <si>
    <t>Montáž textilních podlahovin lepením pásů standardních</t>
  </si>
  <si>
    <t>106</t>
  </si>
  <si>
    <t>69751061</t>
  </si>
  <si>
    <t>koberec zátěžový vpichovaný role š 2m, vlákno 100% PA, hm 400g/m2, zátěž 33, útlum 21dB, hořlavost Bfl S1</t>
  </si>
  <si>
    <t>-2133239042</t>
  </si>
  <si>
    <t>55,2*1,1 'Přepočtené koeficientem množství</t>
  </si>
  <si>
    <t>103</t>
  </si>
  <si>
    <t>776241111</t>
  </si>
  <si>
    <t>Lepení hladkých (bez vzoru) pásů ze sametového vinylu</t>
  </si>
  <si>
    <t>-575466646</t>
  </si>
  <si>
    <t>Montáž podlahovin ze sametového vinylu lepením pásů hladkých (bez vzoru)</t>
  </si>
  <si>
    <t>104</t>
  </si>
  <si>
    <t>28411051</t>
  </si>
  <si>
    <t>dílce vinylové tl 2,5mm, nášlapná vrstva 0,55mm, úprava PUR, třída zátěže 23/33/42, otlak 0,05mm, R10, třída otěru T, hořlavost Bfl S1, bez ftalátů</t>
  </si>
  <si>
    <t>-1389899266</t>
  </si>
  <si>
    <t>92,2*1,1 'Přepočtené koeficientem množství</t>
  </si>
  <si>
    <t>71</t>
  </si>
  <si>
    <t>776410811</t>
  </si>
  <si>
    <t>Odstranění soklíků a lišt pryžových nebo plastových</t>
  </si>
  <si>
    <t>-206636174</t>
  </si>
  <si>
    <t>Demontáž soklíků nebo lišt pryžových nebo plastových</t>
  </si>
  <si>
    <t>"kancelář"2*2,9+2*7,8</t>
  </si>
  <si>
    <t>"kancelář"2*2,76+2*7,55</t>
  </si>
  <si>
    <t>"Chodba"2*13,24+2*2,75</t>
  </si>
  <si>
    <t>"Učebna"2*9,55+2*7,5</t>
  </si>
  <si>
    <t>107</t>
  </si>
  <si>
    <t>776411111</t>
  </si>
  <si>
    <t>Montáž obvodových soklíků výšky do 80 mm</t>
  </si>
  <si>
    <t>1843433128</t>
  </si>
  <si>
    <t>Montáž soklíků lepením obvodových, výšky do 80 mm</t>
  </si>
  <si>
    <t>"1.02"2*(7,58+0,9+1,07)+2*2,06</t>
  </si>
  <si>
    <t>"1.03"2*9,55+2*5,45</t>
  </si>
  <si>
    <t>"1.04"2*3,145+2*5,45</t>
  </si>
  <si>
    <t>"1.05"2*2,9+2*7,8</t>
  </si>
  <si>
    <t>108</t>
  </si>
  <si>
    <t>28411003</t>
  </si>
  <si>
    <t>lišta soklová PVC 30x30mm</t>
  </si>
  <si>
    <t>-1204127704</t>
  </si>
  <si>
    <t>91,81*1,02 'Přepočtené koeficientem množství</t>
  </si>
  <si>
    <t>109</t>
  </si>
  <si>
    <t>776421111</t>
  </si>
  <si>
    <t>Montáž obvodových lišt lepením</t>
  </si>
  <si>
    <t>-1684247062</t>
  </si>
  <si>
    <t>Montáž lišt obvodových lepených</t>
  </si>
  <si>
    <t>"1.01/6"2*13,24+2*2,75</t>
  </si>
  <si>
    <t>"1.07"2*2,76+2*7,55</t>
  </si>
  <si>
    <t>110</t>
  </si>
  <si>
    <t>69751200</t>
  </si>
  <si>
    <t>lišta kobercová 50x7mm</t>
  </si>
  <si>
    <t>-612362889</t>
  </si>
  <si>
    <t>52,6*1,02 'Přepočtené koeficientem množství</t>
  </si>
  <si>
    <t>111</t>
  </si>
  <si>
    <t>998776101</t>
  </si>
  <si>
    <t>Přesun hmot tonážní pro podlahy povlakové v objektech v do 6 m</t>
  </si>
  <si>
    <t>-1089936986</t>
  </si>
  <si>
    <t>Přesun hmot pro podlahy povlakové  stanovený z hmotnosti přesunovaného materiálu vodorovná dopravní vzdálenost do 50 m v objektech výšky do 6 m</t>
  </si>
  <si>
    <t>112</t>
  </si>
  <si>
    <t>998776181</t>
  </si>
  <si>
    <t>Příplatek k přesunu hmot tonážní 776 prováděný bez použití mechanizace</t>
  </si>
  <si>
    <t>-1480682809</t>
  </si>
  <si>
    <t>Přesun hmot pro podlahy povlakové  stanovený z hmotnosti přesunovaného materiálu Příplatek k cenám za přesun prováděný bez použití mechanizace pro jakoukoliv výšku objektu</t>
  </si>
  <si>
    <t>113</t>
  </si>
  <si>
    <t>998776192</t>
  </si>
  <si>
    <t>Příplatek k přesunu hmot tonážní 776 za zvětšený přesun do 100 m</t>
  </si>
  <si>
    <t>-1435842008</t>
  </si>
  <si>
    <t>Přesun hmot pro podlahy povlakové  stanovený z hmotnosti přesunovaného materiálu Příplatek k cenám za zvětšený přesun přes vymezenou největší dopravní vzdálenost do 100 m</t>
  </si>
  <si>
    <t>781</t>
  </si>
  <si>
    <t>Dokončovací práce - obklady</t>
  </si>
  <si>
    <t>72</t>
  </si>
  <si>
    <t>781121011</t>
  </si>
  <si>
    <t>Nátěr penetrační na stěnu</t>
  </si>
  <si>
    <t>-1128364018</t>
  </si>
  <si>
    <t>Příprava podkladu před provedením obkladu nátěr penetrační na stěnu</t>
  </si>
  <si>
    <t>Stěna za kuchyňkou</t>
  </si>
  <si>
    <t>(2,75+2*0,64)*1,5</t>
  </si>
  <si>
    <t>73</t>
  </si>
  <si>
    <t>781151031</t>
  </si>
  <si>
    <t>Celoplošné vyrovnání podkladu stěrkou tl 3 mm</t>
  </si>
  <si>
    <t>1638212294</t>
  </si>
  <si>
    <t>Příprava podkladu před provedením obkladu celoplošné vyrovnání podkladu stěrkou, tloušťky 3 mm</t>
  </si>
  <si>
    <t>74</t>
  </si>
  <si>
    <t>781473810</t>
  </si>
  <si>
    <t>Demontáž obkladů z obkladaček keramických lepených</t>
  </si>
  <si>
    <t>-2038820727</t>
  </si>
  <si>
    <t>Demontáž obkladů z dlaždic keramických lepených</t>
  </si>
  <si>
    <t>D3</t>
  </si>
  <si>
    <t>"Kancelář"1,8*1,4</t>
  </si>
  <si>
    <t>75</t>
  </si>
  <si>
    <t>781474113</t>
  </si>
  <si>
    <t>Montáž obkladů vnitřních keramických hladkých do 19 ks/m2 lepených flexibilním lepidlem</t>
  </si>
  <si>
    <t>-755423456</t>
  </si>
  <si>
    <t>Montáž obkladů vnitřních stěn z dlaždic keramických lepených flexibilním lepidlem maloformátových hladkých přes 12 do 19 ks/m2</t>
  </si>
  <si>
    <t>76</t>
  </si>
  <si>
    <t>59761071</t>
  </si>
  <si>
    <t>obklad keramický hladký přes 12 do 19ks/m2</t>
  </si>
  <si>
    <t>-1484687944</t>
  </si>
  <si>
    <t>6,045*1,1 'Přepočtené koeficientem množství</t>
  </si>
  <si>
    <t>77</t>
  </si>
  <si>
    <t>781477111</t>
  </si>
  <si>
    <t>Příplatek k montáži obkladů vnitřních keramických hladkých za plochu do 10 m2</t>
  </si>
  <si>
    <t>585711721</t>
  </si>
  <si>
    <t>Montáž obkladů vnitřních stěn z dlaždic keramických Příplatek k cenám za plochu do 10 m2 jednotlivě</t>
  </si>
  <si>
    <t>78</t>
  </si>
  <si>
    <t>998781101</t>
  </si>
  <si>
    <t>Přesun hmot tonážní pro obklady keramické v objektech v do 6 m</t>
  </si>
  <si>
    <t>-740458259</t>
  </si>
  <si>
    <t>Přesun hmot pro obklady keramické  stanovený z hmotnosti přesunovaného materiálu vodorovná dopravní vzdálenost do 50 m v objektech výšky do 6 m</t>
  </si>
  <si>
    <t>79</t>
  </si>
  <si>
    <t>998781181</t>
  </si>
  <si>
    <t>Příplatek k přesunu hmot tonážní 781 prováděný bez použití mechanizace</t>
  </si>
  <si>
    <t>-707277659</t>
  </si>
  <si>
    <t>Přesun hmot pro obklady keramické  stanovený z hmotnosti přesunovaného materiálu Příplatek k cenám za přesun prováděný bez použití mechanizace pro jakoukoliv výšku objektu</t>
  </si>
  <si>
    <t>80</t>
  </si>
  <si>
    <t>998781192</t>
  </si>
  <si>
    <t>Příplatek k přesunu hmot tonážní 781 za zvětšený přesun do 100 m</t>
  </si>
  <si>
    <t>230296592</t>
  </si>
  <si>
    <t>Přesun hmot pro obklady keramické  stanovený z hmotnosti přesunovaného materiálu Příplatek k cenám za zvětšený přesun přes vymezenou největší dopravní vzdálenost do 100 m</t>
  </si>
  <si>
    <t>783</t>
  </si>
  <si>
    <t>Dokončovací práce - nátěry</t>
  </si>
  <si>
    <t>81</t>
  </si>
  <si>
    <t>783601325</t>
  </si>
  <si>
    <t>Odmaštění článkových otopných těles vodou ředitelným odmašťovačem před provedením nátěru</t>
  </si>
  <si>
    <t>-1225713947</t>
  </si>
  <si>
    <t>Příprava podkladu otopných těles před provedením nátěrů článkových odmaštěním vodou ředitelným</t>
  </si>
  <si>
    <t>Otopná tělesa pod okny</t>
  </si>
  <si>
    <t>8*(1,6*0,8)</t>
  </si>
  <si>
    <t>82</t>
  </si>
  <si>
    <t>783601421</t>
  </si>
  <si>
    <t>Ometení článkových otopných těles před provedením nátěru</t>
  </si>
  <si>
    <t>364092219</t>
  </si>
  <si>
    <t>Příprava podkladu otopných těles před provedením nátěrů článkových očištění ometením</t>
  </si>
  <si>
    <t>83</t>
  </si>
  <si>
    <t>783601713</t>
  </si>
  <si>
    <t>Odmaštění vodou ředitelným odmašťovačem potrubí DN do 50 mm</t>
  </si>
  <si>
    <t>515274857</t>
  </si>
  <si>
    <t>Příprava podkladu armatur a kovových potrubí před provedením nátěru potrubí do DN 50 mm odmaštěním, odmašťovačem vodou ředitelným</t>
  </si>
  <si>
    <t>Potrubí k Otopným tělesům</t>
  </si>
  <si>
    <t>"Předpoklad"(8+12+8+12)</t>
  </si>
  <si>
    <t>84</t>
  </si>
  <si>
    <t>783606813</t>
  </si>
  <si>
    <t>Odstranění nátěrů z článkových otopných těles odstraňovačem nátěrů</t>
  </si>
  <si>
    <t>158719165</t>
  </si>
  <si>
    <t>Odstranění nátěrů z otopných těles článkových odstraňovačem nátěrů s obroušením</t>
  </si>
  <si>
    <t>85</t>
  </si>
  <si>
    <t>783606863</t>
  </si>
  <si>
    <t>Odstranění nátěrů z potrubí DN do 50 mm odstraňovačem nátěrů</t>
  </si>
  <si>
    <t>113539135</t>
  </si>
  <si>
    <t>Odstranění nátěrů z armatur a kovových potrubí potrubí do DN 50 mm odstraňovačem nátěrů</t>
  </si>
  <si>
    <t>86</t>
  </si>
  <si>
    <t>783624111</t>
  </si>
  <si>
    <t>Základní jednonásobný akrylátový nátěr článkových otopných těles</t>
  </si>
  <si>
    <t>1520445313</t>
  </si>
  <si>
    <t>Základní nátěr otopných těles jednonásobný článkových akrylátový</t>
  </si>
  <si>
    <t>87</t>
  </si>
  <si>
    <t>783624551</t>
  </si>
  <si>
    <t>Základní jednonásobný akrylátový nátěr potrubí DN do 50 mm</t>
  </si>
  <si>
    <t>-952388516</t>
  </si>
  <si>
    <t>Základní nátěr armatur a kovových potrubí jednonásobný potrubí do DN 50 mm akrylátový</t>
  </si>
  <si>
    <t>88</t>
  </si>
  <si>
    <t>783627117</t>
  </si>
  <si>
    <t>Krycí dvojnásobný akrylátový nátěr článkových otopných těles</t>
  </si>
  <si>
    <t>-992669116</t>
  </si>
  <si>
    <t>Krycí nátěr (email) otopných těles článkových dvojnásobný akrylátový</t>
  </si>
  <si>
    <t>89</t>
  </si>
  <si>
    <t>783627611</t>
  </si>
  <si>
    <t>Krycí dvojnásobný akrylátový nátěr potrubí DN do 50 mm</t>
  </si>
  <si>
    <t>1793884150</t>
  </si>
  <si>
    <t>Krycí nátěr (email) armatur a kovových potrubí potrubí do DN 50 mm dvojnásobný akrylátový</t>
  </si>
  <si>
    <t>784</t>
  </si>
  <si>
    <t>Dokončovací práce - malby a tapety</t>
  </si>
  <si>
    <t>90</t>
  </si>
  <si>
    <t>784121003</t>
  </si>
  <si>
    <t>Oškrabání malby v mísnostech výšky do 5,00 m</t>
  </si>
  <si>
    <t>-2060218840</t>
  </si>
  <si>
    <t>Oškrabání malby v místnostech výšky přes 3,80 do 5,00 m</t>
  </si>
  <si>
    <t>v - 3.93</t>
  </si>
  <si>
    <t>91</t>
  </si>
  <si>
    <t>784171101</t>
  </si>
  <si>
    <t>Zakrytí vnitřních podlah včetně pozdějšího odkrytí</t>
  </si>
  <si>
    <t>1681621229</t>
  </si>
  <si>
    <t>Zakrytí nemalovaných ploch (materiál ve specifikaci) včetně pozdějšího odkrytí podlah</t>
  </si>
  <si>
    <t>92</t>
  </si>
  <si>
    <t>58124844</t>
  </si>
  <si>
    <t>fólie pro malířské potřeby zakrývací tl 25µ 4x5m</t>
  </si>
  <si>
    <t>-1567502756</t>
  </si>
  <si>
    <t>151,493*1,05 'Přepočtené koeficientem množství</t>
  </si>
  <si>
    <t>93</t>
  </si>
  <si>
    <t>784181103</t>
  </si>
  <si>
    <t>Základní akrylátová jednonásobná penetrace podkladu v místnostech výšky do 5,00 m</t>
  </si>
  <si>
    <t>1756584636</t>
  </si>
  <si>
    <t>Penetrace podkladu jednonásobná základní akrylátová v místnostech výšky přes 3,80 do 5,00 m</t>
  </si>
  <si>
    <t>-(2,75+2*0,64)*1,5</t>
  </si>
  <si>
    <t>2*1,93*(1,82+1,72+2,24)</t>
  </si>
  <si>
    <t>94</t>
  </si>
  <si>
    <t>784221103</t>
  </si>
  <si>
    <t>Dvojnásobné bílé malby ze směsí za sucha dobře otěruvzdorných v místnostech do 5,00 m</t>
  </si>
  <si>
    <t>-1823325144</t>
  </si>
  <si>
    <t>Malby z malířských směsí otěruvzdorných za sucha dvojnásobné, bílé za sucha otěruvzdorné dobře v místnostech výšky přes 3,80 do 5,00 m</t>
  </si>
  <si>
    <t>95</t>
  </si>
  <si>
    <t>784221151</t>
  </si>
  <si>
    <t>Příplatek k cenám 2x maleb za sucha otěruvzdorných za barevnou malbu v odstínu světlém</t>
  </si>
  <si>
    <t>-1441314038</t>
  </si>
  <si>
    <t>Malby z malířských směsí otěruvzdorných za sucha Příplatek k cenám dvojnásobných maleb na tónovacích automatech, v odstínu světlém</t>
  </si>
  <si>
    <t>HZS</t>
  </si>
  <si>
    <t>Hodinové zúčtovací sazby</t>
  </si>
  <si>
    <t>96</t>
  </si>
  <si>
    <t>HZS1291</t>
  </si>
  <si>
    <t>Hodinová zúčtovací sazba pomocný stavební dělník</t>
  </si>
  <si>
    <t>hod</t>
  </si>
  <si>
    <t>512</t>
  </si>
  <si>
    <t>607104341</t>
  </si>
  <si>
    <t>Hodinové zúčtovací sazby profesí HSV  zemní a pomocné práce pomocný stavební dělník</t>
  </si>
  <si>
    <t>Poznámka k položce:_x000D_
Neočekávané práce - Bude účtováno dle skutečně provedených prací zapsaných ve stavebním deníku a odsouhlasených TDI</t>
  </si>
  <si>
    <t>98</t>
  </si>
  <si>
    <t>HZS1312</t>
  </si>
  <si>
    <t>Hodinová zúčtovací sazba omítkář - štukatér</t>
  </si>
  <si>
    <t>524031902</t>
  </si>
  <si>
    <t>Hodinové zúčtovací sazby profesí HSV  provádění konstrukcí omítkář - štukatér</t>
  </si>
  <si>
    <t>97</t>
  </si>
  <si>
    <t>HZS2121</t>
  </si>
  <si>
    <t>Hodinová zúčtovací sazba truhlář</t>
  </si>
  <si>
    <t>-396070818</t>
  </si>
  <si>
    <t>Hodinové zúčtovací sazby profesí PSV  provádění stavebních konstrukcí truhlář</t>
  </si>
  <si>
    <t>99</t>
  </si>
  <si>
    <t>HZS2331</t>
  </si>
  <si>
    <t>Hodinová zúčtovací sazba podlahář</t>
  </si>
  <si>
    <t>1241351380</t>
  </si>
  <si>
    <t>Hodinové zúčtovací sazby profesí PSV  úpravy povrchů a podlahy podlahář</t>
  </si>
  <si>
    <t>ASŘ 02 - Výměna oken</t>
  </si>
  <si>
    <t xml:space="preserve">    764 - Konstrukce klempířské</t>
  </si>
  <si>
    <t>619995001</t>
  </si>
  <si>
    <t>Začištění omítek kolem oken, dveří, podlah nebo obkladů</t>
  </si>
  <si>
    <t>1090091158</t>
  </si>
  <si>
    <t>Začištění omítek (s dodáním hmot)  kolem oken, dveří, podlah, obkladů apod.</t>
  </si>
  <si>
    <t>"P01"4*(1,5+2*2,5)</t>
  </si>
  <si>
    <t>629135102</t>
  </si>
  <si>
    <t>Vyrovnávací vrstva pod klempířské prvky z MC š do 300 mm</t>
  </si>
  <si>
    <t>-1111677350</t>
  </si>
  <si>
    <t>Vyrovnávací vrstva z cementové malty pod klempířskými prvky  šířky přes 150 do 300 mm</t>
  </si>
  <si>
    <t>"P01"4*1,5</t>
  </si>
  <si>
    <t>968062377</t>
  </si>
  <si>
    <t>Vybourání dřevěných rámů oken zdvojených včetně křídel pl přes 4 m2</t>
  </si>
  <si>
    <t>1477709138</t>
  </si>
  <si>
    <t>Vybourání dřevěných rámů oken s křídly, dveřních zárubní, vrat, stěn, ostění nebo obkladů  rámů oken s křídly zdvojených, plochy přes 4 m2</t>
  </si>
  <si>
    <t>"P01"4*(1,5*2,5)</t>
  </si>
  <si>
    <t>-1046333464</t>
  </si>
  <si>
    <t>1442919616</t>
  </si>
  <si>
    <t>0,503*5 'Přepočtené koeficientem množství</t>
  </si>
  <si>
    <t>-3768252</t>
  </si>
  <si>
    <t>-1641050661</t>
  </si>
  <si>
    <t>1346670197</t>
  </si>
  <si>
    <t>0,503*0,4 'Přepočtené koeficientem množství</t>
  </si>
  <si>
    <t>997013804</t>
  </si>
  <si>
    <t>Poplatek za uložení na skládce (skládkovné) stavebního odpadu ze skla kód odpadu 17 02 02</t>
  </si>
  <si>
    <t>-959703544</t>
  </si>
  <si>
    <t>Poplatek za uložení stavebního odpadu na skládce (skládkovné) ze skla zatříděného do Katalogu odpadů pod kódem 17 02 02</t>
  </si>
  <si>
    <t>0,503*0,3 'Přepočtené koeficientem množství</t>
  </si>
  <si>
    <t>997013811</t>
  </si>
  <si>
    <t>Poplatek za uložení na skládce (skládkovné) stavebního odpadu dřevěného kód odpadu 17 02 01</t>
  </si>
  <si>
    <t>-1257577150</t>
  </si>
  <si>
    <t>Poplatek za uložení stavebního odpadu na skládce (skládkovné) dřevěného zatříděného do Katalogu odpadů pod kódem 17 02 01</t>
  </si>
  <si>
    <t>954013303</t>
  </si>
  <si>
    <t>764</t>
  </si>
  <si>
    <t>Konstrukce klempířské</t>
  </si>
  <si>
    <t>764002851</t>
  </si>
  <si>
    <t>Demontáž oplechování parapetů do suti</t>
  </si>
  <si>
    <t>-547907087</t>
  </si>
  <si>
    <t>Demontáž klempířských konstrukcí oplechování parapetů do suti</t>
  </si>
  <si>
    <t>2*1,5</t>
  </si>
  <si>
    <t>764216404</t>
  </si>
  <si>
    <t>Oplechování parapetů rovných mechanicky kotvené z Pz plechu rš 330 mm</t>
  </si>
  <si>
    <t>567496004</t>
  </si>
  <si>
    <t>Oplechování parapetů z pozinkovaného plechu rovných mechanicky kotvené, bez rohů rš 330 mm</t>
  </si>
  <si>
    <t>764216404-P</t>
  </si>
  <si>
    <t>Oplechování parapetů rovných mechanicky kotvené z Pz plechu rš 330 mm - Příplatek</t>
  </si>
  <si>
    <t>1990075390</t>
  </si>
  <si>
    <t>Oplechování parapetů z pozinkovaného plechu rovných mechanicky kotvené, bez rohů rš 330 mm -  - Příplatek</t>
  </si>
  <si>
    <t>Poznámka k položce:_x000D_
Příplatek za složitost a napojení na stávající oplechování římsy</t>
  </si>
  <si>
    <t>998764101</t>
  </si>
  <si>
    <t>Přesun hmot tonážní pro konstrukce klempířské v objektech v do 6 m</t>
  </si>
  <si>
    <t>420365211</t>
  </si>
  <si>
    <t>Přesun hmot pro konstrukce klempířské stanovený z hmotnosti přesunovaného materiálu vodorovná dopravní vzdálenost do 50 m v objektech výšky do 6 m</t>
  </si>
  <si>
    <t>998764181</t>
  </si>
  <si>
    <t>Příplatek k přesunu hmot tonážní 764 prováděný bez použití mechanizace</t>
  </si>
  <si>
    <t>1735624631</t>
  </si>
  <si>
    <t>Přesun hmot pro konstrukce klempířské stanovený z hmotnosti přesunovaného materiálu Příplatek k cenám za přesun prováděný bez použití mechanizace pro jakoukoliv výšku objektu</t>
  </si>
  <si>
    <t>766441822</t>
  </si>
  <si>
    <t>Demontáž parapetních desek dřevěných nebo plastových šířky přes 30 cm délky přes 1,0 m</t>
  </si>
  <si>
    <t>-1049137403</t>
  </si>
  <si>
    <t>Demontáž parapetních desek dřevěných nebo plastových šířky přes 300 mm délky přes 1 m</t>
  </si>
  <si>
    <t>766622132</t>
  </si>
  <si>
    <t>Montáž plastových oken plochy přes 1 m2 otevíravých výšky do 2,5 m s rámem do zdiva</t>
  </si>
  <si>
    <t>-609032073</t>
  </si>
  <si>
    <t>Montáž oken plastových včetně montáže rámu plochy přes 1 m2 otevíravých do zdiva, výšky přes 1,5 do 2,5 m</t>
  </si>
  <si>
    <t>61140053-P01</t>
  </si>
  <si>
    <t>P01 - okno plastové otevíravé/sklopné dvojsklo přes plochu 1m2 v 1,5-2,5m</t>
  </si>
  <si>
    <t>-16121144</t>
  </si>
  <si>
    <t>Poznámka k položce:_x000D_
Okno z plastových profilů, třídílné s pevným sloupkem a_x000D_
třídílným nadsvětlíkem otočné a sklápěcí,_x000D_
zasklené izolačním dvojsklem,_x000D_
Prostup tepla vč.Uw= 1,1W/m2K pro zkušební rozměr dle_x000D_
ČSN 10 077-1, ČSN 10 077-2_x000D_
Propustnost vzduchu: tř. 4, PN-EN 12207:2001_x000D_
Vodotěsnost: tř. E 1500, PN-EN 12208:2001_x000D_
Zatížení větrem: tř.C5, PN-EN 12211:2001, PN-EN_x000D_
12210:2001_x000D_
Počet požadovaných těsnění: min.3, těsnící materiál EPDM_x000D_
(dle DIN 7863)_x000D_
Paropropustný těsnící okenní pás_x000D_
Distanční rámeček plastový_x000D_
Vnější parapet pozink- nutno napojit na stávající_x000D_
oplechování římsy_x000D_
Vnitřní parapet z desky MDF tl. 28mm- bílý</t>
  </si>
  <si>
    <t>"P01"4</t>
  </si>
  <si>
    <t>766694122</t>
  </si>
  <si>
    <t>Montáž parapetních dřevěných nebo plastových šířky přes 30 cm délky do 1,6 m</t>
  </si>
  <si>
    <t>-1616085342</t>
  </si>
  <si>
    <t>Montáž ostatních truhlářských konstrukcí parapetních desek dřevěných nebo plastových šířky přes 300 mm, délky přes 1000 do 1600 mm</t>
  </si>
  <si>
    <t>60794104</t>
  </si>
  <si>
    <t>deska parapetní dřevotřísková vnitřní 340x1000mm</t>
  </si>
  <si>
    <t>-1809747584</t>
  </si>
  <si>
    <t>-1923813144</t>
  </si>
  <si>
    <t>998081372</t>
  </si>
  <si>
    <t>-540083191</t>
  </si>
  <si>
    <t>TI 01 - Elktroinstalace - Silnoproud</t>
  </si>
  <si>
    <t xml:space="preserve">    741 - Elektroinstalace - silnoproud</t>
  </si>
  <si>
    <t xml:space="preserve">      Rozpis rozvaděče R1. - Rozpis rozvaděče R1.</t>
  </si>
  <si>
    <t>OST - Ostatní</t>
  </si>
  <si>
    <t>VRN - Vedlejší rozpočtové náklady</t>
  </si>
  <si>
    <t xml:space="preserve">    VRN4 - Inženýrská činnost</t>
  </si>
  <si>
    <t xml:space="preserve">    VRN9 - Ostatní náklady</t>
  </si>
  <si>
    <t>219001212</t>
  </si>
  <si>
    <t>vybour.otvoru ve zdi/cihla/ do pr.60mm/tl.do 0,30m</t>
  </si>
  <si>
    <t>ks</t>
  </si>
  <si>
    <t>927593887</t>
  </si>
  <si>
    <t>219001252</t>
  </si>
  <si>
    <t>vybourání otvoru ve zdi/cihla/ do 1m2/tl.do 0,30m</t>
  </si>
  <si>
    <t>m3</t>
  </si>
  <si>
    <t>-410869825</t>
  </si>
  <si>
    <t>219002612</t>
  </si>
  <si>
    <t>vysekání rýhy/zeď cihla/ hl.do 30mm/š.do 70mm</t>
  </si>
  <si>
    <t>1213948503</t>
  </si>
  <si>
    <t>741</t>
  </si>
  <si>
    <t>Elektroinstalace - silnoproud</t>
  </si>
  <si>
    <t>210010321</t>
  </si>
  <si>
    <t>krabicová rozvodka vč.svorkovn.a zapojení(-KR68)</t>
  </si>
  <si>
    <t>-421435557</t>
  </si>
  <si>
    <t>000311111</t>
  </si>
  <si>
    <t>krabice univerzální/přístrojová KU68/1</t>
  </si>
  <si>
    <t>1515521364</t>
  </si>
  <si>
    <t>-997564771</t>
  </si>
  <si>
    <t>000311117</t>
  </si>
  <si>
    <t>krabice univerz/rozvodka KU68-1903 vč.KO68 +S66</t>
  </si>
  <si>
    <t>-542769244</t>
  </si>
  <si>
    <t>210110041</t>
  </si>
  <si>
    <t>spínač zapuštěný vč.zapojení 1pólový/řazení 1</t>
  </si>
  <si>
    <t>-433403772</t>
  </si>
  <si>
    <t>000409024</t>
  </si>
  <si>
    <t>přepínač 10A/250Vstř design TANGO řaz.6+6</t>
  </si>
  <si>
    <t>1505433304</t>
  </si>
  <si>
    <t>210110043</t>
  </si>
  <si>
    <t>přepínač zapuštěný vč.zapojení sériový/řazení 5-5A</t>
  </si>
  <si>
    <t>-843523767</t>
  </si>
  <si>
    <t>000409021</t>
  </si>
  <si>
    <t>přepínač 10A/250Vstř design TANGO řaz.5</t>
  </si>
  <si>
    <t>-520866419</t>
  </si>
  <si>
    <t>210110044</t>
  </si>
  <si>
    <t>přepínač zapuštěný vč.zapojení 2-střídavý/řazení5B</t>
  </si>
  <si>
    <t>-610426999</t>
  </si>
  <si>
    <t>000409011</t>
  </si>
  <si>
    <t>spínač 10A/250Vstř design TANGO řaz.1</t>
  </si>
  <si>
    <t>-289571573</t>
  </si>
  <si>
    <t>210110062</t>
  </si>
  <si>
    <t>ovladač zapuštěný vč.zapojení tlačítkový/ř.1/0</t>
  </si>
  <si>
    <t>-1711344625</t>
  </si>
  <si>
    <t>000409031</t>
  </si>
  <si>
    <t>ovladač 10A/250Vstř design TANGO řaz.1/0</t>
  </si>
  <si>
    <t>2028530539</t>
  </si>
  <si>
    <t>210111012</t>
  </si>
  <si>
    <t>zásuvka domovní zapuštěná vč.zapojení průběžně</t>
  </si>
  <si>
    <t>1128386222</t>
  </si>
  <si>
    <t>000420002</t>
  </si>
  <si>
    <t>zásuvka 16A/250Vstř design Tango clonky</t>
  </si>
  <si>
    <t>1267468059</t>
  </si>
  <si>
    <t>210201002</t>
  </si>
  <si>
    <t>svítidlo zářivkové bytové stropní/2 zdroje</t>
  </si>
  <si>
    <t>1244036081</t>
  </si>
  <si>
    <t>000509308</t>
  </si>
  <si>
    <t>svít."A" LED čtverec 5270lm, 42W, písk.akrylát, umístění do SDK podhledu</t>
  </si>
  <si>
    <t>1351443349</t>
  </si>
  <si>
    <t>897472702</t>
  </si>
  <si>
    <t>000509308.1</t>
  </si>
  <si>
    <t>svít."B" LED čtverec 4280lm, 35W, písk.akrylát, umístění do SDK podhledu</t>
  </si>
  <si>
    <t>-367888812</t>
  </si>
  <si>
    <t>1960357134</t>
  </si>
  <si>
    <t>000509308.2</t>
  </si>
  <si>
    <t>svít."C" LED pásek pod linkou a přepážky vč.zdroje</t>
  </si>
  <si>
    <t>617949621</t>
  </si>
  <si>
    <t>210810048</t>
  </si>
  <si>
    <t>kabel(-CYKY) pevně uložený do 3x6/4x4/7x2,5</t>
  </si>
  <si>
    <t>-430626557</t>
  </si>
  <si>
    <t>000101005</t>
  </si>
  <si>
    <t>kabel CYKY 2x1,5</t>
  </si>
  <si>
    <t>-1887121176</t>
  </si>
  <si>
    <t>160*1,05 'Přepočtené koeficientem množství</t>
  </si>
  <si>
    <t>1406435204</t>
  </si>
  <si>
    <t>000101105</t>
  </si>
  <si>
    <t>kabel CYKY 3x1,5</t>
  </si>
  <si>
    <t>26022119</t>
  </si>
  <si>
    <t>650*1,05 'Přepočtené koeficientem množství</t>
  </si>
  <si>
    <t>-555017172</t>
  </si>
  <si>
    <t>000101106</t>
  </si>
  <si>
    <t>kabel CYKY 3x2,5</t>
  </si>
  <si>
    <t>763033177</t>
  </si>
  <si>
    <t>780*1,05 'Přepočtené koeficientem množství</t>
  </si>
  <si>
    <t>210810052</t>
  </si>
  <si>
    <t>kabel(-CYKY) pevně uložený do 5x6/7x4/12x1,5</t>
  </si>
  <si>
    <t>-299531673</t>
  </si>
  <si>
    <t>000101308</t>
  </si>
  <si>
    <t>kabel CYKY 5x6</t>
  </si>
  <si>
    <t>1797850802</t>
  </si>
  <si>
    <t>40*1,05 'Přepočtené koeficientem množství</t>
  </si>
  <si>
    <t>210100101</t>
  </si>
  <si>
    <t>ukončení na svorkovnici vodič do 16mm2</t>
  </si>
  <si>
    <t>571567488</t>
  </si>
  <si>
    <t>000000001</t>
  </si>
  <si>
    <t>přepojení stávajících okruhů</t>
  </si>
  <si>
    <t>330996872</t>
  </si>
  <si>
    <t>Rozpis rozvaděče R1.</t>
  </si>
  <si>
    <t>000764411</t>
  </si>
  <si>
    <t>skříň plast do63A 4x18M/IP41 zapu plnáDv</t>
  </si>
  <si>
    <t>1512864766</t>
  </si>
  <si>
    <t>000415074</t>
  </si>
  <si>
    <t>vypínač MSO-63-3N 63A/AC250V/3+Npol na lištu</t>
  </si>
  <si>
    <t>-1014739624</t>
  </si>
  <si>
    <t>000434323</t>
  </si>
  <si>
    <t>jistič LTN-10B-1 1pól/ch.B/ 10A/10kA</t>
  </si>
  <si>
    <t>-301770485</t>
  </si>
  <si>
    <t>000472207</t>
  </si>
  <si>
    <t>svodič 3+Npól SVC-350-3N-MZ 350V/20kA typ2</t>
  </si>
  <si>
    <t>1270880647</t>
  </si>
  <si>
    <t>000441121</t>
  </si>
  <si>
    <t>stykač 2pól RSI-20-20/2Z/20A na lištu</t>
  </si>
  <si>
    <t>-439946090</t>
  </si>
  <si>
    <t>000464312</t>
  </si>
  <si>
    <t>impulsní relé/AC230V/500W/1modul</t>
  </si>
  <si>
    <t>1300715433</t>
  </si>
  <si>
    <t>000438032</t>
  </si>
  <si>
    <t>proud chránič+jistič 2p/1+N OLI-10C-N1-030AC</t>
  </si>
  <si>
    <t>555045270</t>
  </si>
  <si>
    <t>montážní materiál</t>
  </si>
  <si>
    <t>-2109348123</t>
  </si>
  <si>
    <t>000000002</t>
  </si>
  <si>
    <t>montáž rozvaděče</t>
  </si>
  <si>
    <t>1747918643</t>
  </si>
  <si>
    <t>000000003</t>
  </si>
  <si>
    <t>revize rozvaděče</t>
  </si>
  <si>
    <t>1215702295</t>
  </si>
  <si>
    <t>210990011.1</t>
  </si>
  <si>
    <t>demontáže</t>
  </si>
  <si>
    <t>-1319078135</t>
  </si>
  <si>
    <t>"Stávající rozvody"30</t>
  </si>
  <si>
    <t>"přístroje a světla"10</t>
  </si>
  <si>
    <t>OST</t>
  </si>
  <si>
    <t>Ostatní</t>
  </si>
  <si>
    <t>218009001</t>
  </si>
  <si>
    <t>poplatek za recyklaci svítidla</t>
  </si>
  <si>
    <t>262144</t>
  </si>
  <si>
    <t>1610476701</t>
  </si>
  <si>
    <t>28+12+3</t>
  </si>
  <si>
    <t>218009002</t>
  </si>
  <si>
    <t>poplatek za recyklaci světelného zdroje</t>
  </si>
  <si>
    <t>2035329640</t>
  </si>
  <si>
    <t>900001.2</t>
  </si>
  <si>
    <t>měření umělého/sdruženého/denního osvětlení vč.vyhotovení protokolu</t>
  </si>
  <si>
    <t>91298163</t>
  </si>
  <si>
    <t>900001.3</t>
  </si>
  <si>
    <t>doprava dodávek</t>
  </si>
  <si>
    <t>%</t>
  </si>
  <si>
    <t>-1845212541</t>
  </si>
  <si>
    <t>Poznámka k položce:_x000D_
Z celkové částky bez ostatních nákladů a HZS</t>
  </si>
  <si>
    <t>900001.4</t>
  </si>
  <si>
    <t>materiál podružný</t>
  </si>
  <si>
    <t>-1141607961</t>
  </si>
  <si>
    <t>900001.5</t>
  </si>
  <si>
    <t>PPV pro elektromontáže</t>
  </si>
  <si>
    <t>162212126</t>
  </si>
  <si>
    <t>Poznámka k položce:_x000D_
Z celkové částky bez ostatních nákladů a HZS_x000D_
PPV - Pomocné práce a výroba</t>
  </si>
  <si>
    <t>VRN</t>
  </si>
  <si>
    <t>VRN4</t>
  </si>
  <si>
    <t>Inženýrská činnost</t>
  </si>
  <si>
    <t>045203000</t>
  </si>
  <si>
    <t>Kompletační činnost</t>
  </si>
  <si>
    <t>sada</t>
  </si>
  <si>
    <t>CS ÚRS 2017 02</t>
  </si>
  <si>
    <t>1024</t>
  </si>
  <si>
    <t>-568050146</t>
  </si>
  <si>
    <t>Kompletační činnost - Revize / Dokumentace</t>
  </si>
  <si>
    <t>Poznámka k položce:_x000D_
Tištěné potvrzené originály - 3x Vyhotovení_x000D_
Elektronická verze - 1x CD</t>
  </si>
  <si>
    <t>VRN9</t>
  </si>
  <si>
    <t>Ostatní náklady</t>
  </si>
  <si>
    <t>091003000-742</t>
  </si>
  <si>
    <t>Ostatní náklady - Popis rozvaděčů technologických celků a veškerých jednotlivých instalovaných prvků v nich s označením příslušné místnosti a technologie, pro kterou je zařízení instalováno</t>
  </si>
  <si>
    <t>Sada</t>
  </si>
  <si>
    <t>-103885375</t>
  </si>
  <si>
    <t>Poznámka k položce:_x000D_
Popis předat v .xls souboru objednateli a současně vylepit v jednotlivých rozvaděčích. popsat a označit i veškeré kabely a technologické rozvody.</t>
  </si>
  <si>
    <t>TI 02 - Elktroinstalace - Slaboproud</t>
  </si>
  <si>
    <t xml:space="preserve">    742 - Elektroinstalace - slaboproud</t>
  </si>
  <si>
    <t xml:space="preserve">      D1 - DATOVÉ ROZVODY</t>
  </si>
  <si>
    <t xml:space="preserve">      D2 - KABELOVÉ TRASY</t>
  </si>
  <si>
    <t>742</t>
  </si>
  <si>
    <t>Elektroinstalace - slaboproud</t>
  </si>
  <si>
    <t>DATOVÉ ROZVODY</t>
  </si>
  <si>
    <t>Pol1</t>
  </si>
  <si>
    <t>Rozvaděč RACK 19" 27U 800x800</t>
  </si>
  <si>
    <t>-852051609</t>
  </si>
  <si>
    <t>Pol10</t>
  </si>
  <si>
    <t>Kabel UTP 4x2x0,5 kat.6A - SXKD-6-UTP-LSOH</t>
  </si>
  <si>
    <t>-1452911165</t>
  </si>
  <si>
    <t>Pol11</t>
  </si>
  <si>
    <t>Patch panel 19" 2U 24x RJ45 kat.6,</t>
  </si>
  <si>
    <t>1196612640</t>
  </si>
  <si>
    <t>Pol12</t>
  </si>
  <si>
    <t>Datová zásuvka 2xRJ45 kat.6  vč.rámečku a krabice</t>
  </si>
  <si>
    <t>588828420</t>
  </si>
  <si>
    <t>Pol13</t>
  </si>
  <si>
    <t>Horizontální organizér 1U s víkem</t>
  </si>
  <si>
    <t>-1222859527</t>
  </si>
  <si>
    <t>Pol14</t>
  </si>
  <si>
    <t>Vertikální organizér (oka sada 5ks) s víkem</t>
  </si>
  <si>
    <t>-1647779660</t>
  </si>
  <si>
    <t>Pol15</t>
  </si>
  <si>
    <t>Patch kabel UTP kat.6 1m šedý</t>
  </si>
  <si>
    <t>1578800335</t>
  </si>
  <si>
    <t>Pol16</t>
  </si>
  <si>
    <t>Patch kabel UTP kat.6 2m modrý</t>
  </si>
  <si>
    <t>-1204982681</t>
  </si>
  <si>
    <t>Pol17</t>
  </si>
  <si>
    <t>Patch kabel UTP kat.6 3m šedý</t>
  </si>
  <si>
    <t>1609276650</t>
  </si>
  <si>
    <t>Pol18</t>
  </si>
  <si>
    <t>Popisný štítek datových zásuvek a panelů</t>
  </si>
  <si>
    <t>-1050956058</t>
  </si>
  <si>
    <t>Pol19</t>
  </si>
  <si>
    <t>Popisný štítek datových kabelů</t>
  </si>
  <si>
    <t>925621243</t>
  </si>
  <si>
    <t>Pol2</t>
  </si>
  <si>
    <t>Police 19" hl.350</t>
  </si>
  <si>
    <t>1202404443</t>
  </si>
  <si>
    <t>Pol20</t>
  </si>
  <si>
    <t>UPS smart do RACK 19" 1500VA</t>
  </si>
  <si>
    <t>-933469514</t>
  </si>
  <si>
    <t>Pol21</t>
  </si>
  <si>
    <t>Venkovní dveřní IP jednotka s kamerou. Obsahuje kameru, LED přisvícení, tlačítko zvonku, reproduktor, mikrofon, 1x relé pro ovládání zámku vč.licence</t>
  </si>
  <si>
    <t>1143138212</t>
  </si>
  <si>
    <t>Pol22</t>
  </si>
  <si>
    <t>Vnitřní zobrazovací jednotka hands-free pro IP telefony s barevným LCD 7" dotykovým displejem, slotem pro SD kartu, reprpduktorem, mikrofonem. Je určena pro povrchovou montáž. Možnost připojit až 20 vstupních jednotek, 8xexterních IP kamer, možnost připoj</t>
  </si>
  <si>
    <t>-447664072</t>
  </si>
  <si>
    <t>Vnitřní zobrazovací jednotka hands-free pro IP telefony s barevným LCD 7" dotykovým displejem, slotem pro SD kartu, reprpduktorem, mikrofonem. Je určena pro povrchovou montáž. Možnost připojit až 20 vstupních jednotek, 8xexterních IP kamer, možnost připojení tlačítka zvonku, 6xalarmový výstup a jeden vstup, hodiny a datum.</t>
  </si>
  <si>
    <t>Pol23</t>
  </si>
  <si>
    <t>naprogramování a nastavení IP videotelefonu</t>
  </si>
  <si>
    <t>-303109046</t>
  </si>
  <si>
    <t>Pol24</t>
  </si>
  <si>
    <t>Měření segmentu UTP včetně vyhotovení protokolu</t>
  </si>
  <si>
    <t>1306387061</t>
  </si>
  <si>
    <t>Pol26</t>
  </si>
  <si>
    <t>Revize napájení RACK, 3xtisk + elektronicky</t>
  </si>
  <si>
    <t>1175178909</t>
  </si>
  <si>
    <t>Pol27</t>
  </si>
  <si>
    <t>Drobný instalační materiál</t>
  </si>
  <si>
    <t>931246892</t>
  </si>
  <si>
    <t>Pol3</t>
  </si>
  <si>
    <t>Ventilační jednotka s termostatem 4 ventilátory</t>
  </si>
  <si>
    <t>-1660831640</t>
  </si>
  <si>
    <t>Pol4</t>
  </si>
  <si>
    <t>Zásuvkový panel 19" 6x230V/16A s přepěťovou ochr.</t>
  </si>
  <si>
    <t>819813514</t>
  </si>
  <si>
    <t>Pol6</t>
  </si>
  <si>
    <t>Přepínač 48 portů 10/100/1000Base-T a 4 x slot pro optické moduly 1 Gbit (SFP) - přesní specifikace je uvedena na konci rozpočtu (VV)</t>
  </si>
  <si>
    <t>-1745398555</t>
  </si>
  <si>
    <t>Pol7</t>
  </si>
  <si>
    <t>Kabel CYSY 3Cx2,5</t>
  </si>
  <si>
    <t>1141291014</t>
  </si>
  <si>
    <t>Pol8</t>
  </si>
  <si>
    <t>Vodič CYA 10 zelenožlutý</t>
  </si>
  <si>
    <t>2018672424</t>
  </si>
  <si>
    <t>Pol9</t>
  </si>
  <si>
    <t>Krabice ACIDUR</t>
  </si>
  <si>
    <t>556067756</t>
  </si>
  <si>
    <t>D2</t>
  </si>
  <si>
    <t>KABELOVÉ TRASY</t>
  </si>
  <si>
    <t>Pol28</t>
  </si>
  <si>
    <t>Lišta PVC 40/20</t>
  </si>
  <si>
    <t>-2098834760</t>
  </si>
  <si>
    <t>Pol29</t>
  </si>
  <si>
    <t>Trubka ohebná 32mm</t>
  </si>
  <si>
    <t>-1671947327</t>
  </si>
  <si>
    <t>Pol30</t>
  </si>
  <si>
    <t>Trubka ohebná 23mm</t>
  </si>
  <si>
    <t>-951604095</t>
  </si>
  <si>
    <t>Pol31</t>
  </si>
  <si>
    <t>Trubka ohebná 16mm</t>
  </si>
  <si>
    <t>-1271996873</t>
  </si>
  <si>
    <t>Pol32</t>
  </si>
  <si>
    <t>Hmožděnka 8mm</t>
  </si>
  <si>
    <t>2138645642</t>
  </si>
  <si>
    <t>Pol33</t>
  </si>
  <si>
    <t>Drátožlab CF50/50EZ</t>
  </si>
  <si>
    <t>198814741</t>
  </si>
  <si>
    <t>Pol34</t>
  </si>
  <si>
    <t>Konzole pro uchycení drátěného žlabu</t>
  </si>
  <si>
    <t>-352459753</t>
  </si>
  <si>
    <t>Pol35</t>
  </si>
  <si>
    <t>Spojka drátěného žlabu</t>
  </si>
  <si>
    <t>74667743</t>
  </si>
  <si>
    <t>Pol36</t>
  </si>
  <si>
    <t>Vrut 4x50</t>
  </si>
  <si>
    <t>1671906934</t>
  </si>
  <si>
    <t>Pol37</t>
  </si>
  <si>
    <t>Podložka 4/15</t>
  </si>
  <si>
    <t>1257976062</t>
  </si>
  <si>
    <t>Pol38</t>
  </si>
  <si>
    <t>Vázací pásek 295x3,5</t>
  </si>
  <si>
    <t>815666681</t>
  </si>
  <si>
    <t>Pol39</t>
  </si>
  <si>
    <t>Vázací pásek 205x3,5</t>
  </si>
  <si>
    <t>1103150906</t>
  </si>
  <si>
    <t>Pol40</t>
  </si>
  <si>
    <t>Sekání drážek pro trubku do d-32</t>
  </si>
  <si>
    <t>-609629622</t>
  </si>
  <si>
    <t>Pol41</t>
  </si>
  <si>
    <t>Průraz stěnou do 45 cm</t>
  </si>
  <si>
    <t>1499471043</t>
  </si>
  <si>
    <t>Pol42</t>
  </si>
  <si>
    <t>Vázací pásky 105x2,5</t>
  </si>
  <si>
    <t>-918854465</t>
  </si>
  <si>
    <t>Pol43</t>
  </si>
  <si>
    <t>1254442298</t>
  </si>
  <si>
    <t>-892066380</t>
  </si>
  <si>
    <t>HZS2221</t>
  </si>
  <si>
    <t>Hodinová zúčtovací sazba elektrikář</t>
  </si>
  <si>
    <t>605167118</t>
  </si>
  <si>
    <t>Hodinové zúčtovací sazby profesí PSV provádění stavebních instalací elektrikář</t>
  </si>
  <si>
    <t>Poznámka k položce:_x000D_
Nepředvídatelné práce spojené s rekonstrukcí objektu - bude účtováno dle skutečně provedených prací odsouhlasených TDI a zápisem v SD</t>
  </si>
  <si>
    <t>HZS2491</t>
  </si>
  <si>
    <t>Hodinová zúčtovací sazba dělník zednických výpomocí</t>
  </si>
  <si>
    <t>-745584190</t>
  </si>
  <si>
    <t>Hodinové zúčtovací sazby profesí PSV zednické výpomoci a pomocné práce PSV dělník zednických výpomocí</t>
  </si>
  <si>
    <t>HZS2492</t>
  </si>
  <si>
    <t>Hodinová zúčtovací sazba pomocný dělník PSV</t>
  </si>
  <si>
    <t>-1977579138</t>
  </si>
  <si>
    <t>Hodinové zúčtovací sazby profesí PSV zednické výpomoci a pomocné práce PSV pomocný dělník PSV</t>
  </si>
  <si>
    <t>742-čidlo</t>
  </si>
  <si>
    <t>Osazení nových bezpečnostních čidel bezpečnostního systému</t>
  </si>
  <si>
    <t>122131400</t>
  </si>
  <si>
    <t>Poznámka k položce:_x000D_
včetně dodávky čidel v souladu stávajícího systému</t>
  </si>
  <si>
    <t>833654933</t>
  </si>
  <si>
    <t>246039185</t>
  </si>
  <si>
    <t>-497299097</t>
  </si>
  <si>
    <t>-901098026</t>
  </si>
  <si>
    <t>VRN 00 - Vedlejší rozpočtové náklady</t>
  </si>
  <si>
    <t xml:space="preserve">    VRN1 - Průzkumné, geodetické a projektové práce</t>
  </si>
  <si>
    <t xml:space="preserve">    VRN2 - Příprava staveniště</t>
  </si>
  <si>
    <t xml:space="preserve">    VRN3 - Zařízení staveniště</t>
  </si>
  <si>
    <t xml:space="preserve">    VRN7 - Provozní vlivy</t>
  </si>
  <si>
    <t>VRN1</t>
  </si>
  <si>
    <t>Průzkumné, geodetické a projektové práce</t>
  </si>
  <si>
    <t>013254000</t>
  </si>
  <si>
    <t>Dokumentace skutečného provedení stavby</t>
  </si>
  <si>
    <t>CS ÚRS 2018 01</t>
  </si>
  <si>
    <t>211022267</t>
  </si>
  <si>
    <t>Poznámka k položce:_x000D_
1x CD s dokumentací v pdf_x000D_
1x DvD s fotodokumentací stavby - min. 250 fotografií/měsíc_x000D_
2x Paré - dokumentace skutečného provedení</t>
  </si>
  <si>
    <t>013294000</t>
  </si>
  <si>
    <t>Ostatní dokumentace</t>
  </si>
  <si>
    <t>45164801</t>
  </si>
  <si>
    <t>Poznámka k položce:_x000D_
Zajištění potřebné dokumentace pro realizaci stavby_x000D_
- Výrobní dokumentace_x000D_
- Dílenská_x000D_
- Dokumentace ke schválení prvků PSV</t>
  </si>
  <si>
    <t>VRN2</t>
  </si>
  <si>
    <t>Příprava staveniště</t>
  </si>
  <si>
    <t>023103000</t>
  </si>
  <si>
    <t>Neočekávané vyklizení objektů</t>
  </si>
  <si>
    <t>-168298196</t>
  </si>
  <si>
    <t>VRN3</t>
  </si>
  <si>
    <t>Zařízení staveniště</t>
  </si>
  <si>
    <t>033203000</t>
  </si>
  <si>
    <t>Energie pro zařízení staveniště</t>
  </si>
  <si>
    <t>měsíc</t>
  </si>
  <si>
    <t>-389064721</t>
  </si>
  <si>
    <t>034503000</t>
  </si>
  <si>
    <t>Informační tabule na staveništi</t>
  </si>
  <si>
    <t>1763022702</t>
  </si>
  <si>
    <t>Poznámka k položce:_x000D_
označení staveniště pro zajištění realizace stavby v souladu s platnou legislativou</t>
  </si>
  <si>
    <t>703507943</t>
  </si>
  <si>
    <t>Poznámka k položce:_x000D_
Kompletní sada dokladů pro předání stavby (předávací protokoly, prohlášení o shode, revize, certifikáty...) nutných ke kolaudaci stavby._x000D_
- 2x tištěná podoba_x000D_
- 1x CD</t>
  </si>
  <si>
    <t>049203000</t>
  </si>
  <si>
    <t>Náklady stanovené zvláštními předpisy</t>
  </si>
  <si>
    <t>726103714</t>
  </si>
  <si>
    <t>Poznámka k položce:_x000D_
Zajištění a zabezpečení stavby dle plánů a předpisů BOZP</t>
  </si>
  <si>
    <t>049303000</t>
  </si>
  <si>
    <t>Náklady vzniklé v souvislosti s předáním stavby</t>
  </si>
  <si>
    <t>435730204</t>
  </si>
  <si>
    <t>VRN7</t>
  </si>
  <si>
    <t>Provozní vlivy</t>
  </si>
  <si>
    <t>071103000</t>
  </si>
  <si>
    <t>Provoz investora</t>
  </si>
  <si>
    <t>-856991785</t>
  </si>
  <si>
    <t>Poznámka k položce:_x000D_
Zřízení opatření pro zabezpečení nepřerušeného užívání objektu</t>
  </si>
  <si>
    <t>091504000</t>
  </si>
  <si>
    <t>Náklady související s publikační činností</t>
  </si>
  <si>
    <t>-32316680</t>
  </si>
  <si>
    <t>Poznámka k položce:_x000D_
informačních a publikačních opatření při realizaci projektu dle požadavků a předpisu dotačního titulu, či investora</t>
  </si>
  <si>
    <t>SEZNAM FIGUR</t>
  </si>
  <si>
    <t>Výměra</t>
  </si>
  <si>
    <t xml:space="preserve"> ASŘ 01</t>
  </si>
  <si>
    <t>Použití figury: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</si>
</sst>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42" fillId="0" borderId="0" applyNumberFormat="0" applyFill="0" applyBorder="0" applyAlignment="0" applyProtection="0"/>
  </cellStyleXfs>
  <cellXfs count="332">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0" fontId="0" fillId="0" borderId="3" xfId="0" applyFont="1" applyBorder="1" applyAlignment="1">
      <alignment vertical="center"/>
    </xf>
    <xf numFmtId="0" fontId="1" fillId="0" borderId="3" xfId="0" applyFont="1" applyBorder="1" applyAlignment="1" applyProtection="1">
      <alignment vertical="center"/>
    </xf>
    <xf numFmtId="0" fontId="1" fillId="0" borderId="0" xfId="0" applyFont="1" applyAlignment="1" applyProtection="1">
      <alignment vertical="center"/>
    </xf>
    <xf numFmtId="0" fontId="1" fillId="0" borderId="3" xfId="0" applyFont="1" applyBorder="1" applyAlignment="1">
      <alignmen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0" fillId="4" borderId="7" xfId="0" applyFont="1" applyFill="1" applyBorder="1" applyAlignment="1" applyProtection="1">
      <alignmen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5" fillId="0" borderId="3" xfId="0" applyFont="1" applyBorder="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0" fillId="0" borderId="14"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5" xfId="0" applyNumberFormat="1" applyFont="1" applyBorder="1" applyAlignment="1" applyProtection="1">
      <alignment vertical="center"/>
    </xf>
    <xf numFmtId="0" fontId="5" fillId="0" borderId="0" xfId="0" applyFont="1" applyAlignment="1">
      <alignment horizontal="left" vertical="center"/>
    </xf>
    <xf numFmtId="4" fontId="30" fillId="0" borderId="19" xfId="0" applyNumberFormat="1" applyFont="1" applyBorder="1" applyAlignment="1" applyProtection="1">
      <alignment vertical="center"/>
    </xf>
    <xf numFmtId="4" fontId="30" fillId="0" borderId="20" xfId="0" applyNumberFormat="1" applyFont="1" applyBorder="1" applyAlignment="1" applyProtection="1">
      <alignment vertical="center"/>
    </xf>
    <xf numFmtId="166" fontId="30" fillId="0" borderId="20" xfId="0" applyNumberFormat="1" applyFont="1" applyBorder="1" applyAlignment="1" applyProtection="1">
      <alignment vertical="center"/>
    </xf>
    <xf numFmtId="4" fontId="30" fillId="0" borderId="21" xfId="0" applyNumberFormat="1" applyFont="1" applyBorder="1" applyAlignment="1" applyProtection="1">
      <alignment vertical="center"/>
    </xf>
    <xf numFmtId="0" fontId="31"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3"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0" xfId="0" applyFont="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4" fillId="0" borderId="12" xfId="0" applyNumberFormat="1" applyFont="1" applyBorder="1" applyAlignment="1" applyProtection="1"/>
    <xf numFmtId="166" fontId="34" fillId="0" borderId="13" xfId="0" applyNumberFormat="1" applyFont="1" applyBorder="1" applyAlignment="1" applyProtection="1"/>
    <xf numFmtId="4" fontId="35"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22" xfId="0" applyFont="1" applyBorder="1" applyAlignment="1" applyProtection="1">
      <alignment horizontal="center" vertical="center"/>
    </xf>
    <xf numFmtId="49" fontId="38" fillId="0" borderId="22" xfId="0" applyNumberFormat="1" applyFont="1" applyBorder="1" applyAlignment="1" applyProtection="1">
      <alignment horizontal="left" vertical="center" wrapText="1"/>
    </xf>
    <xf numFmtId="0" fontId="38" fillId="0" borderId="22" xfId="0" applyFont="1" applyBorder="1" applyAlignment="1" applyProtection="1">
      <alignment horizontal="left" vertical="center" wrapText="1"/>
    </xf>
    <xf numFmtId="0" fontId="38" fillId="0" borderId="22" xfId="0" applyFont="1" applyBorder="1" applyAlignment="1" applyProtection="1">
      <alignment horizontal="center" vertical="center" wrapText="1"/>
    </xf>
    <xf numFmtId="167" fontId="38" fillId="0" borderId="22" xfId="0" applyNumberFormat="1" applyFont="1" applyBorder="1" applyAlignment="1" applyProtection="1">
      <alignment vertical="center"/>
    </xf>
    <xf numFmtId="4" fontId="38" fillId="2" borderId="22" xfId="0" applyNumberFormat="1" applyFont="1" applyFill="1" applyBorder="1" applyAlignment="1" applyProtection="1">
      <alignment vertical="center"/>
      <protection locked="0"/>
    </xf>
    <xf numFmtId="4" fontId="38" fillId="0" borderId="22" xfId="0" applyNumberFormat="1" applyFont="1" applyBorder="1" applyAlignment="1" applyProtection="1">
      <alignment vertical="center"/>
    </xf>
    <xf numFmtId="0" fontId="39" fillId="0" borderId="3" xfId="0" applyFont="1" applyBorder="1" applyAlignment="1">
      <alignment vertical="center"/>
    </xf>
    <xf numFmtId="0" fontId="38" fillId="2" borderId="14"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167" fontId="38" fillId="2" borderId="22" xfId="0" applyNumberFormat="1" applyFont="1" applyFill="1" applyBorder="1" applyAlignment="1" applyProtection="1">
      <alignment vertical="center"/>
      <protection locked="0"/>
    </xf>
    <xf numFmtId="0" fontId="1" fillId="0" borderId="0" xfId="0" applyFont="1" applyAlignment="1">
      <alignment horizontal="left" vertical="top"/>
    </xf>
    <xf numFmtId="0" fontId="3" fillId="0" borderId="0" xfId="0" applyFont="1" applyAlignment="1">
      <alignment horizontal="left" vertical="top"/>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5" fillId="0" borderId="0" xfId="0" applyFont="1" applyAlignment="1">
      <alignment horizontal="lef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23" fillId="4" borderId="7" xfId="0" applyFont="1" applyFill="1" applyBorder="1" applyAlignment="1" applyProtection="1">
      <alignment horizontal="right" vertical="center"/>
    </xf>
    <xf numFmtId="0" fontId="23" fillId="4" borderId="7" xfId="0" applyFont="1" applyFill="1" applyBorder="1" applyAlignment="1" applyProtection="1">
      <alignment horizontal="center" vertical="center"/>
    </xf>
    <xf numFmtId="0" fontId="23" fillId="4" borderId="8" xfId="0" applyFont="1" applyFill="1" applyBorder="1" applyAlignment="1" applyProtection="1">
      <alignment horizontal="left" vertical="center"/>
    </xf>
    <xf numFmtId="0" fontId="28" fillId="0" borderId="0" xfId="0" applyFont="1" applyAlignment="1" applyProtection="1">
      <alignment horizontal="left" vertical="center" wrapText="1"/>
    </xf>
    <xf numFmtId="4" fontId="29" fillId="0" borderId="0" xfId="0" applyNumberFormat="1" applyFont="1" applyAlignment="1" applyProtection="1">
      <alignment vertical="center"/>
    </xf>
    <xf numFmtId="0" fontId="29"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5" xfId="0" applyNumberFormat="1" applyFont="1" applyBorder="1" applyAlignment="1" applyProtection="1">
      <alignment vertical="center"/>
    </xf>
    <xf numFmtId="0" fontId="0" fillId="0" borderId="5"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7" xfId="0" applyNumberFormat="1" applyFont="1" applyFill="1" applyBorder="1" applyAlignment="1" applyProtection="1">
      <alignment vertical="center"/>
    </xf>
    <xf numFmtId="0" fontId="0" fillId="3" borderId="7" xfId="0" applyFont="1" applyFill="1" applyBorder="1" applyAlignment="1" applyProtection="1">
      <alignment vertical="center"/>
    </xf>
    <xf numFmtId="0" fontId="0" fillId="3" borderId="8" xfId="0" applyFont="1" applyFill="1" applyBorder="1" applyAlignment="1" applyProtection="1">
      <alignment vertical="center"/>
    </xf>
    <xf numFmtId="0" fontId="4" fillId="3" borderId="7"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3" fillId="0" borderId="0" xfId="0" applyFont="1" applyAlignment="1">
      <alignment horizontal="left" vertical="top" wrapText="1"/>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01"/>
  <sheetViews>
    <sheetView showGridLines="0" tabSelected="1"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7" t="s">
        <v>0</v>
      </c>
      <c r="AZ1" s="17" t="s">
        <v>1</v>
      </c>
      <c r="BA1" s="17" t="s">
        <v>2</v>
      </c>
      <c r="BB1" s="17" t="s">
        <v>3</v>
      </c>
      <c r="BT1" s="17" t="s">
        <v>4</v>
      </c>
      <c r="BU1" s="17" t="s">
        <v>4</v>
      </c>
      <c r="BV1" s="17" t="s">
        <v>5</v>
      </c>
    </row>
    <row r="2" spans="1:74" s="1" customFormat="1" ht="36.950000000000003" customHeight="1">
      <c r="AR2" s="320"/>
      <c r="AS2" s="320"/>
      <c r="AT2" s="320"/>
      <c r="AU2" s="320"/>
      <c r="AV2" s="320"/>
      <c r="AW2" s="320"/>
      <c r="AX2" s="320"/>
      <c r="AY2" s="320"/>
      <c r="AZ2" s="320"/>
      <c r="BA2" s="320"/>
      <c r="BB2" s="320"/>
      <c r="BC2" s="320"/>
      <c r="BD2" s="320"/>
      <c r="BE2" s="320"/>
      <c r="BS2" s="18" t="s">
        <v>6</v>
      </c>
      <c r="BT2" s="18" t="s">
        <v>7</v>
      </c>
    </row>
    <row r="3" spans="1:74" s="1" customFormat="1"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pans="1:74" s="1" customFormat="1" ht="12" customHeight="1">
      <c r="B5" s="22"/>
      <c r="C5" s="23"/>
      <c r="D5" s="27" t="s">
        <v>13</v>
      </c>
      <c r="E5" s="23"/>
      <c r="F5" s="23"/>
      <c r="G5" s="23"/>
      <c r="H5" s="23"/>
      <c r="I5" s="23"/>
      <c r="J5" s="23"/>
      <c r="K5" s="304" t="s">
        <v>14</v>
      </c>
      <c r="L5" s="305"/>
      <c r="M5" s="305"/>
      <c r="N5" s="305"/>
      <c r="O5" s="305"/>
      <c r="P5" s="305"/>
      <c r="Q5" s="305"/>
      <c r="R5" s="305"/>
      <c r="S5" s="305"/>
      <c r="T5" s="305"/>
      <c r="U5" s="305"/>
      <c r="V5" s="305"/>
      <c r="W5" s="305"/>
      <c r="X5" s="305"/>
      <c r="Y5" s="305"/>
      <c r="Z5" s="305"/>
      <c r="AA5" s="305"/>
      <c r="AB5" s="305"/>
      <c r="AC5" s="305"/>
      <c r="AD5" s="305"/>
      <c r="AE5" s="305"/>
      <c r="AF5" s="305"/>
      <c r="AG5" s="305"/>
      <c r="AH5" s="305"/>
      <c r="AI5" s="305"/>
      <c r="AJ5" s="305"/>
      <c r="AK5" s="305"/>
      <c r="AL5" s="305"/>
      <c r="AM5" s="305"/>
      <c r="AN5" s="305"/>
      <c r="AO5" s="305"/>
      <c r="AP5" s="23"/>
      <c r="AQ5" s="23"/>
      <c r="AR5" s="21"/>
      <c r="BE5" s="301" t="s">
        <v>15</v>
      </c>
      <c r="BS5" s="18" t="s">
        <v>6</v>
      </c>
    </row>
    <row r="6" spans="1:74" s="1" customFormat="1" ht="36.950000000000003" customHeight="1">
      <c r="B6" s="22"/>
      <c r="C6" s="23"/>
      <c r="D6" s="29" t="s">
        <v>16</v>
      </c>
      <c r="E6" s="23"/>
      <c r="F6" s="23"/>
      <c r="G6" s="23"/>
      <c r="H6" s="23"/>
      <c r="I6" s="23"/>
      <c r="J6" s="23"/>
      <c r="K6" s="306" t="s">
        <v>17</v>
      </c>
      <c r="L6" s="305"/>
      <c r="M6" s="305"/>
      <c r="N6" s="305"/>
      <c r="O6" s="305"/>
      <c r="P6" s="305"/>
      <c r="Q6" s="305"/>
      <c r="R6" s="305"/>
      <c r="S6" s="305"/>
      <c r="T6" s="305"/>
      <c r="U6" s="305"/>
      <c r="V6" s="305"/>
      <c r="W6" s="305"/>
      <c r="X6" s="305"/>
      <c r="Y6" s="305"/>
      <c r="Z6" s="305"/>
      <c r="AA6" s="305"/>
      <c r="AB6" s="305"/>
      <c r="AC6" s="305"/>
      <c r="AD6" s="305"/>
      <c r="AE6" s="305"/>
      <c r="AF6" s="305"/>
      <c r="AG6" s="305"/>
      <c r="AH6" s="305"/>
      <c r="AI6" s="305"/>
      <c r="AJ6" s="305"/>
      <c r="AK6" s="305"/>
      <c r="AL6" s="305"/>
      <c r="AM6" s="305"/>
      <c r="AN6" s="305"/>
      <c r="AO6" s="305"/>
      <c r="AP6" s="23"/>
      <c r="AQ6" s="23"/>
      <c r="AR6" s="21"/>
      <c r="BE6" s="302"/>
      <c r="BS6" s="18" t="s">
        <v>6</v>
      </c>
    </row>
    <row r="7" spans="1:74" s="1" customFormat="1" ht="12" customHeight="1">
      <c r="B7" s="22"/>
      <c r="C7" s="23"/>
      <c r="D7" s="30"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0" t="s">
        <v>19</v>
      </c>
      <c r="AL7" s="23"/>
      <c r="AM7" s="23"/>
      <c r="AN7" s="28" t="s">
        <v>1</v>
      </c>
      <c r="AO7" s="23"/>
      <c r="AP7" s="23"/>
      <c r="AQ7" s="23"/>
      <c r="AR7" s="21"/>
      <c r="BE7" s="302"/>
      <c r="BS7" s="18" t="s">
        <v>6</v>
      </c>
    </row>
    <row r="8" spans="1:74" s="1" customFormat="1" ht="12" customHeight="1">
      <c r="B8" s="22"/>
      <c r="C8" s="23"/>
      <c r="D8" s="30"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0" t="s">
        <v>22</v>
      </c>
      <c r="AL8" s="23"/>
      <c r="AM8" s="23"/>
      <c r="AN8" s="31" t="s">
        <v>23</v>
      </c>
      <c r="AO8" s="23"/>
      <c r="AP8" s="23"/>
      <c r="AQ8" s="23"/>
      <c r="AR8" s="21"/>
      <c r="BE8" s="302"/>
      <c r="BS8" s="18" t="s">
        <v>6</v>
      </c>
    </row>
    <row r="9" spans="1:74" s="1" customFormat="1" ht="14.45"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02"/>
      <c r="BS9" s="18" t="s">
        <v>6</v>
      </c>
    </row>
    <row r="10" spans="1:74" s="1" customFormat="1" ht="12" customHeight="1">
      <c r="B10" s="22"/>
      <c r="C10" s="23"/>
      <c r="D10" s="30"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0" t="s">
        <v>25</v>
      </c>
      <c r="AL10" s="23"/>
      <c r="AM10" s="23"/>
      <c r="AN10" s="28" t="s">
        <v>26</v>
      </c>
      <c r="AO10" s="23"/>
      <c r="AP10" s="23"/>
      <c r="AQ10" s="23"/>
      <c r="AR10" s="21"/>
      <c r="BE10" s="302"/>
      <c r="BS10" s="18" t="s">
        <v>6</v>
      </c>
    </row>
    <row r="11" spans="1:74" s="1" customFormat="1" ht="18.399999999999999" customHeight="1">
      <c r="B11" s="22"/>
      <c r="C11" s="23"/>
      <c r="D11" s="23"/>
      <c r="E11" s="28" t="s">
        <v>27</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0" t="s">
        <v>28</v>
      </c>
      <c r="AL11" s="23"/>
      <c r="AM11" s="23"/>
      <c r="AN11" s="28" t="s">
        <v>29</v>
      </c>
      <c r="AO11" s="23"/>
      <c r="AP11" s="23"/>
      <c r="AQ11" s="23"/>
      <c r="AR11" s="21"/>
      <c r="BE11" s="302"/>
      <c r="BS11" s="18" t="s">
        <v>6</v>
      </c>
    </row>
    <row r="12" spans="1:74" s="1" customFormat="1" ht="6.95"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02"/>
      <c r="BS12" s="18" t="s">
        <v>6</v>
      </c>
    </row>
    <row r="13" spans="1:74" s="1" customFormat="1" ht="12" customHeight="1">
      <c r="B13" s="22"/>
      <c r="C13" s="23"/>
      <c r="D13" s="30" t="s">
        <v>30</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0" t="s">
        <v>25</v>
      </c>
      <c r="AL13" s="23"/>
      <c r="AM13" s="23"/>
      <c r="AN13" s="32" t="s">
        <v>31</v>
      </c>
      <c r="AO13" s="23"/>
      <c r="AP13" s="23"/>
      <c r="AQ13" s="23"/>
      <c r="AR13" s="21"/>
      <c r="BE13" s="302"/>
      <c r="BS13" s="18" t="s">
        <v>6</v>
      </c>
    </row>
    <row r="14" spans="1:74" ht="12.75">
      <c r="B14" s="22"/>
      <c r="C14" s="23"/>
      <c r="D14" s="23"/>
      <c r="E14" s="307" t="s">
        <v>31</v>
      </c>
      <c r="F14" s="308"/>
      <c r="G14" s="308"/>
      <c r="H14" s="308"/>
      <c r="I14" s="308"/>
      <c r="J14" s="308"/>
      <c r="K14" s="308"/>
      <c r="L14" s="308"/>
      <c r="M14" s="308"/>
      <c r="N14" s="308"/>
      <c r="O14" s="308"/>
      <c r="P14" s="308"/>
      <c r="Q14" s="308"/>
      <c r="R14" s="308"/>
      <c r="S14" s="308"/>
      <c r="T14" s="308"/>
      <c r="U14" s="308"/>
      <c r="V14" s="308"/>
      <c r="W14" s="308"/>
      <c r="X14" s="308"/>
      <c r="Y14" s="308"/>
      <c r="Z14" s="308"/>
      <c r="AA14" s="308"/>
      <c r="AB14" s="308"/>
      <c r="AC14" s="308"/>
      <c r="AD14" s="308"/>
      <c r="AE14" s="308"/>
      <c r="AF14" s="308"/>
      <c r="AG14" s="308"/>
      <c r="AH14" s="308"/>
      <c r="AI14" s="308"/>
      <c r="AJ14" s="308"/>
      <c r="AK14" s="30" t="s">
        <v>28</v>
      </c>
      <c r="AL14" s="23"/>
      <c r="AM14" s="23"/>
      <c r="AN14" s="32" t="s">
        <v>31</v>
      </c>
      <c r="AO14" s="23"/>
      <c r="AP14" s="23"/>
      <c r="AQ14" s="23"/>
      <c r="AR14" s="21"/>
      <c r="BE14" s="302"/>
      <c r="BS14" s="18" t="s">
        <v>6</v>
      </c>
    </row>
    <row r="15" spans="1:74" s="1" customFormat="1" ht="6.95"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02"/>
      <c r="BS15" s="18" t="s">
        <v>4</v>
      </c>
    </row>
    <row r="16" spans="1:74" s="1" customFormat="1" ht="12" customHeight="1">
      <c r="B16" s="22"/>
      <c r="C16" s="23"/>
      <c r="D16" s="30" t="s">
        <v>32</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0" t="s">
        <v>25</v>
      </c>
      <c r="AL16" s="23"/>
      <c r="AM16" s="23"/>
      <c r="AN16" s="28" t="s">
        <v>33</v>
      </c>
      <c r="AO16" s="23"/>
      <c r="AP16" s="23"/>
      <c r="AQ16" s="23"/>
      <c r="AR16" s="21"/>
      <c r="BE16" s="302"/>
      <c r="BS16" s="18" t="s">
        <v>4</v>
      </c>
    </row>
    <row r="17" spans="1:71" s="1" customFormat="1" ht="18.399999999999999" customHeight="1">
      <c r="B17" s="22"/>
      <c r="C17" s="23"/>
      <c r="D17" s="23"/>
      <c r="E17" s="28" t="s">
        <v>34</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0" t="s">
        <v>28</v>
      </c>
      <c r="AL17" s="23"/>
      <c r="AM17" s="23"/>
      <c r="AN17" s="28" t="s">
        <v>35</v>
      </c>
      <c r="AO17" s="23"/>
      <c r="AP17" s="23"/>
      <c r="AQ17" s="23"/>
      <c r="AR17" s="21"/>
      <c r="BE17" s="302"/>
      <c r="BS17" s="18" t="s">
        <v>36</v>
      </c>
    </row>
    <row r="18" spans="1:71" s="1" customFormat="1" ht="6.95"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02"/>
      <c r="BS18" s="18" t="s">
        <v>6</v>
      </c>
    </row>
    <row r="19" spans="1:71" s="1" customFormat="1" ht="12" customHeight="1">
      <c r="B19" s="22"/>
      <c r="C19" s="23"/>
      <c r="D19" s="30" t="s">
        <v>37</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0" t="s">
        <v>25</v>
      </c>
      <c r="AL19" s="23"/>
      <c r="AM19" s="23"/>
      <c r="AN19" s="28" t="s">
        <v>33</v>
      </c>
      <c r="AO19" s="23"/>
      <c r="AP19" s="23"/>
      <c r="AQ19" s="23"/>
      <c r="AR19" s="21"/>
      <c r="BE19" s="302"/>
      <c r="BS19" s="18" t="s">
        <v>6</v>
      </c>
    </row>
    <row r="20" spans="1:71" s="1" customFormat="1" ht="18.399999999999999"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0" t="s">
        <v>28</v>
      </c>
      <c r="AL20" s="23"/>
      <c r="AM20" s="23"/>
      <c r="AN20" s="28" t="s">
        <v>35</v>
      </c>
      <c r="AO20" s="23"/>
      <c r="AP20" s="23"/>
      <c r="AQ20" s="23"/>
      <c r="AR20" s="21"/>
      <c r="BE20" s="302"/>
      <c r="BS20" s="18" t="s">
        <v>36</v>
      </c>
    </row>
    <row r="21" spans="1:71" s="1" customFormat="1" ht="6.95"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02"/>
    </row>
    <row r="22" spans="1:71" s="1" customFormat="1" ht="12" customHeight="1">
      <c r="B22" s="22"/>
      <c r="C22" s="23"/>
      <c r="D22" s="30" t="s">
        <v>38</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02"/>
    </row>
    <row r="23" spans="1:71" s="1" customFormat="1" ht="16.5" customHeight="1">
      <c r="B23" s="22"/>
      <c r="C23" s="23"/>
      <c r="D23" s="23"/>
      <c r="E23" s="309" t="s">
        <v>39</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O23" s="23"/>
      <c r="AP23" s="23"/>
      <c r="AQ23" s="23"/>
      <c r="AR23" s="21"/>
      <c r="BE23" s="302"/>
    </row>
    <row r="24" spans="1:71" s="1" customFormat="1" ht="6.95"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02"/>
    </row>
    <row r="25" spans="1:71" s="1" customFormat="1" ht="6.95" customHeight="1">
      <c r="B25" s="22"/>
      <c r="C25" s="23"/>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23"/>
      <c r="AQ25" s="23"/>
      <c r="AR25" s="21"/>
      <c r="BE25" s="302"/>
    </row>
    <row r="26" spans="1:71" s="2" customFormat="1" ht="25.9" customHeight="1">
      <c r="A26" s="35"/>
      <c r="B26" s="36"/>
      <c r="C26" s="37"/>
      <c r="D26" s="38" t="s">
        <v>40</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10">
        <f>ROUND(AG94,2)</f>
        <v>0</v>
      </c>
      <c r="AL26" s="311"/>
      <c r="AM26" s="311"/>
      <c r="AN26" s="311"/>
      <c r="AO26" s="311"/>
      <c r="AP26" s="37"/>
      <c r="AQ26" s="37"/>
      <c r="AR26" s="40"/>
      <c r="BE26" s="302"/>
    </row>
    <row r="27" spans="1:71" s="2" customFormat="1" ht="6.95"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0"/>
      <c r="BE27" s="302"/>
    </row>
    <row r="28" spans="1:71" s="2" customFormat="1" ht="12.75">
      <c r="A28" s="35"/>
      <c r="B28" s="36"/>
      <c r="C28" s="37"/>
      <c r="D28" s="37"/>
      <c r="E28" s="37"/>
      <c r="F28" s="37"/>
      <c r="G28" s="37"/>
      <c r="H28" s="37"/>
      <c r="I28" s="37"/>
      <c r="J28" s="37"/>
      <c r="K28" s="37"/>
      <c r="L28" s="312" t="s">
        <v>41</v>
      </c>
      <c r="M28" s="312"/>
      <c r="N28" s="312"/>
      <c r="O28" s="312"/>
      <c r="P28" s="312"/>
      <c r="Q28" s="37"/>
      <c r="R28" s="37"/>
      <c r="S28" s="37"/>
      <c r="T28" s="37"/>
      <c r="U28" s="37"/>
      <c r="V28" s="37"/>
      <c r="W28" s="312" t="s">
        <v>42</v>
      </c>
      <c r="X28" s="312"/>
      <c r="Y28" s="312"/>
      <c r="Z28" s="312"/>
      <c r="AA28" s="312"/>
      <c r="AB28" s="312"/>
      <c r="AC28" s="312"/>
      <c r="AD28" s="312"/>
      <c r="AE28" s="312"/>
      <c r="AF28" s="37"/>
      <c r="AG28" s="37"/>
      <c r="AH28" s="37"/>
      <c r="AI28" s="37"/>
      <c r="AJ28" s="37"/>
      <c r="AK28" s="312" t="s">
        <v>43</v>
      </c>
      <c r="AL28" s="312"/>
      <c r="AM28" s="312"/>
      <c r="AN28" s="312"/>
      <c r="AO28" s="312"/>
      <c r="AP28" s="37"/>
      <c r="AQ28" s="37"/>
      <c r="AR28" s="40"/>
      <c r="BE28" s="302"/>
    </row>
    <row r="29" spans="1:71" s="3" customFormat="1" ht="14.45" customHeight="1">
      <c r="B29" s="41"/>
      <c r="C29" s="42"/>
      <c r="D29" s="30" t="s">
        <v>44</v>
      </c>
      <c r="E29" s="42"/>
      <c r="F29" s="30" t="s">
        <v>45</v>
      </c>
      <c r="G29" s="42"/>
      <c r="H29" s="42"/>
      <c r="I29" s="42"/>
      <c r="J29" s="42"/>
      <c r="K29" s="42"/>
      <c r="L29" s="315">
        <v>0.21</v>
      </c>
      <c r="M29" s="314"/>
      <c r="N29" s="314"/>
      <c r="O29" s="314"/>
      <c r="P29" s="314"/>
      <c r="Q29" s="42"/>
      <c r="R29" s="42"/>
      <c r="S29" s="42"/>
      <c r="T29" s="42"/>
      <c r="U29" s="42"/>
      <c r="V29" s="42"/>
      <c r="W29" s="313">
        <f>ROUND(AZ94, 2)</f>
        <v>0</v>
      </c>
      <c r="X29" s="314"/>
      <c r="Y29" s="314"/>
      <c r="Z29" s="314"/>
      <c r="AA29" s="314"/>
      <c r="AB29" s="314"/>
      <c r="AC29" s="314"/>
      <c r="AD29" s="314"/>
      <c r="AE29" s="314"/>
      <c r="AF29" s="42"/>
      <c r="AG29" s="42"/>
      <c r="AH29" s="42"/>
      <c r="AI29" s="42"/>
      <c r="AJ29" s="42"/>
      <c r="AK29" s="313">
        <f>ROUND(AV94, 2)</f>
        <v>0</v>
      </c>
      <c r="AL29" s="314"/>
      <c r="AM29" s="314"/>
      <c r="AN29" s="314"/>
      <c r="AO29" s="314"/>
      <c r="AP29" s="42"/>
      <c r="AQ29" s="42"/>
      <c r="AR29" s="43"/>
      <c r="BE29" s="303"/>
    </row>
    <row r="30" spans="1:71" s="3" customFormat="1" ht="14.45" customHeight="1">
      <c r="B30" s="41"/>
      <c r="C30" s="42"/>
      <c r="D30" s="42"/>
      <c r="E30" s="42"/>
      <c r="F30" s="30" t="s">
        <v>46</v>
      </c>
      <c r="G30" s="42"/>
      <c r="H30" s="42"/>
      <c r="I30" s="42"/>
      <c r="J30" s="42"/>
      <c r="K30" s="42"/>
      <c r="L30" s="315">
        <v>0.15</v>
      </c>
      <c r="M30" s="314"/>
      <c r="N30" s="314"/>
      <c r="O30" s="314"/>
      <c r="P30" s="314"/>
      <c r="Q30" s="42"/>
      <c r="R30" s="42"/>
      <c r="S30" s="42"/>
      <c r="T30" s="42"/>
      <c r="U30" s="42"/>
      <c r="V30" s="42"/>
      <c r="W30" s="313">
        <f>ROUND(BA94, 2)</f>
        <v>0</v>
      </c>
      <c r="X30" s="314"/>
      <c r="Y30" s="314"/>
      <c r="Z30" s="314"/>
      <c r="AA30" s="314"/>
      <c r="AB30" s="314"/>
      <c r="AC30" s="314"/>
      <c r="AD30" s="314"/>
      <c r="AE30" s="314"/>
      <c r="AF30" s="42"/>
      <c r="AG30" s="42"/>
      <c r="AH30" s="42"/>
      <c r="AI30" s="42"/>
      <c r="AJ30" s="42"/>
      <c r="AK30" s="313">
        <f>ROUND(AW94, 2)</f>
        <v>0</v>
      </c>
      <c r="AL30" s="314"/>
      <c r="AM30" s="314"/>
      <c r="AN30" s="314"/>
      <c r="AO30" s="314"/>
      <c r="AP30" s="42"/>
      <c r="AQ30" s="42"/>
      <c r="AR30" s="43"/>
      <c r="BE30" s="303"/>
    </row>
    <row r="31" spans="1:71" s="3" customFormat="1" ht="14.45" hidden="1" customHeight="1">
      <c r="B31" s="41"/>
      <c r="C31" s="42"/>
      <c r="D31" s="42"/>
      <c r="E31" s="42"/>
      <c r="F31" s="30" t="s">
        <v>47</v>
      </c>
      <c r="G31" s="42"/>
      <c r="H31" s="42"/>
      <c r="I31" s="42"/>
      <c r="J31" s="42"/>
      <c r="K31" s="42"/>
      <c r="L31" s="315">
        <v>0.21</v>
      </c>
      <c r="M31" s="314"/>
      <c r="N31" s="314"/>
      <c r="O31" s="314"/>
      <c r="P31" s="314"/>
      <c r="Q31" s="42"/>
      <c r="R31" s="42"/>
      <c r="S31" s="42"/>
      <c r="T31" s="42"/>
      <c r="U31" s="42"/>
      <c r="V31" s="42"/>
      <c r="W31" s="313">
        <f>ROUND(BB94, 2)</f>
        <v>0</v>
      </c>
      <c r="X31" s="314"/>
      <c r="Y31" s="314"/>
      <c r="Z31" s="314"/>
      <c r="AA31" s="314"/>
      <c r="AB31" s="314"/>
      <c r="AC31" s="314"/>
      <c r="AD31" s="314"/>
      <c r="AE31" s="314"/>
      <c r="AF31" s="42"/>
      <c r="AG31" s="42"/>
      <c r="AH31" s="42"/>
      <c r="AI31" s="42"/>
      <c r="AJ31" s="42"/>
      <c r="AK31" s="313">
        <v>0</v>
      </c>
      <c r="AL31" s="314"/>
      <c r="AM31" s="314"/>
      <c r="AN31" s="314"/>
      <c r="AO31" s="314"/>
      <c r="AP31" s="42"/>
      <c r="AQ31" s="42"/>
      <c r="AR31" s="43"/>
      <c r="BE31" s="303"/>
    </row>
    <row r="32" spans="1:71" s="3" customFormat="1" ht="14.45" hidden="1" customHeight="1">
      <c r="B32" s="41"/>
      <c r="C32" s="42"/>
      <c r="D32" s="42"/>
      <c r="E32" s="42"/>
      <c r="F32" s="30" t="s">
        <v>48</v>
      </c>
      <c r="G32" s="42"/>
      <c r="H32" s="42"/>
      <c r="I32" s="42"/>
      <c r="J32" s="42"/>
      <c r="K32" s="42"/>
      <c r="L32" s="315">
        <v>0.15</v>
      </c>
      <c r="M32" s="314"/>
      <c r="N32" s="314"/>
      <c r="O32" s="314"/>
      <c r="P32" s="314"/>
      <c r="Q32" s="42"/>
      <c r="R32" s="42"/>
      <c r="S32" s="42"/>
      <c r="T32" s="42"/>
      <c r="U32" s="42"/>
      <c r="V32" s="42"/>
      <c r="W32" s="313">
        <f>ROUND(BC94, 2)</f>
        <v>0</v>
      </c>
      <c r="X32" s="314"/>
      <c r="Y32" s="314"/>
      <c r="Z32" s="314"/>
      <c r="AA32" s="314"/>
      <c r="AB32" s="314"/>
      <c r="AC32" s="314"/>
      <c r="AD32" s="314"/>
      <c r="AE32" s="314"/>
      <c r="AF32" s="42"/>
      <c r="AG32" s="42"/>
      <c r="AH32" s="42"/>
      <c r="AI32" s="42"/>
      <c r="AJ32" s="42"/>
      <c r="AK32" s="313">
        <v>0</v>
      </c>
      <c r="AL32" s="314"/>
      <c r="AM32" s="314"/>
      <c r="AN32" s="314"/>
      <c r="AO32" s="314"/>
      <c r="AP32" s="42"/>
      <c r="AQ32" s="42"/>
      <c r="AR32" s="43"/>
      <c r="BE32" s="303"/>
    </row>
    <row r="33" spans="1:57" s="3" customFormat="1" ht="14.45" hidden="1" customHeight="1">
      <c r="B33" s="41"/>
      <c r="C33" s="42"/>
      <c r="D33" s="42"/>
      <c r="E33" s="42"/>
      <c r="F33" s="30" t="s">
        <v>49</v>
      </c>
      <c r="G33" s="42"/>
      <c r="H33" s="42"/>
      <c r="I33" s="42"/>
      <c r="J33" s="42"/>
      <c r="K33" s="42"/>
      <c r="L33" s="315">
        <v>0</v>
      </c>
      <c r="M33" s="314"/>
      <c r="N33" s="314"/>
      <c r="O33" s="314"/>
      <c r="P33" s="314"/>
      <c r="Q33" s="42"/>
      <c r="R33" s="42"/>
      <c r="S33" s="42"/>
      <c r="T33" s="42"/>
      <c r="U33" s="42"/>
      <c r="V33" s="42"/>
      <c r="W33" s="313">
        <f>ROUND(BD94, 2)</f>
        <v>0</v>
      </c>
      <c r="X33" s="314"/>
      <c r="Y33" s="314"/>
      <c r="Z33" s="314"/>
      <c r="AA33" s="314"/>
      <c r="AB33" s="314"/>
      <c r="AC33" s="314"/>
      <c r="AD33" s="314"/>
      <c r="AE33" s="314"/>
      <c r="AF33" s="42"/>
      <c r="AG33" s="42"/>
      <c r="AH33" s="42"/>
      <c r="AI33" s="42"/>
      <c r="AJ33" s="42"/>
      <c r="AK33" s="313">
        <v>0</v>
      </c>
      <c r="AL33" s="314"/>
      <c r="AM33" s="314"/>
      <c r="AN33" s="314"/>
      <c r="AO33" s="314"/>
      <c r="AP33" s="42"/>
      <c r="AQ33" s="42"/>
      <c r="AR33" s="43"/>
      <c r="BE33" s="303"/>
    </row>
    <row r="34" spans="1:57" s="2" customFormat="1" ht="6.95"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0"/>
      <c r="BE34" s="302"/>
    </row>
    <row r="35" spans="1:57" s="2" customFormat="1" ht="25.9" customHeight="1">
      <c r="A35" s="35"/>
      <c r="B35" s="36"/>
      <c r="C35" s="44"/>
      <c r="D35" s="45" t="s">
        <v>50</v>
      </c>
      <c r="E35" s="46"/>
      <c r="F35" s="46"/>
      <c r="G35" s="46"/>
      <c r="H35" s="46"/>
      <c r="I35" s="46"/>
      <c r="J35" s="46"/>
      <c r="K35" s="46"/>
      <c r="L35" s="46"/>
      <c r="M35" s="46"/>
      <c r="N35" s="46"/>
      <c r="O35" s="46"/>
      <c r="P35" s="46"/>
      <c r="Q35" s="46"/>
      <c r="R35" s="46"/>
      <c r="S35" s="46"/>
      <c r="T35" s="47" t="s">
        <v>51</v>
      </c>
      <c r="U35" s="46"/>
      <c r="V35" s="46"/>
      <c r="W35" s="46"/>
      <c r="X35" s="319" t="s">
        <v>52</v>
      </c>
      <c r="Y35" s="317"/>
      <c r="Z35" s="317"/>
      <c r="AA35" s="317"/>
      <c r="AB35" s="317"/>
      <c r="AC35" s="46"/>
      <c r="AD35" s="46"/>
      <c r="AE35" s="46"/>
      <c r="AF35" s="46"/>
      <c r="AG35" s="46"/>
      <c r="AH35" s="46"/>
      <c r="AI35" s="46"/>
      <c r="AJ35" s="46"/>
      <c r="AK35" s="316">
        <f>SUM(AK26:AK33)</f>
        <v>0</v>
      </c>
      <c r="AL35" s="317"/>
      <c r="AM35" s="317"/>
      <c r="AN35" s="317"/>
      <c r="AO35" s="318"/>
      <c r="AP35" s="44"/>
      <c r="AQ35" s="44"/>
      <c r="AR35" s="40"/>
      <c r="BE35" s="35"/>
    </row>
    <row r="36" spans="1:57" s="2" customFormat="1" ht="6.95"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0"/>
      <c r="BE36" s="35"/>
    </row>
    <row r="37" spans="1:57" s="2" customFormat="1" ht="14.45"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0"/>
      <c r="BE37" s="35"/>
    </row>
    <row r="38" spans="1:57" s="1" customFormat="1" ht="14.45"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pans="1:57" s="1" customFormat="1" ht="14.45"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pans="1:57" s="1" customFormat="1" ht="14.45"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pans="1:57" s="1" customFormat="1" ht="14.45"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pans="1:57" s="1" customFormat="1" ht="14.45"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pans="1:57" s="1" customFormat="1" ht="14.45"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pans="1:57" s="1" customFormat="1" ht="14.45"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pans="1:57" s="1" customFormat="1" ht="14.45"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pans="1:57" s="1" customFormat="1" ht="14.45"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pans="1:57" s="1" customFormat="1" ht="14.45"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pans="1:57" s="1" customFormat="1" ht="14.45"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pans="1:57" s="2" customFormat="1" ht="14.45" customHeight="1">
      <c r="B49" s="48"/>
      <c r="C49" s="49"/>
      <c r="D49" s="50" t="s">
        <v>53</v>
      </c>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c r="AH49" s="50" t="s">
        <v>54</v>
      </c>
      <c r="AI49" s="51"/>
      <c r="AJ49" s="51"/>
      <c r="AK49" s="51"/>
      <c r="AL49" s="51"/>
      <c r="AM49" s="51"/>
      <c r="AN49" s="51"/>
      <c r="AO49" s="51"/>
      <c r="AP49" s="49"/>
      <c r="AQ49" s="49"/>
      <c r="AR49" s="52"/>
    </row>
    <row r="50" spans="1:57" ht="11.25">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spans="1:57" ht="11.25">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spans="1:57" ht="11.25">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spans="1:57" ht="11.25">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spans="1:57" ht="11.25">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spans="1:57" ht="11.2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spans="1:57" ht="11.25">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spans="1:57" ht="11.25">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spans="1:57" ht="11.25">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spans="1:57" ht="11.25">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pans="1:57" s="2" customFormat="1" ht="12.75">
      <c r="A60" s="35"/>
      <c r="B60" s="36"/>
      <c r="C60" s="37"/>
      <c r="D60" s="53" t="s">
        <v>55</v>
      </c>
      <c r="E60" s="39"/>
      <c r="F60" s="39"/>
      <c r="G60" s="39"/>
      <c r="H60" s="39"/>
      <c r="I60" s="39"/>
      <c r="J60" s="39"/>
      <c r="K60" s="39"/>
      <c r="L60" s="39"/>
      <c r="M60" s="39"/>
      <c r="N60" s="39"/>
      <c r="O60" s="39"/>
      <c r="P60" s="39"/>
      <c r="Q60" s="39"/>
      <c r="R60" s="39"/>
      <c r="S60" s="39"/>
      <c r="T60" s="39"/>
      <c r="U60" s="39"/>
      <c r="V60" s="53" t="s">
        <v>56</v>
      </c>
      <c r="W60" s="39"/>
      <c r="X60" s="39"/>
      <c r="Y60" s="39"/>
      <c r="Z60" s="39"/>
      <c r="AA60" s="39"/>
      <c r="AB60" s="39"/>
      <c r="AC60" s="39"/>
      <c r="AD60" s="39"/>
      <c r="AE60" s="39"/>
      <c r="AF60" s="39"/>
      <c r="AG60" s="39"/>
      <c r="AH60" s="53" t="s">
        <v>55</v>
      </c>
      <c r="AI60" s="39"/>
      <c r="AJ60" s="39"/>
      <c r="AK60" s="39"/>
      <c r="AL60" s="39"/>
      <c r="AM60" s="53" t="s">
        <v>56</v>
      </c>
      <c r="AN60" s="39"/>
      <c r="AO60" s="39"/>
      <c r="AP60" s="37"/>
      <c r="AQ60" s="37"/>
      <c r="AR60" s="40"/>
      <c r="BE60" s="35"/>
    </row>
    <row r="61" spans="1:57" ht="11.25">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spans="1:57" ht="11.25">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spans="1:57" ht="11.25">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pans="1:57" s="2" customFormat="1" ht="12.75">
      <c r="A64" s="35"/>
      <c r="B64" s="36"/>
      <c r="C64" s="37"/>
      <c r="D64" s="50" t="s">
        <v>57</v>
      </c>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0" t="s">
        <v>58</v>
      </c>
      <c r="AI64" s="54"/>
      <c r="AJ64" s="54"/>
      <c r="AK64" s="54"/>
      <c r="AL64" s="54"/>
      <c r="AM64" s="54"/>
      <c r="AN64" s="54"/>
      <c r="AO64" s="54"/>
      <c r="AP64" s="37"/>
      <c r="AQ64" s="37"/>
      <c r="AR64" s="40"/>
      <c r="BE64" s="35"/>
    </row>
    <row r="65" spans="1:57" ht="11.2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spans="1:57" ht="11.25">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spans="1:57" ht="11.25">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spans="1:57" ht="11.25">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spans="1:57" ht="11.25">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spans="1:57" ht="11.25">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spans="1:57" ht="11.25">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spans="1:57" ht="11.25">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spans="1:57" ht="11.25">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spans="1:57" ht="11.25">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pans="1:57" s="2" customFormat="1" ht="12.75">
      <c r="A75" s="35"/>
      <c r="B75" s="36"/>
      <c r="C75" s="37"/>
      <c r="D75" s="53" t="s">
        <v>55</v>
      </c>
      <c r="E75" s="39"/>
      <c r="F75" s="39"/>
      <c r="G75" s="39"/>
      <c r="H75" s="39"/>
      <c r="I75" s="39"/>
      <c r="J75" s="39"/>
      <c r="K75" s="39"/>
      <c r="L75" s="39"/>
      <c r="M75" s="39"/>
      <c r="N75" s="39"/>
      <c r="O75" s="39"/>
      <c r="P75" s="39"/>
      <c r="Q75" s="39"/>
      <c r="R75" s="39"/>
      <c r="S75" s="39"/>
      <c r="T75" s="39"/>
      <c r="U75" s="39"/>
      <c r="V75" s="53" t="s">
        <v>56</v>
      </c>
      <c r="W75" s="39"/>
      <c r="X75" s="39"/>
      <c r="Y75" s="39"/>
      <c r="Z75" s="39"/>
      <c r="AA75" s="39"/>
      <c r="AB75" s="39"/>
      <c r="AC75" s="39"/>
      <c r="AD75" s="39"/>
      <c r="AE75" s="39"/>
      <c r="AF75" s="39"/>
      <c r="AG75" s="39"/>
      <c r="AH75" s="53" t="s">
        <v>55</v>
      </c>
      <c r="AI75" s="39"/>
      <c r="AJ75" s="39"/>
      <c r="AK75" s="39"/>
      <c r="AL75" s="39"/>
      <c r="AM75" s="53" t="s">
        <v>56</v>
      </c>
      <c r="AN75" s="39"/>
      <c r="AO75" s="39"/>
      <c r="AP75" s="37"/>
      <c r="AQ75" s="37"/>
      <c r="AR75" s="40"/>
      <c r="BE75" s="35"/>
    </row>
    <row r="76" spans="1:57" s="2" customFormat="1" ht="11.25">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0"/>
      <c r="BE76" s="35"/>
    </row>
    <row r="77" spans="1:57" s="2" customFormat="1" ht="6.95" customHeight="1">
      <c r="A77" s="35"/>
      <c r="B77" s="55"/>
      <c r="C77" s="56"/>
      <c r="D77" s="56"/>
      <c r="E77" s="56"/>
      <c r="F77" s="56"/>
      <c r="G77" s="56"/>
      <c r="H77" s="56"/>
      <c r="I77" s="56"/>
      <c r="J77" s="56"/>
      <c r="K77" s="56"/>
      <c r="L77" s="56"/>
      <c r="M77" s="56"/>
      <c r="N77" s="56"/>
      <c r="O77" s="56"/>
      <c r="P77" s="56"/>
      <c r="Q77" s="56"/>
      <c r="R77" s="56"/>
      <c r="S77" s="56"/>
      <c r="T77" s="56"/>
      <c r="U77" s="56"/>
      <c r="V77" s="56"/>
      <c r="W77" s="56"/>
      <c r="X77" s="56"/>
      <c r="Y77" s="56"/>
      <c r="Z77" s="56"/>
      <c r="AA77" s="56"/>
      <c r="AB77" s="56"/>
      <c r="AC77" s="56"/>
      <c r="AD77" s="56"/>
      <c r="AE77" s="56"/>
      <c r="AF77" s="56"/>
      <c r="AG77" s="56"/>
      <c r="AH77" s="56"/>
      <c r="AI77" s="56"/>
      <c r="AJ77" s="56"/>
      <c r="AK77" s="56"/>
      <c r="AL77" s="56"/>
      <c r="AM77" s="56"/>
      <c r="AN77" s="56"/>
      <c r="AO77" s="56"/>
      <c r="AP77" s="56"/>
      <c r="AQ77" s="56"/>
      <c r="AR77" s="40"/>
      <c r="BE77" s="35"/>
    </row>
    <row r="81" spans="1:91" s="2" customFormat="1" ht="6.95" customHeight="1">
      <c r="A81" s="35"/>
      <c r="B81" s="57"/>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40"/>
      <c r="BE81" s="35"/>
    </row>
    <row r="82" spans="1:91" s="2" customFormat="1" ht="24.95" customHeight="1">
      <c r="A82" s="35"/>
      <c r="B82" s="36"/>
      <c r="C82" s="24" t="s">
        <v>59</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0"/>
      <c r="BE82" s="35"/>
    </row>
    <row r="83" spans="1:91" s="2" customFormat="1" ht="6.95"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0"/>
      <c r="BE83" s="35"/>
    </row>
    <row r="84" spans="1:91" s="4" customFormat="1" ht="12" customHeight="1">
      <c r="B84" s="59"/>
      <c r="C84" s="30" t="s">
        <v>13</v>
      </c>
      <c r="D84" s="60"/>
      <c r="E84" s="60"/>
      <c r="F84" s="60"/>
      <c r="G84" s="60"/>
      <c r="H84" s="60"/>
      <c r="I84" s="60"/>
      <c r="J84" s="60"/>
      <c r="K84" s="60"/>
      <c r="L84" s="60" t="str">
        <f>K5</f>
        <v>20210410-V03</v>
      </c>
      <c r="M84" s="60"/>
      <c r="N84" s="60"/>
      <c r="O84" s="60"/>
      <c r="P84" s="60"/>
      <c r="Q84" s="60"/>
      <c r="R84" s="60"/>
      <c r="S84" s="60"/>
      <c r="T84" s="60"/>
      <c r="U84" s="60"/>
      <c r="V84" s="60"/>
      <c r="W84" s="60"/>
      <c r="X84" s="60"/>
      <c r="Y84" s="60"/>
      <c r="Z84" s="60"/>
      <c r="AA84" s="60"/>
      <c r="AB84" s="60"/>
      <c r="AC84" s="60"/>
      <c r="AD84" s="60"/>
      <c r="AE84" s="60"/>
      <c r="AF84" s="60"/>
      <c r="AG84" s="60"/>
      <c r="AH84" s="60"/>
      <c r="AI84" s="60"/>
      <c r="AJ84" s="60"/>
      <c r="AK84" s="60"/>
      <c r="AL84" s="60"/>
      <c r="AM84" s="60"/>
      <c r="AN84" s="60"/>
      <c r="AO84" s="60"/>
      <c r="AP84" s="60"/>
      <c r="AQ84" s="60"/>
      <c r="AR84" s="61"/>
    </row>
    <row r="85" spans="1:91" s="5" customFormat="1" ht="36.950000000000003" customHeight="1">
      <c r="B85" s="62"/>
      <c r="C85" s="63" t="s">
        <v>16</v>
      </c>
      <c r="D85" s="64"/>
      <c r="E85" s="64"/>
      <c r="F85" s="64"/>
      <c r="G85" s="64"/>
      <c r="H85" s="64"/>
      <c r="I85" s="64"/>
      <c r="J85" s="64"/>
      <c r="K85" s="64"/>
      <c r="L85" s="280" t="str">
        <f>K6</f>
        <v>Změna užívání části 1.NP v objektu FSE, Moskevská 1533/54 ÚnL</v>
      </c>
      <c r="M85" s="281"/>
      <c r="N85" s="281"/>
      <c r="O85" s="281"/>
      <c r="P85" s="281"/>
      <c r="Q85" s="281"/>
      <c r="R85" s="281"/>
      <c r="S85" s="281"/>
      <c r="T85" s="281"/>
      <c r="U85" s="281"/>
      <c r="V85" s="281"/>
      <c r="W85" s="281"/>
      <c r="X85" s="281"/>
      <c r="Y85" s="281"/>
      <c r="Z85" s="281"/>
      <c r="AA85" s="281"/>
      <c r="AB85" s="281"/>
      <c r="AC85" s="281"/>
      <c r="AD85" s="281"/>
      <c r="AE85" s="281"/>
      <c r="AF85" s="281"/>
      <c r="AG85" s="281"/>
      <c r="AH85" s="281"/>
      <c r="AI85" s="281"/>
      <c r="AJ85" s="281"/>
      <c r="AK85" s="281"/>
      <c r="AL85" s="281"/>
      <c r="AM85" s="281"/>
      <c r="AN85" s="281"/>
      <c r="AO85" s="281"/>
      <c r="AP85" s="64"/>
      <c r="AQ85" s="64"/>
      <c r="AR85" s="65"/>
    </row>
    <row r="86" spans="1:91" s="2" customFormat="1" ht="6.95"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0"/>
      <c r="BE86" s="35"/>
    </row>
    <row r="87" spans="1:91" s="2" customFormat="1" ht="12" customHeight="1">
      <c r="A87" s="35"/>
      <c r="B87" s="36"/>
      <c r="C87" s="30" t="s">
        <v>20</v>
      </c>
      <c r="D87" s="37"/>
      <c r="E87" s="37"/>
      <c r="F87" s="37"/>
      <c r="G87" s="37"/>
      <c r="H87" s="37"/>
      <c r="I87" s="37"/>
      <c r="J87" s="37"/>
      <c r="K87" s="37"/>
      <c r="L87" s="66" t="str">
        <f>IF(K8="","",K8)</f>
        <v>Ústí nad Labem</v>
      </c>
      <c r="M87" s="37"/>
      <c r="N87" s="37"/>
      <c r="O87" s="37"/>
      <c r="P87" s="37"/>
      <c r="Q87" s="37"/>
      <c r="R87" s="37"/>
      <c r="S87" s="37"/>
      <c r="T87" s="37"/>
      <c r="U87" s="37"/>
      <c r="V87" s="37"/>
      <c r="W87" s="37"/>
      <c r="X87" s="37"/>
      <c r="Y87" s="37"/>
      <c r="Z87" s="37"/>
      <c r="AA87" s="37"/>
      <c r="AB87" s="37"/>
      <c r="AC87" s="37"/>
      <c r="AD87" s="37"/>
      <c r="AE87" s="37"/>
      <c r="AF87" s="37"/>
      <c r="AG87" s="37"/>
      <c r="AH87" s="37"/>
      <c r="AI87" s="30" t="s">
        <v>22</v>
      </c>
      <c r="AJ87" s="37"/>
      <c r="AK87" s="37"/>
      <c r="AL87" s="37"/>
      <c r="AM87" s="282" t="str">
        <f>IF(AN8= "","",AN8)</f>
        <v>10. 4. 2021</v>
      </c>
      <c r="AN87" s="282"/>
      <c r="AO87" s="37"/>
      <c r="AP87" s="37"/>
      <c r="AQ87" s="37"/>
      <c r="AR87" s="40"/>
      <c r="BE87" s="35"/>
    </row>
    <row r="88" spans="1:91" s="2" customFormat="1" ht="6.95"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0"/>
      <c r="BE88" s="35"/>
    </row>
    <row r="89" spans="1:91" s="2" customFormat="1" ht="15.2" customHeight="1">
      <c r="A89" s="35"/>
      <c r="B89" s="36"/>
      <c r="C89" s="30" t="s">
        <v>24</v>
      </c>
      <c r="D89" s="37"/>
      <c r="E89" s="37"/>
      <c r="F89" s="37"/>
      <c r="G89" s="37"/>
      <c r="H89" s="37"/>
      <c r="I89" s="37"/>
      <c r="J89" s="37"/>
      <c r="K89" s="37"/>
      <c r="L89" s="60" t="str">
        <f>IF(E11= "","",E11)</f>
        <v>UJEP</v>
      </c>
      <c r="M89" s="37"/>
      <c r="N89" s="37"/>
      <c r="O89" s="37"/>
      <c r="P89" s="37"/>
      <c r="Q89" s="37"/>
      <c r="R89" s="37"/>
      <c r="S89" s="37"/>
      <c r="T89" s="37"/>
      <c r="U89" s="37"/>
      <c r="V89" s="37"/>
      <c r="W89" s="37"/>
      <c r="X89" s="37"/>
      <c r="Y89" s="37"/>
      <c r="Z89" s="37"/>
      <c r="AA89" s="37"/>
      <c r="AB89" s="37"/>
      <c r="AC89" s="37"/>
      <c r="AD89" s="37"/>
      <c r="AE89" s="37"/>
      <c r="AF89" s="37"/>
      <c r="AG89" s="37"/>
      <c r="AH89" s="37"/>
      <c r="AI89" s="30" t="s">
        <v>32</v>
      </c>
      <c r="AJ89" s="37"/>
      <c r="AK89" s="37"/>
      <c r="AL89" s="37"/>
      <c r="AM89" s="283" t="str">
        <f>IF(E17="","",E17)</f>
        <v>Correct BC, s.r.o.</v>
      </c>
      <c r="AN89" s="284"/>
      <c r="AO89" s="284"/>
      <c r="AP89" s="284"/>
      <c r="AQ89" s="37"/>
      <c r="AR89" s="40"/>
      <c r="AS89" s="285" t="s">
        <v>60</v>
      </c>
      <c r="AT89" s="286"/>
      <c r="AU89" s="68"/>
      <c r="AV89" s="68"/>
      <c r="AW89" s="68"/>
      <c r="AX89" s="68"/>
      <c r="AY89" s="68"/>
      <c r="AZ89" s="68"/>
      <c r="BA89" s="68"/>
      <c r="BB89" s="68"/>
      <c r="BC89" s="68"/>
      <c r="BD89" s="69"/>
      <c r="BE89" s="35"/>
    </row>
    <row r="90" spans="1:91" s="2" customFormat="1" ht="15.2" customHeight="1">
      <c r="A90" s="35"/>
      <c r="B90" s="36"/>
      <c r="C90" s="30" t="s">
        <v>30</v>
      </c>
      <c r="D90" s="37"/>
      <c r="E90" s="37"/>
      <c r="F90" s="37"/>
      <c r="G90" s="37"/>
      <c r="H90" s="37"/>
      <c r="I90" s="37"/>
      <c r="J90" s="37"/>
      <c r="K90" s="37"/>
      <c r="L90" s="60"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0" t="s">
        <v>37</v>
      </c>
      <c r="AJ90" s="37"/>
      <c r="AK90" s="37"/>
      <c r="AL90" s="37"/>
      <c r="AM90" s="283" t="str">
        <f>IF(E20="","",E20)</f>
        <v>Correct BC, s.r.o.</v>
      </c>
      <c r="AN90" s="284"/>
      <c r="AO90" s="284"/>
      <c r="AP90" s="284"/>
      <c r="AQ90" s="37"/>
      <c r="AR90" s="40"/>
      <c r="AS90" s="287"/>
      <c r="AT90" s="288"/>
      <c r="AU90" s="70"/>
      <c r="AV90" s="70"/>
      <c r="AW90" s="70"/>
      <c r="AX90" s="70"/>
      <c r="AY90" s="70"/>
      <c r="AZ90" s="70"/>
      <c r="BA90" s="70"/>
      <c r="BB90" s="70"/>
      <c r="BC90" s="70"/>
      <c r="BD90" s="71"/>
      <c r="BE90" s="35"/>
    </row>
    <row r="91" spans="1:91" s="2" customFormat="1" ht="10.9"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0"/>
      <c r="AS91" s="289"/>
      <c r="AT91" s="290"/>
      <c r="AU91" s="72"/>
      <c r="AV91" s="72"/>
      <c r="AW91" s="72"/>
      <c r="AX91" s="72"/>
      <c r="AY91" s="72"/>
      <c r="AZ91" s="72"/>
      <c r="BA91" s="72"/>
      <c r="BB91" s="72"/>
      <c r="BC91" s="72"/>
      <c r="BD91" s="73"/>
      <c r="BE91" s="35"/>
    </row>
    <row r="92" spans="1:91" s="2" customFormat="1" ht="29.25" customHeight="1">
      <c r="A92" s="35"/>
      <c r="B92" s="36"/>
      <c r="C92" s="291" t="s">
        <v>61</v>
      </c>
      <c r="D92" s="292"/>
      <c r="E92" s="292"/>
      <c r="F92" s="292"/>
      <c r="G92" s="292"/>
      <c r="H92" s="74"/>
      <c r="I92" s="294" t="s">
        <v>62</v>
      </c>
      <c r="J92" s="292"/>
      <c r="K92" s="292"/>
      <c r="L92" s="292"/>
      <c r="M92" s="292"/>
      <c r="N92" s="292"/>
      <c r="O92" s="292"/>
      <c r="P92" s="292"/>
      <c r="Q92" s="292"/>
      <c r="R92" s="292"/>
      <c r="S92" s="292"/>
      <c r="T92" s="292"/>
      <c r="U92" s="292"/>
      <c r="V92" s="292"/>
      <c r="W92" s="292"/>
      <c r="X92" s="292"/>
      <c r="Y92" s="292"/>
      <c r="Z92" s="292"/>
      <c r="AA92" s="292"/>
      <c r="AB92" s="292"/>
      <c r="AC92" s="292"/>
      <c r="AD92" s="292"/>
      <c r="AE92" s="292"/>
      <c r="AF92" s="292"/>
      <c r="AG92" s="293" t="s">
        <v>63</v>
      </c>
      <c r="AH92" s="292"/>
      <c r="AI92" s="292"/>
      <c r="AJ92" s="292"/>
      <c r="AK92" s="292"/>
      <c r="AL92" s="292"/>
      <c r="AM92" s="292"/>
      <c r="AN92" s="294" t="s">
        <v>64</v>
      </c>
      <c r="AO92" s="292"/>
      <c r="AP92" s="295"/>
      <c r="AQ92" s="75" t="s">
        <v>65</v>
      </c>
      <c r="AR92" s="40"/>
      <c r="AS92" s="76" t="s">
        <v>66</v>
      </c>
      <c r="AT92" s="77" t="s">
        <v>67</v>
      </c>
      <c r="AU92" s="77" t="s">
        <v>68</v>
      </c>
      <c r="AV92" s="77" t="s">
        <v>69</v>
      </c>
      <c r="AW92" s="77" t="s">
        <v>70</v>
      </c>
      <c r="AX92" s="77" t="s">
        <v>71</v>
      </c>
      <c r="AY92" s="77" t="s">
        <v>72</v>
      </c>
      <c r="AZ92" s="77" t="s">
        <v>73</v>
      </c>
      <c r="BA92" s="77" t="s">
        <v>74</v>
      </c>
      <c r="BB92" s="77" t="s">
        <v>75</v>
      </c>
      <c r="BC92" s="77" t="s">
        <v>76</v>
      </c>
      <c r="BD92" s="78" t="s">
        <v>77</v>
      </c>
      <c r="BE92" s="35"/>
    </row>
    <row r="93" spans="1:91" s="2" customFormat="1" ht="10.9"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0"/>
      <c r="AS93" s="79"/>
      <c r="AT93" s="80"/>
      <c r="AU93" s="80"/>
      <c r="AV93" s="80"/>
      <c r="AW93" s="80"/>
      <c r="AX93" s="80"/>
      <c r="AY93" s="80"/>
      <c r="AZ93" s="80"/>
      <c r="BA93" s="80"/>
      <c r="BB93" s="80"/>
      <c r="BC93" s="80"/>
      <c r="BD93" s="81"/>
      <c r="BE93" s="35"/>
    </row>
    <row r="94" spans="1:91" s="6" customFormat="1" ht="32.450000000000003" customHeight="1">
      <c r="B94" s="82"/>
      <c r="C94" s="83" t="s">
        <v>78</v>
      </c>
      <c r="D94" s="84"/>
      <c r="E94" s="84"/>
      <c r="F94" s="84"/>
      <c r="G94" s="84"/>
      <c r="H94" s="84"/>
      <c r="I94" s="84"/>
      <c r="J94" s="84"/>
      <c r="K94" s="84"/>
      <c r="L94" s="84"/>
      <c r="M94" s="84"/>
      <c r="N94" s="84"/>
      <c r="O94" s="84"/>
      <c r="P94" s="84"/>
      <c r="Q94" s="84"/>
      <c r="R94" s="84"/>
      <c r="S94" s="84"/>
      <c r="T94" s="84"/>
      <c r="U94" s="84"/>
      <c r="V94" s="84"/>
      <c r="W94" s="84"/>
      <c r="X94" s="84"/>
      <c r="Y94" s="84"/>
      <c r="Z94" s="84"/>
      <c r="AA94" s="84"/>
      <c r="AB94" s="84"/>
      <c r="AC94" s="84"/>
      <c r="AD94" s="84"/>
      <c r="AE94" s="84"/>
      <c r="AF94" s="84"/>
      <c r="AG94" s="299">
        <f>ROUND(SUM(AG95:AG99),2)</f>
        <v>0</v>
      </c>
      <c r="AH94" s="299"/>
      <c r="AI94" s="299"/>
      <c r="AJ94" s="299"/>
      <c r="AK94" s="299"/>
      <c r="AL94" s="299"/>
      <c r="AM94" s="299"/>
      <c r="AN94" s="300">
        <f t="shared" ref="AN94:AN99" si="0">SUM(AG94,AT94)</f>
        <v>0</v>
      </c>
      <c r="AO94" s="300"/>
      <c r="AP94" s="300"/>
      <c r="AQ94" s="86" t="s">
        <v>1</v>
      </c>
      <c r="AR94" s="87"/>
      <c r="AS94" s="88">
        <f>ROUND(SUM(AS95:AS99),2)</f>
        <v>0</v>
      </c>
      <c r="AT94" s="89">
        <f t="shared" ref="AT94:AT99" si="1">ROUND(SUM(AV94:AW94),2)</f>
        <v>0</v>
      </c>
      <c r="AU94" s="90">
        <f>ROUND(SUM(AU95:AU99),5)</f>
        <v>0</v>
      </c>
      <c r="AV94" s="89">
        <f>ROUND(AZ94*L29,2)</f>
        <v>0</v>
      </c>
      <c r="AW94" s="89">
        <f>ROUND(BA94*L30,2)</f>
        <v>0</v>
      </c>
      <c r="AX94" s="89">
        <f>ROUND(BB94*L29,2)</f>
        <v>0</v>
      </c>
      <c r="AY94" s="89">
        <f>ROUND(BC94*L30,2)</f>
        <v>0</v>
      </c>
      <c r="AZ94" s="89">
        <f>ROUND(SUM(AZ95:AZ99),2)</f>
        <v>0</v>
      </c>
      <c r="BA94" s="89">
        <f>ROUND(SUM(BA95:BA99),2)</f>
        <v>0</v>
      </c>
      <c r="BB94" s="89">
        <f>ROUND(SUM(BB95:BB99),2)</f>
        <v>0</v>
      </c>
      <c r="BC94" s="89">
        <f>ROUND(SUM(BC95:BC99),2)</f>
        <v>0</v>
      </c>
      <c r="BD94" s="91">
        <f>ROUND(SUM(BD95:BD99),2)</f>
        <v>0</v>
      </c>
      <c r="BS94" s="92" t="s">
        <v>79</v>
      </c>
      <c r="BT94" s="92" t="s">
        <v>80</v>
      </c>
      <c r="BU94" s="93" t="s">
        <v>81</v>
      </c>
      <c r="BV94" s="92" t="s">
        <v>82</v>
      </c>
      <c r="BW94" s="92" t="s">
        <v>5</v>
      </c>
      <c r="BX94" s="92" t="s">
        <v>83</v>
      </c>
      <c r="CL94" s="92" t="s">
        <v>1</v>
      </c>
    </row>
    <row r="95" spans="1:91" s="7" customFormat="1" ht="16.5" customHeight="1">
      <c r="A95" s="94" t="s">
        <v>84</v>
      </c>
      <c r="B95" s="95"/>
      <c r="C95" s="96"/>
      <c r="D95" s="296" t="s">
        <v>85</v>
      </c>
      <c r="E95" s="296"/>
      <c r="F95" s="296"/>
      <c r="G95" s="296"/>
      <c r="H95" s="296"/>
      <c r="I95" s="97"/>
      <c r="J95" s="296" t="s">
        <v>86</v>
      </c>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7">
        <f>'ASŘ 01 - Stavební část'!J30</f>
        <v>0</v>
      </c>
      <c r="AH95" s="298"/>
      <c r="AI95" s="298"/>
      <c r="AJ95" s="298"/>
      <c r="AK95" s="298"/>
      <c r="AL95" s="298"/>
      <c r="AM95" s="298"/>
      <c r="AN95" s="297">
        <f t="shared" si="0"/>
        <v>0</v>
      </c>
      <c r="AO95" s="298"/>
      <c r="AP95" s="298"/>
      <c r="AQ95" s="98" t="s">
        <v>87</v>
      </c>
      <c r="AR95" s="99"/>
      <c r="AS95" s="100">
        <v>0</v>
      </c>
      <c r="AT95" s="101">
        <f t="shared" si="1"/>
        <v>0</v>
      </c>
      <c r="AU95" s="102">
        <f>'ASŘ 01 - Stavební část'!P132</f>
        <v>0</v>
      </c>
      <c r="AV95" s="101">
        <f>'ASŘ 01 - Stavební část'!J33</f>
        <v>0</v>
      </c>
      <c r="AW95" s="101">
        <f>'ASŘ 01 - Stavební část'!J34</f>
        <v>0</v>
      </c>
      <c r="AX95" s="101">
        <f>'ASŘ 01 - Stavební část'!J35</f>
        <v>0</v>
      </c>
      <c r="AY95" s="101">
        <f>'ASŘ 01 - Stavební část'!J36</f>
        <v>0</v>
      </c>
      <c r="AZ95" s="101">
        <f>'ASŘ 01 - Stavební část'!F33</f>
        <v>0</v>
      </c>
      <c r="BA95" s="101">
        <f>'ASŘ 01 - Stavební část'!F34</f>
        <v>0</v>
      </c>
      <c r="BB95" s="101">
        <f>'ASŘ 01 - Stavební část'!F35</f>
        <v>0</v>
      </c>
      <c r="BC95" s="101">
        <f>'ASŘ 01 - Stavební část'!F36</f>
        <v>0</v>
      </c>
      <c r="BD95" s="103">
        <f>'ASŘ 01 - Stavební část'!F37</f>
        <v>0</v>
      </c>
      <c r="BT95" s="104" t="s">
        <v>88</v>
      </c>
      <c r="BV95" s="104" t="s">
        <v>82</v>
      </c>
      <c r="BW95" s="104" t="s">
        <v>89</v>
      </c>
      <c r="BX95" s="104" t="s">
        <v>5</v>
      </c>
      <c r="CL95" s="104" t="s">
        <v>1</v>
      </c>
      <c r="CM95" s="104" t="s">
        <v>90</v>
      </c>
    </row>
    <row r="96" spans="1:91" s="7" customFormat="1" ht="16.5" customHeight="1">
      <c r="A96" s="94" t="s">
        <v>84</v>
      </c>
      <c r="B96" s="95"/>
      <c r="C96" s="96"/>
      <c r="D96" s="296" t="s">
        <v>91</v>
      </c>
      <c r="E96" s="296"/>
      <c r="F96" s="296"/>
      <c r="G96" s="296"/>
      <c r="H96" s="296"/>
      <c r="I96" s="97"/>
      <c r="J96" s="296" t="s">
        <v>92</v>
      </c>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7">
        <f>'ASŘ 02 - Výměna oken'!J30</f>
        <v>0</v>
      </c>
      <c r="AH96" s="298"/>
      <c r="AI96" s="298"/>
      <c r="AJ96" s="298"/>
      <c r="AK96" s="298"/>
      <c r="AL96" s="298"/>
      <c r="AM96" s="298"/>
      <c r="AN96" s="297">
        <f t="shared" si="0"/>
        <v>0</v>
      </c>
      <c r="AO96" s="298"/>
      <c r="AP96" s="298"/>
      <c r="AQ96" s="98" t="s">
        <v>87</v>
      </c>
      <c r="AR96" s="99"/>
      <c r="AS96" s="100">
        <v>0</v>
      </c>
      <c r="AT96" s="101">
        <f t="shared" si="1"/>
        <v>0</v>
      </c>
      <c r="AU96" s="102">
        <f>'ASŘ 02 - Výměna oken'!P124</f>
        <v>0</v>
      </c>
      <c r="AV96" s="101">
        <f>'ASŘ 02 - Výměna oken'!J33</f>
        <v>0</v>
      </c>
      <c r="AW96" s="101">
        <f>'ASŘ 02 - Výměna oken'!J34</f>
        <v>0</v>
      </c>
      <c r="AX96" s="101">
        <f>'ASŘ 02 - Výměna oken'!J35</f>
        <v>0</v>
      </c>
      <c r="AY96" s="101">
        <f>'ASŘ 02 - Výměna oken'!J36</f>
        <v>0</v>
      </c>
      <c r="AZ96" s="101">
        <f>'ASŘ 02 - Výměna oken'!F33</f>
        <v>0</v>
      </c>
      <c r="BA96" s="101">
        <f>'ASŘ 02 - Výměna oken'!F34</f>
        <v>0</v>
      </c>
      <c r="BB96" s="101">
        <f>'ASŘ 02 - Výměna oken'!F35</f>
        <v>0</v>
      </c>
      <c r="BC96" s="101">
        <f>'ASŘ 02 - Výměna oken'!F36</f>
        <v>0</v>
      </c>
      <c r="BD96" s="103">
        <f>'ASŘ 02 - Výměna oken'!F37</f>
        <v>0</v>
      </c>
      <c r="BT96" s="104" t="s">
        <v>88</v>
      </c>
      <c r="BV96" s="104" t="s">
        <v>82</v>
      </c>
      <c r="BW96" s="104" t="s">
        <v>93</v>
      </c>
      <c r="BX96" s="104" t="s">
        <v>5</v>
      </c>
      <c r="CL96" s="104" t="s">
        <v>1</v>
      </c>
      <c r="CM96" s="104" t="s">
        <v>90</v>
      </c>
    </row>
    <row r="97" spans="1:91" s="7" customFormat="1" ht="16.5" customHeight="1">
      <c r="A97" s="94" t="s">
        <v>84</v>
      </c>
      <c r="B97" s="95"/>
      <c r="C97" s="96"/>
      <c r="D97" s="296" t="s">
        <v>94</v>
      </c>
      <c r="E97" s="296"/>
      <c r="F97" s="296"/>
      <c r="G97" s="296"/>
      <c r="H97" s="296"/>
      <c r="I97" s="97"/>
      <c r="J97" s="296" t="s">
        <v>95</v>
      </c>
      <c r="K97" s="296"/>
      <c r="L97" s="296"/>
      <c r="M97" s="296"/>
      <c r="N97" s="296"/>
      <c r="O97" s="296"/>
      <c r="P97" s="296"/>
      <c r="Q97" s="296"/>
      <c r="R97" s="296"/>
      <c r="S97" s="296"/>
      <c r="T97" s="296"/>
      <c r="U97" s="296"/>
      <c r="V97" s="296"/>
      <c r="W97" s="296"/>
      <c r="X97" s="296"/>
      <c r="Y97" s="296"/>
      <c r="Z97" s="296"/>
      <c r="AA97" s="296"/>
      <c r="AB97" s="296"/>
      <c r="AC97" s="296"/>
      <c r="AD97" s="296"/>
      <c r="AE97" s="296"/>
      <c r="AF97" s="296"/>
      <c r="AG97" s="297">
        <f>'TI 01 - Elktroinstalace -...'!J30</f>
        <v>0</v>
      </c>
      <c r="AH97" s="298"/>
      <c r="AI97" s="298"/>
      <c r="AJ97" s="298"/>
      <c r="AK97" s="298"/>
      <c r="AL97" s="298"/>
      <c r="AM97" s="298"/>
      <c r="AN97" s="297">
        <f t="shared" si="0"/>
        <v>0</v>
      </c>
      <c r="AO97" s="298"/>
      <c r="AP97" s="298"/>
      <c r="AQ97" s="98" t="s">
        <v>87</v>
      </c>
      <c r="AR97" s="99"/>
      <c r="AS97" s="100">
        <v>0</v>
      </c>
      <c r="AT97" s="101">
        <f t="shared" si="1"/>
        <v>0</v>
      </c>
      <c r="AU97" s="102">
        <f>'TI 01 - Elktroinstalace -...'!P126</f>
        <v>0</v>
      </c>
      <c r="AV97" s="101">
        <f>'TI 01 - Elktroinstalace -...'!J33</f>
        <v>0</v>
      </c>
      <c r="AW97" s="101">
        <f>'TI 01 - Elktroinstalace -...'!J34</f>
        <v>0</v>
      </c>
      <c r="AX97" s="101">
        <f>'TI 01 - Elktroinstalace -...'!J35</f>
        <v>0</v>
      </c>
      <c r="AY97" s="101">
        <f>'TI 01 - Elktroinstalace -...'!J36</f>
        <v>0</v>
      </c>
      <c r="AZ97" s="101">
        <f>'TI 01 - Elktroinstalace -...'!F33</f>
        <v>0</v>
      </c>
      <c r="BA97" s="101">
        <f>'TI 01 - Elktroinstalace -...'!F34</f>
        <v>0</v>
      </c>
      <c r="BB97" s="101">
        <f>'TI 01 - Elktroinstalace -...'!F35</f>
        <v>0</v>
      </c>
      <c r="BC97" s="101">
        <f>'TI 01 - Elktroinstalace -...'!F36</f>
        <v>0</v>
      </c>
      <c r="BD97" s="103">
        <f>'TI 01 - Elktroinstalace -...'!F37</f>
        <v>0</v>
      </c>
      <c r="BT97" s="104" t="s">
        <v>88</v>
      </c>
      <c r="BV97" s="104" t="s">
        <v>82</v>
      </c>
      <c r="BW97" s="104" t="s">
        <v>96</v>
      </c>
      <c r="BX97" s="104" t="s">
        <v>5</v>
      </c>
      <c r="CL97" s="104" t="s">
        <v>1</v>
      </c>
      <c r="CM97" s="104" t="s">
        <v>90</v>
      </c>
    </row>
    <row r="98" spans="1:91" s="7" customFormat="1" ht="16.5" customHeight="1">
      <c r="A98" s="94" t="s">
        <v>84</v>
      </c>
      <c r="B98" s="95"/>
      <c r="C98" s="96"/>
      <c r="D98" s="296" t="s">
        <v>97</v>
      </c>
      <c r="E98" s="296"/>
      <c r="F98" s="296"/>
      <c r="G98" s="296"/>
      <c r="H98" s="296"/>
      <c r="I98" s="97"/>
      <c r="J98" s="296" t="s">
        <v>98</v>
      </c>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7">
        <f>'TI 02 - Elktroinstalace -...'!J30</f>
        <v>0</v>
      </c>
      <c r="AH98" s="298"/>
      <c r="AI98" s="298"/>
      <c r="AJ98" s="298"/>
      <c r="AK98" s="298"/>
      <c r="AL98" s="298"/>
      <c r="AM98" s="298"/>
      <c r="AN98" s="297">
        <f t="shared" si="0"/>
        <v>0</v>
      </c>
      <c r="AO98" s="298"/>
      <c r="AP98" s="298"/>
      <c r="AQ98" s="98" t="s">
        <v>87</v>
      </c>
      <c r="AR98" s="99"/>
      <c r="AS98" s="100">
        <v>0</v>
      </c>
      <c r="AT98" s="101">
        <f t="shared" si="1"/>
        <v>0</v>
      </c>
      <c r="AU98" s="102">
        <f>'TI 02 - Elktroinstalace -...'!P124</f>
        <v>0</v>
      </c>
      <c r="AV98" s="101">
        <f>'TI 02 - Elktroinstalace -...'!J33</f>
        <v>0</v>
      </c>
      <c r="AW98" s="101">
        <f>'TI 02 - Elktroinstalace -...'!J34</f>
        <v>0</v>
      </c>
      <c r="AX98" s="101">
        <f>'TI 02 - Elktroinstalace -...'!J35</f>
        <v>0</v>
      </c>
      <c r="AY98" s="101">
        <f>'TI 02 - Elktroinstalace -...'!J36</f>
        <v>0</v>
      </c>
      <c r="AZ98" s="101">
        <f>'TI 02 - Elktroinstalace -...'!F33</f>
        <v>0</v>
      </c>
      <c r="BA98" s="101">
        <f>'TI 02 - Elktroinstalace -...'!F34</f>
        <v>0</v>
      </c>
      <c r="BB98" s="101">
        <f>'TI 02 - Elktroinstalace -...'!F35</f>
        <v>0</v>
      </c>
      <c r="BC98" s="101">
        <f>'TI 02 - Elktroinstalace -...'!F36</f>
        <v>0</v>
      </c>
      <c r="BD98" s="103">
        <f>'TI 02 - Elktroinstalace -...'!F37</f>
        <v>0</v>
      </c>
      <c r="BT98" s="104" t="s">
        <v>88</v>
      </c>
      <c r="BV98" s="104" t="s">
        <v>82</v>
      </c>
      <c r="BW98" s="104" t="s">
        <v>99</v>
      </c>
      <c r="BX98" s="104" t="s">
        <v>5</v>
      </c>
      <c r="CL98" s="104" t="s">
        <v>1</v>
      </c>
      <c r="CM98" s="104" t="s">
        <v>90</v>
      </c>
    </row>
    <row r="99" spans="1:91" s="7" customFormat="1" ht="16.5" customHeight="1">
      <c r="A99" s="94" t="s">
        <v>84</v>
      </c>
      <c r="B99" s="95"/>
      <c r="C99" s="96"/>
      <c r="D99" s="296" t="s">
        <v>100</v>
      </c>
      <c r="E99" s="296"/>
      <c r="F99" s="296"/>
      <c r="G99" s="296"/>
      <c r="H99" s="296"/>
      <c r="I99" s="97"/>
      <c r="J99" s="296" t="s">
        <v>101</v>
      </c>
      <c r="K99" s="296"/>
      <c r="L99" s="296"/>
      <c r="M99" s="296"/>
      <c r="N99" s="296"/>
      <c r="O99" s="296"/>
      <c r="P99" s="296"/>
      <c r="Q99" s="296"/>
      <c r="R99" s="296"/>
      <c r="S99" s="296"/>
      <c r="T99" s="296"/>
      <c r="U99" s="296"/>
      <c r="V99" s="296"/>
      <c r="W99" s="296"/>
      <c r="X99" s="296"/>
      <c r="Y99" s="296"/>
      <c r="Z99" s="296"/>
      <c r="AA99" s="296"/>
      <c r="AB99" s="296"/>
      <c r="AC99" s="296"/>
      <c r="AD99" s="296"/>
      <c r="AE99" s="296"/>
      <c r="AF99" s="296"/>
      <c r="AG99" s="297">
        <f>'VRN 00 - Vedlejší rozpočt...'!J30</f>
        <v>0</v>
      </c>
      <c r="AH99" s="298"/>
      <c r="AI99" s="298"/>
      <c r="AJ99" s="298"/>
      <c r="AK99" s="298"/>
      <c r="AL99" s="298"/>
      <c r="AM99" s="298"/>
      <c r="AN99" s="297">
        <f t="shared" si="0"/>
        <v>0</v>
      </c>
      <c r="AO99" s="298"/>
      <c r="AP99" s="298"/>
      <c r="AQ99" s="98" t="s">
        <v>87</v>
      </c>
      <c r="AR99" s="99"/>
      <c r="AS99" s="105">
        <v>0</v>
      </c>
      <c r="AT99" s="106">
        <f t="shared" si="1"/>
        <v>0</v>
      </c>
      <c r="AU99" s="107">
        <f>'VRN 00 - Vedlejší rozpočt...'!P123</f>
        <v>0</v>
      </c>
      <c r="AV99" s="106">
        <f>'VRN 00 - Vedlejší rozpočt...'!J33</f>
        <v>0</v>
      </c>
      <c r="AW99" s="106">
        <f>'VRN 00 - Vedlejší rozpočt...'!J34</f>
        <v>0</v>
      </c>
      <c r="AX99" s="106">
        <f>'VRN 00 - Vedlejší rozpočt...'!J35</f>
        <v>0</v>
      </c>
      <c r="AY99" s="106">
        <f>'VRN 00 - Vedlejší rozpočt...'!J36</f>
        <v>0</v>
      </c>
      <c r="AZ99" s="106">
        <f>'VRN 00 - Vedlejší rozpočt...'!F33</f>
        <v>0</v>
      </c>
      <c r="BA99" s="106">
        <f>'VRN 00 - Vedlejší rozpočt...'!F34</f>
        <v>0</v>
      </c>
      <c r="BB99" s="106">
        <f>'VRN 00 - Vedlejší rozpočt...'!F35</f>
        <v>0</v>
      </c>
      <c r="BC99" s="106">
        <f>'VRN 00 - Vedlejší rozpočt...'!F36</f>
        <v>0</v>
      </c>
      <c r="BD99" s="108">
        <f>'VRN 00 - Vedlejší rozpočt...'!F37</f>
        <v>0</v>
      </c>
      <c r="BT99" s="104" t="s">
        <v>88</v>
      </c>
      <c r="BV99" s="104" t="s">
        <v>82</v>
      </c>
      <c r="BW99" s="104" t="s">
        <v>102</v>
      </c>
      <c r="BX99" s="104" t="s">
        <v>5</v>
      </c>
      <c r="CL99" s="104" t="s">
        <v>1</v>
      </c>
      <c r="CM99" s="104" t="s">
        <v>90</v>
      </c>
    </row>
    <row r="100" spans="1:91" s="2" customFormat="1" ht="30" customHeight="1">
      <c r="A100" s="35"/>
      <c r="B100" s="36"/>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c r="AL100" s="37"/>
      <c r="AM100" s="37"/>
      <c r="AN100" s="37"/>
      <c r="AO100" s="37"/>
      <c r="AP100" s="37"/>
      <c r="AQ100" s="37"/>
      <c r="AR100" s="40"/>
      <c r="AS100" s="35"/>
      <c r="AT100" s="35"/>
      <c r="AU100" s="35"/>
      <c r="AV100" s="35"/>
      <c r="AW100" s="35"/>
      <c r="AX100" s="35"/>
      <c r="AY100" s="35"/>
      <c r="AZ100" s="35"/>
      <c r="BA100" s="35"/>
      <c r="BB100" s="35"/>
      <c r="BC100" s="35"/>
      <c r="BD100" s="35"/>
      <c r="BE100" s="35"/>
    </row>
    <row r="101" spans="1:91" s="2" customFormat="1" ht="6.95" customHeight="1">
      <c r="A101" s="35"/>
      <c r="B101" s="55"/>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c r="AK101" s="56"/>
      <c r="AL101" s="56"/>
      <c r="AM101" s="56"/>
      <c r="AN101" s="56"/>
      <c r="AO101" s="56"/>
      <c r="AP101" s="56"/>
      <c r="AQ101" s="56"/>
      <c r="AR101" s="40"/>
      <c r="AS101" s="35"/>
      <c r="AT101" s="35"/>
      <c r="AU101" s="35"/>
      <c r="AV101" s="35"/>
      <c r="AW101" s="35"/>
      <c r="AX101" s="35"/>
      <c r="AY101" s="35"/>
      <c r="AZ101" s="35"/>
      <c r="BA101" s="35"/>
      <c r="BB101" s="35"/>
      <c r="BC101" s="35"/>
      <c r="BD101" s="35"/>
      <c r="BE101" s="35"/>
    </row>
  </sheetData>
  <sheetProtection algorithmName="SHA-512" hashValue="P6r8tKw/MxX5OY+O6D9vS7h+xLTWbntOErcSO/DgF/2wsi93/OYvon91/O6AcJ05d4U+Xrp/8G7pA60bKO5psA==" saltValue="g1s3Hpq9Du4N0TCeTQZuWcqemwPxpaNrZj/sf8p2rGGcqmB9V8g3m+s+NN4IM8B++lRWmG+VvwNOKGgJ1CSeNg==" spinCount="100000" sheet="1" objects="1" scenarios="1" formatColumns="0" formatRows="0"/>
  <mergeCells count="58">
    <mergeCell ref="AR2:BE2"/>
    <mergeCell ref="AK33:AO33"/>
    <mergeCell ref="L33:P33"/>
    <mergeCell ref="W33:AE33"/>
    <mergeCell ref="AK35:AO35"/>
    <mergeCell ref="X35:AB35"/>
    <mergeCell ref="W31:AE31"/>
    <mergeCell ref="AK31:AO31"/>
    <mergeCell ref="AK32:AO32"/>
    <mergeCell ref="L32:P32"/>
    <mergeCell ref="W32:AE3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98:AP98"/>
    <mergeCell ref="AG98:AM98"/>
    <mergeCell ref="D98:H98"/>
    <mergeCell ref="J98:AF98"/>
    <mergeCell ref="AN99:AP99"/>
    <mergeCell ref="AG99:AM99"/>
    <mergeCell ref="D99:H99"/>
    <mergeCell ref="J99:AF99"/>
    <mergeCell ref="J96:AF96"/>
    <mergeCell ref="D96:H96"/>
    <mergeCell ref="AG96:AM96"/>
    <mergeCell ref="AN96:AP96"/>
    <mergeCell ref="AN97:AP97"/>
    <mergeCell ref="D97:H97"/>
    <mergeCell ref="J97:AF97"/>
    <mergeCell ref="AG97:AM97"/>
    <mergeCell ref="C92:G92"/>
    <mergeCell ref="AG92:AM92"/>
    <mergeCell ref="I92:AF92"/>
    <mergeCell ref="AN92:AP92"/>
    <mergeCell ref="D95:H95"/>
    <mergeCell ref="AG95:AM95"/>
    <mergeCell ref="J95:AF95"/>
    <mergeCell ref="AN95:AP95"/>
    <mergeCell ref="AG94:AM94"/>
    <mergeCell ref="AN94:AP94"/>
    <mergeCell ref="L85:AO85"/>
    <mergeCell ref="AM87:AN87"/>
    <mergeCell ref="AM89:AP89"/>
    <mergeCell ref="AS89:AT91"/>
    <mergeCell ref="AM90:AP90"/>
  </mergeCells>
  <hyperlinks>
    <hyperlink ref="A95" location="'ASŘ 01 - Stavební část'!C2" display="/"/>
    <hyperlink ref="A96" location="'ASŘ 02 - Výměna oken'!C2" display="/"/>
    <hyperlink ref="A97" location="'TI 01 - Elktroinstalace -...'!C2" display="/"/>
    <hyperlink ref="A98" location="'TI 02 - Elktroinstalace -...'!C2" display="/"/>
    <hyperlink ref="A99" location="'VRN 00 - Vedlejší rozpočt...'!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56" s="1" customFormat="1" ht="36.950000000000003" customHeight="1">
      <c r="L2" s="320"/>
      <c r="M2" s="320"/>
      <c r="N2" s="320"/>
      <c r="O2" s="320"/>
      <c r="P2" s="320"/>
      <c r="Q2" s="320"/>
      <c r="R2" s="320"/>
      <c r="S2" s="320"/>
      <c r="T2" s="320"/>
      <c r="U2" s="320"/>
      <c r="V2" s="320"/>
      <c r="AT2" s="18" t="s">
        <v>89</v>
      </c>
      <c r="AZ2" s="109" t="s">
        <v>103</v>
      </c>
      <c r="BA2" s="109" t="s">
        <v>1</v>
      </c>
      <c r="BB2" s="109" t="s">
        <v>1</v>
      </c>
      <c r="BC2" s="109" t="s">
        <v>104</v>
      </c>
      <c r="BD2" s="109" t="s">
        <v>90</v>
      </c>
    </row>
    <row r="3" spans="1:56" s="1" customFormat="1" ht="6.95" customHeight="1">
      <c r="B3" s="110"/>
      <c r="C3" s="111"/>
      <c r="D3" s="111"/>
      <c r="E3" s="111"/>
      <c r="F3" s="111"/>
      <c r="G3" s="111"/>
      <c r="H3" s="111"/>
      <c r="I3" s="111"/>
      <c r="J3" s="111"/>
      <c r="K3" s="111"/>
      <c r="L3" s="21"/>
      <c r="AT3" s="18" t="s">
        <v>90</v>
      </c>
      <c r="AZ3" s="109" t="s">
        <v>105</v>
      </c>
      <c r="BA3" s="109" t="s">
        <v>1</v>
      </c>
      <c r="BB3" s="109" t="s">
        <v>1</v>
      </c>
      <c r="BC3" s="109" t="s">
        <v>106</v>
      </c>
      <c r="BD3" s="109" t="s">
        <v>90</v>
      </c>
    </row>
    <row r="4" spans="1:56" s="1" customFormat="1" ht="24.95" customHeight="1">
      <c r="B4" s="21"/>
      <c r="D4" s="112" t="s">
        <v>107</v>
      </c>
      <c r="L4" s="21"/>
      <c r="M4" s="113" t="s">
        <v>10</v>
      </c>
      <c r="AT4" s="18" t="s">
        <v>4</v>
      </c>
      <c r="AZ4" s="109" t="s">
        <v>108</v>
      </c>
      <c r="BA4" s="109" t="s">
        <v>1</v>
      </c>
      <c r="BB4" s="109" t="s">
        <v>1</v>
      </c>
      <c r="BC4" s="109" t="s">
        <v>109</v>
      </c>
      <c r="BD4" s="109" t="s">
        <v>90</v>
      </c>
    </row>
    <row r="5" spans="1:56" s="1" customFormat="1" ht="6.95" customHeight="1">
      <c r="B5" s="21"/>
      <c r="L5" s="21"/>
      <c r="AZ5" s="109" t="s">
        <v>110</v>
      </c>
      <c r="BA5" s="109" t="s">
        <v>1</v>
      </c>
      <c r="BB5" s="109" t="s">
        <v>1</v>
      </c>
      <c r="BC5" s="109" t="s">
        <v>111</v>
      </c>
      <c r="BD5" s="109" t="s">
        <v>90</v>
      </c>
    </row>
    <row r="6" spans="1:56" s="1" customFormat="1" ht="12" customHeight="1">
      <c r="B6" s="21"/>
      <c r="D6" s="114" t="s">
        <v>16</v>
      </c>
      <c r="L6" s="21"/>
      <c r="AZ6" s="109" t="s">
        <v>112</v>
      </c>
      <c r="BA6" s="109" t="s">
        <v>1</v>
      </c>
      <c r="BB6" s="109" t="s">
        <v>1</v>
      </c>
      <c r="BC6" s="109" t="s">
        <v>113</v>
      </c>
      <c r="BD6" s="109" t="s">
        <v>90</v>
      </c>
    </row>
    <row r="7" spans="1:56" s="1" customFormat="1" ht="16.5" customHeight="1">
      <c r="B7" s="21"/>
      <c r="E7" s="321" t="str">
        <f>'Rekapitulace stavby'!K6</f>
        <v>Změna užívání části 1.NP v objektu FSE, Moskevská 1533/54 ÚnL</v>
      </c>
      <c r="F7" s="322"/>
      <c r="G7" s="322"/>
      <c r="H7" s="322"/>
      <c r="L7" s="21"/>
    </row>
    <row r="8" spans="1:5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56" s="2" customFormat="1" ht="16.5" customHeight="1">
      <c r="A9" s="35"/>
      <c r="B9" s="40"/>
      <c r="C9" s="35"/>
      <c r="D9" s="35"/>
      <c r="E9" s="323" t="s">
        <v>115</v>
      </c>
      <c r="F9" s="324"/>
      <c r="G9" s="324"/>
      <c r="H9" s="324"/>
      <c r="I9" s="35"/>
      <c r="J9" s="35"/>
      <c r="K9" s="35"/>
      <c r="L9" s="52"/>
      <c r="S9" s="35"/>
      <c r="T9" s="35"/>
      <c r="U9" s="35"/>
      <c r="V9" s="35"/>
      <c r="W9" s="35"/>
      <c r="X9" s="35"/>
      <c r="Y9" s="35"/>
      <c r="Z9" s="35"/>
      <c r="AA9" s="35"/>
      <c r="AB9" s="35"/>
      <c r="AC9" s="35"/>
      <c r="AD9" s="35"/>
      <c r="AE9" s="35"/>
    </row>
    <row r="10" spans="1:5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5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5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5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5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5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5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5" t="str">
        <f>'Rekapitulace stavby'!E14</f>
        <v>Vyplň údaj</v>
      </c>
      <c r="F18" s="326"/>
      <c r="G18" s="326"/>
      <c r="H18" s="326"/>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27" t="s">
        <v>1</v>
      </c>
      <c r="F27" s="327"/>
      <c r="G27" s="327"/>
      <c r="H27" s="327"/>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ROUND(J132,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ROUND((SUM(BE132:BE613)),  2)</f>
        <v>0</v>
      </c>
      <c r="G33" s="35"/>
      <c r="H33" s="35"/>
      <c r="I33" s="126">
        <v>0.21</v>
      </c>
      <c r="J33" s="125">
        <f>ROUND(((SUM(BE132:BE613))*I33),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ROUND((SUM(BF132:BF613)),  2)</f>
        <v>0</v>
      </c>
      <c r="G34" s="35"/>
      <c r="H34" s="35"/>
      <c r="I34" s="126">
        <v>0.15</v>
      </c>
      <c r="J34" s="125">
        <f>ROUND(((SUM(BF132:BF613))*I34),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ROUND((SUM(BG132:BG613)),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ROUND((SUM(BH132:BH613)),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ROUND((SUM(BI132:BI613)),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8" t="str">
        <f>E7</f>
        <v>Změna užívání části 1.NP v objektu FSE, Moskevská 1533/54 ÚnL</v>
      </c>
      <c r="F85" s="329"/>
      <c r="G85" s="329"/>
      <c r="H85" s="32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0" t="str">
        <f>E9</f>
        <v>ASŘ 01 - Stavební část</v>
      </c>
      <c r="F87" s="330"/>
      <c r="G87" s="330"/>
      <c r="H87" s="3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J132</f>
        <v>0</v>
      </c>
      <c r="K96" s="37"/>
      <c r="L96" s="52"/>
      <c r="S96" s="35"/>
      <c r="T96" s="35"/>
      <c r="U96" s="35"/>
      <c r="V96" s="35"/>
      <c r="W96" s="35"/>
      <c r="X96" s="35"/>
      <c r="Y96" s="35"/>
      <c r="Z96" s="35"/>
      <c r="AA96" s="35"/>
      <c r="AB96" s="35"/>
      <c r="AC96" s="35"/>
      <c r="AD96" s="35"/>
      <c r="AE96" s="35"/>
      <c r="AU96" s="18" t="s">
        <v>120</v>
      </c>
    </row>
    <row r="97" spans="2:12" s="9" customFormat="1" ht="24.95" customHeight="1">
      <c r="B97" s="149"/>
      <c r="C97" s="150"/>
      <c r="D97" s="151" t="s">
        <v>121</v>
      </c>
      <c r="E97" s="152"/>
      <c r="F97" s="152"/>
      <c r="G97" s="152"/>
      <c r="H97" s="152"/>
      <c r="I97" s="152"/>
      <c r="J97" s="153">
        <f>J133</f>
        <v>0</v>
      </c>
      <c r="K97" s="150"/>
      <c r="L97" s="154"/>
    </row>
    <row r="98" spans="2:12" s="10" customFormat="1" ht="19.899999999999999" customHeight="1">
      <c r="B98" s="155"/>
      <c r="C98" s="156"/>
      <c r="D98" s="157" t="s">
        <v>122</v>
      </c>
      <c r="E98" s="158"/>
      <c r="F98" s="158"/>
      <c r="G98" s="158"/>
      <c r="H98" s="158"/>
      <c r="I98" s="158"/>
      <c r="J98" s="159">
        <f>J134</f>
        <v>0</v>
      </c>
      <c r="K98" s="156"/>
      <c r="L98" s="160"/>
    </row>
    <row r="99" spans="2:12" s="10" customFormat="1" ht="19.899999999999999" customHeight="1">
      <c r="B99" s="155"/>
      <c r="C99" s="156"/>
      <c r="D99" s="157" t="s">
        <v>123</v>
      </c>
      <c r="E99" s="158"/>
      <c r="F99" s="158"/>
      <c r="G99" s="158"/>
      <c r="H99" s="158"/>
      <c r="I99" s="158"/>
      <c r="J99" s="159">
        <f>J161</f>
        <v>0</v>
      </c>
      <c r="K99" s="156"/>
      <c r="L99" s="160"/>
    </row>
    <row r="100" spans="2:12" s="10" customFormat="1" ht="19.899999999999999" customHeight="1">
      <c r="B100" s="155"/>
      <c r="C100" s="156"/>
      <c r="D100" s="157" t="s">
        <v>124</v>
      </c>
      <c r="E100" s="158"/>
      <c r="F100" s="158"/>
      <c r="G100" s="158"/>
      <c r="H100" s="158"/>
      <c r="I100" s="158"/>
      <c r="J100" s="159">
        <f>J206</f>
        <v>0</v>
      </c>
      <c r="K100" s="156"/>
      <c r="L100" s="160"/>
    </row>
    <row r="101" spans="2:12" s="10" customFormat="1" ht="19.899999999999999" customHeight="1">
      <c r="B101" s="155"/>
      <c r="C101" s="156"/>
      <c r="D101" s="157" t="s">
        <v>125</v>
      </c>
      <c r="E101" s="158"/>
      <c r="F101" s="158"/>
      <c r="G101" s="158"/>
      <c r="H101" s="158"/>
      <c r="I101" s="158"/>
      <c r="J101" s="159">
        <f>J219</f>
        <v>0</v>
      </c>
      <c r="K101" s="156"/>
      <c r="L101" s="160"/>
    </row>
    <row r="102" spans="2:12" s="10" customFormat="1" ht="19.899999999999999" customHeight="1">
      <c r="B102" s="155"/>
      <c r="C102" s="156"/>
      <c r="D102" s="157" t="s">
        <v>126</v>
      </c>
      <c r="E102" s="158"/>
      <c r="F102" s="158"/>
      <c r="G102" s="158"/>
      <c r="H102" s="158"/>
      <c r="I102" s="158"/>
      <c r="J102" s="159">
        <f>J239</f>
        <v>0</v>
      </c>
      <c r="K102" s="156"/>
      <c r="L102" s="160"/>
    </row>
    <row r="103" spans="2:12" s="9" customFormat="1" ht="24.95" customHeight="1">
      <c r="B103" s="149"/>
      <c r="C103" s="150"/>
      <c r="D103" s="151" t="s">
        <v>127</v>
      </c>
      <c r="E103" s="152"/>
      <c r="F103" s="152"/>
      <c r="G103" s="152"/>
      <c r="H103" s="152"/>
      <c r="I103" s="152"/>
      <c r="J103" s="153">
        <f>J244</f>
        <v>0</v>
      </c>
      <c r="K103" s="150"/>
      <c r="L103" s="154"/>
    </row>
    <row r="104" spans="2:12" s="10" customFormat="1" ht="19.899999999999999" customHeight="1">
      <c r="B104" s="155"/>
      <c r="C104" s="156"/>
      <c r="D104" s="157" t="s">
        <v>128</v>
      </c>
      <c r="E104" s="158"/>
      <c r="F104" s="158"/>
      <c r="G104" s="158"/>
      <c r="H104" s="158"/>
      <c r="I104" s="158"/>
      <c r="J104" s="159">
        <f>J245</f>
        <v>0</v>
      </c>
      <c r="K104" s="156"/>
      <c r="L104" s="160"/>
    </row>
    <row r="105" spans="2:12" s="10" customFormat="1" ht="19.899999999999999" customHeight="1">
      <c r="B105" s="155"/>
      <c r="C105" s="156"/>
      <c r="D105" s="157" t="s">
        <v>129</v>
      </c>
      <c r="E105" s="158"/>
      <c r="F105" s="158"/>
      <c r="G105" s="158"/>
      <c r="H105" s="158"/>
      <c r="I105" s="158"/>
      <c r="J105" s="159">
        <f>J249</f>
        <v>0</v>
      </c>
      <c r="K105" s="156"/>
      <c r="L105" s="160"/>
    </row>
    <row r="106" spans="2:12" s="10" customFormat="1" ht="19.899999999999999" customHeight="1">
      <c r="B106" s="155"/>
      <c r="C106" s="156"/>
      <c r="D106" s="157" t="s">
        <v>130</v>
      </c>
      <c r="E106" s="158"/>
      <c r="F106" s="158"/>
      <c r="G106" s="158"/>
      <c r="H106" s="158"/>
      <c r="I106" s="158"/>
      <c r="J106" s="159">
        <f>J291</f>
        <v>0</v>
      </c>
      <c r="K106" s="156"/>
      <c r="L106" s="160"/>
    </row>
    <row r="107" spans="2:12" s="10" customFormat="1" ht="19.899999999999999" customHeight="1">
      <c r="B107" s="155"/>
      <c r="C107" s="156"/>
      <c r="D107" s="157" t="s">
        <v>131</v>
      </c>
      <c r="E107" s="158"/>
      <c r="F107" s="158"/>
      <c r="G107" s="158"/>
      <c r="H107" s="158"/>
      <c r="I107" s="158"/>
      <c r="J107" s="159">
        <f>J339</f>
        <v>0</v>
      </c>
      <c r="K107" s="156"/>
      <c r="L107" s="160"/>
    </row>
    <row r="108" spans="2:12" s="10" customFormat="1" ht="19.899999999999999" customHeight="1">
      <c r="B108" s="155"/>
      <c r="C108" s="156"/>
      <c r="D108" s="157" t="s">
        <v>132</v>
      </c>
      <c r="E108" s="158"/>
      <c r="F108" s="158"/>
      <c r="G108" s="158"/>
      <c r="H108" s="158"/>
      <c r="I108" s="158"/>
      <c r="J108" s="159">
        <f>J380</f>
        <v>0</v>
      </c>
      <c r="K108" s="156"/>
      <c r="L108" s="160"/>
    </row>
    <row r="109" spans="2:12" s="10" customFormat="1" ht="19.899999999999999" customHeight="1">
      <c r="B109" s="155"/>
      <c r="C109" s="156"/>
      <c r="D109" s="157" t="s">
        <v>133</v>
      </c>
      <c r="E109" s="158"/>
      <c r="F109" s="158"/>
      <c r="G109" s="158"/>
      <c r="H109" s="158"/>
      <c r="I109" s="158"/>
      <c r="J109" s="159">
        <f>J484</f>
        <v>0</v>
      </c>
      <c r="K109" s="156"/>
      <c r="L109" s="160"/>
    </row>
    <row r="110" spans="2:12" s="10" customFormat="1" ht="19.899999999999999" customHeight="1">
      <c r="B110" s="155"/>
      <c r="C110" s="156"/>
      <c r="D110" s="157" t="s">
        <v>134</v>
      </c>
      <c r="E110" s="158"/>
      <c r="F110" s="158"/>
      <c r="G110" s="158"/>
      <c r="H110" s="158"/>
      <c r="I110" s="158"/>
      <c r="J110" s="159">
        <f>J513</f>
        <v>0</v>
      </c>
      <c r="K110" s="156"/>
      <c r="L110" s="160"/>
    </row>
    <row r="111" spans="2:12" s="10" customFormat="1" ht="19.899999999999999" customHeight="1">
      <c r="B111" s="155"/>
      <c r="C111" s="156"/>
      <c r="D111" s="157" t="s">
        <v>135</v>
      </c>
      <c r="E111" s="158"/>
      <c r="F111" s="158"/>
      <c r="G111" s="158"/>
      <c r="H111" s="158"/>
      <c r="I111" s="158"/>
      <c r="J111" s="159">
        <f>J549</f>
        <v>0</v>
      </c>
      <c r="K111" s="156"/>
      <c r="L111" s="160"/>
    </row>
    <row r="112" spans="2:12" s="9" customFormat="1" ht="24.95" customHeight="1">
      <c r="B112" s="149"/>
      <c r="C112" s="150"/>
      <c r="D112" s="151" t="s">
        <v>136</v>
      </c>
      <c r="E112" s="152"/>
      <c r="F112" s="152"/>
      <c r="G112" s="152"/>
      <c r="H112" s="152"/>
      <c r="I112" s="152"/>
      <c r="J112" s="153">
        <f>J601</f>
        <v>0</v>
      </c>
      <c r="K112" s="150"/>
      <c r="L112" s="154"/>
    </row>
    <row r="113" spans="1:31" s="2" customFormat="1" ht="21.75" customHeight="1">
      <c r="A113" s="35"/>
      <c r="B113" s="36"/>
      <c r="C113" s="37"/>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31" s="2" customFormat="1" ht="6.95" customHeight="1">
      <c r="A114" s="35"/>
      <c r="B114" s="55"/>
      <c r="C114" s="56"/>
      <c r="D114" s="56"/>
      <c r="E114" s="56"/>
      <c r="F114" s="56"/>
      <c r="G114" s="56"/>
      <c r="H114" s="56"/>
      <c r="I114" s="56"/>
      <c r="J114" s="56"/>
      <c r="K114" s="56"/>
      <c r="L114" s="52"/>
      <c r="S114" s="35"/>
      <c r="T114" s="35"/>
      <c r="U114" s="35"/>
      <c r="V114" s="35"/>
      <c r="W114" s="35"/>
      <c r="X114" s="35"/>
      <c r="Y114" s="35"/>
      <c r="Z114" s="35"/>
      <c r="AA114" s="35"/>
      <c r="AB114" s="35"/>
      <c r="AC114" s="35"/>
      <c r="AD114" s="35"/>
      <c r="AE114" s="35"/>
    </row>
    <row r="118" spans="1:31" s="2" customFormat="1" ht="6.95" customHeight="1">
      <c r="A118" s="35"/>
      <c r="B118" s="57"/>
      <c r="C118" s="58"/>
      <c r="D118" s="58"/>
      <c r="E118" s="58"/>
      <c r="F118" s="58"/>
      <c r="G118" s="58"/>
      <c r="H118" s="58"/>
      <c r="I118" s="58"/>
      <c r="J118" s="58"/>
      <c r="K118" s="58"/>
      <c r="L118" s="52"/>
      <c r="S118" s="35"/>
      <c r="T118" s="35"/>
      <c r="U118" s="35"/>
      <c r="V118" s="35"/>
      <c r="W118" s="35"/>
      <c r="X118" s="35"/>
      <c r="Y118" s="35"/>
      <c r="Z118" s="35"/>
      <c r="AA118" s="35"/>
      <c r="AB118" s="35"/>
      <c r="AC118" s="35"/>
      <c r="AD118" s="35"/>
      <c r="AE118" s="35"/>
    </row>
    <row r="119" spans="1:31" s="2" customFormat="1" ht="24.95" customHeight="1">
      <c r="A119" s="35"/>
      <c r="B119" s="36"/>
      <c r="C119" s="24" t="s">
        <v>137</v>
      </c>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31" s="2" customFormat="1" ht="6.95" customHeight="1">
      <c r="A120" s="35"/>
      <c r="B120" s="36"/>
      <c r="C120" s="37"/>
      <c r="D120" s="37"/>
      <c r="E120" s="37"/>
      <c r="F120" s="37"/>
      <c r="G120" s="37"/>
      <c r="H120" s="37"/>
      <c r="I120" s="37"/>
      <c r="J120" s="37"/>
      <c r="K120" s="37"/>
      <c r="L120" s="52"/>
      <c r="S120" s="35"/>
      <c r="T120" s="35"/>
      <c r="U120" s="35"/>
      <c r="V120" s="35"/>
      <c r="W120" s="35"/>
      <c r="X120" s="35"/>
      <c r="Y120" s="35"/>
      <c r="Z120" s="35"/>
      <c r="AA120" s="35"/>
      <c r="AB120" s="35"/>
      <c r="AC120" s="35"/>
      <c r="AD120" s="35"/>
      <c r="AE120" s="35"/>
    </row>
    <row r="121" spans="1:31" s="2" customFormat="1" ht="12" customHeight="1">
      <c r="A121" s="35"/>
      <c r="B121" s="36"/>
      <c r="C121" s="30" t="s">
        <v>16</v>
      </c>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31" s="2" customFormat="1" ht="16.5" customHeight="1">
      <c r="A122" s="35"/>
      <c r="B122" s="36"/>
      <c r="C122" s="37"/>
      <c r="D122" s="37"/>
      <c r="E122" s="328" t="str">
        <f>E7</f>
        <v>Změna užívání části 1.NP v objektu FSE, Moskevská 1533/54 ÚnL</v>
      </c>
      <c r="F122" s="329"/>
      <c r="G122" s="329"/>
      <c r="H122" s="329"/>
      <c r="I122" s="37"/>
      <c r="J122" s="37"/>
      <c r="K122" s="37"/>
      <c r="L122" s="52"/>
      <c r="S122" s="35"/>
      <c r="T122" s="35"/>
      <c r="U122" s="35"/>
      <c r="V122" s="35"/>
      <c r="W122" s="35"/>
      <c r="X122" s="35"/>
      <c r="Y122" s="35"/>
      <c r="Z122" s="35"/>
      <c r="AA122" s="35"/>
      <c r="AB122" s="35"/>
      <c r="AC122" s="35"/>
      <c r="AD122" s="35"/>
      <c r="AE122" s="35"/>
    </row>
    <row r="123" spans="1:31" s="2" customFormat="1" ht="12" customHeight="1">
      <c r="A123" s="35"/>
      <c r="B123" s="36"/>
      <c r="C123" s="30" t="s">
        <v>114</v>
      </c>
      <c r="D123" s="37"/>
      <c r="E123" s="37"/>
      <c r="F123" s="37"/>
      <c r="G123" s="37"/>
      <c r="H123" s="37"/>
      <c r="I123" s="37"/>
      <c r="J123" s="37"/>
      <c r="K123" s="37"/>
      <c r="L123" s="52"/>
      <c r="S123" s="35"/>
      <c r="T123" s="35"/>
      <c r="U123" s="35"/>
      <c r="V123" s="35"/>
      <c r="W123" s="35"/>
      <c r="X123" s="35"/>
      <c r="Y123" s="35"/>
      <c r="Z123" s="35"/>
      <c r="AA123" s="35"/>
      <c r="AB123" s="35"/>
      <c r="AC123" s="35"/>
      <c r="AD123" s="35"/>
      <c r="AE123" s="35"/>
    </row>
    <row r="124" spans="1:31" s="2" customFormat="1" ht="16.5" customHeight="1">
      <c r="A124" s="35"/>
      <c r="B124" s="36"/>
      <c r="C124" s="37"/>
      <c r="D124" s="37"/>
      <c r="E124" s="280" t="str">
        <f>E9</f>
        <v>ASŘ 01 - Stavební část</v>
      </c>
      <c r="F124" s="330"/>
      <c r="G124" s="330"/>
      <c r="H124" s="330"/>
      <c r="I124" s="37"/>
      <c r="J124" s="37"/>
      <c r="K124" s="37"/>
      <c r="L124" s="52"/>
      <c r="S124" s="35"/>
      <c r="T124" s="35"/>
      <c r="U124" s="35"/>
      <c r="V124" s="35"/>
      <c r="W124" s="35"/>
      <c r="X124" s="35"/>
      <c r="Y124" s="35"/>
      <c r="Z124" s="35"/>
      <c r="AA124" s="35"/>
      <c r="AB124" s="35"/>
      <c r="AC124" s="35"/>
      <c r="AD124" s="35"/>
      <c r="AE124" s="35"/>
    </row>
    <row r="125" spans="1:31" s="2" customFormat="1" ht="6.95" customHeight="1">
      <c r="A125" s="35"/>
      <c r="B125" s="36"/>
      <c r="C125" s="37"/>
      <c r="D125" s="37"/>
      <c r="E125" s="37"/>
      <c r="F125" s="37"/>
      <c r="G125" s="37"/>
      <c r="H125" s="37"/>
      <c r="I125" s="37"/>
      <c r="J125" s="37"/>
      <c r="K125" s="37"/>
      <c r="L125" s="52"/>
      <c r="S125" s="35"/>
      <c r="T125" s="35"/>
      <c r="U125" s="35"/>
      <c r="V125" s="35"/>
      <c r="W125" s="35"/>
      <c r="X125" s="35"/>
      <c r="Y125" s="35"/>
      <c r="Z125" s="35"/>
      <c r="AA125" s="35"/>
      <c r="AB125" s="35"/>
      <c r="AC125" s="35"/>
      <c r="AD125" s="35"/>
      <c r="AE125" s="35"/>
    </row>
    <row r="126" spans="1:31" s="2" customFormat="1" ht="12" customHeight="1">
      <c r="A126" s="35"/>
      <c r="B126" s="36"/>
      <c r="C126" s="30" t="s">
        <v>20</v>
      </c>
      <c r="D126" s="37"/>
      <c r="E126" s="37"/>
      <c r="F126" s="28" t="str">
        <f>F12</f>
        <v>Ústí nad Labem</v>
      </c>
      <c r="G126" s="37"/>
      <c r="H126" s="37"/>
      <c r="I126" s="30" t="s">
        <v>22</v>
      </c>
      <c r="J126" s="67" t="str">
        <f>IF(J12="","",J12)</f>
        <v>10. 4. 2021</v>
      </c>
      <c r="K126" s="37"/>
      <c r="L126" s="52"/>
      <c r="S126" s="35"/>
      <c r="T126" s="35"/>
      <c r="U126" s="35"/>
      <c r="V126" s="35"/>
      <c r="W126" s="35"/>
      <c r="X126" s="35"/>
      <c r="Y126" s="35"/>
      <c r="Z126" s="35"/>
      <c r="AA126" s="35"/>
      <c r="AB126" s="35"/>
      <c r="AC126" s="35"/>
      <c r="AD126" s="35"/>
      <c r="AE126" s="35"/>
    </row>
    <row r="127" spans="1:31" s="2" customFormat="1" ht="6.95" customHeight="1">
      <c r="A127" s="35"/>
      <c r="B127" s="36"/>
      <c r="C127" s="37"/>
      <c r="D127" s="37"/>
      <c r="E127" s="37"/>
      <c r="F127" s="37"/>
      <c r="G127" s="37"/>
      <c r="H127" s="37"/>
      <c r="I127" s="37"/>
      <c r="J127" s="37"/>
      <c r="K127" s="37"/>
      <c r="L127" s="52"/>
      <c r="S127" s="35"/>
      <c r="T127" s="35"/>
      <c r="U127" s="35"/>
      <c r="V127" s="35"/>
      <c r="W127" s="35"/>
      <c r="X127" s="35"/>
      <c r="Y127" s="35"/>
      <c r="Z127" s="35"/>
      <c r="AA127" s="35"/>
      <c r="AB127" s="35"/>
      <c r="AC127" s="35"/>
      <c r="AD127" s="35"/>
      <c r="AE127" s="35"/>
    </row>
    <row r="128" spans="1:31" s="2" customFormat="1" ht="15.2" customHeight="1">
      <c r="A128" s="35"/>
      <c r="B128" s="36"/>
      <c r="C128" s="30" t="s">
        <v>24</v>
      </c>
      <c r="D128" s="37"/>
      <c r="E128" s="37"/>
      <c r="F128" s="28" t="str">
        <f>E15</f>
        <v>UJEP</v>
      </c>
      <c r="G128" s="37"/>
      <c r="H128" s="37"/>
      <c r="I128" s="30" t="s">
        <v>32</v>
      </c>
      <c r="J128" s="33" t="str">
        <f>E21</f>
        <v>Correct BC, s.r.o.</v>
      </c>
      <c r="K128" s="37"/>
      <c r="L128" s="52"/>
      <c r="S128" s="35"/>
      <c r="T128" s="35"/>
      <c r="U128" s="35"/>
      <c r="V128" s="35"/>
      <c r="W128" s="35"/>
      <c r="X128" s="35"/>
      <c r="Y128" s="35"/>
      <c r="Z128" s="35"/>
      <c r="AA128" s="35"/>
      <c r="AB128" s="35"/>
      <c r="AC128" s="35"/>
      <c r="AD128" s="35"/>
      <c r="AE128" s="35"/>
    </row>
    <row r="129" spans="1:65" s="2" customFormat="1" ht="15.2" customHeight="1">
      <c r="A129" s="35"/>
      <c r="B129" s="36"/>
      <c r="C129" s="30" t="s">
        <v>30</v>
      </c>
      <c r="D129" s="37"/>
      <c r="E129" s="37"/>
      <c r="F129" s="28" t="str">
        <f>IF(E18="","",E18)</f>
        <v>Vyplň údaj</v>
      </c>
      <c r="G129" s="37"/>
      <c r="H129" s="37"/>
      <c r="I129" s="30" t="s">
        <v>37</v>
      </c>
      <c r="J129" s="33" t="str">
        <f>E24</f>
        <v>Correct BC, s.r.o.</v>
      </c>
      <c r="K129" s="37"/>
      <c r="L129" s="52"/>
      <c r="S129" s="35"/>
      <c r="T129" s="35"/>
      <c r="U129" s="35"/>
      <c r="V129" s="35"/>
      <c r="W129" s="35"/>
      <c r="X129" s="35"/>
      <c r="Y129" s="35"/>
      <c r="Z129" s="35"/>
      <c r="AA129" s="35"/>
      <c r="AB129" s="35"/>
      <c r="AC129" s="35"/>
      <c r="AD129" s="35"/>
      <c r="AE129" s="35"/>
    </row>
    <row r="130" spans="1:65" s="2" customFormat="1" ht="10.35" customHeight="1">
      <c r="A130" s="35"/>
      <c r="B130" s="36"/>
      <c r="C130" s="37"/>
      <c r="D130" s="37"/>
      <c r="E130" s="37"/>
      <c r="F130" s="37"/>
      <c r="G130" s="37"/>
      <c r="H130" s="37"/>
      <c r="I130" s="37"/>
      <c r="J130" s="37"/>
      <c r="K130" s="37"/>
      <c r="L130" s="52"/>
      <c r="S130" s="35"/>
      <c r="T130" s="35"/>
      <c r="U130" s="35"/>
      <c r="V130" s="35"/>
      <c r="W130" s="35"/>
      <c r="X130" s="35"/>
      <c r="Y130" s="35"/>
      <c r="Z130" s="35"/>
      <c r="AA130" s="35"/>
      <c r="AB130" s="35"/>
      <c r="AC130" s="35"/>
      <c r="AD130" s="35"/>
      <c r="AE130" s="35"/>
    </row>
    <row r="131" spans="1:65" s="11" customFormat="1" ht="29.25" customHeight="1">
      <c r="A131" s="161"/>
      <c r="B131" s="162"/>
      <c r="C131" s="163" t="s">
        <v>138</v>
      </c>
      <c r="D131" s="164" t="s">
        <v>65</v>
      </c>
      <c r="E131" s="164" t="s">
        <v>61</v>
      </c>
      <c r="F131" s="164" t="s">
        <v>62</v>
      </c>
      <c r="G131" s="164" t="s">
        <v>139</v>
      </c>
      <c r="H131" s="164" t="s">
        <v>140</v>
      </c>
      <c r="I131" s="164" t="s">
        <v>141</v>
      </c>
      <c r="J131" s="164" t="s">
        <v>118</v>
      </c>
      <c r="K131" s="165" t="s">
        <v>142</v>
      </c>
      <c r="L131" s="166"/>
      <c r="M131" s="76" t="s">
        <v>1</v>
      </c>
      <c r="N131" s="77" t="s">
        <v>44</v>
      </c>
      <c r="O131" s="77" t="s">
        <v>143</v>
      </c>
      <c r="P131" s="77" t="s">
        <v>144</v>
      </c>
      <c r="Q131" s="77" t="s">
        <v>145</v>
      </c>
      <c r="R131" s="77" t="s">
        <v>146</v>
      </c>
      <c r="S131" s="77" t="s">
        <v>147</v>
      </c>
      <c r="T131" s="78" t="s">
        <v>148</v>
      </c>
      <c r="U131" s="161"/>
      <c r="V131" s="161"/>
      <c r="W131" s="161"/>
      <c r="X131" s="161"/>
      <c r="Y131" s="161"/>
      <c r="Z131" s="161"/>
      <c r="AA131" s="161"/>
      <c r="AB131" s="161"/>
      <c r="AC131" s="161"/>
      <c r="AD131" s="161"/>
      <c r="AE131" s="161"/>
    </row>
    <row r="132" spans="1:65" s="2" customFormat="1" ht="22.9" customHeight="1">
      <c r="A132" s="35"/>
      <c r="B132" s="36"/>
      <c r="C132" s="83" t="s">
        <v>149</v>
      </c>
      <c r="D132" s="37"/>
      <c r="E132" s="37"/>
      <c r="F132" s="37"/>
      <c r="G132" s="37"/>
      <c r="H132" s="37"/>
      <c r="I132" s="37"/>
      <c r="J132" s="167">
        <f>BK132</f>
        <v>0</v>
      </c>
      <c r="K132" s="37"/>
      <c r="L132" s="40"/>
      <c r="M132" s="79"/>
      <c r="N132" s="168"/>
      <c r="O132" s="80"/>
      <c r="P132" s="169">
        <f>P133+P244+P601</f>
        <v>0</v>
      </c>
      <c r="Q132" s="80"/>
      <c r="R132" s="169">
        <f>R133+R244+R601</f>
        <v>16.186800699999999</v>
      </c>
      <c r="S132" s="80"/>
      <c r="T132" s="170">
        <f>T133+T244+T601</f>
        <v>1.9431188000000001</v>
      </c>
      <c r="U132" s="35"/>
      <c r="V132" s="35"/>
      <c r="W132" s="35"/>
      <c r="X132" s="35"/>
      <c r="Y132" s="35"/>
      <c r="Z132" s="35"/>
      <c r="AA132" s="35"/>
      <c r="AB132" s="35"/>
      <c r="AC132" s="35"/>
      <c r="AD132" s="35"/>
      <c r="AE132" s="35"/>
      <c r="AT132" s="18" t="s">
        <v>79</v>
      </c>
      <c r="AU132" s="18" t="s">
        <v>120</v>
      </c>
      <c r="BK132" s="171">
        <f>BK133+BK244+BK601</f>
        <v>0</v>
      </c>
    </row>
    <row r="133" spans="1:65" s="12" customFormat="1" ht="25.9" customHeight="1">
      <c r="B133" s="172"/>
      <c r="C133" s="173"/>
      <c r="D133" s="174" t="s">
        <v>79</v>
      </c>
      <c r="E133" s="175" t="s">
        <v>150</v>
      </c>
      <c r="F133" s="175" t="s">
        <v>151</v>
      </c>
      <c r="G133" s="173"/>
      <c r="H133" s="173"/>
      <c r="I133" s="176"/>
      <c r="J133" s="177">
        <f>BK133</f>
        <v>0</v>
      </c>
      <c r="K133" s="173"/>
      <c r="L133" s="178"/>
      <c r="M133" s="179"/>
      <c r="N133" s="180"/>
      <c r="O133" s="180"/>
      <c r="P133" s="181">
        <f>P134+P161+P206+P219+P239</f>
        <v>0</v>
      </c>
      <c r="Q133" s="180"/>
      <c r="R133" s="181">
        <f>R134+R161+R206+R219+R239</f>
        <v>11.18674817</v>
      </c>
      <c r="S133" s="180"/>
      <c r="T133" s="182">
        <f>T134+T161+T206+T219+T239</f>
        <v>0.27360000000000001</v>
      </c>
      <c r="AR133" s="183" t="s">
        <v>88</v>
      </c>
      <c r="AT133" s="184" t="s">
        <v>79</v>
      </c>
      <c r="AU133" s="184" t="s">
        <v>80</v>
      </c>
      <c r="AY133" s="183" t="s">
        <v>152</v>
      </c>
      <c r="BK133" s="185">
        <f>BK134+BK161+BK206+BK219+BK239</f>
        <v>0</v>
      </c>
    </row>
    <row r="134" spans="1:65" s="12" customFormat="1" ht="22.9" customHeight="1">
      <c r="B134" s="172"/>
      <c r="C134" s="173"/>
      <c r="D134" s="174" t="s">
        <v>79</v>
      </c>
      <c r="E134" s="186" t="s">
        <v>153</v>
      </c>
      <c r="F134" s="186" t="s">
        <v>154</v>
      </c>
      <c r="G134" s="173"/>
      <c r="H134" s="173"/>
      <c r="I134" s="176"/>
      <c r="J134" s="187">
        <f>BK134</f>
        <v>0</v>
      </c>
      <c r="K134" s="173"/>
      <c r="L134" s="178"/>
      <c r="M134" s="179"/>
      <c r="N134" s="180"/>
      <c r="O134" s="180"/>
      <c r="P134" s="181">
        <f>SUM(P135:P160)</f>
        <v>0</v>
      </c>
      <c r="Q134" s="180"/>
      <c r="R134" s="181">
        <f>SUM(R135:R160)</f>
        <v>2.8419999699999998</v>
      </c>
      <c r="S134" s="180"/>
      <c r="T134" s="182">
        <f>SUM(T135:T160)</f>
        <v>0</v>
      </c>
      <c r="AR134" s="183" t="s">
        <v>88</v>
      </c>
      <c r="AT134" s="184" t="s">
        <v>79</v>
      </c>
      <c r="AU134" s="184" t="s">
        <v>88</v>
      </c>
      <c r="AY134" s="183" t="s">
        <v>152</v>
      </c>
      <c r="BK134" s="185">
        <f>SUM(BK135:BK160)</f>
        <v>0</v>
      </c>
    </row>
    <row r="135" spans="1:65" s="2" customFormat="1" ht="33" customHeight="1">
      <c r="A135" s="35"/>
      <c r="B135" s="36"/>
      <c r="C135" s="188" t="s">
        <v>88</v>
      </c>
      <c r="D135" s="188" t="s">
        <v>155</v>
      </c>
      <c r="E135" s="189" t="s">
        <v>156</v>
      </c>
      <c r="F135" s="190" t="s">
        <v>157</v>
      </c>
      <c r="G135" s="191" t="s">
        <v>158</v>
      </c>
      <c r="H135" s="192">
        <v>3.93</v>
      </c>
      <c r="I135" s="193"/>
      <c r="J135" s="194">
        <f>ROUND(I135*H135,2)</f>
        <v>0</v>
      </c>
      <c r="K135" s="190" t="s">
        <v>1</v>
      </c>
      <c r="L135" s="40"/>
      <c r="M135" s="195" t="s">
        <v>1</v>
      </c>
      <c r="N135" s="196" t="s">
        <v>45</v>
      </c>
      <c r="O135" s="72"/>
      <c r="P135" s="197">
        <f>O135*H135</f>
        <v>0</v>
      </c>
      <c r="Q135" s="197">
        <v>0.18104999999999999</v>
      </c>
      <c r="R135" s="197">
        <f>Q135*H135</f>
        <v>0.71152649999999995</v>
      </c>
      <c r="S135" s="197">
        <v>0</v>
      </c>
      <c r="T135" s="198">
        <f>S135*H135</f>
        <v>0</v>
      </c>
      <c r="U135" s="35"/>
      <c r="V135" s="35"/>
      <c r="W135" s="35"/>
      <c r="X135" s="35"/>
      <c r="Y135" s="35"/>
      <c r="Z135" s="35"/>
      <c r="AA135" s="35"/>
      <c r="AB135" s="35"/>
      <c r="AC135" s="35"/>
      <c r="AD135" s="35"/>
      <c r="AE135" s="35"/>
      <c r="AR135" s="199" t="s">
        <v>159</v>
      </c>
      <c r="AT135" s="199" t="s">
        <v>155</v>
      </c>
      <c r="AU135" s="199" t="s">
        <v>90</v>
      </c>
      <c r="AY135" s="18" t="s">
        <v>152</v>
      </c>
      <c r="BE135" s="200">
        <f>IF(N135="základní",J135,0)</f>
        <v>0</v>
      </c>
      <c r="BF135" s="200">
        <f>IF(N135="snížená",J135,0)</f>
        <v>0</v>
      </c>
      <c r="BG135" s="200">
        <f>IF(N135="zákl. přenesená",J135,0)</f>
        <v>0</v>
      </c>
      <c r="BH135" s="200">
        <f>IF(N135="sníž. přenesená",J135,0)</f>
        <v>0</v>
      </c>
      <c r="BI135" s="200">
        <f>IF(N135="nulová",J135,0)</f>
        <v>0</v>
      </c>
      <c r="BJ135" s="18" t="s">
        <v>88</v>
      </c>
      <c r="BK135" s="200">
        <f>ROUND(I135*H135,2)</f>
        <v>0</v>
      </c>
      <c r="BL135" s="18" t="s">
        <v>159</v>
      </c>
      <c r="BM135" s="199" t="s">
        <v>160</v>
      </c>
    </row>
    <row r="136" spans="1:65" s="2" customFormat="1" ht="29.25">
      <c r="A136" s="35"/>
      <c r="B136" s="36"/>
      <c r="C136" s="37"/>
      <c r="D136" s="201" t="s">
        <v>161</v>
      </c>
      <c r="E136" s="37"/>
      <c r="F136" s="202" t="s">
        <v>162</v>
      </c>
      <c r="G136" s="37"/>
      <c r="H136" s="37"/>
      <c r="I136" s="203"/>
      <c r="J136" s="37"/>
      <c r="K136" s="37"/>
      <c r="L136" s="40"/>
      <c r="M136" s="204"/>
      <c r="N136" s="205"/>
      <c r="O136" s="72"/>
      <c r="P136" s="72"/>
      <c r="Q136" s="72"/>
      <c r="R136" s="72"/>
      <c r="S136" s="72"/>
      <c r="T136" s="73"/>
      <c r="U136" s="35"/>
      <c r="V136" s="35"/>
      <c r="W136" s="35"/>
      <c r="X136" s="35"/>
      <c r="Y136" s="35"/>
      <c r="Z136" s="35"/>
      <c r="AA136" s="35"/>
      <c r="AB136" s="35"/>
      <c r="AC136" s="35"/>
      <c r="AD136" s="35"/>
      <c r="AE136" s="35"/>
      <c r="AT136" s="18" t="s">
        <v>161</v>
      </c>
      <c r="AU136" s="18" t="s">
        <v>90</v>
      </c>
    </row>
    <row r="137" spans="1:65" s="13" customFormat="1" ht="11.25">
      <c r="B137" s="206"/>
      <c r="C137" s="207"/>
      <c r="D137" s="201" t="s">
        <v>163</v>
      </c>
      <c r="E137" s="208" t="s">
        <v>1</v>
      </c>
      <c r="F137" s="209" t="s">
        <v>164</v>
      </c>
      <c r="G137" s="207"/>
      <c r="H137" s="210">
        <v>3.93</v>
      </c>
      <c r="I137" s="211"/>
      <c r="J137" s="207"/>
      <c r="K137" s="207"/>
      <c r="L137" s="212"/>
      <c r="M137" s="213"/>
      <c r="N137" s="214"/>
      <c r="O137" s="214"/>
      <c r="P137" s="214"/>
      <c r="Q137" s="214"/>
      <c r="R137" s="214"/>
      <c r="S137" s="214"/>
      <c r="T137" s="215"/>
      <c r="AT137" s="216" t="s">
        <v>163</v>
      </c>
      <c r="AU137" s="216" t="s">
        <v>90</v>
      </c>
      <c r="AV137" s="13" t="s">
        <v>90</v>
      </c>
      <c r="AW137" s="13" t="s">
        <v>36</v>
      </c>
      <c r="AX137" s="13" t="s">
        <v>80</v>
      </c>
      <c r="AY137" s="216" t="s">
        <v>152</v>
      </c>
    </row>
    <row r="138" spans="1:65" s="14" customFormat="1" ht="11.25">
      <c r="B138" s="217"/>
      <c r="C138" s="218"/>
      <c r="D138" s="201" t="s">
        <v>163</v>
      </c>
      <c r="E138" s="219" t="s">
        <v>1</v>
      </c>
      <c r="F138" s="220" t="s">
        <v>165</v>
      </c>
      <c r="G138" s="218"/>
      <c r="H138" s="221">
        <v>3.93</v>
      </c>
      <c r="I138" s="222"/>
      <c r="J138" s="218"/>
      <c r="K138" s="218"/>
      <c r="L138" s="223"/>
      <c r="M138" s="224"/>
      <c r="N138" s="225"/>
      <c r="O138" s="225"/>
      <c r="P138" s="225"/>
      <c r="Q138" s="225"/>
      <c r="R138" s="225"/>
      <c r="S138" s="225"/>
      <c r="T138" s="226"/>
      <c r="AT138" s="227" t="s">
        <v>163</v>
      </c>
      <c r="AU138" s="227" t="s">
        <v>90</v>
      </c>
      <c r="AV138" s="14" t="s">
        <v>159</v>
      </c>
      <c r="AW138" s="14" t="s">
        <v>36</v>
      </c>
      <c r="AX138" s="14" t="s">
        <v>88</v>
      </c>
      <c r="AY138" s="227" t="s">
        <v>152</v>
      </c>
    </row>
    <row r="139" spans="1:65" s="2" customFormat="1" ht="24.2" customHeight="1">
      <c r="A139" s="35"/>
      <c r="B139" s="36"/>
      <c r="C139" s="188" t="s">
        <v>90</v>
      </c>
      <c r="D139" s="188" t="s">
        <v>155</v>
      </c>
      <c r="E139" s="189" t="s">
        <v>166</v>
      </c>
      <c r="F139" s="190" t="s">
        <v>167</v>
      </c>
      <c r="G139" s="191" t="s">
        <v>168</v>
      </c>
      <c r="H139" s="192">
        <v>1</v>
      </c>
      <c r="I139" s="193"/>
      <c r="J139" s="194">
        <f>ROUND(I139*H139,2)</f>
        <v>0</v>
      </c>
      <c r="K139" s="190" t="s">
        <v>169</v>
      </c>
      <c r="L139" s="40"/>
      <c r="M139" s="195" t="s">
        <v>1</v>
      </c>
      <c r="N139" s="196" t="s">
        <v>45</v>
      </c>
      <c r="O139" s="72"/>
      <c r="P139" s="197">
        <f>O139*H139</f>
        <v>0</v>
      </c>
      <c r="Q139" s="197">
        <v>4.0719999999999999E-2</v>
      </c>
      <c r="R139" s="197">
        <f>Q139*H139</f>
        <v>4.0719999999999999E-2</v>
      </c>
      <c r="S139" s="197">
        <v>0</v>
      </c>
      <c r="T139" s="198">
        <f>S139*H139</f>
        <v>0</v>
      </c>
      <c r="U139" s="35"/>
      <c r="V139" s="35"/>
      <c r="W139" s="35"/>
      <c r="X139" s="35"/>
      <c r="Y139" s="35"/>
      <c r="Z139" s="35"/>
      <c r="AA139" s="35"/>
      <c r="AB139" s="35"/>
      <c r="AC139" s="35"/>
      <c r="AD139" s="35"/>
      <c r="AE139" s="35"/>
      <c r="AR139" s="199" t="s">
        <v>159</v>
      </c>
      <c r="AT139" s="199" t="s">
        <v>155</v>
      </c>
      <c r="AU139" s="199" t="s">
        <v>90</v>
      </c>
      <c r="AY139" s="18" t="s">
        <v>152</v>
      </c>
      <c r="BE139" s="200">
        <f>IF(N139="základní",J139,0)</f>
        <v>0</v>
      </c>
      <c r="BF139" s="200">
        <f>IF(N139="snížená",J139,0)</f>
        <v>0</v>
      </c>
      <c r="BG139" s="200">
        <f>IF(N139="zákl. přenesená",J139,0)</f>
        <v>0</v>
      </c>
      <c r="BH139" s="200">
        <f>IF(N139="sníž. přenesená",J139,0)</f>
        <v>0</v>
      </c>
      <c r="BI139" s="200">
        <f>IF(N139="nulová",J139,0)</f>
        <v>0</v>
      </c>
      <c r="BJ139" s="18" t="s">
        <v>88</v>
      </c>
      <c r="BK139" s="200">
        <f>ROUND(I139*H139,2)</f>
        <v>0</v>
      </c>
      <c r="BL139" s="18" t="s">
        <v>159</v>
      </c>
      <c r="BM139" s="199" t="s">
        <v>170</v>
      </c>
    </row>
    <row r="140" spans="1:65" s="2" customFormat="1" ht="39">
      <c r="A140" s="35"/>
      <c r="B140" s="36"/>
      <c r="C140" s="37"/>
      <c r="D140" s="201" t="s">
        <v>161</v>
      </c>
      <c r="E140" s="37"/>
      <c r="F140" s="202" t="s">
        <v>171</v>
      </c>
      <c r="G140" s="37"/>
      <c r="H140" s="37"/>
      <c r="I140" s="203"/>
      <c r="J140" s="37"/>
      <c r="K140" s="37"/>
      <c r="L140" s="40"/>
      <c r="M140" s="204"/>
      <c r="N140" s="205"/>
      <c r="O140" s="72"/>
      <c r="P140" s="72"/>
      <c r="Q140" s="72"/>
      <c r="R140" s="72"/>
      <c r="S140" s="72"/>
      <c r="T140" s="73"/>
      <c r="U140" s="35"/>
      <c r="V140" s="35"/>
      <c r="W140" s="35"/>
      <c r="X140" s="35"/>
      <c r="Y140" s="35"/>
      <c r="Z140" s="35"/>
      <c r="AA140" s="35"/>
      <c r="AB140" s="35"/>
      <c r="AC140" s="35"/>
      <c r="AD140" s="35"/>
      <c r="AE140" s="35"/>
      <c r="AT140" s="18" t="s">
        <v>161</v>
      </c>
      <c r="AU140" s="18" t="s">
        <v>90</v>
      </c>
    </row>
    <row r="141" spans="1:65" s="2" customFormat="1" ht="24.2" customHeight="1">
      <c r="A141" s="35"/>
      <c r="B141" s="36"/>
      <c r="C141" s="188" t="s">
        <v>153</v>
      </c>
      <c r="D141" s="188" t="s">
        <v>155</v>
      </c>
      <c r="E141" s="189" t="s">
        <v>172</v>
      </c>
      <c r="F141" s="190" t="s">
        <v>173</v>
      </c>
      <c r="G141" s="191" t="s">
        <v>158</v>
      </c>
      <c r="H141" s="192">
        <v>1.8</v>
      </c>
      <c r="I141" s="193"/>
      <c r="J141" s="194">
        <f>ROUND(I141*H141,2)</f>
        <v>0</v>
      </c>
      <c r="K141" s="190" t="s">
        <v>169</v>
      </c>
      <c r="L141" s="40"/>
      <c r="M141" s="195" t="s">
        <v>1</v>
      </c>
      <c r="N141" s="196" t="s">
        <v>45</v>
      </c>
      <c r="O141" s="72"/>
      <c r="P141" s="197">
        <f>O141*H141</f>
        <v>0</v>
      </c>
      <c r="Q141" s="197">
        <v>7.9210000000000003E-2</v>
      </c>
      <c r="R141" s="197">
        <f>Q141*H141</f>
        <v>0.14257800000000001</v>
      </c>
      <c r="S141" s="197">
        <v>0</v>
      </c>
      <c r="T141" s="198">
        <f>S141*H141</f>
        <v>0</v>
      </c>
      <c r="U141" s="35"/>
      <c r="V141" s="35"/>
      <c r="W141" s="35"/>
      <c r="X141" s="35"/>
      <c r="Y141" s="35"/>
      <c r="Z141" s="35"/>
      <c r="AA141" s="35"/>
      <c r="AB141" s="35"/>
      <c r="AC141" s="35"/>
      <c r="AD141" s="35"/>
      <c r="AE141" s="35"/>
      <c r="AR141" s="199" t="s">
        <v>159</v>
      </c>
      <c r="AT141" s="199" t="s">
        <v>155</v>
      </c>
      <c r="AU141" s="199" t="s">
        <v>90</v>
      </c>
      <c r="AY141" s="18" t="s">
        <v>152</v>
      </c>
      <c r="BE141" s="200">
        <f>IF(N141="základní",J141,0)</f>
        <v>0</v>
      </c>
      <c r="BF141" s="200">
        <f>IF(N141="snížená",J141,0)</f>
        <v>0</v>
      </c>
      <c r="BG141" s="200">
        <f>IF(N141="zákl. přenesená",J141,0)</f>
        <v>0</v>
      </c>
      <c r="BH141" s="200">
        <f>IF(N141="sníž. přenesená",J141,0)</f>
        <v>0</v>
      </c>
      <c r="BI141" s="200">
        <f>IF(N141="nulová",J141,0)</f>
        <v>0</v>
      </c>
      <c r="BJ141" s="18" t="s">
        <v>88</v>
      </c>
      <c r="BK141" s="200">
        <f>ROUND(I141*H141,2)</f>
        <v>0</v>
      </c>
      <c r="BL141" s="18" t="s">
        <v>159</v>
      </c>
      <c r="BM141" s="199" t="s">
        <v>174</v>
      </c>
    </row>
    <row r="142" spans="1:65" s="2" customFormat="1" ht="29.25">
      <c r="A142" s="35"/>
      <c r="B142" s="36"/>
      <c r="C142" s="37"/>
      <c r="D142" s="201" t="s">
        <v>161</v>
      </c>
      <c r="E142" s="37"/>
      <c r="F142" s="202" t="s">
        <v>175</v>
      </c>
      <c r="G142" s="37"/>
      <c r="H142" s="37"/>
      <c r="I142" s="203"/>
      <c r="J142" s="37"/>
      <c r="K142" s="37"/>
      <c r="L142" s="40"/>
      <c r="M142" s="204"/>
      <c r="N142" s="205"/>
      <c r="O142" s="72"/>
      <c r="P142" s="72"/>
      <c r="Q142" s="72"/>
      <c r="R142" s="72"/>
      <c r="S142" s="72"/>
      <c r="T142" s="73"/>
      <c r="U142" s="35"/>
      <c r="V142" s="35"/>
      <c r="W142" s="35"/>
      <c r="X142" s="35"/>
      <c r="Y142" s="35"/>
      <c r="Z142" s="35"/>
      <c r="AA142" s="35"/>
      <c r="AB142" s="35"/>
      <c r="AC142" s="35"/>
      <c r="AD142" s="35"/>
      <c r="AE142" s="35"/>
      <c r="AT142" s="18" t="s">
        <v>161</v>
      </c>
      <c r="AU142" s="18" t="s">
        <v>90</v>
      </c>
    </row>
    <row r="143" spans="1:65" s="15" customFormat="1" ht="11.25">
      <c r="B143" s="228"/>
      <c r="C143" s="229"/>
      <c r="D143" s="201" t="s">
        <v>163</v>
      </c>
      <c r="E143" s="230" t="s">
        <v>1</v>
      </c>
      <c r="F143" s="231" t="s">
        <v>176</v>
      </c>
      <c r="G143" s="229"/>
      <c r="H143" s="230" t="s">
        <v>1</v>
      </c>
      <c r="I143" s="232"/>
      <c r="J143" s="229"/>
      <c r="K143" s="229"/>
      <c r="L143" s="233"/>
      <c r="M143" s="234"/>
      <c r="N143" s="235"/>
      <c r="O143" s="235"/>
      <c r="P143" s="235"/>
      <c r="Q143" s="235"/>
      <c r="R143" s="235"/>
      <c r="S143" s="235"/>
      <c r="T143" s="236"/>
      <c r="AT143" s="237" t="s">
        <v>163</v>
      </c>
      <c r="AU143" s="237" t="s">
        <v>90</v>
      </c>
      <c r="AV143" s="15" t="s">
        <v>88</v>
      </c>
      <c r="AW143" s="15" t="s">
        <v>36</v>
      </c>
      <c r="AX143" s="15" t="s">
        <v>80</v>
      </c>
      <c r="AY143" s="237" t="s">
        <v>152</v>
      </c>
    </row>
    <row r="144" spans="1:65" s="13" customFormat="1" ht="11.25">
      <c r="B144" s="206"/>
      <c r="C144" s="207"/>
      <c r="D144" s="201" t="s">
        <v>163</v>
      </c>
      <c r="E144" s="208" t="s">
        <v>1</v>
      </c>
      <c r="F144" s="209" t="s">
        <v>177</v>
      </c>
      <c r="G144" s="207"/>
      <c r="H144" s="210">
        <v>1.8</v>
      </c>
      <c r="I144" s="211"/>
      <c r="J144" s="207"/>
      <c r="K144" s="207"/>
      <c r="L144" s="212"/>
      <c r="M144" s="213"/>
      <c r="N144" s="214"/>
      <c r="O144" s="214"/>
      <c r="P144" s="214"/>
      <c r="Q144" s="214"/>
      <c r="R144" s="214"/>
      <c r="S144" s="214"/>
      <c r="T144" s="215"/>
      <c r="AT144" s="216" t="s">
        <v>163</v>
      </c>
      <c r="AU144" s="216" t="s">
        <v>90</v>
      </c>
      <c r="AV144" s="13" t="s">
        <v>90</v>
      </c>
      <c r="AW144" s="13" t="s">
        <v>36</v>
      </c>
      <c r="AX144" s="13" t="s">
        <v>80</v>
      </c>
      <c r="AY144" s="216" t="s">
        <v>152</v>
      </c>
    </row>
    <row r="145" spans="1:65" s="14" customFormat="1" ht="11.25">
      <c r="B145" s="217"/>
      <c r="C145" s="218"/>
      <c r="D145" s="201" t="s">
        <v>163</v>
      </c>
      <c r="E145" s="219" t="s">
        <v>105</v>
      </c>
      <c r="F145" s="220" t="s">
        <v>165</v>
      </c>
      <c r="G145" s="218"/>
      <c r="H145" s="221">
        <v>1.8</v>
      </c>
      <c r="I145" s="222"/>
      <c r="J145" s="218"/>
      <c r="K145" s="218"/>
      <c r="L145" s="223"/>
      <c r="M145" s="224"/>
      <c r="N145" s="225"/>
      <c r="O145" s="225"/>
      <c r="P145" s="225"/>
      <c r="Q145" s="225"/>
      <c r="R145" s="225"/>
      <c r="S145" s="225"/>
      <c r="T145" s="226"/>
      <c r="AT145" s="227" t="s">
        <v>163</v>
      </c>
      <c r="AU145" s="227" t="s">
        <v>90</v>
      </c>
      <c r="AV145" s="14" t="s">
        <v>159</v>
      </c>
      <c r="AW145" s="14" t="s">
        <v>36</v>
      </c>
      <c r="AX145" s="14" t="s">
        <v>88</v>
      </c>
      <c r="AY145" s="227" t="s">
        <v>152</v>
      </c>
    </row>
    <row r="146" spans="1:65" s="2" customFormat="1" ht="24.2" customHeight="1">
      <c r="A146" s="35"/>
      <c r="B146" s="36"/>
      <c r="C146" s="188" t="s">
        <v>159</v>
      </c>
      <c r="D146" s="188" t="s">
        <v>155</v>
      </c>
      <c r="E146" s="189" t="s">
        <v>178</v>
      </c>
      <c r="F146" s="190" t="s">
        <v>179</v>
      </c>
      <c r="G146" s="191" t="s">
        <v>158</v>
      </c>
      <c r="H146" s="192">
        <v>4.12</v>
      </c>
      <c r="I146" s="193"/>
      <c r="J146" s="194">
        <f>ROUND(I146*H146,2)</f>
        <v>0</v>
      </c>
      <c r="K146" s="190" t="s">
        <v>169</v>
      </c>
      <c r="L146" s="40"/>
      <c r="M146" s="195" t="s">
        <v>1</v>
      </c>
      <c r="N146" s="196" t="s">
        <v>45</v>
      </c>
      <c r="O146" s="72"/>
      <c r="P146" s="197">
        <f>O146*H146</f>
        <v>0</v>
      </c>
      <c r="Q146" s="197">
        <v>4.2340000000000003E-2</v>
      </c>
      <c r="R146" s="197">
        <f>Q146*H146</f>
        <v>0.17444080000000001</v>
      </c>
      <c r="S146" s="197">
        <v>0</v>
      </c>
      <c r="T146" s="198">
        <f>S146*H146</f>
        <v>0</v>
      </c>
      <c r="U146" s="35"/>
      <c r="V146" s="35"/>
      <c r="W146" s="35"/>
      <c r="X146" s="35"/>
      <c r="Y146" s="35"/>
      <c r="Z146" s="35"/>
      <c r="AA146" s="35"/>
      <c r="AB146" s="35"/>
      <c r="AC146" s="35"/>
      <c r="AD146" s="35"/>
      <c r="AE146" s="35"/>
      <c r="AR146" s="199" t="s">
        <v>159</v>
      </c>
      <c r="AT146" s="199" t="s">
        <v>155</v>
      </c>
      <c r="AU146" s="199" t="s">
        <v>90</v>
      </c>
      <c r="AY146" s="18" t="s">
        <v>152</v>
      </c>
      <c r="BE146" s="200">
        <f>IF(N146="základní",J146,0)</f>
        <v>0</v>
      </c>
      <c r="BF146" s="200">
        <f>IF(N146="snížená",J146,0)</f>
        <v>0</v>
      </c>
      <c r="BG146" s="200">
        <f>IF(N146="zákl. přenesená",J146,0)</f>
        <v>0</v>
      </c>
      <c r="BH146" s="200">
        <f>IF(N146="sníž. přenesená",J146,0)</f>
        <v>0</v>
      </c>
      <c r="BI146" s="200">
        <f>IF(N146="nulová",J146,0)</f>
        <v>0</v>
      </c>
      <c r="BJ146" s="18" t="s">
        <v>88</v>
      </c>
      <c r="BK146" s="200">
        <f>ROUND(I146*H146,2)</f>
        <v>0</v>
      </c>
      <c r="BL146" s="18" t="s">
        <v>159</v>
      </c>
      <c r="BM146" s="199" t="s">
        <v>180</v>
      </c>
    </row>
    <row r="147" spans="1:65" s="2" customFormat="1" ht="19.5">
      <c r="A147" s="35"/>
      <c r="B147" s="36"/>
      <c r="C147" s="37"/>
      <c r="D147" s="201" t="s">
        <v>161</v>
      </c>
      <c r="E147" s="37"/>
      <c r="F147" s="202" t="s">
        <v>181</v>
      </c>
      <c r="G147" s="37"/>
      <c r="H147" s="37"/>
      <c r="I147" s="203"/>
      <c r="J147" s="37"/>
      <c r="K147" s="37"/>
      <c r="L147" s="40"/>
      <c r="M147" s="204"/>
      <c r="N147" s="205"/>
      <c r="O147" s="72"/>
      <c r="P147" s="72"/>
      <c r="Q147" s="72"/>
      <c r="R147" s="72"/>
      <c r="S147" s="72"/>
      <c r="T147" s="73"/>
      <c r="U147" s="35"/>
      <c r="V147" s="35"/>
      <c r="W147" s="35"/>
      <c r="X147" s="35"/>
      <c r="Y147" s="35"/>
      <c r="Z147" s="35"/>
      <c r="AA147" s="35"/>
      <c r="AB147" s="35"/>
      <c r="AC147" s="35"/>
      <c r="AD147" s="35"/>
      <c r="AE147" s="35"/>
      <c r="AT147" s="18" t="s">
        <v>161</v>
      </c>
      <c r="AU147" s="18" t="s">
        <v>90</v>
      </c>
    </row>
    <row r="148" spans="1:65" s="15" customFormat="1" ht="11.25">
      <c r="B148" s="228"/>
      <c r="C148" s="229"/>
      <c r="D148" s="201" t="s">
        <v>163</v>
      </c>
      <c r="E148" s="230" t="s">
        <v>1</v>
      </c>
      <c r="F148" s="231" t="s">
        <v>182</v>
      </c>
      <c r="G148" s="229"/>
      <c r="H148" s="230" t="s">
        <v>1</v>
      </c>
      <c r="I148" s="232"/>
      <c r="J148" s="229"/>
      <c r="K148" s="229"/>
      <c r="L148" s="233"/>
      <c r="M148" s="234"/>
      <c r="N148" s="235"/>
      <c r="O148" s="235"/>
      <c r="P148" s="235"/>
      <c r="Q148" s="235"/>
      <c r="R148" s="235"/>
      <c r="S148" s="235"/>
      <c r="T148" s="236"/>
      <c r="AT148" s="237" t="s">
        <v>163</v>
      </c>
      <c r="AU148" s="237" t="s">
        <v>90</v>
      </c>
      <c r="AV148" s="15" t="s">
        <v>88</v>
      </c>
      <c r="AW148" s="15" t="s">
        <v>36</v>
      </c>
      <c r="AX148" s="15" t="s">
        <v>80</v>
      </c>
      <c r="AY148" s="237" t="s">
        <v>152</v>
      </c>
    </row>
    <row r="149" spans="1:65" s="13" customFormat="1" ht="11.25">
      <c r="B149" s="206"/>
      <c r="C149" s="207"/>
      <c r="D149" s="201" t="s">
        <v>163</v>
      </c>
      <c r="E149" s="208" t="s">
        <v>1</v>
      </c>
      <c r="F149" s="209" t="s">
        <v>183</v>
      </c>
      <c r="G149" s="207"/>
      <c r="H149" s="210">
        <v>4.12</v>
      </c>
      <c r="I149" s="211"/>
      <c r="J149" s="207"/>
      <c r="K149" s="207"/>
      <c r="L149" s="212"/>
      <c r="M149" s="213"/>
      <c r="N149" s="214"/>
      <c r="O149" s="214"/>
      <c r="P149" s="214"/>
      <c r="Q149" s="214"/>
      <c r="R149" s="214"/>
      <c r="S149" s="214"/>
      <c r="T149" s="215"/>
      <c r="AT149" s="216" t="s">
        <v>163</v>
      </c>
      <c r="AU149" s="216" t="s">
        <v>90</v>
      </c>
      <c r="AV149" s="13" t="s">
        <v>90</v>
      </c>
      <c r="AW149" s="13" t="s">
        <v>36</v>
      </c>
      <c r="AX149" s="13" t="s">
        <v>80</v>
      </c>
      <c r="AY149" s="216" t="s">
        <v>152</v>
      </c>
    </row>
    <row r="150" spans="1:65" s="14" customFormat="1" ht="11.25">
      <c r="B150" s="217"/>
      <c r="C150" s="218"/>
      <c r="D150" s="201" t="s">
        <v>163</v>
      </c>
      <c r="E150" s="219" t="s">
        <v>1</v>
      </c>
      <c r="F150" s="220" t="s">
        <v>165</v>
      </c>
      <c r="G150" s="218"/>
      <c r="H150" s="221">
        <v>4.12</v>
      </c>
      <c r="I150" s="222"/>
      <c r="J150" s="218"/>
      <c r="K150" s="218"/>
      <c r="L150" s="223"/>
      <c r="M150" s="224"/>
      <c r="N150" s="225"/>
      <c r="O150" s="225"/>
      <c r="P150" s="225"/>
      <c r="Q150" s="225"/>
      <c r="R150" s="225"/>
      <c r="S150" s="225"/>
      <c r="T150" s="226"/>
      <c r="AT150" s="227" t="s">
        <v>163</v>
      </c>
      <c r="AU150" s="227" t="s">
        <v>90</v>
      </c>
      <c r="AV150" s="14" t="s">
        <v>159</v>
      </c>
      <c r="AW150" s="14" t="s">
        <v>36</v>
      </c>
      <c r="AX150" s="14" t="s">
        <v>88</v>
      </c>
      <c r="AY150" s="227" t="s">
        <v>152</v>
      </c>
    </row>
    <row r="151" spans="1:65" s="2" customFormat="1" ht="24.2" customHeight="1">
      <c r="A151" s="35"/>
      <c r="B151" s="36"/>
      <c r="C151" s="188" t="s">
        <v>184</v>
      </c>
      <c r="D151" s="188" t="s">
        <v>155</v>
      </c>
      <c r="E151" s="189" t="s">
        <v>185</v>
      </c>
      <c r="F151" s="190" t="s">
        <v>186</v>
      </c>
      <c r="G151" s="191" t="s">
        <v>158</v>
      </c>
      <c r="H151" s="192">
        <v>5.202</v>
      </c>
      <c r="I151" s="193"/>
      <c r="J151" s="194">
        <f>ROUND(I151*H151,2)</f>
        <v>0</v>
      </c>
      <c r="K151" s="190" t="s">
        <v>169</v>
      </c>
      <c r="L151" s="40"/>
      <c r="M151" s="195" t="s">
        <v>1</v>
      </c>
      <c r="N151" s="196" t="s">
        <v>45</v>
      </c>
      <c r="O151" s="72"/>
      <c r="P151" s="197">
        <f>O151*H151</f>
        <v>0</v>
      </c>
      <c r="Q151" s="197">
        <v>5.8970000000000002E-2</v>
      </c>
      <c r="R151" s="197">
        <f>Q151*H151</f>
        <v>0.30676194000000001</v>
      </c>
      <c r="S151" s="197">
        <v>0</v>
      </c>
      <c r="T151" s="198">
        <f>S151*H151</f>
        <v>0</v>
      </c>
      <c r="U151" s="35"/>
      <c r="V151" s="35"/>
      <c r="W151" s="35"/>
      <c r="X151" s="35"/>
      <c r="Y151" s="35"/>
      <c r="Z151" s="35"/>
      <c r="AA151" s="35"/>
      <c r="AB151" s="35"/>
      <c r="AC151" s="35"/>
      <c r="AD151" s="35"/>
      <c r="AE151" s="35"/>
      <c r="AR151" s="199" t="s">
        <v>159</v>
      </c>
      <c r="AT151" s="199" t="s">
        <v>155</v>
      </c>
      <c r="AU151" s="199" t="s">
        <v>90</v>
      </c>
      <c r="AY151" s="18" t="s">
        <v>152</v>
      </c>
      <c r="BE151" s="200">
        <f>IF(N151="základní",J151,0)</f>
        <v>0</v>
      </c>
      <c r="BF151" s="200">
        <f>IF(N151="snížená",J151,0)</f>
        <v>0</v>
      </c>
      <c r="BG151" s="200">
        <f>IF(N151="zákl. přenesená",J151,0)</f>
        <v>0</v>
      </c>
      <c r="BH151" s="200">
        <f>IF(N151="sníž. přenesená",J151,0)</f>
        <v>0</v>
      </c>
      <c r="BI151" s="200">
        <f>IF(N151="nulová",J151,0)</f>
        <v>0</v>
      </c>
      <c r="BJ151" s="18" t="s">
        <v>88</v>
      </c>
      <c r="BK151" s="200">
        <f>ROUND(I151*H151,2)</f>
        <v>0</v>
      </c>
      <c r="BL151" s="18" t="s">
        <v>159</v>
      </c>
      <c r="BM151" s="199" t="s">
        <v>187</v>
      </c>
    </row>
    <row r="152" spans="1:65" s="2" customFormat="1" ht="19.5">
      <c r="A152" s="35"/>
      <c r="B152" s="36"/>
      <c r="C152" s="37"/>
      <c r="D152" s="201" t="s">
        <v>161</v>
      </c>
      <c r="E152" s="37"/>
      <c r="F152" s="202" t="s">
        <v>188</v>
      </c>
      <c r="G152" s="37"/>
      <c r="H152" s="37"/>
      <c r="I152" s="203"/>
      <c r="J152" s="37"/>
      <c r="K152" s="37"/>
      <c r="L152" s="40"/>
      <c r="M152" s="204"/>
      <c r="N152" s="205"/>
      <c r="O152" s="72"/>
      <c r="P152" s="72"/>
      <c r="Q152" s="72"/>
      <c r="R152" s="72"/>
      <c r="S152" s="72"/>
      <c r="T152" s="73"/>
      <c r="U152" s="35"/>
      <c r="V152" s="35"/>
      <c r="W152" s="35"/>
      <c r="X152" s="35"/>
      <c r="Y152" s="35"/>
      <c r="Z152" s="35"/>
      <c r="AA152" s="35"/>
      <c r="AB152" s="35"/>
      <c r="AC152" s="35"/>
      <c r="AD152" s="35"/>
      <c r="AE152" s="35"/>
      <c r="AT152" s="18" t="s">
        <v>161</v>
      </c>
      <c r="AU152" s="18" t="s">
        <v>90</v>
      </c>
    </row>
    <row r="153" spans="1:65" s="15" customFormat="1" ht="11.25">
      <c r="B153" s="228"/>
      <c r="C153" s="229"/>
      <c r="D153" s="201" t="s">
        <v>163</v>
      </c>
      <c r="E153" s="230" t="s">
        <v>1</v>
      </c>
      <c r="F153" s="231" t="s">
        <v>189</v>
      </c>
      <c r="G153" s="229"/>
      <c r="H153" s="230" t="s">
        <v>1</v>
      </c>
      <c r="I153" s="232"/>
      <c r="J153" s="229"/>
      <c r="K153" s="229"/>
      <c r="L153" s="233"/>
      <c r="M153" s="234"/>
      <c r="N153" s="235"/>
      <c r="O153" s="235"/>
      <c r="P153" s="235"/>
      <c r="Q153" s="235"/>
      <c r="R153" s="235"/>
      <c r="S153" s="235"/>
      <c r="T153" s="236"/>
      <c r="AT153" s="237" t="s">
        <v>163</v>
      </c>
      <c r="AU153" s="237" t="s">
        <v>90</v>
      </c>
      <c r="AV153" s="15" t="s">
        <v>88</v>
      </c>
      <c r="AW153" s="15" t="s">
        <v>36</v>
      </c>
      <c r="AX153" s="15" t="s">
        <v>80</v>
      </c>
      <c r="AY153" s="237" t="s">
        <v>152</v>
      </c>
    </row>
    <row r="154" spans="1:65" s="13" customFormat="1" ht="11.25">
      <c r="B154" s="206"/>
      <c r="C154" s="207"/>
      <c r="D154" s="201" t="s">
        <v>163</v>
      </c>
      <c r="E154" s="208" t="s">
        <v>1</v>
      </c>
      <c r="F154" s="209" t="s">
        <v>190</v>
      </c>
      <c r="G154" s="207"/>
      <c r="H154" s="210">
        <v>5.202</v>
      </c>
      <c r="I154" s="211"/>
      <c r="J154" s="207"/>
      <c r="K154" s="207"/>
      <c r="L154" s="212"/>
      <c r="M154" s="213"/>
      <c r="N154" s="214"/>
      <c r="O154" s="214"/>
      <c r="P154" s="214"/>
      <c r="Q154" s="214"/>
      <c r="R154" s="214"/>
      <c r="S154" s="214"/>
      <c r="T154" s="215"/>
      <c r="AT154" s="216" t="s">
        <v>163</v>
      </c>
      <c r="AU154" s="216" t="s">
        <v>90</v>
      </c>
      <c r="AV154" s="13" t="s">
        <v>90</v>
      </c>
      <c r="AW154" s="13" t="s">
        <v>36</v>
      </c>
      <c r="AX154" s="13" t="s">
        <v>80</v>
      </c>
      <c r="AY154" s="216" t="s">
        <v>152</v>
      </c>
    </row>
    <row r="155" spans="1:65" s="14" customFormat="1" ht="11.25">
      <c r="B155" s="217"/>
      <c r="C155" s="218"/>
      <c r="D155" s="201" t="s">
        <v>163</v>
      </c>
      <c r="E155" s="219" t="s">
        <v>1</v>
      </c>
      <c r="F155" s="220" t="s">
        <v>165</v>
      </c>
      <c r="G155" s="218"/>
      <c r="H155" s="221">
        <v>5.202</v>
      </c>
      <c r="I155" s="222"/>
      <c r="J155" s="218"/>
      <c r="K155" s="218"/>
      <c r="L155" s="223"/>
      <c r="M155" s="224"/>
      <c r="N155" s="225"/>
      <c r="O155" s="225"/>
      <c r="P155" s="225"/>
      <c r="Q155" s="225"/>
      <c r="R155" s="225"/>
      <c r="S155" s="225"/>
      <c r="T155" s="226"/>
      <c r="AT155" s="227" t="s">
        <v>163</v>
      </c>
      <c r="AU155" s="227" t="s">
        <v>90</v>
      </c>
      <c r="AV155" s="14" t="s">
        <v>159</v>
      </c>
      <c r="AW155" s="14" t="s">
        <v>36</v>
      </c>
      <c r="AX155" s="14" t="s">
        <v>88</v>
      </c>
      <c r="AY155" s="227" t="s">
        <v>152</v>
      </c>
    </row>
    <row r="156" spans="1:65" s="2" customFormat="1" ht="24.2" customHeight="1">
      <c r="A156" s="35"/>
      <c r="B156" s="36"/>
      <c r="C156" s="188" t="s">
        <v>191</v>
      </c>
      <c r="D156" s="188" t="s">
        <v>155</v>
      </c>
      <c r="E156" s="189" t="s">
        <v>192</v>
      </c>
      <c r="F156" s="190" t="s">
        <v>193</v>
      </c>
      <c r="G156" s="191" t="s">
        <v>158</v>
      </c>
      <c r="H156" s="192">
        <v>19.363</v>
      </c>
      <c r="I156" s="193"/>
      <c r="J156" s="194">
        <f>ROUND(I156*H156,2)</f>
        <v>0</v>
      </c>
      <c r="K156" s="190" t="s">
        <v>169</v>
      </c>
      <c r="L156" s="40"/>
      <c r="M156" s="195" t="s">
        <v>1</v>
      </c>
      <c r="N156" s="196" t="s">
        <v>45</v>
      </c>
      <c r="O156" s="72"/>
      <c r="P156" s="197">
        <f>O156*H156</f>
        <v>0</v>
      </c>
      <c r="Q156" s="197">
        <v>7.571E-2</v>
      </c>
      <c r="R156" s="197">
        <f>Q156*H156</f>
        <v>1.4659727300000001</v>
      </c>
      <c r="S156" s="197">
        <v>0</v>
      </c>
      <c r="T156" s="198">
        <f>S156*H156</f>
        <v>0</v>
      </c>
      <c r="U156" s="35"/>
      <c r="V156" s="35"/>
      <c r="W156" s="35"/>
      <c r="X156" s="35"/>
      <c r="Y156" s="35"/>
      <c r="Z156" s="35"/>
      <c r="AA156" s="35"/>
      <c r="AB156" s="35"/>
      <c r="AC156" s="35"/>
      <c r="AD156" s="35"/>
      <c r="AE156" s="35"/>
      <c r="AR156" s="199" t="s">
        <v>159</v>
      </c>
      <c r="AT156" s="199" t="s">
        <v>155</v>
      </c>
      <c r="AU156" s="199" t="s">
        <v>90</v>
      </c>
      <c r="AY156" s="18" t="s">
        <v>152</v>
      </c>
      <c r="BE156" s="200">
        <f>IF(N156="základní",J156,0)</f>
        <v>0</v>
      </c>
      <c r="BF156" s="200">
        <f>IF(N156="snížená",J156,0)</f>
        <v>0</v>
      </c>
      <c r="BG156" s="200">
        <f>IF(N156="zákl. přenesená",J156,0)</f>
        <v>0</v>
      </c>
      <c r="BH156" s="200">
        <f>IF(N156="sníž. přenesená",J156,0)</f>
        <v>0</v>
      </c>
      <c r="BI156" s="200">
        <f>IF(N156="nulová",J156,0)</f>
        <v>0</v>
      </c>
      <c r="BJ156" s="18" t="s">
        <v>88</v>
      </c>
      <c r="BK156" s="200">
        <f>ROUND(I156*H156,2)</f>
        <v>0</v>
      </c>
      <c r="BL156" s="18" t="s">
        <v>159</v>
      </c>
      <c r="BM156" s="199" t="s">
        <v>194</v>
      </c>
    </row>
    <row r="157" spans="1:65" s="2" customFormat="1" ht="19.5">
      <c r="A157" s="35"/>
      <c r="B157" s="36"/>
      <c r="C157" s="37"/>
      <c r="D157" s="201" t="s">
        <v>161</v>
      </c>
      <c r="E157" s="37"/>
      <c r="F157" s="202" t="s">
        <v>195</v>
      </c>
      <c r="G157" s="37"/>
      <c r="H157" s="37"/>
      <c r="I157" s="203"/>
      <c r="J157" s="37"/>
      <c r="K157" s="37"/>
      <c r="L157" s="40"/>
      <c r="M157" s="204"/>
      <c r="N157" s="205"/>
      <c r="O157" s="72"/>
      <c r="P157" s="72"/>
      <c r="Q157" s="72"/>
      <c r="R157" s="72"/>
      <c r="S157" s="72"/>
      <c r="T157" s="73"/>
      <c r="U157" s="35"/>
      <c r="V157" s="35"/>
      <c r="W157" s="35"/>
      <c r="X157" s="35"/>
      <c r="Y157" s="35"/>
      <c r="Z157" s="35"/>
      <c r="AA157" s="35"/>
      <c r="AB157" s="35"/>
      <c r="AC157" s="35"/>
      <c r="AD157" s="35"/>
      <c r="AE157" s="35"/>
      <c r="AT157" s="18" t="s">
        <v>161</v>
      </c>
      <c r="AU157" s="18" t="s">
        <v>90</v>
      </c>
    </row>
    <row r="158" spans="1:65" s="13" customFormat="1" ht="11.25">
      <c r="B158" s="206"/>
      <c r="C158" s="207"/>
      <c r="D158" s="201" t="s">
        <v>163</v>
      </c>
      <c r="E158" s="208" t="s">
        <v>1</v>
      </c>
      <c r="F158" s="209" t="s">
        <v>196</v>
      </c>
      <c r="G158" s="207"/>
      <c r="H158" s="210">
        <v>18.263000000000002</v>
      </c>
      <c r="I158" s="211"/>
      <c r="J158" s="207"/>
      <c r="K158" s="207"/>
      <c r="L158" s="212"/>
      <c r="M158" s="213"/>
      <c r="N158" s="214"/>
      <c r="O158" s="214"/>
      <c r="P158" s="214"/>
      <c r="Q158" s="214"/>
      <c r="R158" s="214"/>
      <c r="S158" s="214"/>
      <c r="T158" s="215"/>
      <c r="AT158" s="216" t="s">
        <v>163</v>
      </c>
      <c r="AU158" s="216" t="s">
        <v>90</v>
      </c>
      <c r="AV158" s="13" t="s">
        <v>90</v>
      </c>
      <c r="AW158" s="13" t="s">
        <v>36</v>
      </c>
      <c r="AX158" s="13" t="s">
        <v>80</v>
      </c>
      <c r="AY158" s="216" t="s">
        <v>152</v>
      </c>
    </row>
    <row r="159" spans="1:65" s="13" customFormat="1" ht="11.25">
      <c r="B159" s="206"/>
      <c r="C159" s="207"/>
      <c r="D159" s="201" t="s">
        <v>163</v>
      </c>
      <c r="E159" s="208" t="s">
        <v>1</v>
      </c>
      <c r="F159" s="209" t="s">
        <v>197</v>
      </c>
      <c r="G159" s="207"/>
      <c r="H159" s="210">
        <v>1.1000000000000001</v>
      </c>
      <c r="I159" s="211"/>
      <c r="J159" s="207"/>
      <c r="K159" s="207"/>
      <c r="L159" s="212"/>
      <c r="M159" s="213"/>
      <c r="N159" s="214"/>
      <c r="O159" s="214"/>
      <c r="P159" s="214"/>
      <c r="Q159" s="214"/>
      <c r="R159" s="214"/>
      <c r="S159" s="214"/>
      <c r="T159" s="215"/>
      <c r="AT159" s="216" t="s">
        <v>163</v>
      </c>
      <c r="AU159" s="216" t="s">
        <v>90</v>
      </c>
      <c r="AV159" s="13" t="s">
        <v>90</v>
      </c>
      <c r="AW159" s="13" t="s">
        <v>36</v>
      </c>
      <c r="AX159" s="13" t="s">
        <v>80</v>
      </c>
      <c r="AY159" s="216" t="s">
        <v>152</v>
      </c>
    </row>
    <row r="160" spans="1:65" s="14" customFormat="1" ht="11.25">
      <c r="B160" s="217"/>
      <c r="C160" s="218"/>
      <c r="D160" s="201" t="s">
        <v>163</v>
      </c>
      <c r="E160" s="219" t="s">
        <v>1</v>
      </c>
      <c r="F160" s="220" t="s">
        <v>165</v>
      </c>
      <c r="G160" s="218"/>
      <c r="H160" s="221">
        <v>19.363</v>
      </c>
      <c r="I160" s="222"/>
      <c r="J160" s="218"/>
      <c r="K160" s="218"/>
      <c r="L160" s="223"/>
      <c r="M160" s="224"/>
      <c r="N160" s="225"/>
      <c r="O160" s="225"/>
      <c r="P160" s="225"/>
      <c r="Q160" s="225"/>
      <c r="R160" s="225"/>
      <c r="S160" s="225"/>
      <c r="T160" s="226"/>
      <c r="AT160" s="227" t="s">
        <v>163</v>
      </c>
      <c r="AU160" s="227" t="s">
        <v>90</v>
      </c>
      <c r="AV160" s="14" t="s">
        <v>159</v>
      </c>
      <c r="AW160" s="14" t="s">
        <v>36</v>
      </c>
      <c r="AX160" s="14" t="s">
        <v>88</v>
      </c>
      <c r="AY160" s="227" t="s">
        <v>152</v>
      </c>
    </row>
    <row r="161" spans="1:65" s="12" customFormat="1" ht="22.9" customHeight="1">
      <c r="B161" s="172"/>
      <c r="C161" s="173"/>
      <c r="D161" s="174" t="s">
        <v>79</v>
      </c>
      <c r="E161" s="186" t="s">
        <v>191</v>
      </c>
      <c r="F161" s="186" t="s">
        <v>198</v>
      </c>
      <c r="G161" s="173"/>
      <c r="H161" s="173"/>
      <c r="I161" s="176"/>
      <c r="J161" s="187">
        <f>BK161</f>
        <v>0</v>
      </c>
      <c r="K161" s="173"/>
      <c r="L161" s="178"/>
      <c r="M161" s="179"/>
      <c r="N161" s="180"/>
      <c r="O161" s="180"/>
      <c r="P161" s="181">
        <f>SUM(P162:P205)</f>
        <v>0</v>
      </c>
      <c r="Q161" s="180"/>
      <c r="R161" s="181">
        <f>SUM(R162:R205)</f>
        <v>8.3386884800000001</v>
      </c>
      <c r="S161" s="180"/>
      <c r="T161" s="182">
        <f>SUM(T162:T205)</f>
        <v>0</v>
      </c>
      <c r="AR161" s="183" t="s">
        <v>88</v>
      </c>
      <c r="AT161" s="184" t="s">
        <v>79</v>
      </c>
      <c r="AU161" s="184" t="s">
        <v>88</v>
      </c>
      <c r="AY161" s="183" t="s">
        <v>152</v>
      </c>
      <c r="BK161" s="185">
        <f>SUM(BK162:BK205)</f>
        <v>0</v>
      </c>
    </row>
    <row r="162" spans="1:65" s="2" customFormat="1" ht="24.2" customHeight="1">
      <c r="A162" s="35"/>
      <c r="B162" s="36"/>
      <c r="C162" s="188" t="s">
        <v>199</v>
      </c>
      <c r="D162" s="188" t="s">
        <v>155</v>
      </c>
      <c r="E162" s="189" t="s">
        <v>200</v>
      </c>
      <c r="F162" s="190" t="s">
        <v>201</v>
      </c>
      <c r="G162" s="191" t="s">
        <v>158</v>
      </c>
      <c r="H162" s="192">
        <v>57.247999999999998</v>
      </c>
      <c r="I162" s="193"/>
      <c r="J162" s="194">
        <f>ROUND(I162*H162,2)</f>
        <v>0</v>
      </c>
      <c r="K162" s="190" t="s">
        <v>169</v>
      </c>
      <c r="L162" s="40"/>
      <c r="M162" s="195" t="s">
        <v>1</v>
      </c>
      <c r="N162" s="196" t="s">
        <v>45</v>
      </c>
      <c r="O162" s="72"/>
      <c r="P162" s="197">
        <f>O162*H162</f>
        <v>0</v>
      </c>
      <c r="Q162" s="197">
        <v>5.7000000000000002E-3</v>
      </c>
      <c r="R162" s="197">
        <f>Q162*H162</f>
        <v>0.32631359999999998</v>
      </c>
      <c r="S162" s="197">
        <v>0</v>
      </c>
      <c r="T162" s="198">
        <f>S162*H162</f>
        <v>0</v>
      </c>
      <c r="U162" s="35"/>
      <c r="V162" s="35"/>
      <c r="W162" s="35"/>
      <c r="X162" s="35"/>
      <c r="Y162" s="35"/>
      <c r="Z162" s="35"/>
      <c r="AA162" s="35"/>
      <c r="AB162" s="35"/>
      <c r="AC162" s="35"/>
      <c r="AD162" s="35"/>
      <c r="AE162" s="35"/>
      <c r="AR162" s="199" t="s">
        <v>159</v>
      </c>
      <c r="AT162" s="199" t="s">
        <v>155</v>
      </c>
      <c r="AU162" s="199" t="s">
        <v>90</v>
      </c>
      <c r="AY162" s="18" t="s">
        <v>152</v>
      </c>
      <c r="BE162" s="200">
        <f>IF(N162="základní",J162,0)</f>
        <v>0</v>
      </c>
      <c r="BF162" s="200">
        <f>IF(N162="snížená",J162,0)</f>
        <v>0</v>
      </c>
      <c r="BG162" s="200">
        <f>IF(N162="zákl. přenesená",J162,0)</f>
        <v>0</v>
      </c>
      <c r="BH162" s="200">
        <f>IF(N162="sníž. přenesená",J162,0)</f>
        <v>0</v>
      </c>
      <c r="BI162" s="200">
        <f>IF(N162="nulová",J162,0)</f>
        <v>0</v>
      </c>
      <c r="BJ162" s="18" t="s">
        <v>88</v>
      </c>
      <c r="BK162" s="200">
        <f>ROUND(I162*H162,2)</f>
        <v>0</v>
      </c>
      <c r="BL162" s="18" t="s">
        <v>159</v>
      </c>
      <c r="BM162" s="199" t="s">
        <v>202</v>
      </c>
    </row>
    <row r="163" spans="1:65" s="2" customFormat="1" ht="29.25">
      <c r="A163" s="35"/>
      <c r="B163" s="36"/>
      <c r="C163" s="37"/>
      <c r="D163" s="201" t="s">
        <v>161</v>
      </c>
      <c r="E163" s="37"/>
      <c r="F163" s="202" t="s">
        <v>203</v>
      </c>
      <c r="G163" s="37"/>
      <c r="H163" s="37"/>
      <c r="I163" s="203"/>
      <c r="J163" s="37"/>
      <c r="K163" s="37"/>
      <c r="L163" s="40"/>
      <c r="M163" s="204"/>
      <c r="N163" s="205"/>
      <c r="O163" s="72"/>
      <c r="P163" s="72"/>
      <c r="Q163" s="72"/>
      <c r="R163" s="72"/>
      <c r="S163" s="72"/>
      <c r="T163" s="73"/>
      <c r="U163" s="35"/>
      <c r="V163" s="35"/>
      <c r="W163" s="35"/>
      <c r="X163" s="35"/>
      <c r="Y163" s="35"/>
      <c r="Z163" s="35"/>
      <c r="AA163" s="35"/>
      <c r="AB163" s="35"/>
      <c r="AC163" s="35"/>
      <c r="AD163" s="35"/>
      <c r="AE163" s="35"/>
      <c r="AT163" s="18" t="s">
        <v>161</v>
      </c>
      <c r="AU163" s="18" t="s">
        <v>90</v>
      </c>
    </row>
    <row r="164" spans="1:65" s="13" customFormat="1" ht="11.25">
      <c r="B164" s="206"/>
      <c r="C164" s="207"/>
      <c r="D164" s="201" t="s">
        <v>163</v>
      </c>
      <c r="E164" s="208" t="s">
        <v>1</v>
      </c>
      <c r="F164" s="209" t="s">
        <v>204</v>
      </c>
      <c r="G164" s="207"/>
      <c r="H164" s="210">
        <v>36.409999999999997</v>
      </c>
      <c r="I164" s="211"/>
      <c r="J164" s="207"/>
      <c r="K164" s="207"/>
      <c r="L164" s="212"/>
      <c r="M164" s="213"/>
      <c r="N164" s="214"/>
      <c r="O164" s="214"/>
      <c r="P164" s="214"/>
      <c r="Q164" s="214"/>
      <c r="R164" s="214"/>
      <c r="S164" s="214"/>
      <c r="T164" s="215"/>
      <c r="AT164" s="216" t="s">
        <v>163</v>
      </c>
      <c r="AU164" s="216" t="s">
        <v>90</v>
      </c>
      <c r="AV164" s="13" t="s">
        <v>90</v>
      </c>
      <c r="AW164" s="13" t="s">
        <v>36</v>
      </c>
      <c r="AX164" s="13" t="s">
        <v>80</v>
      </c>
      <c r="AY164" s="216" t="s">
        <v>152</v>
      </c>
    </row>
    <row r="165" spans="1:65" s="13" customFormat="1" ht="11.25">
      <c r="B165" s="206"/>
      <c r="C165" s="207"/>
      <c r="D165" s="201" t="s">
        <v>163</v>
      </c>
      <c r="E165" s="208" t="s">
        <v>1</v>
      </c>
      <c r="F165" s="209" t="s">
        <v>205</v>
      </c>
      <c r="G165" s="207"/>
      <c r="H165" s="210">
        <v>20.838000000000001</v>
      </c>
      <c r="I165" s="211"/>
      <c r="J165" s="207"/>
      <c r="K165" s="207"/>
      <c r="L165" s="212"/>
      <c r="M165" s="213"/>
      <c r="N165" s="214"/>
      <c r="O165" s="214"/>
      <c r="P165" s="214"/>
      <c r="Q165" s="214"/>
      <c r="R165" s="214"/>
      <c r="S165" s="214"/>
      <c r="T165" s="215"/>
      <c r="AT165" s="216" t="s">
        <v>163</v>
      </c>
      <c r="AU165" s="216" t="s">
        <v>90</v>
      </c>
      <c r="AV165" s="13" t="s">
        <v>90</v>
      </c>
      <c r="AW165" s="13" t="s">
        <v>36</v>
      </c>
      <c r="AX165" s="13" t="s">
        <v>80</v>
      </c>
      <c r="AY165" s="216" t="s">
        <v>152</v>
      </c>
    </row>
    <row r="166" spans="1:65" s="14" customFormat="1" ht="11.25">
      <c r="B166" s="217"/>
      <c r="C166" s="218"/>
      <c r="D166" s="201" t="s">
        <v>163</v>
      </c>
      <c r="E166" s="219" t="s">
        <v>1</v>
      </c>
      <c r="F166" s="220" t="s">
        <v>165</v>
      </c>
      <c r="G166" s="218"/>
      <c r="H166" s="221">
        <v>57.247999999999998</v>
      </c>
      <c r="I166" s="222"/>
      <c r="J166" s="218"/>
      <c r="K166" s="218"/>
      <c r="L166" s="223"/>
      <c r="M166" s="224"/>
      <c r="N166" s="225"/>
      <c r="O166" s="225"/>
      <c r="P166" s="225"/>
      <c r="Q166" s="225"/>
      <c r="R166" s="225"/>
      <c r="S166" s="225"/>
      <c r="T166" s="226"/>
      <c r="AT166" s="227" t="s">
        <v>163</v>
      </c>
      <c r="AU166" s="227" t="s">
        <v>90</v>
      </c>
      <c r="AV166" s="14" t="s">
        <v>159</v>
      </c>
      <c r="AW166" s="14" t="s">
        <v>36</v>
      </c>
      <c r="AX166" s="14" t="s">
        <v>88</v>
      </c>
      <c r="AY166" s="227" t="s">
        <v>152</v>
      </c>
    </row>
    <row r="167" spans="1:65" s="2" customFormat="1" ht="24.2" customHeight="1">
      <c r="A167" s="35"/>
      <c r="B167" s="36"/>
      <c r="C167" s="188" t="s">
        <v>206</v>
      </c>
      <c r="D167" s="188" t="s">
        <v>155</v>
      </c>
      <c r="E167" s="189" t="s">
        <v>207</v>
      </c>
      <c r="F167" s="190" t="s">
        <v>208</v>
      </c>
      <c r="G167" s="191" t="s">
        <v>158</v>
      </c>
      <c r="H167" s="192">
        <v>362.48599999999999</v>
      </c>
      <c r="I167" s="193"/>
      <c r="J167" s="194">
        <f>ROUND(I167*H167,2)</f>
        <v>0</v>
      </c>
      <c r="K167" s="190" t="s">
        <v>169</v>
      </c>
      <c r="L167" s="40"/>
      <c r="M167" s="195" t="s">
        <v>1</v>
      </c>
      <c r="N167" s="196" t="s">
        <v>45</v>
      </c>
      <c r="O167" s="72"/>
      <c r="P167" s="197">
        <f>O167*H167</f>
        <v>0</v>
      </c>
      <c r="Q167" s="197">
        <v>4.3800000000000002E-3</v>
      </c>
      <c r="R167" s="197">
        <f>Q167*H167</f>
        <v>1.5876886800000001</v>
      </c>
      <c r="S167" s="197">
        <v>0</v>
      </c>
      <c r="T167" s="198">
        <f>S167*H167</f>
        <v>0</v>
      </c>
      <c r="U167" s="35"/>
      <c r="V167" s="35"/>
      <c r="W167" s="35"/>
      <c r="X167" s="35"/>
      <c r="Y167" s="35"/>
      <c r="Z167" s="35"/>
      <c r="AA167" s="35"/>
      <c r="AB167" s="35"/>
      <c r="AC167" s="35"/>
      <c r="AD167" s="35"/>
      <c r="AE167" s="35"/>
      <c r="AR167" s="199" t="s">
        <v>159</v>
      </c>
      <c r="AT167" s="199" t="s">
        <v>155</v>
      </c>
      <c r="AU167" s="199" t="s">
        <v>90</v>
      </c>
      <c r="AY167" s="18" t="s">
        <v>152</v>
      </c>
      <c r="BE167" s="200">
        <f>IF(N167="základní",J167,0)</f>
        <v>0</v>
      </c>
      <c r="BF167" s="200">
        <f>IF(N167="snížená",J167,0)</f>
        <v>0</v>
      </c>
      <c r="BG167" s="200">
        <f>IF(N167="zákl. přenesená",J167,0)</f>
        <v>0</v>
      </c>
      <c r="BH167" s="200">
        <f>IF(N167="sníž. přenesená",J167,0)</f>
        <v>0</v>
      </c>
      <c r="BI167" s="200">
        <f>IF(N167="nulová",J167,0)</f>
        <v>0</v>
      </c>
      <c r="BJ167" s="18" t="s">
        <v>88</v>
      </c>
      <c r="BK167" s="200">
        <f>ROUND(I167*H167,2)</f>
        <v>0</v>
      </c>
      <c r="BL167" s="18" t="s">
        <v>159</v>
      </c>
      <c r="BM167" s="199" t="s">
        <v>209</v>
      </c>
    </row>
    <row r="168" spans="1:65" s="2" customFormat="1" ht="19.5">
      <c r="A168" s="35"/>
      <c r="B168" s="36"/>
      <c r="C168" s="37"/>
      <c r="D168" s="201" t="s">
        <v>161</v>
      </c>
      <c r="E168" s="37"/>
      <c r="F168" s="202" t="s">
        <v>210</v>
      </c>
      <c r="G168" s="37"/>
      <c r="H168" s="37"/>
      <c r="I168" s="203"/>
      <c r="J168" s="37"/>
      <c r="K168" s="37"/>
      <c r="L168" s="40"/>
      <c r="M168" s="204"/>
      <c r="N168" s="205"/>
      <c r="O168" s="72"/>
      <c r="P168" s="72"/>
      <c r="Q168" s="72"/>
      <c r="R168" s="72"/>
      <c r="S168" s="72"/>
      <c r="T168" s="73"/>
      <c r="U168" s="35"/>
      <c r="V168" s="35"/>
      <c r="W168" s="35"/>
      <c r="X168" s="35"/>
      <c r="Y168" s="35"/>
      <c r="Z168" s="35"/>
      <c r="AA168" s="35"/>
      <c r="AB168" s="35"/>
      <c r="AC168" s="35"/>
      <c r="AD168" s="35"/>
      <c r="AE168" s="35"/>
      <c r="AT168" s="18" t="s">
        <v>161</v>
      </c>
      <c r="AU168" s="18" t="s">
        <v>90</v>
      </c>
    </row>
    <row r="169" spans="1:65" s="15" customFormat="1" ht="11.25">
      <c r="B169" s="228"/>
      <c r="C169" s="229"/>
      <c r="D169" s="201" t="s">
        <v>163</v>
      </c>
      <c r="E169" s="230" t="s">
        <v>1</v>
      </c>
      <c r="F169" s="231" t="s">
        <v>211</v>
      </c>
      <c r="G169" s="229"/>
      <c r="H169" s="230" t="s">
        <v>1</v>
      </c>
      <c r="I169" s="232"/>
      <c r="J169" s="229"/>
      <c r="K169" s="229"/>
      <c r="L169" s="233"/>
      <c r="M169" s="234"/>
      <c r="N169" s="235"/>
      <c r="O169" s="235"/>
      <c r="P169" s="235"/>
      <c r="Q169" s="235"/>
      <c r="R169" s="235"/>
      <c r="S169" s="235"/>
      <c r="T169" s="236"/>
      <c r="AT169" s="237" t="s">
        <v>163</v>
      </c>
      <c r="AU169" s="237" t="s">
        <v>90</v>
      </c>
      <c r="AV169" s="15" t="s">
        <v>88</v>
      </c>
      <c r="AW169" s="15" t="s">
        <v>36</v>
      </c>
      <c r="AX169" s="15" t="s">
        <v>80</v>
      </c>
      <c r="AY169" s="237" t="s">
        <v>152</v>
      </c>
    </row>
    <row r="170" spans="1:65" s="13" customFormat="1" ht="11.25">
      <c r="B170" s="206"/>
      <c r="C170" s="207"/>
      <c r="D170" s="201" t="s">
        <v>163</v>
      </c>
      <c r="E170" s="208" t="s">
        <v>1</v>
      </c>
      <c r="F170" s="209" t="s">
        <v>212</v>
      </c>
      <c r="G170" s="207"/>
      <c r="H170" s="210">
        <v>74.951999999999998</v>
      </c>
      <c r="I170" s="211"/>
      <c r="J170" s="207"/>
      <c r="K170" s="207"/>
      <c r="L170" s="212"/>
      <c r="M170" s="213"/>
      <c r="N170" s="214"/>
      <c r="O170" s="214"/>
      <c r="P170" s="214"/>
      <c r="Q170" s="214"/>
      <c r="R170" s="214"/>
      <c r="S170" s="214"/>
      <c r="T170" s="215"/>
      <c r="AT170" s="216" t="s">
        <v>163</v>
      </c>
      <c r="AU170" s="216" t="s">
        <v>90</v>
      </c>
      <c r="AV170" s="13" t="s">
        <v>90</v>
      </c>
      <c r="AW170" s="13" t="s">
        <v>36</v>
      </c>
      <c r="AX170" s="13" t="s">
        <v>80</v>
      </c>
      <c r="AY170" s="216" t="s">
        <v>152</v>
      </c>
    </row>
    <row r="171" spans="1:65" s="13" customFormat="1" ht="22.5">
      <c r="B171" s="206"/>
      <c r="C171" s="207"/>
      <c r="D171" s="201" t="s">
        <v>163</v>
      </c>
      <c r="E171" s="208" t="s">
        <v>1</v>
      </c>
      <c r="F171" s="209" t="s">
        <v>213</v>
      </c>
      <c r="G171" s="207"/>
      <c r="H171" s="210">
        <v>106.688</v>
      </c>
      <c r="I171" s="211"/>
      <c r="J171" s="207"/>
      <c r="K171" s="207"/>
      <c r="L171" s="212"/>
      <c r="M171" s="213"/>
      <c r="N171" s="214"/>
      <c r="O171" s="214"/>
      <c r="P171" s="214"/>
      <c r="Q171" s="214"/>
      <c r="R171" s="214"/>
      <c r="S171" s="214"/>
      <c r="T171" s="215"/>
      <c r="AT171" s="216" t="s">
        <v>163</v>
      </c>
      <c r="AU171" s="216" t="s">
        <v>90</v>
      </c>
      <c r="AV171" s="13" t="s">
        <v>90</v>
      </c>
      <c r="AW171" s="13" t="s">
        <v>36</v>
      </c>
      <c r="AX171" s="13" t="s">
        <v>80</v>
      </c>
      <c r="AY171" s="216" t="s">
        <v>152</v>
      </c>
    </row>
    <row r="172" spans="1:65" s="13" customFormat="1" ht="11.25">
      <c r="B172" s="206"/>
      <c r="C172" s="207"/>
      <c r="D172" s="201" t="s">
        <v>163</v>
      </c>
      <c r="E172" s="208" t="s">
        <v>1</v>
      </c>
      <c r="F172" s="209" t="s">
        <v>214</v>
      </c>
      <c r="G172" s="207"/>
      <c r="H172" s="210">
        <v>117.363</v>
      </c>
      <c r="I172" s="211"/>
      <c r="J172" s="207"/>
      <c r="K172" s="207"/>
      <c r="L172" s="212"/>
      <c r="M172" s="213"/>
      <c r="N172" s="214"/>
      <c r="O172" s="214"/>
      <c r="P172" s="214"/>
      <c r="Q172" s="214"/>
      <c r="R172" s="214"/>
      <c r="S172" s="214"/>
      <c r="T172" s="215"/>
      <c r="AT172" s="216" t="s">
        <v>163</v>
      </c>
      <c r="AU172" s="216" t="s">
        <v>90</v>
      </c>
      <c r="AV172" s="13" t="s">
        <v>90</v>
      </c>
      <c r="AW172" s="13" t="s">
        <v>36</v>
      </c>
      <c r="AX172" s="13" t="s">
        <v>80</v>
      </c>
      <c r="AY172" s="216" t="s">
        <v>152</v>
      </c>
    </row>
    <row r="173" spans="1:65" s="16" customFormat="1" ht="11.25">
      <c r="B173" s="238"/>
      <c r="C173" s="239"/>
      <c r="D173" s="201" t="s">
        <v>163</v>
      </c>
      <c r="E173" s="240" t="s">
        <v>1</v>
      </c>
      <c r="F173" s="241" t="s">
        <v>215</v>
      </c>
      <c r="G173" s="239"/>
      <c r="H173" s="242">
        <v>299.00299999999999</v>
      </c>
      <c r="I173" s="243"/>
      <c r="J173" s="239"/>
      <c r="K173" s="239"/>
      <c r="L173" s="244"/>
      <c r="M173" s="245"/>
      <c r="N173" s="246"/>
      <c r="O173" s="246"/>
      <c r="P173" s="246"/>
      <c r="Q173" s="246"/>
      <c r="R173" s="246"/>
      <c r="S173" s="246"/>
      <c r="T173" s="247"/>
      <c r="AT173" s="248" t="s">
        <v>163</v>
      </c>
      <c r="AU173" s="248" t="s">
        <v>90</v>
      </c>
      <c r="AV173" s="16" t="s">
        <v>153</v>
      </c>
      <c r="AW173" s="16" t="s">
        <v>36</v>
      </c>
      <c r="AX173" s="16" t="s">
        <v>80</v>
      </c>
      <c r="AY173" s="248" t="s">
        <v>152</v>
      </c>
    </row>
    <row r="174" spans="1:65" s="13" customFormat="1" ht="11.25">
      <c r="B174" s="206"/>
      <c r="C174" s="207"/>
      <c r="D174" s="201" t="s">
        <v>163</v>
      </c>
      <c r="E174" s="208" t="s">
        <v>1</v>
      </c>
      <c r="F174" s="209" t="s">
        <v>216</v>
      </c>
      <c r="G174" s="207"/>
      <c r="H174" s="210">
        <v>3.6</v>
      </c>
      <c r="I174" s="211"/>
      <c r="J174" s="207"/>
      <c r="K174" s="207"/>
      <c r="L174" s="212"/>
      <c r="M174" s="213"/>
      <c r="N174" s="214"/>
      <c r="O174" s="214"/>
      <c r="P174" s="214"/>
      <c r="Q174" s="214"/>
      <c r="R174" s="214"/>
      <c r="S174" s="214"/>
      <c r="T174" s="215"/>
      <c r="AT174" s="216" t="s">
        <v>163</v>
      </c>
      <c r="AU174" s="216" t="s">
        <v>90</v>
      </c>
      <c r="AV174" s="13" t="s">
        <v>90</v>
      </c>
      <c r="AW174" s="13" t="s">
        <v>36</v>
      </c>
      <c r="AX174" s="13" t="s">
        <v>80</v>
      </c>
      <c r="AY174" s="216" t="s">
        <v>152</v>
      </c>
    </row>
    <row r="175" spans="1:65" s="16" customFormat="1" ht="11.25">
      <c r="B175" s="238"/>
      <c r="C175" s="239"/>
      <c r="D175" s="201" t="s">
        <v>163</v>
      </c>
      <c r="E175" s="240" t="s">
        <v>1</v>
      </c>
      <c r="F175" s="241" t="s">
        <v>215</v>
      </c>
      <c r="G175" s="239"/>
      <c r="H175" s="242">
        <v>3.6</v>
      </c>
      <c r="I175" s="243"/>
      <c r="J175" s="239"/>
      <c r="K175" s="239"/>
      <c r="L175" s="244"/>
      <c r="M175" s="245"/>
      <c r="N175" s="246"/>
      <c r="O175" s="246"/>
      <c r="P175" s="246"/>
      <c r="Q175" s="246"/>
      <c r="R175" s="246"/>
      <c r="S175" s="246"/>
      <c r="T175" s="247"/>
      <c r="AT175" s="248" t="s">
        <v>163</v>
      </c>
      <c r="AU175" s="248" t="s">
        <v>90</v>
      </c>
      <c r="AV175" s="16" t="s">
        <v>153</v>
      </c>
      <c r="AW175" s="16" t="s">
        <v>36</v>
      </c>
      <c r="AX175" s="16" t="s">
        <v>80</v>
      </c>
      <c r="AY175" s="248" t="s">
        <v>152</v>
      </c>
    </row>
    <row r="176" spans="1:65" s="15" customFormat="1" ht="11.25">
      <c r="B176" s="228"/>
      <c r="C176" s="229"/>
      <c r="D176" s="201" t="s">
        <v>163</v>
      </c>
      <c r="E176" s="230" t="s">
        <v>1</v>
      </c>
      <c r="F176" s="231" t="s">
        <v>217</v>
      </c>
      <c r="G176" s="229"/>
      <c r="H176" s="230" t="s">
        <v>1</v>
      </c>
      <c r="I176" s="232"/>
      <c r="J176" s="229"/>
      <c r="K176" s="229"/>
      <c r="L176" s="233"/>
      <c r="M176" s="234"/>
      <c r="N176" s="235"/>
      <c r="O176" s="235"/>
      <c r="P176" s="235"/>
      <c r="Q176" s="235"/>
      <c r="R176" s="235"/>
      <c r="S176" s="235"/>
      <c r="T176" s="236"/>
      <c r="AT176" s="237" t="s">
        <v>163</v>
      </c>
      <c r="AU176" s="237" t="s">
        <v>90</v>
      </c>
      <c r="AV176" s="15" t="s">
        <v>88</v>
      </c>
      <c r="AW176" s="15" t="s">
        <v>36</v>
      </c>
      <c r="AX176" s="15" t="s">
        <v>80</v>
      </c>
      <c r="AY176" s="237" t="s">
        <v>152</v>
      </c>
    </row>
    <row r="177" spans="1:65" s="13" customFormat="1" ht="11.25">
      <c r="B177" s="206"/>
      <c r="C177" s="207"/>
      <c r="D177" s="201" t="s">
        <v>163</v>
      </c>
      <c r="E177" s="208" t="s">
        <v>1</v>
      </c>
      <c r="F177" s="209" t="s">
        <v>218</v>
      </c>
      <c r="G177" s="207"/>
      <c r="H177" s="210">
        <v>49.478999999999999</v>
      </c>
      <c r="I177" s="211"/>
      <c r="J177" s="207"/>
      <c r="K177" s="207"/>
      <c r="L177" s="212"/>
      <c r="M177" s="213"/>
      <c r="N177" s="214"/>
      <c r="O177" s="214"/>
      <c r="P177" s="214"/>
      <c r="Q177" s="214"/>
      <c r="R177" s="214"/>
      <c r="S177" s="214"/>
      <c r="T177" s="215"/>
      <c r="AT177" s="216" t="s">
        <v>163</v>
      </c>
      <c r="AU177" s="216" t="s">
        <v>90</v>
      </c>
      <c r="AV177" s="13" t="s">
        <v>90</v>
      </c>
      <c r="AW177" s="13" t="s">
        <v>36</v>
      </c>
      <c r="AX177" s="13" t="s">
        <v>80</v>
      </c>
      <c r="AY177" s="216" t="s">
        <v>152</v>
      </c>
    </row>
    <row r="178" spans="1:65" s="16" customFormat="1" ht="11.25">
      <c r="B178" s="238"/>
      <c r="C178" s="239"/>
      <c r="D178" s="201" t="s">
        <v>163</v>
      </c>
      <c r="E178" s="240" t="s">
        <v>1</v>
      </c>
      <c r="F178" s="241" t="s">
        <v>215</v>
      </c>
      <c r="G178" s="239"/>
      <c r="H178" s="242">
        <v>49.478999999999999</v>
      </c>
      <c r="I178" s="243"/>
      <c r="J178" s="239"/>
      <c r="K178" s="239"/>
      <c r="L178" s="244"/>
      <c r="M178" s="245"/>
      <c r="N178" s="246"/>
      <c r="O178" s="246"/>
      <c r="P178" s="246"/>
      <c r="Q178" s="246"/>
      <c r="R178" s="246"/>
      <c r="S178" s="246"/>
      <c r="T178" s="247"/>
      <c r="AT178" s="248" t="s">
        <v>163</v>
      </c>
      <c r="AU178" s="248" t="s">
        <v>90</v>
      </c>
      <c r="AV178" s="16" t="s">
        <v>153</v>
      </c>
      <c r="AW178" s="16" t="s">
        <v>36</v>
      </c>
      <c r="AX178" s="16" t="s">
        <v>80</v>
      </c>
      <c r="AY178" s="248" t="s">
        <v>152</v>
      </c>
    </row>
    <row r="179" spans="1:65" s="15" customFormat="1" ht="11.25">
      <c r="B179" s="228"/>
      <c r="C179" s="229"/>
      <c r="D179" s="201" t="s">
        <v>163</v>
      </c>
      <c r="E179" s="230" t="s">
        <v>1</v>
      </c>
      <c r="F179" s="231" t="s">
        <v>189</v>
      </c>
      <c r="G179" s="229"/>
      <c r="H179" s="230" t="s">
        <v>1</v>
      </c>
      <c r="I179" s="232"/>
      <c r="J179" s="229"/>
      <c r="K179" s="229"/>
      <c r="L179" s="233"/>
      <c r="M179" s="234"/>
      <c r="N179" s="235"/>
      <c r="O179" s="235"/>
      <c r="P179" s="235"/>
      <c r="Q179" s="235"/>
      <c r="R179" s="235"/>
      <c r="S179" s="235"/>
      <c r="T179" s="236"/>
      <c r="AT179" s="237" t="s">
        <v>163</v>
      </c>
      <c r="AU179" s="237" t="s">
        <v>90</v>
      </c>
      <c r="AV179" s="15" t="s">
        <v>88</v>
      </c>
      <c r="AW179" s="15" t="s">
        <v>36</v>
      </c>
      <c r="AX179" s="15" t="s">
        <v>80</v>
      </c>
      <c r="AY179" s="237" t="s">
        <v>152</v>
      </c>
    </row>
    <row r="180" spans="1:65" s="13" customFormat="1" ht="11.25">
      <c r="B180" s="206"/>
      <c r="C180" s="207"/>
      <c r="D180" s="201" t="s">
        <v>163</v>
      </c>
      <c r="E180" s="208" t="s">
        <v>1</v>
      </c>
      <c r="F180" s="209" t="s">
        <v>219</v>
      </c>
      <c r="G180" s="207"/>
      <c r="H180" s="210">
        <v>10.404</v>
      </c>
      <c r="I180" s="211"/>
      <c r="J180" s="207"/>
      <c r="K180" s="207"/>
      <c r="L180" s="212"/>
      <c r="M180" s="213"/>
      <c r="N180" s="214"/>
      <c r="O180" s="214"/>
      <c r="P180" s="214"/>
      <c r="Q180" s="214"/>
      <c r="R180" s="214"/>
      <c r="S180" s="214"/>
      <c r="T180" s="215"/>
      <c r="AT180" s="216" t="s">
        <v>163</v>
      </c>
      <c r="AU180" s="216" t="s">
        <v>90</v>
      </c>
      <c r="AV180" s="13" t="s">
        <v>90</v>
      </c>
      <c r="AW180" s="13" t="s">
        <v>36</v>
      </c>
      <c r="AX180" s="13" t="s">
        <v>80</v>
      </c>
      <c r="AY180" s="216" t="s">
        <v>152</v>
      </c>
    </row>
    <row r="181" spans="1:65" s="14" customFormat="1" ht="11.25">
      <c r="B181" s="217"/>
      <c r="C181" s="218"/>
      <c r="D181" s="201" t="s">
        <v>163</v>
      </c>
      <c r="E181" s="219" t="s">
        <v>112</v>
      </c>
      <c r="F181" s="220" t="s">
        <v>165</v>
      </c>
      <c r="G181" s="218"/>
      <c r="H181" s="221">
        <v>362.48599999999999</v>
      </c>
      <c r="I181" s="222"/>
      <c r="J181" s="218"/>
      <c r="K181" s="218"/>
      <c r="L181" s="223"/>
      <c r="M181" s="224"/>
      <c r="N181" s="225"/>
      <c r="O181" s="225"/>
      <c r="P181" s="225"/>
      <c r="Q181" s="225"/>
      <c r="R181" s="225"/>
      <c r="S181" s="225"/>
      <c r="T181" s="226"/>
      <c r="AT181" s="227" t="s">
        <v>163</v>
      </c>
      <c r="AU181" s="227" t="s">
        <v>90</v>
      </c>
      <c r="AV181" s="14" t="s">
        <v>159</v>
      </c>
      <c r="AW181" s="14" t="s">
        <v>36</v>
      </c>
      <c r="AX181" s="14" t="s">
        <v>88</v>
      </c>
      <c r="AY181" s="227" t="s">
        <v>152</v>
      </c>
    </row>
    <row r="182" spans="1:65" s="2" customFormat="1" ht="24.2" customHeight="1">
      <c r="A182" s="35"/>
      <c r="B182" s="36"/>
      <c r="C182" s="188" t="s">
        <v>220</v>
      </c>
      <c r="D182" s="188" t="s">
        <v>155</v>
      </c>
      <c r="E182" s="189" t="s">
        <v>221</v>
      </c>
      <c r="F182" s="190" t="s">
        <v>222</v>
      </c>
      <c r="G182" s="191" t="s">
        <v>158</v>
      </c>
      <c r="H182" s="192">
        <v>362.48599999999999</v>
      </c>
      <c r="I182" s="193"/>
      <c r="J182" s="194">
        <f>ROUND(I182*H182,2)</f>
        <v>0</v>
      </c>
      <c r="K182" s="190" t="s">
        <v>169</v>
      </c>
      <c r="L182" s="40"/>
      <c r="M182" s="195" t="s">
        <v>1</v>
      </c>
      <c r="N182" s="196" t="s">
        <v>45</v>
      </c>
      <c r="O182" s="72"/>
      <c r="P182" s="197">
        <f>O182*H182</f>
        <v>0</v>
      </c>
      <c r="Q182" s="197">
        <v>3.0000000000000001E-3</v>
      </c>
      <c r="R182" s="197">
        <f>Q182*H182</f>
        <v>1.087458</v>
      </c>
      <c r="S182" s="197">
        <v>0</v>
      </c>
      <c r="T182" s="198">
        <f>S182*H182</f>
        <v>0</v>
      </c>
      <c r="U182" s="35"/>
      <c r="V182" s="35"/>
      <c r="W182" s="35"/>
      <c r="X182" s="35"/>
      <c r="Y182" s="35"/>
      <c r="Z182" s="35"/>
      <c r="AA182" s="35"/>
      <c r="AB182" s="35"/>
      <c r="AC182" s="35"/>
      <c r="AD182" s="35"/>
      <c r="AE182" s="35"/>
      <c r="AR182" s="199" t="s">
        <v>159</v>
      </c>
      <c r="AT182" s="199" t="s">
        <v>155</v>
      </c>
      <c r="AU182" s="199" t="s">
        <v>90</v>
      </c>
      <c r="AY182" s="18" t="s">
        <v>152</v>
      </c>
      <c r="BE182" s="200">
        <f>IF(N182="základní",J182,0)</f>
        <v>0</v>
      </c>
      <c r="BF182" s="200">
        <f>IF(N182="snížená",J182,0)</f>
        <v>0</v>
      </c>
      <c r="BG182" s="200">
        <f>IF(N182="zákl. přenesená",J182,0)</f>
        <v>0</v>
      </c>
      <c r="BH182" s="200">
        <f>IF(N182="sníž. přenesená",J182,0)</f>
        <v>0</v>
      </c>
      <c r="BI182" s="200">
        <f>IF(N182="nulová",J182,0)</f>
        <v>0</v>
      </c>
      <c r="BJ182" s="18" t="s">
        <v>88</v>
      </c>
      <c r="BK182" s="200">
        <f>ROUND(I182*H182,2)</f>
        <v>0</v>
      </c>
      <c r="BL182" s="18" t="s">
        <v>159</v>
      </c>
      <c r="BM182" s="199" t="s">
        <v>223</v>
      </c>
    </row>
    <row r="183" spans="1:65" s="2" customFormat="1" ht="19.5">
      <c r="A183" s="35"/>
      <c r="B183" s="36"/>
      <c r="C183" s="37"/>
      <c r="D183" s="201" t="s">
        <v>161</v>
      </c>
      <c r="E183" s="37"/>
      <c r="F183" s="202" t="s">
        <v>224</v>
      </c>
      <c r="G183" s="37"/>
      <c r="H183" s="37"/>
      <c r="I183" s="203"/>
      <c r="J183" s="37"/>
      <c r="K183" s="37"/>
      <c r="L183" s="40"/>
      <c r="M183" s="204"/>
      <c r="N183" s="205"/>
      <c r="O183" s="72"/>
      <c r="P183" s="72"/>
      <c r="Q183" s="72"/>
      <c r="R183" s="72"/>
      <c r="S183" s="72"/>
      <c r="T183" s="73"/>
      <c r="U183" s="35"/>
      <c r="V183" s="35"/>
      <c r="W183" s="35"/>
      <c r="X183" s="35"/>
      <c r="Y183" s="35"/>
      <c r="Z183" s="35"/>
      <c r="AA183" s="35"/>
      <c r="AB183" s="35"/>
      <c r="AC183" s="35"/>
      <c r="AD183" s="35"/>
      <c r="AE183" s="35"/>
      <c r="AT183" s="18" t="s">
        <v>161</v>
      </c>
      <c r="AU183" s="18" t="s">
        <v>90</v>
      </c>
    </row>
    <row r="184" spans="1:65" s="13" customFormat="1" ht="11.25">
      <c r="B184" s="206"/>
      <c r="C184" s="207"/>
      <c r="D184" s="201" t="s">
        <v>163</v>
      </c>
      <c r="E184" s="208" t="s">
        <v>1</v>
      </c>
      <c r="F184" s="209" t="s">
        <v>112</v>
      </c>
      <c r="G184" s="207"/>
      <c r="H184" s="210">
        <v>362.48599999999999</v>
      </c>
      <c r="I184" s="211"/>
      <c r="J184" s="207"/>
      <c r="K184" s="207"/>
      <c r="L184" s="212"/>
      <c r="M184" s="213"/>
      <c r="N184" s="214"/>
      <c r="O184" s="214"/>
      <c r="P184" s="214"/>
      <c r="Q184" s="214"/>
      <c r="R184" s="214"/>
      <c r="S184" s="214"/>
      <c r="T184" s="215"/>
      <c r="AT184" s="216" t="s">
        <v>163</v>
      </c>
      <c r="AU184" s="216" t="s">
        <v>90</v>
      </c>
      <c r="AV184" s="13" t="s">
        <v>90</v>
      </c>
      <c r="AW184" s="13" t="s">
        <v>36</v>
      </c>
      <c r="AX184" s="13" t="s">
        <v>88</v>
      </c>
      <c r="AY184" s="216" t="s">
        <v>152</v>
      </c>
    </row>
    <row r="185" spans="1:65" s="2" customFormat="1" ht="24.2" customHeight="1">
      <c r="A185" s="35"/>
      <c r="B185" s="36"/>
      <c r="C185" s="188" t="s">
        <v>225</v>
      </c>
      <c r="D185" s="188" t="s">
        <v>155</v>
      </c>
      <c r="E185" s="189" t="s">
        <v>226</v>
      </c>
      <c r="F185" s="190" t="s">
        <v>227</v>
      </c>
      <c r="G185" s="191" t="s">
        <v>158</v>
      </c>
      <c r="H185" s="192">
        <v>299.00299999999999</v>
      </c>
      <c r="I185" s="193"/>
      <c r="J185" s="194">
        <f>ROUND(I185*H185,2)</f>
        <v>0</v>
      </c>
      <c r="K185" s="190" t="s">
        <v>169</v>
      </c>
      <c r="L185" s="40"/>
      <c r="M185" s="195" t="s">
        <v>1</v>
      </c>
      <c r="N185" s="196" t="s">
        <v>45</v>
      </c>
      <c r="O185" s="72"/>
      <c r="P185" s="197">
        <f>O185*H185</f>
        <v>0</v>
      </c>
      <c r="Q185" s="197">
        <v>1.5699999999999999E-2</v>
      </c>
      <c r="R185" s="197">
        <f>Q185*H185</f>
        <v>4.694347099999999</v>
      </c>
      <c r="S185" s="197">
        <v>0</v>
      </c>
      <c r="T185" s="198">
        <f>S185*H185</f>
        <v>0</v>
      </c>
      <c r="U185" s="35"/>
      <c r="V185" s="35"/>
      <c r="W185" s="35"/>
      <c r="X185" s="35"/>
      <c r="Y185" s="35"/>
      <c r="Z185" s="35"/>
      <c r="AA185" s="35"/>
      <c r="AB185" s="35"/>
      <c r="AC185" s="35"/>
      <c r="AD185" s="35"/>
      <c r="AE185" s="35"/>
      <c r="AR185" s="199" t="s">
        <v>159</v>
      </c>
      <c r="AT185" s="199" t="s">
        <v>155</v>
      </c>
      <c r="AU185" s="199" t="s">
        <v>90</v>
      </c>
      <c r="AY185" s="18" t="s">
        <v>152</v>
      </c>
      <c r="BE185" s="200">
        <f>IF(N185="základní",J185,0)</f>
        <v>0</v>
      </c>
      <c r="BF185" s="200">
        <f>IF(N185="snížená",J185,0)</f>
        <v>0</v>
      </c>
      <c r="BG185" s="200">
        <f>IF(N185="zákl. přenesená",J185,0)</f>
        <v>0</v>
      </c>
      <c r="BH185" s="200">
        <f>IF(N185="sníž. přenesená",J185,0)</f>
        <v>0</v>
      </c>
      <c r="BI185" s="200">
        <f>IF(N185="nulová",J185,0)</f>
        <v>0</v>
      </c>
      <c r="BJ185" s="18" t="s">
        <v>88</v>
      </c>
      <c r="BK185" s="200">
        <f>ROUND(I185*H185,2)</f>
        <v>0</v>
      </c>
      <c r="BL185" s="18" t="s">
        <v>159</v>
      </c>
      <c r="BM185" s="199" t="s">
        <v>228</v>
      </c>
    </row>
    <row r="186" spans="1:65" s="2" customFormat="1" ht="19.5">
      <c r="A186" s="35"/>
      <c r="B186" s="36"/>
      <c r="C186" s="37"/>
      <c r="D186" s="201" t="s">
        <v>161</v>
      </c>
      <c r="E186" s="37"/>
      <c r="F186" s="202" t="s">
        <v>229</v>
      </c>
      <c r="G186" s="37"/>
      <c r="H186" s="37"/>
      <c r="I186" s="203"/>
      <c r="J186" s="37"/>
      <c r="K186" s="37"/>
      <c r="L186" s="40"/>
      <c r="M186" s="204"/>
      <c r="N186" s="205"/>
      <c r="O186" s="72"/>
      <c r="P186" s="72"/>
      <c r="Q186" s="72"/>
      <c r="R186" s="72"/>
      <c r="S186" s="72"/>
      <c r="T186" s="73"/>
      <c r="U186" s="35"/>
      <c r="V186" s="35"/>
      <c r="W186" s="35"/>
      <c r="X186" s="35"/>
      <c r="Y186" s="35"/>
      <c r="Z186" s="35"/>
      <c r="AA186" s="35"/>
      <c r="AB186" s="35"/>
      <c r="AC186" s="35"/>
      <c r="AD186" s="35"/>
      <c r="AE186" s="35"/>
      <c r="AT186" s="18" t="s">
        <v>161</v>
      </c>
      <c r="AU186" s="18" t="s">
        <v>90</v>
      </c>
    </row>
    <row r="187" spans="1:65" s="15" customFormat="1" ht="11.25">
      <c r="B187" s="228"/>
      <c r="C187" s="229"/>
      <c r="D187" s="201" t="s">
        <v>163</v>
      </c>
      <c r="E187" s="230" t="s">
        <v>1</v>
      </c>
      <c r="F187" s="231" t="s">
        <v>230</v>
      </c>
      <c r="G187" s="229"/>
      <c r="H187" s="230" t="s">
        <v>1</v>
      </c>
      <c r="I187" s="232"/>
      <c r="J187" s="229"/>
      <c r="K187" s="229"/>
      <c r="L187" s="233"/>
      <c r="M187" s="234"/>
      <c r="N187" s="235"/>
      <c r="O187" s="235"/>
      <c r="P187" s="235"/>
      <c r="Q187" s="235"/>
      <c r="R187" s="235"/>
      <c r="S187" s="235"/>
      <c r="T187" s="236"/>
      <c r="AT187" s="237" t="s">
        <v>163</v>
      </c>
      <c r="AU187" s="237" t="s">
        <v>90</v>
      </c>
      <c r="AV187" s="15" t="s">
        <v>88</v>
      </c>
      <c r="AW187" s="15" t="s">
        <v>36</v>
      </c>
      <c r="AX187" s="15" t="s">
        <v>80</v>
      </c>
      <c r="AY187" s="237" t="s">
        <v>152</v>
      </c>
    </row>
    <row r="188" spans="1:65" s="13" customFormat="1" ht="11.25">
      <c r="B188" s="206"/>
      <c r="C188" s="207"/>
      <c r="D188" s="201" t="s">
        <v>163</v>
      </c>
      <c r="E188" s="208" t="s">
        <v>1</v>
      </c>
      <c r="F188" s="209" t="s">
        <v>212</v>
      </c>
      <c r="G188" s="207"/>
      <c r="H188" s="210">
        <v>74.951999999999998</v>
      </c>
      <c r="I188" s="211"/>
      <c r="J188" s="207"/>
      <c r="K188" s="207"/>
      <c r="L188" s="212"/>
      <c r="M188" s="213"/>
      <c r="N188" s="214"/>
      <c r="O188" s="214"/>
      <c r="P188" s="214"/>
      <c r="Q188" s="214"/>
      <c r="R188" s="214"/>
      <c r="S188" s="214"/>
      <c r="T188" s="215"/>
      <c r="AT188" s="216" t="s">
        <v>163</v>
      </c>
      <c r="AU188" s="216" t="s">
        <v>90</v>
      </c>
      <c r="AV188" s="13" t="s">
        <v>90</v>
      </c>
      <c r="AW188" s="13" t="s">
        <v>36</v>
      </c>
      <c r="AX188" s="13" t="s">
        <v>80</v>
      </c>
      <c r="AY188" s="216" t="s">
        <v>152</v>
      </c>
    </row>
    <row r="189" spans="1:65" s="13" customFormat="1" ht="22.5">
      <c r="B189" s="206"/>
      <c r="C189" s="207"/>
      <c r="D189" s="201" t="s">
        <v>163</v>
      </c>
      <c r="E189" s="208" t="s">
        <v>1</v>
      </c>
      <c r="F189" s="209" t="s">
        <v>213</v>
      </c>
      <c r="G189" s="207"/>
      <c r="H189" s="210">
        <v>106.688</v>
      </c>
      <c r="I189" s="211"/>
      <c r="J189" s="207"/>
      <c r="K189" s="207"/>
      <c r="L189" s="212"/>
      <c r="M189" s="213"/>
      <c r="N189" s="214"/>
      <c r="O189" s="214"/>
      <c r="P189" s="214"/>
      <c r="Q189" s="214"/>
      <c r="R189" s="214"/>
      <c r="S189" s="214"/>
      <c r="T189" s="215"/>
      <c r="AT189" s="216" t="s">
        <v>163</v>
      </c>
      <c r="AU189" s="216" t="s">
        <v>90</v>
      </c>
      <c r="AV189" s="13" t="s">
        <v>90</v>
      </c>
      <c r="AW189" s="13" t="s">
        <v>36</v>
      </c>
      <c r="AX189" s="13" t="s">
        <v>80</v>
      </c>
      <c r="AY189" s="216" t="s">
        <v>152</v>
      </c>
    </row>
    <row r="190" spans="1:65" s="13" customFormat="1" ht="11.25">
      <c r="B190" s="206"/>
      <c r="C190" s="207"/>
      <c r="D190" s="201" t="s">
        <v>163</v>
      </c>
      <c r="E190" s="208" t="s">
        <v>1</v>
      </c>
      <c r="F190" s="209" t="s">
        <v>214</v>
      </c>
      <c r="G190" s="207"/>
      <c r="H190" s="210">
        <v>117.363</v>
      </c>
      <c r="I190" s="211"/>
      <c r="J190" s="207"/>
      <c r="K190" s="207"/>
      <c r="L190" s="212"/>
      <c r="M190" s="213"/>
      <c r="N190" s="214"/>
      <c r="O190" s="214"/>
      <c r="P190" s="214"/>
      <c r="Q190" s="214"/>
      <c r="R190" s="214"/>
      <c r="S190" s="214"/>
      <c r="T190" s="215"/>
      <c r="AT190" s="216" t="s">
        <v>163</v>
      </c>
      <c r="AU190" s="216" t="s">
        <v>90</v>
      </c>
      <c r="AV190" s="13" t="s">
        <v>90</v>
      </c>
      <c r="AW190" s="13" t="s">
        <v>36</v>
      </c>
      <c r="AX190" s="13" t="s">
        <v>80</v>
      </c>
      <c r="AY190" s="216" t="s">
        <v>152</v>
      </c>
    </row>
    <row r="191" spans="1:65" s="14" customFormat="1" ht="11.25">
      <c r="B191" s="217"/>
      <c r="C191" s="218"/>
      <c r="D191" s="201" t="s">
        <v>163</v>
      </c>
      <c r="E191" s="219" t="s">
        <v>1</v>
      </c>
      <c r="F191" s="220" t="s">
        <v>165</v>
      </c>
      <c r="G191" s="218"/>
      <c r="H191" s="221">
        <v>299.00299999999999</v>
      </c>
      <c r="I191" s="222"/>
      <c r="J191" s="218"/>
      <c r="K191" s="218"/>
      <c r="L191" s="223"/>
      <c r="M191" s="224"/>
      <c r="N191" s="225"/>
      <c r="O191" s="225"/>
      <c r="P191" s="225"/>
      <c r="Q191" s="225"/>
      <c r="R191" s="225"/>
      <c r="S191" s="225"/>
      <c r="T191" s="226"/>
      <c r="AT191" s="227" t="s">
        <v>163</v>
      </c>
      <c r="AU191" s="227" t="s">
        <v>90</v>
      </c>
      <c r="AV191" s="14" t="s">
        <v>159</v>
      </c>
      <c r="AW191" s="14" t="s">
        <v>36</v>
      </c>
      <c r="AX191" s="14" t="s">
        <v>88</v>
      </c>
      <c r="AY191" s="227" t="s">
        <v>152</v>
      </c>
    </row>
    <row r="192" spans="1:65" s="2" customFormat="1" ht="24.2" customHeight="1">
      <c r="A192" s="35"/>
      <c r="B192" s="36"/>
      <c r="C192" s="188" t="s">
        <v>231</v>
      </c>
      <c r="D192" s="188" t="s">
        <v>155</v>
      </c>
      <c r="E192" s="189" t="s">
        <v>232</v>
      </c>
      <c r="F192" s="190" t="s">
        <v>233</v>
      </c>
      <c r="G192" s="191" t="s">
        <v>158</v>
      </c>
      <c r="H192" s="192">
        <v>75.486999999999995</v>
      </c>
      <c r="I192" s="193"/>
      <c r="J192" s="194">
        <f>ROUND(I192*H192,2)</f>
        <v>0</v>
      </c>
      <c r="K192" s="190" t="s">
        <v>169</v>
      </c>
      <c r="L192" s="40"/>
      <c r="M192" s="195" t="s">
        <v>1</v>
      </c>
      <c r="N192" s="196" t="s">
        <v>45</v>
      </c>
      <c r="O192" s="72"/>
      <c r="P192" s="197">
        <f>O192*H192</f>
        <v>0</v>
      </c>
      <c r="Q192" s="197">
        <v>5.7000000000000002E-3</v>
      </c>
      <c r="R192" s="197">
        <f>Q192*H192</f>
        <v>0.43027589999999999</v>
      </c>
      <c r="S192" s="197">
        <v>0</v>
      </c>
      <c r="T192" s="198">
        <f>S192*H192</f>
        <v>0</v>
      </c>
      <c r="U192" s="35"/>
      <c r="V192" s="35"/>
      <c r="W192" s="35"/>
      <c r="X192" s="35"/>
      <c r="Y192" s="35"/>
      <c r="Z192" s="35"/>
      <c r="AA192" s="35"/>
      <c r="AB192" s="35"/>
      <c r="AC192" s="35"/>
      <c r="AD192" s="35"/>
      <c r="AE192" s="35"/>
      <c r="AR192" s="199" t="s">
        <v>159</v>
      </c>
      <c r="AT192" s="199" t="s">
        <v>155</v>
      </c>
      <c r="AU192" s="199" t="s">
        <v>90</v>
      </c>
      <c r="AY192" s="18" t="s">
        <v>152</v>
      </c>
      <c r="BE192" s="200">
        <f>IF(N192="základní",J192,0)</f>
        <v>0</v>
      </c>
      <c r="BF192" s="200">
        <f>IF(N192="snížená",J192,0)</f>
        <v>0</v>
      </c>
      <c r="BG192" s="200">
        <f>IF(N192="zákl. přenesená",J192,0)</f>
        <v>0</v>
      </c>
      <c r="BH192" s="200">
        <f>IF(N192="sníž. přenesená",J192,0)</f>
        <v>0</v>
      </c>
      <c r="BI192" s="200">
        <f>IF(N192="nulová",J192,0)</f>
        <v>0</v>
      </c>
      <c r="BJ192" s="18" t="s">
        <v>88</v>
      </c>
      <c r="BK192" s="200">
        <f>ROUND(I192*H192,2)</f>
        <v>0</v>
      </c>
      <c r="BL192" s="18" t="s">
        <v>159</v>
      </c>
      <c r="BM192" s="199" t="s">
        <v>234</v>
      </c>
    </row>
    <row r="193" spans="1:65" s="2" customFormat="1" ht="29.25">
      <c r="A193" s="35"/>
      <c r="B193" s="36"/>
      <c r="C193" s="37"/>
      <c r="D193" s="201" t="s">
        <v>161</v>
      </c>
      <c r="E193" s="37"/>
      <c r="F193" s="202" t="s">
        <v>235</v>
      </c>
      <c r="G193" s="37"/>
      <c r="H193" s="37"/>
      <c r="I193" s="203"/>
      <c r="J193" s="37"/>
      <c r="K193" s="37"/>
      <c r="L193" s="40"/>
      <c r="M193" s="204"/>
      <c r="N193" s="205"/>
      <c r="O193" s="72"/>
      <c r="P193" s="72"/>
      <c r="Q193" s="72"/>
      <c r="R193" s="72"/>
      <c r="S193" s="72"/>
      <c r="T193" s="73"/>
      <c r="U193" s="35"/>
      <c r="V193" s="35"/>
      <c r="W193" s="35"/>
      <c r="X193" s="35"/>
      <c r="Y193" s="35"/>
      <c r="Z193" s="35"/>
      <c r="AA193" s="35"/>
      <c r="AB193" s="35"/>
      <c r="AC193" s="35"/>
      <c r="AD193" s="35"/>
      <c r="AE193" s="35"/>
      <c r="AT193" s="18" t="s">
        <v>161</v>
      </c>
      <c r="AU193" s="18" t="s">
        <v>90</v>
      </c>
    </row>
    <row r="194" spans="1:65" s="13" customFormat="1" ht="11.25">
      <c r="B194" s="206"/>
      <c r="C194" s="207"/>
      <c r="D194" s="201" t="s">
        <v>163</v>
      </c>
      <c r="E194" s="208" t="s">
        <v>1</v>
      </c>
      <c r="F194" s="209" t="s">
        <v>236</v>
      </c>
      <c r="G194" s="207"/>
      <c r="H194" s="210">
        <v>75.486999999999995</v>
      </c>
      <c r="I194" s="211"/>
      <c r="J194" s="207"/>
      <c r="K194" s="207"/>
      <c r="L194" s="212"/>
      <c r="M194" s="213"/>
      <c r="N194" s="214"/>
      <c r="O194" s="214"/>
      <c r="P194" s="214"/>
      <c r="Q194" s="214"/>
      <c r="R194" s="214"/>
      <c r="S194" s="214"/>
      <c r="T194" s="215"/>
      <c r="AT194" s="216" t="s">
        <v>163</v>
      </c>
      <c r="AU194" s="216" t="s">
        <v>90</v>
      </c>
      <c r="AV194" s="13" t="s">
        <v>90</v>
      </c>
      <c r="AW194" s="13" t="s">
        <v>36</v>
      </c>
      <c r="AX194" s="13" t="s">
        <v>80</v>
      </c>
      <c r="AY194" s="216" t="s">
        <v>152</v>
      </c>
    </row>
    <row r="195" spans="1:65" s="14" customFormat="1" ht="11.25">
      <c r="B195" s="217"/>
      <c r="C195" s="218"/>
      <c r="D195" s="201" t="s">
        <v>163</v>
      </c>
      <c r="E195" s="219" t="s">
        <v>1</v>
      </c>
      <c r="F195" s="220" t="s">
        <v>165</v>
      </c>
      <c r="G195" s="218"/>
      <c r="H195" s="221">
        <v>75.486999999999995</v>
      </c>
      <c r="I195" s="222"/>
      <c r="J195" s="218"/>
      <c r="K195" s="218"/>
      <c r="L195" s="223"/>
      <c r="M195" s="224"/>
      <c r="N195" s="225"/>
      <c r="O195" s="225"/>
      <c r="P195" s="225"/>
      <c r="Q195" s="225"/>
      <c r="R195" s="225"/>
      <c r="S195" s="225"/>
      <c r="T195" s="226"/>
      <c r="AT195" s="227" t="s">
        <v>163</v>
      </c>
      <c r="AU195" s="227" t="s">
        <v>90</v>
      </c>
      <c r="AV195" s="14" t="s">
        <v>159</v>
      </c>
      <c r="AW195" s="14" t="s">
        <v>36</v>
      </c>
      <c r="AX195" s="14" t="s">
        <v>88</v>
      </c>
      <c r="AY195" s="227" t="s">
        <v>152</v>
      </c>
    </row>
    <row r="196" spans="1:65" s="2" customFormat="1" ht="33" customHeight="1">
      <c r="A196" s="35"/>
      <c r="B196" s="36"/>
      <c r="C196" s="188" t="s">
        <v>237</v>
      </c>
      <c r="D196" s="188" t="s">
        <v>155</v>
      </c>
      <c r="E196" s="189" t="s">
        <v>238</v>
      </c>
      <c r="F196" s="190" t="s">
        <v>239</v>
      </c>
      <c r="G196" s="191" t="s">
        <v>158</v>
      </c>
      <c r="H196" s="192">
        <v>15.72</v>
      </c>
      <c r="I196" s="193"/>
      <c r="J196" s="194">
        <f>ROUND(I196*H196,2)</f>
        <v>0</v>
      </c>
      <c r="K196" s="190" t="s">
        <v>169</v>
      </c>
      <c r="L196" s="40"/>
      <c r="M196" s="195" t="s">
        <v>1</v>
      </c>
      <c r="N196" s="196" t="s">
        <v>45</v>
      </c>
      <c r="O196" s="72"/>
      <c r="P196" s="197">
        <f>O196*H196</f>
        <v>0</v>
      </c>
      <c r="Q196" s="197">
        <v>4.4099999999999999E-3</v>
      </c>
      <c r="R196" s="197">
        <f>Q196*H196</f>
        <v>6.9325200000000003E-2</v>
      </c>
      <c r="S196" s="197">
        <v>0</v>
      </c>
      <c r="T196" s="198">
        <f>S196*H196</f>
        <v>0</v>
      </c>
      <c r="U196" s="35"/>
      <c r="V196" s="35"/>
      <c r="W196" s="35"/>
      <c r="X196" s="35"/>
      <c r="Y196" s="35"/>
      <c r="Z196" s="35"/>
      <c r="AA196" s="35"/>
      <c r="AB196" s="35"/>
      <c r="AC196" s="35"/>
      <c r="AD196" s="35"/>
      <c r="AE196" s="35"/>
      <c r="AR196" s="199" t="s">
        <v>159</v>
      </c>
      <c r="AT196" s="199" t="s">
        <v>155</v>
      </c>
      <c r="AU196" s="199" t="s">
        <v>90</v>
      </c>
      <c r="AY196" s="18" t="s">
        <v>152</v>
      </c>
      <c r="BE196" s="200">
        <f>IF(N196="základní",J196,0)</f>
        <v>0</v>
      </c>
      <c r="BF196" s="200">
        <f>IF(N196="snížená",J196,0)</f>
        <v>0</v>
      </c>
      <c r="BG196" s="200">
        <f>IF(N196="zákl. přenesená",J196,0)</f>
        <v>0</v>
      </c>
      <c r="BH196" s="200">
        <f>IF(N196="sníž. přenesená",J196,0)</f>
        <v>0</v>
      </c>
      <c r="BI196" s="200">
        <f>IF(N196="nulová",J196,0)</f>
        <v>0</v>
      </c>
      <c r="BJ196" s="18" t="s">
        <v>88</v>
      </c>
      <c r="BK196" s="200">
        <f>ROUND(I196*H196,2)</f>
        <v>0</v>
      </c>
      <c r="BL196" s="18" t="s">
        <v>159</v>
      </c>
      <c r="BM196" s="199" t="s">
        <v>240</v>
      </c>
    </row>
    <row r="197" spans="1:65" s="2" customFormat="1" ht="19.5">
      <c r="A197" s="35"/>
      <c r="B197" s="36"/>
      <c r="C197" s="37"/>
      <c r="D197" s="201" t="s">
        <v>161</v>
      </c>
      <c r="E197" s="37"/>
      <c r="F197" s="202" t="s">
        <v>241</v>
      </c>
      <c r="G197" s="37"/>
      <c r="H197" s="37"/>
      <c r="I197" s="203"/>
      <c r="J197" s="37"/>
      <c r="K197" s="37"/>
      <c r="L197" s="40"/>
      <c r="M197" s="204"/>
      <c r="N197" s="205"/>
      <c r="O197" s="72"/>
      <c r="P197" s="72"/>
      <c r="Q197" s="72"/>
      <c r="R197" s="72"/>
      <c r="S197" s="72"/>
      <c r="T197" s="73"/>
      <c r="U197" s="35"/>
      <c r="V197" s="35"/>
      <c r="W197" s="35"/>
      <c r="X197" s="35"/>
      <c r="Y197" s="35"/>
      <c r="Z197" s="35"/>
      <c r="AA197" s="35"/>
      <c r="AB197" s="35"/>
      <c r="AC197" s="35"/>
      <c r="AD197" s="35"/>
      <c r="AE197" s="35"/>
      <c r="AT197" s="18" t="s">
        <v>161</v>
      </c>
      <c r="AU197" s="18" t="s">
        <v>90</v>
      </c>
    </row>
    <row r="198" spans="1:65" s="13" customFormat="1" ht="11.25">
      <c r="B198" s="206"/>
      <c r="C198" s="207"/>
      <c r="D198" s="201" t="s">
        <v>163</v>
      </c>
      <c r="E198" s="208" t="s">
        <v>1</v>
      </c>
      <c r="F198" s="209" t="s">
        <v>242</v>
      </c>
      <c r="G198" s="207"/>
      <c r="H198" s="210">
        <v>15.72</v>
      </c>
      <c r="I198" s="211"/>
      <c r="J198" s="207"/>
      <c r="K198" s="207"/>
      <c r="L198" s="212"/>
      <c r="M198" s="213"/>
      <c r="N198" s="214"/>
      <c r="O198" s="214"/>
      <c r="P198" s="214"/>
      <c r="Q198" s="214"/>
      <c r="R198" s="214"/>
      <c r="S198" s="214"/>
      <c r="T198" s="215"/>
      <c r="AT198" s="216" t="s">
        <v>163</v>
      </c>
      <c r="AU198" s="216" t="s">
        <v>90</v>
      </c>
      <c r="AV198" s="13" t="s">
        <v>90</v>
      </c>
      <c r="AW198" s="13" t="s">
        <v>36</v>
      </c>
      <c r="AX198" s="13" t="s">
        <v>80</v>
      </c>
      <c r="AY198" s="216" t="s">
        <v>152</v>
      </c>
    </row>
    <row r="199" spans="1:65" s="14" customFormat="1" ht="11.25">
      <c r="B199" s="217"/>
      <c r="C199" s="218"/>
      <c r="D199" s="201" t="s">
        <v>163</v>
      </c>
      <c r="E199" s="219" t="s">
        <v>1</v>
      </c>
      <c r="F199" s="220" t="s">
        <v>165</v>
      </c>
      <c r="G199" s="218"/>
      <c r="H199" s="221">
        <v>15.72</v>
      </c>
      <c r="I199" s="222"/>
      <c r="J199" s="218"/>
      <c r="K199" s="218"/>
      <c r="L199" s="223"/>
      <c r="M199" s="224"/>
      <c r="N199" s="225"/>
      <c r="O199" s="225"/>
      <c r="P199" s="225"/>
      <c r="Q199" s="225"/>
      <c r="R199" s="225"/>
      <c r="S199" s="225"/>
      <c r="T199" s="226"/>
      <c r="AT199" s="227" t="s">
        <v>163</v>
      </c>
      <c r="AU199" s="227" t="s">
        <v>90</v>
      </c>
      <c r="AV199" s="14" t="s">
        <v>159</v>
      </c>
      <c r="AW199" s="14" t="s">
        <v>36</v>
      </c>
      <c r="AX199" s="14" t="s">
        <v>88</v>
      </c>
      <c r="AY199" s="227" t="s">
        <v>152</v>
      </c>
    </row>
    <row r="200" spans="1:65" s="2" customFormat="1" ht="24.2" customHeight="1">
      <c r="A200" s="35"/>
      <c r="B200" s="36"/>
      <c r="C200" s="188" t="s">
        <v>243</v>
      </c>
      <c r="D200" s="188" t="s">
        <v>155</v>
      </c>
      <c r="E200" s="189" t="s">
        <v>244</v>
      </c>
      <c r="F200" s="190" t="s">
        <v>245</v>
      </c>
      <c r="G200" s="191" t="s">
        <v>158</v>
      </c>
      <c r="H200" s="192">
        <v>15.72</v>
      </c>
      <c r="I200" s="193"/>
      <c r="J200" s="194">
        <f>ROUND(I200*H200,2)</f>
        <v>0</v>
      </c>
      <c r="K200" s="190" t="s">
        <v>169</v>
      </c>
      <c r="L200" s="40"/>
      <c r="M200" s="195" t="s">
        <v>1</v>
      </c>
      <c r="N200" s="196" t="s">
        <v>45</v>
      </c>
      <c r="O200" s="72"/>
      <c r="P200" s="197">
        <f>O200*H200</f>
        <v>0</v>
      </c>
      <c r="Q200" s="197">
        <v>3.0000000000000001E-3</v>
      </c>
      <c r="R200" s="197">
        <f>Q200*H200</f>
        <v>4.7160000000000001E-2</v>
      </c>
      <c r="S200" s="197">
        <v>0</v>
      </c>
      <c r="T200" s="198">
        <f>S200*H200</f>
        <v>0</v>
      </c>
      <c r="U200" s="35"/>
      <c r="V200" s="35"/>
      <c r="W200" s="35"/>
      <c r="X200" s="35"/>
      <c r="Y200" s="35"/>
      <c r="Z200" s="35"/>
      <c r="AA200" s="35"/>
      <c r="AB200" s="35"/>
      <c r="AC200" s="35"/>
      <c r="AD200" s="35"/>
      <c r="AE200" s="35"/>
      <c r="AR200" s="199" t="s">
        <v>159</v>
      </c>
      <c r="AT200" s="199" t="s">
        <v>155</v>
      </c>
      <c r="AU200" s="199" t="s">
        <v>90</v>
      </c>
      <c r="AY200" s="18" t="s">
        <v>152</v>
      </c>
      <c r="BE200" s="200">
        <f>IF(N200="základní",J200,0)</f>
        <v>0</v>
      </c>
      <c r="BF200" s="200">
        <f>IF(N200="snížená",J200,0)</f>
        <v>0</v>
      </c>
      <c r="BG200" s="200">
        <f>IF(N200="zákl. přenesená",J200,0)</f>
        <v>0</v>
      </c>
      <c r="BH200" s="200">
        <f>IF(N200="sníž. přenesená",J200,0)</f>
        <v>0</v>
      </c>
      <c r="BI200" s="200">
        <f>IF(N200="nulová",J200,0)</f>
        <v>0</v>
      </c>
      <c r="BJ200" s="18" t="s">
        <v>88</v>
      </c>
      <c r="BK200" s="200">
        <f>ROUND(I200*H200,2)</f>
        <v>0</v>
      </c>
      <c r="BL200" s="18" t="s">
        <v>159</v>
      </c>
      <c r="BM200" s="199" t="s">
        <v>246</v>
      </c>
    </row>
    <row r="201" spans="1:65" s="2" customFormat="1" ht="19.5">
      <c r="A201" s="35"/>
      <c r="B201" s="36"/>
      <c r="C201" s="37"/>
      <c r="D201" s="201" t="s">
        <v>161</v>
      </c>
      <c r="E201" s="37"/>
      <c r="F201" s="202" t="s">
        <v>247</v>
      </c>
      <c r="G201" s="37"/>
      <c r="H201" s="37"/>
      <c r="I201" s="203"/>
      <c r="J201" s="37"/>
      <c r="K201" s="37"/>
      <c r="L201" s="40"/>
      <c r="M201" s="204"/>
      <c r="N201" s="205"/>
      <c r="O201" s="72"/>
      <c r="P201" s="72"/>
      <c r="Q201" s="72"/>
      <c r="R201" s="72"/>
      <c r="S201" s="72"/>
      <c r="T201" s="73"/>
      <c r="U201" s="35"/>
      <c r="V201" s="35"/>
      <c r="W201" s="35"/>
      <c r="X201" s="35"/>
      <c r="Y201" s="35"/>
      <c r="Z201" s="35"/>
      <c r="AA201" s="35"/>
      <c r="AB201" s="35"/>
      <c r="AC201" s="35"/>
      <c r="AD201" s="35"/>
      <c r="AE201" s="35"/>
      <c r="AT201" s="18" t="s">
        <v>161</v>
      </c>
      <c r="AU201" s="18" t="s">
        <v>90</v>
      </c>
    </row>
    <row r="202" spans="1:65" s="2" customFormat="1" ht="33" customHeight="1">
      <c r="A202" s="35"/>
      <c r="B202" s="36"/>
      <c r="C202" s="188" t="s">
        <v>248</v>
      </c>
      <c r="D202" s="188" t="s">
        <v>155</v>
      </c>
      <c r="E202" s="189" t="s">
        <v>249</v>
      </c>
      <c r="F202" s="190" t="s">
        <v>250</v>
      </c>
      <c r="G202" s="191" t="s">
        <v>168</v>
      </c>
      <c r="H202" s="192">
        <v>1</v>
      </c>
      <c r="I202" s="193"/>
      <c r="J202" s="194">
        <f>ROUND(I202*H202,2)</f>
        <v>0</v>
      </c>
      <c r="K202" s="190" t="s">
        <v>169</v>
      </c>
      <c r="L202" s="40"/>
      <c r="M202" s="195" t="s">
        <v>1</v>
      </c>
      <c r="N202" s="196" t="s">
        <v>45</v>
      </c>
      <c r="O202" s="72"/>
      <c r="P202" s="197">
        <f>O202*H202</f>
        <v>0</v>
      </c>
      <c r="Q202" s="197">
        <v>5.3620000000000001E-2</v>
      </c>
      <c r="R202" s="197">
        <f>Q202*H202</f>
        <v>5.3620000000000001E-2</v>
      </c>
      <c r="S202" s="197">
        <v>0</v>
      </c>
      <c r="T202" s="198">
        <f>S202*H202</f>
        <v>0</v>
      </c>
      <c r="U202" s="35"/>
      <c r="V202" s="35"/>
      <c r="W202" s="35"/>
      <c r="X202" s="35"/>
      <c r="Y202" s="35"/>
      <c r="Z202" s="35"/>
      <c r="AA202" s="35"/>
      <c r="AB202" s="35"/>
      <c r="AC202" s="35"/>
      <c r="AD202" s="35"/>
      <c r="AE202" s="35"/>
      <c r="AR202" s="199" t="s">
        <v>159</v>
      </c>
      <c r="AT202" s="199" t="s">
        <v>155</v>
      </c>
      <c r="AU202" s="199" t="s">
        <v>90</v>
      </c>
      <c r="AY202" s="18" t="s">
        <v>152</v>
      </c>
      <c r="BE202" s="200">
        <f>IF(N202="základní",J202,0)</f>
        <v>0</v>
      </c>
      <c r="BF202" s="200">
        <f>IF(N202="snížená",J202,0)</f>
        <v>0</v>
      </c>
      <c r="BG202" s="200">
        <f>IF(N202="zákl. přenesená",J202,0)</f>
        <v>0</v>
      </c>
      <c r="BH202" s="200">
        <f>IF(N202="sníž. přenesená",J202,0)</f>
        <v>0</v>
      </c>
      <c r="BI202" s="200">
        <f>IF(N202="nulová",J202,0)</f>
        <v>0</v>
      </c>
      <c r="BJ202" s="18" t="s">
        <v>88</v>
      </c>
      <c r="BK202" s="200">
        <f>ROUND(I202*H202,2)</f>
        <v>0</v>
      </c>
      <c r="BL202" s="18" t="s">
        <v>159</v>
      </c>
      <c r="BM202" s="199" t="s">
        <v>251</v>
      </c>
    </row>
    <row r="203" spans="1:65" s="2" customFormat="1" ht="19.5">
      <c r="A203" s="35"/>
      <c r="B203" s="36"/>
      <c r="C203" s="37"/>
      <c r="D203" s="201" t="s">
        <v>161</v>
      </c>
      <c r="E203" s="37"/>
      <c r="F203" s="202" t="s">
        <v>252</v>
      </c>
      <c r="G203" s="37"/>
      <c r="H203" s="37"/>
      <c r="I203" s="203"/>
      <c r="J203" s="37"/>
      <c r="K203" s="37"/>
      <c r="L203" s="40"/>
      <c r="M203" s="204"/>
      <c r="N203" s="205"/>
      <c r="O203" s="72"/>
      <c r="P203" s="72"/>
      <c r="Q203" s="72"/>
      <c r="R203" s="72"/>
      <c r="S203" s="72"/>
      <c r="T203" s="73"/>
      <c r="U203" s="35"/>
      <c r="V203" s="35"/>
      <c r="W203" s="35"/>
      <c r="X203" s="35"/>
      <c r="Y203" s="35"/>
      <c r="Z203" s="35"/>
      <c r="AA203" s="35"/>
      <c r="AB203" s="35"/>
      <c r="AC203" s="35"/>
      <c r="AD203" s="35"/>
      <c r="AE203" s="35"/>
      <c r="AT203" s="18" t="s">
        <v>161</v>
      </c>
      <c r="AU203" s="18" t="s">
        <v>90</v>
      </c>
    </row>
    <row r="204" spans="1:65" s="2" customFormat="1" ht="24.2" customHeight="1">
      <c r="A204" s="35"/>
      <c r="B204" s="36"/>
      <c r="C204" s="249" t="s">
        <v>8</v>
      </c>
      <c r="D204" s="249" t="s">
        <v>253</v>
      </c>
      <c r="E204" s="250" t="s">
        <v>254</v>
      </c>
      <c r="F204" s="251" t="s">
        <v>255</v>
      </c>
      <c r="G204" s="252" t="s">
        <v>168</v>
      </c>
      <c r="H204" s="253">
        <v>1</v>
      </c>
      <c r="I204" s="254"/>
      <c r="J204" s="255">
        <f>ROUND(I204*H204,2)</f>
        <v>0</v>
      </c>
      <c r="K204" s="251" t="s">
        <v>169</v>
      </c>
      <c r="L204" s="256"/>
      <c r="M204" s="257" t="s">
        <v>1</v>
      </c>
      <c r="N204" s="258" t="s">
        <v>45</v>
      </c>
      <c r="O204" s="72"/>
      <c r="P204" s="197">
        <f>O204*H204</f>
        <v>0</v>
      </c>
      <c r="Q204" s="197">
        <v>4.2500000000000003E-2</v>
      </c>
      <c r="R204" s="197">
        <f>Q204*H204</f>
        <v>4.2500000000000003E-2</v>
      </c>
      <c r="S204" s="197">
        <v>0</v>
      </c>
      <c r="T204" s="198">
        <f>S204*H204</f>
        <v>0</v>
      </c>
      <c r="U204" s="35"/>
      <c r="V204" s="35"/>
      <c r="W204" s="35"/>
      <c r="X204" s="35"/>
      <c r="Y204" s="35"/>
      <c r="Z204" s="35"/>
      <c r="AA204" s="35"/>
      <c r="AB204" s="35"/>
      <c r="AC204" s="35"/>
      <c r="AD204" s="35"/>
      <c r="AE204" s="35"/>
      <c r="AR204" s="199" t="s">
        <v>206</v>
      </c>
      <c r="AT204" s="199" t="s">
        <v>253</v>
      </c>
      <c r="AU204" s="199" t="s">
        <v>90</v>
      </c>
      <c r="AY204" s="18" t="s">
        <v>152</v>
      </c>
      <c r="BE204" s="200">
        <f>IF(N204="základní",J204,0)</f>
        <v>0</v>
      </c>
      <c r="BF204" s="200">
        <f>IF(N204="snížená",J204,0)</f>
        <v>0</v>
      </c>
      <c r="BG204" s="200">
        <f>IF(N204="zákl. přenesená",J204,0)</f>
        <v>0</v>
      </c>
      <c r="BH204" s="200">
        <f>IF(N204="sníž. přenesená",J204,0)</f>
        <v>0</v>
      </c>
      <c r="BI204" s="200">
        <f>IF(N204="nulová",J204,0)</f>
        <v>0</v>
      </c>
      <c r="BJ204" s="18" t="s">
        <v>88</v>
      </c>
      <c r="BK204" s="200">
        <f>ROUND(I204*H204,2)</f>
        <v>0</v>
      </c>
      <c r="BL204" s="18" t="s">
        <v>159</v>
      </c>
      <c r="BM204" s="199" t="s">
        <v>256</v>
      </c>
    </row>
    <row r="205" spans="1:65" s="2" customFormat="1" ht="19.5">
      <c r="A205" s="35"/>
      <c r="B205" s="36"/>
      <c r="C205" s="37"/>
      <c r="D205" s="201" t="s">
        <v>161</v>
      </c>
      <c r="E205" s="37"/>
      <c r="F205" s="202" t="s">
        <v>255</v>
      </c>
      <c r="G205" s="37"/>
      <c r="H205" s="37"/>
      <c r="I205" s="203"/>
      <c r="J205" s="37"/>
      <c r="K205" s="37"/>
      <c r="L205" s="40"/>
      <c r="M205" s="204"/>
      <c r="N205" s="205"/>
      <c r="O205" s="72"/>
      <c r="P205" s="72"/>
      <c r="Q205" s="72"/>
      <c r="R205" s="72"/>
      <c r="S205" s="72"/>
      <c r="T205" s="73"/>
      <c r="U205" s="35"/>
      <c r="V205" s="35"/>
      <c r="W205" s="35"/>
      <c r="X205" s="35"/>
      <c r="Y205" s="35"/>
      <c r="Z205" s="35"/>
      <c r="AA205" s="35"/>
      <c r="AB205" s="35"/>
      <c r="AC205" s="35"/>
      <c r="AD205" s="35"/>
      <c r="AE205" s="35"/>
      <c r="AT205" s="18" t="s">
        <v>161</v>
      </c>
      <c r="AU205" s="18" t="s">
        <v>90</v>
      </c>
    </row>
    <row r="206" spans="1:65" s="12" customFormat="1" ht="22.9" customHeight="1">
      <c r="B206" s="172"/>
      <c r="C206" s="173"/>
      <c r="D206" s="174" t="s">
        <v>79</v>
      </c>
      <c r="E206" s="186" t="s">
        <v>220</v>
      </c>
      <c r="F206" s="186" t="s">
        <v>257</v>
      </c>
      <c r="G206" s="173"/>
      <c r="H206" s="173"/>
      <c r="I206" s="176"/>
      <c r="J206" s="187">
        <f>BK206</f>
        <v>0</v>
      </c>
      <c r="K206" s="173"/>
      <c r="L206" s="178"/>
      <c r="M206" s="179"/>
      <c r="N206" s="180"/>
      <c r="O206" s="180"/>
      <c r="P206" s="181">
        <f>SUM(P207:P218)</f>
        <v>0</v>
      </c>
      <c r="Q206" s="180"/>
      <c r="R206" s="181">
        <f>SUM(R207:R218)</f>
        <v>6.0597200000000002E-3</v>
      </c>
      <c r="S206" s="180"/>
      <c r="T206" s="182">
        <f>SUM(T207:T218)</f>
        <v>0.27360000000000001</v>
      </c>
      <c r="AR206" s="183" t="s">
        <v>88</v>
      </c>
      <c r="AT206" s="184" t="s">
        <v>79</v>
      </c>
      <c r="AU206" s="184" t="s">
        <v>88</v>
      </c>
      <c r="AY206" s="183" t="s">
        <v>152</v>
      </c>
      <c r="BK206" s="185">
        <f>SUM(BK207:BK218)</f>
        <v>0</v>
      </c>
    </row>
    <row r="207" spans="1:65" s="2" customFormat="1" ht="24.2" customHeight="1">
      <c r="A207" s="35"/>
      <c r="B207" s="36"/>
      <c r="C207" s="188" t="s">
        <v>258</v>
      </c>
      <c r="D207" s="188" t="s">
        <v>155</v>
      </c>
      <c r="E207" s="189" t="s">
        <v>259</v>
      </c>
      <c r="F207" s="190" t="s">
        <v>260</v>
      </c>
      <c r="G207" s="191" t="s">
        <v>158</v>
      </c>
      <c r="H207" s="192">
        <v>151.49299999999999</v>
      </c>
      <c r="I207" s="193"/>
      <c r="J207" s="194">
        <f>ROUND(I207*H207,2)</f>
        <v>0</v>
      </c>
      <c r="K207" s="190" t="s">
        <v>169</v>
      </c>
      <c r="L207" s="40"/>
      <c r="M207" s="195" t="s">
        <v>1</v>
      </c>
      <c r="N207" s="196" t="s">
        <v>45</v>
      </c>
      <c r="O207" s="72"/>
      <c r="P207" s="197">
        <f>O207*H207</f>
        <v>0</v>
      </c>
      <c r="Q207" s="197">
        <v>4.0000000000000003E-5</v>
      </c>
      <c r="R207" s="197">
        <f>Q207*H207</f>
        <v>6.0597200000000002E-3</v>
      </c>
      <c r="S207" s="197">
        <v>0</v>
      </c>
      <c r="T207" s="198">
        <f>S207*H207</f>
        <v>0</v>
      </c>
      <c r="U207" s="35"/>
      <c r="V207" s="35"/>
      <c r="W207" s="35"/>
      <c r="X207" s="35"/>
      <c r="Y207" s="35"/>
      <c r="Z207" s="35"/>
      <c r="AA207" s="35"/>
      <c r="AB207" s="35"/>
      <c r="AC207" s="35"/>
      <c r="AD207" s="35"/>
      <c r="AE207" s="35"/>
      <c r="AR207" s="199" t="s">
        <v>159</v>
      </c>
      <c r="AT207" s="199" t="s">
        <v>155</v>
      </c>
      <c r="AU207" s="199" t="s">
        <v>90</v>
      </c>
      <c r="AY207" s="18" t="s">
        <v>152</v>
      </c>
      <c r="BE207" s="200">
        <f>IF(N207="základní",J207,0)</f>
        <v>0</v>
      </c>
      <c r="BF207" s="200">
        <f>IF(N207="snížená",J207,0)</f>
        <v>0</v>
      </c>
      <c r="BG207" s="200">
        <f>IF(N207="zákl. přenesená",J207,0)</f>
        <v>0</v>
      </c>
      <c r="BH207" s="200">
        <f>IF(N207="sníž. přenesená",J207,0)</f>
        <v>0</v>
      </c>
      <c r="BI207" s="200">
        <f>IF(N207="nulová",J207,0)</f>
        <v>0</v>
      </c>
      <c r="BJ207" s="18" t="s">
        <v>88</v>
      </c>
      <c r="BK207" s="200">
        <f>ROUND(I207*H207,2)</f>
        <v>0</v>
      </c>
      <c r="BL207" s="18" t="s">
        <v>159</v>
      </c>
      <c r="BM207" s="199" t="s">
        <v>261</v>
      </c>
    </row>
    <row r="208" spans="1:65" s="2" customFormat="1" ht="19.5">
      <c r="A208" s="35"/>
      <c r="B208" s="36"/>
      <c r="C208" s="37"/>
      <c r="D208" s="201" t="s">
        <v>161</v>
      </c>
      <c r="E208" s="37"/>
      <c r="F208" s="202" t="s">
        <v>262</v>
      </c>
      <c r="G208" s="37"/>
      <c r="H208" s="37"/>
      <c r="I208" s="203"/>
      <c r="J208" s="37"/>
      <c r="K208" s="37"/>
      <c r="L208" s="40"/>
      <c r="M208" s="204"/>
      <c r="N208" s="205"/>
      <c r="O208" s="72"/>
      <c r="P208" s="72"/>
      <c r="Q208" s="72"/>
      <c r="R208" s="72"/>
      <c r="S208" s="72"/>
      <c r="T208" s="73"/>
      <c r="U208" s="35"/>
      <c r="V208" s="35"/>
      <c r="W208" s="35"/>
      <c r="X208" s="35"/>
      <c r="Y208" s="35"/>
      <c r="Z208" s="35"/>
      <c r="AA208" s="35"/>
      <c r="AB208" s="35"/>
      <c r="AC208" s="35"/>
      <c r="AD208" s="35"/>
      <c r="AE208" s="35"/>
      <c r="AT208" s="18" t="s">
        <v>161</v>
      </c>
      <c r="AU208" s="18" t="s">
        <v>90</v>
      </c>
    </row>
    <row r="209" spans="1:65" s="15" customFormat="1" ht="11.25">
      <c r="B209" s="228"/>
      <c r="C209" s="229"/>
      <c r="D209" s="201" t="s">
        <v>163</v>
      </c>
      <c r="E209" s="230" t="s">
        <v>1</v>
      </c>
      <c r="F209" s="231" t="s">
        <v>263</v>
      </c>
      <c r="G209" s="229"/>
      <c r="H209" s="230" t="s">
        <v>1</v>
      </c>
      <c r="I209" s="232"/>
      <c r="J209" s="229"/>
      <c r="K209" s="229"/>
      <c r="L209" s="233"/>
      <c r="M209" s="234"/>
      <c r="N209" s="235"/>
      <c r="O209" s="235"/>
      <c r="P209" s="235"/>
      <c r="Q209" s="235"/>
      <c r="R209" s="235"/>
      <c r="S209" s="235"/>
      <c r="T209" s="236"/>
      <c r="AT209" s="237" t="s">
        <v>163</v>
      </c>
      <c r="AU209" s="237" t="s">
        <v>90</v>
      </c>
      <c r="AV209" s="15" t="s">
        <v>88</v>
      </c>
      <c r="AW209" s="15" t="s">
        <v>36</v>
      </c>
      <c r="AX209" s="15" t="s">
        <v>80</v>
      </c>
      <c r="AY209" s="237" t="s">
        <v>152</v>
      </c>
    </row>
    <row r="210" spans="1:65" s="13" customFormat="1" ht="11.25">
      <c r="B210" s="206"/>
      <c r="C210" s="207"/>
      <c r="D210" s="201" t="s">
        <v>163</v>
      </c>
      <c r="E210" s="208" t="s">
        <v>1</v>
      </c>
      <c r="F210" s="209" t="s">
        <v>264</v>
      </c>
      <c r="G210" s="207"/>
      <c r="H210" s="210">
        <v>22.62</v>
      </c>
      <c r="I210" s="211"/>
      <c r="J210" s="207"/>
      <c r="K210" s="207"/>
      <c r="L210" s="212"/>
      <c r="M210" s="213"/>
      <c r="N210" s="214"/>
      <c r="O210" s="214"/>
      <c r="P210" s="214"/>
      <c r="Q210" s="214"/>
      <c r="R210" s="214"/>
      <c r="S210" s="214"/>
      <c r="T210" s="215"/>
      <c r="AT210" s="216" t="s">
        <v>163</v>
      </c>
      <c r="AU210" s="216" t="s">
        <v>90</v>
      </c>
      <c r="AV210" s="13" t="s">
        <v>90</v>
      </c>
      <c r="AW210" s="13" t="s">
        <v>36</v>
      </c>
      <c r="AX210" s="13" t="s">
        <v>80</v>
      </c>
      <c r="AY210" s="216" t="s">
        <v>152</v>
      </c>
    </row>
    <row r="211" spans="1:65" s="13" customFormat="1" ht="11.25">
      <c r="B211" s="206"/>
      <c r="C211" s="207"/>
      <c r="D211" s="201" t="s">
        <v>163</v>
      </c>
      <c r="E211" s="208" t="s">
        <v>1</v>
      </c>
      <c r="F211" s="209" t="s">
        <v>265</v>
      </c>
      <c r="G211" s="207"/>
      <c r="H211" s="210">
        <v>20.838000000000001</v>
      </c>
      <c r="I211" s="211"/>
      <c r="J211" s="207"/>
      <c r="K211" s="207"/>
      <c r="L211" s="212"/>
      <c r="M211" s="213"/>
      <c r="N211" s="214"/>
      <c r="O211" s="214"/>
      <c r="P211" s="214"/>
      <c r="Q211" s="214"/>
      <c r="R211" s="214"/>
      <c r="S211" s="214"/>
      <c r="T211" s="215"/>
      <c r="AT211" s="216" t="s">
        <v>163</v>
      </c>
      <c r="AU211" s="216" t="s">
        <v>90</v>
      </c>
      <c r="AV211" s="13" t="s">
        <v>90</v>
      </c>
      <c r="AW211" s="13" t="s">
        <v>36</v>
      </c>
      <c r="AX211" s="13" t="s">
        <v>80</v>
      </c>
      <c r="AY211" s="216" t="s">
        <v>152</v>
      </c>
    </row>
    <row r="212" spans="1:65" s="13" customFormat="1" ht="11.25">
      <c r="B212" s="206"/>
      <c r="C212" s="207"/>
      <c r="D212" s="201" t="s">
        <v>163</v>
      </c>
      <c r="E212" s="208" t="s">
        <v>1</v>
      </c>
      <c r="F212" s="209" t="s">
        <v>266</v>
      </c>
      <c r="G212" s="207"/>
      <c r="H212" s="210">
        <v>36.409999999999997</v>
      </c>
      <c r="I212" s="211"/>
      <c r="J212" s="207"/>
      <c r="K212" s="207"/>
      <c r="L212" s="212"/>
      <c r="M212" s="213"/>
      <c r="N212" s="214"/>
      <c r="O212" s="214"/>
      <c r="P212" s="214"/>
      <c r="Q212" s="214"/>
      <c r="R212" s="214"/>
      <c r="S212" s="214"/>
      <c r="T212" s="215"/>
      <c r="AT212" s="216" t="s">
        <v>163</v>
      </c>
      <c r="AU212" s="216" t="s">
        <v>90</v>
      </c>
      <c r="AV212" s="13" t="s">
        <v>90</v>
      </c>
      <c r="AW212" s="13" t="s">
        <v>36</v>
      </c>
      <c r="AX212" s="13" t="s">
        <v>80</v>
      </c>
      <c r="AY212" s="216" t="s">
        <v>152</v>
      </c>
    </row>
    <row r="213" spans="1:65" s="13" customFormat="1" ht="11.25">
      <c r="B213" s="206"/>
      <c r="C213" s="207"/>
      <c r="D213" s="201" t="s">
        <v>163</v>
      </c>
      <c r="E213" s="208" t="s">
        <v>1</v>
      </c>
      <c r="F213" s="209" t="s">
        <v>267</v>
      </c>
      <c r="G213" s="207"/>
      <c r="H213" s="210">
        <v>71.625</v>
      </c>
      <c r="I213" s="211"/>
      <c r="J213" s="207"/>
      <c r="K213" s="207"/>
      <c r="L213" s="212"/>
      <c r="M213" s="213"/>
      <c r="N213" s="214"/>
      <c r="O213" s="214"/>
      <c r="P213" s="214"/>
      <c r="Q213" s="214"/>
      <c r="R213" s="214"/>
      <c r="S213" s="214"/>
      <c r="T213" s="215"/>
      <c r="AT213" s="216" t="s">
        <v>163</v>
      </c>
      <c r="AU213" s="216" t="s">
        <v>90</v>
      </c>
      <c r="AV213" s="13" t="s">
        <v>90</v>
      </c>
      <c r="AW213" s="13" t="s">
        <v>36</v>
      </c>
      <c r="AX213" s="13" t="s">
        <v>80</v>
      </c>
      <c r="AY213" s="216" t="s">
        <v>152</v>
      </c>
    </row>
    <row r="214" spans="1:65" s="14" customFormat="1" ht="11.25">
      <c r="B214" s="217"/>
      <c r="C214" s="218"/>
      <c r="D214" s="201" t="s">
        <v>163</v>
      </c>
      <c r="E214" s="219" t="s">
        <v>1</v>
      </c>
      <c r="F214" s="220" t="s">
        <v>165</v>
      </c>
      <c r="G214" s="218"/>
      <c r="H214" s="221">
        <v>151.49299999999999</v>
      </c>
      <c r="I214" s="222"/>
      <c r="J214" s="218"/>
      <c r="K214" s="218"/>
      <c r="L214" s="223"/>
      <c r="M214" s="224"/>
      <c r="N214" s="225"/>
      <c r="O214" s="225"/>
      <c r="P214" s="225"/>
      <c r="Q214" s="225"/>
      <c r="R214" s="225"/>
      <c r="S214" s="225"/>
      <c r="T214" s="226"/>
      <c r="AT214" s="227" t="s">
        <v>163</v>
      </c>
      <c r="AU214" s="227" t="s">
        <v>90</v>
      </c>
      <c r="AV214" s="14" t="s">
        <v>159</v>
      </c>
      <c r="AW214" s="14" t="s">
        <v>36</v>
      </c>
      <c r="AX214" s="14" t="s">
        <v>88</v>
      </c>
      <c r="AY214" s="227" t="s">
        <v>152</v>
      </c>
    </row>
    <row r="215" spans="1:65" s="2" customFormat="1" ht="21.75" customHeight="1">
      <c r="A215" s="35"/>
      <c r="B215" s="36"/>
      <c r="C215" s="188" t="s">
        <v>268</v>
      </c>
      <c r="D215" s="188" t="s">
        <v>155</v>
      </c>
      <c r="E215" s="189" t="s">
        <v>269</v>
      </c>
      <c r="F215" s="190" t="s">
        <v>270</v>
      </c>
      <c r="G215" s="191" t="s">
        <v>158</v>
      </c>
      <c r="H215" s="192">
        <v>3.6</v>
      </c>
      <c r="I215" s="193"/>
      <c r="J215" s="194">
        <f>ROUND(I215*H215,2)</f>
        <v>0</v>
      </c>
      <c r="K215" s="190" t="s">
        <v>169</v>
      </c>
      <c r="L215" s="40"/>
      <c r="M215" s="195" t="s">
        <v>1</v>
      </c>
      <c r="N215" s="196" t="s">
        <v>45</v>
      </c>
      <c r="O215" s="72"/>
      <c r="P215" s="197">
        <f>O215*H215</f>
        <v>0</v>
      </c>
      <c r="Q215" s="197">
        <v>0</v>
      </c>
      <c r="R215" s="197">
        <f>Q215*H215</f>
        <v>0</v>
      </c>
      <c r="S215" s="197">
        <v>7.5999999999999998E-2</v>
      </c>
      <c r="T215" s="198">
        <f>S215*H215</f>
        <v>0.27360000000000001</v>
      </c>
      <c r="U215" s="35"/>
      <c r="V215" s="35"/>
      <c r="W215" s="35"/>
      <c r="X215" s="35"/>
      <c r="Y215" s="35"/>
      <c r="Z215" s="35"/>
      <c r="AA215" s="35"/>
      <c r="AB215" s="35"/>
      <c r="AC215" s="35"/>
      <c r="AD215" s="35"/>
      <c r="AE215" s="35"/>
      <c r="AR215" s="199" t="s">
        <v>159</v>
      </c>
      <c r="AT215" s="199" t="s">
        <v>155</v>
      </c>
      <c r="AU215" s="199" t="s">
        <v>90</v>
      </c>
      <c r="AY215" s="18" t="s">
        <v>152</v>
      </c>
      <c r="BE215" s="200">
        <f>IF(N215="základní",J215,0)</f>
        <v>0</v>
      </c>
      <c r="BF215" s="200">
        <f>IF(N215="snížená",J215,0)</f>
        <v>0</v>
      </c>
      <c r="BG215" s="200">
        <f>IF(N215="zákl. přenesená",J215,0)</f>
        <v>0</v>
      </c>
      <c r="BH215" s="200">
        <f>IF(N215="sníž. přenesená",J215,0)</f>
        <v>0</v>
      </c>
      <c r="BI215" s="200">
        <f>IF(N215="nulová",J215,0)</f>
        <v>0</v>
      </c>
      <c r="BJ215" s="18" t="s">
        <v>88</v>
      </c>
      <c r="BK215" s="200">
        <f>ROUND(I215*H215,2)</f>
        <v>0</v>
      </c>
      <c r="BL215" s="18" t="s">
        <v>159</v>
      </c>
      <c r="BM215" s="199" t="s">
        <v>271</v>
      </c>
    </row>
    <row r="216" spans="1:65" s="2" customFormat="1" ht="19.5">
      <c r="A216" s="35"/>
      <c r="B216" s="36"/>
      <c r="C216" s="37"/>
      <c r="D216" s="201" t="s">
        <v>161</v>
      </c>
      <c r="E216" s="37"/>
      <c r="F216" s="202" t="s">
        <v>272</v>
      </c>
      <c r="G216" s="37"/>
      <c r="H216" s="37"/>
      <c r="I216" s="203"/>
      <c r="J216" s="37"/>
      <c r="K216" s="37"/>
      <c r="L216" s="40"/>
      <c r="M216" s="204"/>
      <c r="N216" s="205"/>
      <c r="O216" s="72"/>
      <c r="P216" s="72"/>
      <c r="Q216" s="72"/>
      <c r="R216" s="72"/>
      <c r="S216" s="72"/>
      <c r="T216" s="73"/>
      <c r="U216" s="35"/>
      <c r="V216" s="35"/>
      <c r="W216" s="35"/>
      <c r="X216" s="35"/>
      <c r="Y216" s="35"/>
      <c r="Z216" s="35"/>
      <c r="AA216" s="35"/>
      <c r="AB216" s="35"/>
      <c r="AC216" s="35"/>
      <c r="AD216" s="35"/>
      <c r="AE216" s="35"/>
      <c r="AT216" s="18" t="s">
        <v>161</v>
      </c>
      <c r="AU216" s="18" t="s">
        <v>90</v>
      </c>
    </row>
    <row r="217" spans="1:65" s="13" customFormat="1" ht="11.25">
      <c r="B217" s="206"/>
      <c r="C217" s="207"/>
      <c r="D217" s="201" t="s">
        <v>163</v>
      </c>
      <c r="E217" s="208" t="s">
        <v>1</v>
      </c>
      <c r="F217" s="209" t="s">
        <v>273</v>
      </c>
      <c r="G217" s="207"/>
      <c r="H217" s="210">
        <v>3.6</v>
      </c>
      <c r="I217" s="211"/>
      <c r="J217" s="207"/>
      <c r="K217" s="207"/>
      <c r="L217" s="212"/>
      <c r="M217" s="213"/>
      <c r="N217" s="214"/>
      <c r="O217" s="214"/>
      <c r="P217" s="214"/>
      <c r="Q217" s="214"/>
      <c r="R217" s="214"/>
      <c r="S217" s="214"/>
      <c r="T217" s="215"/>
      <c r="AT217" s="216" t="s">
        <v>163</v>
      </c>
      <c r="AU217" s="216" t="s">
        <v>90</v>
      </c>
      <c r="AV217" s="13" t="s">
        <v>90</v>
      </c>
      <c r="AW217" s="13" t="s">
        <v>36</v>
      </c>
      <c r="AX217" s="13" t="s">
        <v>80</v>
      </c>
      <c r="AY217" s="216" t="s">
        <v>152</v>
      </c>
    </row>
    <row r="218" spans="1:65" s="14" customFormat="1" ht="11.25">
      <c r="B218" s="217"/>
      <c r="C218" s="218"/>
      <c r="D218" s="201" t="s">
        <v>163</v>
      </c>
      <c r="E218" s="219" t="s">
        <v>1</v>
      </c>
      <c r="F218" s="220" t="s">
        <v>165</v>
      </c>
      <c r="G218" s="218"/>
      <c r="H218" s="221">
        <v>3.6</v>
      </c>
      <c r="I218" s="222"/>
      <c r="J218" s="218"/>
      <c r="K218" s="218"/>
      <c r="L218" s="223"/>
      <c r="M218" s="224"/>
      <c r="N218" s="225"/>
      <c r="O218" s="225"/>
      <c r="P218" s="225"/>
      <c r="Q218" s="225"/>
      <c r="R218" s="225"/>
      <c r="S218" s="225"/>
      <c r="T218" s="226"/>
      <c r="AT218" s="227" t="s">
        <v>163</v>
      </c>
      <c r="AU218" s="227" t="s">
        <v>90</v>
      </c>
      <c r="AV218" s="14" t="s">
        <v>159</v>
      </c>
      <c r="AW218" s="14" t="s">
        <v>36</v>
      </c>
      <c r="AX218" s="14" t="s">
        <v>88</v>
      </c>
      <c r="AY218" s="227" t="s">
        <v>152</v>
      </c>
    </row>
    <row r="219" spans="1:65" s="12" customFormat="1" ht="22.9" customHeight="1">
      <c r="B219" s="172"/>
      <c r="C219" s="173"/>
      <c r="D219" s="174" t="s">
        <v>79</v>
      </c>
      <c r="E219" s="186" t="s">
        <v>274</v>
      </c>
      <c r="F219" s="186" t="s">
        <v>275</v>
      </c>
      <c r="G219" s="173"/>
      <c r="H219" s="173"/>
      <c r="I219" s="176"/>
      <c r="J219" s="187">
        <f>BK219</f>
        <v>0</v>
      </c>
      <c r="K219" s="173"/>
      <c r="L219" s="178"/>
      <c r="M219" s="179"/>
      <c r="N219" s="180"/>
      <c r="O219" s="180"/>
      <c r="P219" s="181">
        <f>SUM(P220:P238)</f>
        <v>0</v>
      </c>
      <c r="Q219" s="180"/>
      <c r="R219" s="181">
        <f>SUM(R220:R238)</f>
        <v>0</v>
      </c>
      <c r="S219" s="180"/>
      <c r="T219" s="182">
        <f>SUM(T220:T238)</f>
        <v>0</v>
      </c>
      <c r="AR219" s="183" t="s">
        <v>88</v>
      </c>
      <c r="AT219" s="184" t="s">
        <v>79</v>
      </c>
      <c r="AU219" s="184" t="s">
        <v>88</v>
      </c>
      <c r="AY219" s="183" t="s">
        <v>152</v>
      </c>
      <c r="BK219" s="185">
        <f>SUM(BK220:BK238)</f>
        <v>0</v>
      </c>
    </row>
    <row r="220" spans="1:65" s="2" customFormat="1" ht="24.2" customHeight="1">
      <c r="A220" s="35"/>
      <c r="B220" s="36"/>
      <c r="C220" s="188" t="s">
        <v>276</v>
      </c>
      <c r="D220" s="188" t="s">
        <v>155</v>
      </c>
      <c r="E220" s="189" t="s">
        <v>277</v>
      </c>
      <c r="F220" s="190" t="s">
        <v>278</v>
      </c>
      <c r="G220" s="191" t="s">
        <v>279</v>
      </c>
      <c r="H220" s="192">
        <v>1.9430000000000001</v>
      </c>
      <c r="I220" s="193"/>
      <c r="J220" s="194">
        <f>ROUND(I220*H220,2)</f>
        <v>0</v>
      </c>
      <c r="K220" s="190" t="s">
        <v>169</v>
      </c>
      <c r="L220" s="40"/>
      <c r="M220" s="195" t="s">
        <v>1</v>
      </c>
      <c r="N220" s="196" t="s">
        <v>45</v>
      </c>
      <c r="O220" s="72"/>
      <c r="P220" s="197">
        <f>O220*H220</f>
        <v>0</v>
      </c>
      <c r="Q220" s="197">
        <v>0</v>
      </c>
      <c r="R220" s="197">
        <f>Q220*H220</f>
        <v>0</v>
      </c>
      <c r="S220" s="197">
        <v>0</v>
      </c>
      <c r="T220" s="198">
        <f>S220*H220</f>
        <v>0</v>
      </c>
      <c r="U220" s="35"/>
      <c r="V220" s="35"/>
      <c r="W220" s="35"/>
      <c r="X220" s="35"/>
      <c r="Y220" s="35"/>
      <c r="Z220" s="35"/>
      <c r="AA220" s="35"/>
      <c r="AB220" s="35"/>
      <c r="AC220" s="35"/>
      <c r="AD220" s="35"/>
      <c r="AE220" s="35"/>
      <c r="AR220" s="199" t="s">
        <v>159</v>
      </c>
      <c r="AT220" s="199" t="s">
        <v>155</v>
      </c>
      <c r="AU220" s="199" t="s">
        <v>90</v>
      </c>
      <c r="AY220" s="18" t="s">
        <v>152</v>
      </c>
      <c r="BE220" s="200">
        <f>IF(N220="základní",J220,0)</f>
        <v>0</v>
      </c>
      <c r="BF220" s="200">
        <f>IF(N220="snížená",J220,0)</f>
        <v>0</v>
      </c>
      <c r="BG220" s="200">
        <f>IF(N220="zákl. přenesená",J220,0)</f>
        <v>0</v>
      </c>
      <c r="BH220" s="200">
        <f>IF(N220="sníž. přenesená",J220,0)</f>
        <v>0</v>
      </c>
      <c r="BI220" s="200">
        <f>IF(N220="nulová",J220,0)</f>
        <v>0</v>
      </c>
      <c r="BJ220" s="18" t="s">
        <v>88</v>
      </c>
      <c r="BK220" s="200">
        <f>ROUND(I220*H220,2)</f>
        <v>0</v>
      </c>
      <c r="BL220" s="18" t="s">
        <v>159</v>
      </c>
      <c r="BM220" s="199" t="s">
        <v>280</v>
      </c>
    </row>
    <row r="221" spans="1:65" s="2" customFormat="1" ht="19.5">
      <c r="A221" s="35"/>
      <c r="B221" s="36"/>
      <c r="C221" s="37"/>
      <c r="D221" s="201" t="s">
        <v>161</v>
      </c>
      <c r="E221" s="37"/>
      <c r="F221" s="202" t="s">
        <v>281</v>
      </c>
      <c r="G221" s="37"/>
      <c r="H221" s="37"/>
      <c r="I221" s="203"/>
      <c r="J221" s="37"/>
      <c r="K221" s="37"/>
      <c r="L221" s="40"/>
      <c r="M221" s="204"/>
      <c r="N221" s="205"/>
      <c r="O221" s="72"/>
      <c r="P221" s="72"/>
      <c r="Q221" s="72"/>
      <c r="R221" s="72"/>
      <c r="S221" s="72"/>
      <c r="T221" s="73"/>
      <c r="U221" s="35"/>
      <c r="V221" s="35"/>
      <c r="W221" s="35"/>
      <c r="X221" s="35"/>
      <c r="Y221" s="35"/>
      <c r="Z221" s="35"/>
      <c r="AA221" s="35"/>
      <c r="AB221" s="35"/>
      <c r="AC221" s="35"/>
      <c r="AD221" s="35"/>
      <c r="AE221" s="35"/>
      <c r="AT221" s="18" t="s">
        <v>161</v>
      </c>
      <c r="AU221" s="18" t="s">
        <v>90</v>
      </c>
    </row>
    <row r="222" spans="1:65" s="2" customFormat="1" ht="33" customHeight="1">
      <c r="A222" s="35"/>
      <c r="B222" s="36"/>
      <c r="C222" s="188" t="s">
        <v>282</v>
      </c>
      <c r="D222" s="188" t="s">
        <v>155</v>
      </c>
      <c r="E222" s="189" t="s">
        <v>283</v>
      </c>
      <c r="F222" s="190" t="s">
        <v>284</v>
      </c>
      <c r="G222" s="191" t="s">
        <v>279</v>
      </c>
      <c r="H222" s="192">
        <v>9.7149999999999999</v>
      </c>
      <c r="I222" s="193"/>
      <c r="J222" s="194">
        <f>ROUND(I222*H222,2)</f>
        <v>0</v>
      </c>
      <c r="K222" s="190" t="s">
        <v>169</v>
      </c>
      <c r="L222" s="40"/>
      <c r="M222" s="195" t="s">
        <v>1</v>
      </c>
      <c r="N222" s="196" t="s">
        <v>45</v>
      </c>
      <c r="O222" s="72"/>
      <c r="P222" s="197">
        <f>O222*H222</f>
        <v>0</v>
      </c>
      <c r="Q222" s="197">
        <v>0</v>
      </c>
      <c r="R222" s="197">
        <f>Q222*H222</f>
        <v>0</v>
      </c>
      <c r="S222" s="197">
        <v>0</v>
      </c>
      <c r="T222" s="198">
        <f>S222*H222</f>
        <v>0</v>
      </c>
      <c r="U222" s="35"/>
      <c r="V222" s="35"/>
      <c r="W222" s="35"/>
      <c r="X222" s="35"/>
      <c r="Y222" s="35"/>
      <c r="Z222" s="35"/>
      <c r="AA222" s="35"/>
      <c r="AB222" s="35"/>
      <c r="AC222" s="35"/>
      <c r="AD222" s="35"/>
      <c r="AE222" s="35"/>
      <c r="AR222" s="199" t="s">
        <v>159</v>
      </c>
      <c r="AT222" s="199" t="s">
        <v>155</v>
      </c>
      <c r="AU222" s="199" t="s">
        <v>90</v>
      </c>
      <c r="AY222" s="18" t="s">
        <v>152</v>
      </c>
      <c r="BE222" s="200">
        <f>IF(N222="základní",J222,0)</f>
        <v>0</v>
      </c>
      <c r="BF222" s="200">
        <f>IF(N222="snížená",J222,0)</f>
        <v>0</v>
      </c>
      <c r="BG222" s="200">
        <f>IF(N222="zákl. přenesená",J222,0)</f>
        <v>0</v>
      </c>
      <c r="BH222" s="200">
        <f>IF(N222="sníž. přenesená",J222,0)</f>
        <v>0</v>
      </c>
      <c r="BI222" s="200">
        <f>IF(N222="nulová",J222,0)</f>
        <v>0</v>
      </c>
      <c r="BJ222" s="18" t="s">
        <v>88</v>
      </c>
      <c r="BK222" s="200">
        <f>ROUND(I222*H222,2)</f>
        <v>0</v>
      </c>
      <c r="BL222" s="18" t="s">
        <v>159</v>
      </c>
      <c r="BM222" s="199" t="s">
        <v>285</v>
      </c>
    </row>
    <row r="223" spans="1:65" s="2" customFormat="1" ht="39">
      <c r="A223" s="35"/>
      <c r="B223" s="36"/>
      <c r="C223" s="37"/>
      <c r="D223" s="201" t="s">
        <v>161</v>
      </c>
      <c r="E223" s="37"/>
      <c r="F223" s="202" t="s">
        <v>286</v>
      </c>
      <c r="G223" s="37"/>
      <c r="H223" s="37"/>
      <c r="I223" s="203"/>
      <c r="J223" s="37"/>
      <c r="K223" s="37"/>
      <c r="L223" s="40"/>
      <c r="M223" s="204"/>
      <c r="N223" s="205"/>
      <c r="O223" s="72"/>
      <c r="P223" s="72"/>
      <c r="Q223" s="72"/>
      <c r="R223" s="72"/>
      <c r="S223" s="72"/>
      <c r="T223" s="73"/>
      <c r="U223" s="35"/>
      <c r="V223" s="35"/>
      <c r="W223" s="35"/>
      <c r="X223" s="35"/>
      <c r="Y223" s="35"/>
      <c r="Z223" s="35"/>
      <c r="AA223" s="35"/>
      <c r="AB223" s="35"/>
      <c r="AC223" s="35"/>
      <c r="AD223" s="35"/>
      <c r="AE223" s="35"/>
      <c r="AT223" s="18" t="s">
        <v>161</v>
      </c>
      <c r="AU223" s="18" t="s">
        <v>90</v>
      </c>
    </row>
    <row r="224" spans="1:65" s="13" customFormat="1" ht="11.25">
      <c r="B224" s="206"/>
      <c r="C224" s="207"/>
      <c r="D224" s="201" t="s">
        <v>163</v>
      </c>
      <c r="E224" s="207"/>
      <c r="F224" s="209" t="s">
        <v>287</v>
      </c>
      <c r="G224" s="207"/>
      <c r="H224" s="210">
        <v>9.7149999999999999</v>
      </c>
      <c r="I224" s="211"/>
      <c r="J224" s="207"/>
      <c r="K224" s="207"/>
      <c r="L224" s="212"/>
      <c r="M224" s="213"/>
      <c r="N224" s="214"/>
      <c r="O224" s="214"/>
      <c r="P224" s="214"/>
      <c r="Q224" s="214"/>
      <c r="R224" s="214"/>
      <c r="S224" s="214"/>
      <c r="T224" s="215"/>
      <c r="AT224" s="216" t="s">
        <v>163</v>
      </c>
      <c r="AU224" s="216" t="s">
        <v>90</v>
      </c>
      <c r="AV224" s="13" t="s">
        <v>90</v>
      </c>
      <c r="AW224" s="13" t="s">
        <v>4</v>
      </c>
      <c r="AX224" s="13" t="s">
        <v>88</v>
      </c>
      <c r="AY224" s="216" t="s">
        <v>152</v>
      </c>
    </row>
    <row r="225" spans="1:65" s="2" customFormat="1" ht="24.2" customHeight="1">
      <c r="A225" s="35"/>
      <c r="B225" s="36"/>
      <c r="C225" s="188" t="s">
        <v>288</v>
      </c>
      <c r="D225" s="188" t="s">
        <v>155</v>
      </c>
      <c r="E225" s="189" t="s">
        <v>289</v>
      </c>
      <c r="F225" s="190" t="s">
        <v>290</v>
      </c>
      <c r="G225" s="191" t="s">
        <v>279</v>
      </c>
      <c r="H225" s="192">
        <v>1.9430000000000001</v>
      </c>
      <c r="I225" s="193"/>
      <c r="J225" s="194">
        <f>ROUND(I225*H225,2)</f>
        <v>0</v>
      </c>
      <c r="K225" s="190" t="s">
        <v>169</v>
      </c>
      <c r="L225" s="40"/>
      <c r="M225" s="195" t="s">
        <v>1</v>
      </c>
      <c r="N225" s="196" t="s">
        <v>45</v>
      </c>
      <c r="O225" s="72"/>
      <c r="P225" s="197">
        <f>O225*H225</f>
        <v>0</v>
      </c>
      <c r="Q225" s="197">
        <v>0</v>
      </c>
      <c r="R225" s="197">
        <f>Q225*H225</f>
        <v>0</v>
      </c>
      <c r="S225" s="197">
        <v>0</v>
      </c>
      <c r="T225" s="198">
        <f>S225*H225</f>
        <v>0</v>
      </c>
      <c r="U225" s="35"/>
      <c r="V225" s="35"/>
      <c r="W225" s="35"/>
      <c r="X225" s="35"/>
      <c r="Y225" s="35"/>
      <c r="Z225" s="35"/>
      <c r="AA225" s="35"/>
      <c r="AB225" s="35"/>
      <c r="AC225" s="35"/>
      <c r="AD225" s="35"/>
      <c r="AE225" s="35"/>
      <c r="AR225" s="199" t="s">
        <v>159</v>
      </c>
      <c r="AT225" s="199" t="s">
        <v>155</v>
      </c>
      <c r="AU225" s="199" t="s">
        <v>90</v>
      </c>
      <c r="AY225" s="18" t="s">
        <v>152</v>
      </c>
      <c r="BE225" s="200">
        <f>IF(N225="základní",J225,0)</f>
        <v>0</v>
      </c>
      <c r="BF225" s="200">
        <f>IF(N225="snížená",J225,0)</f>
        <v>0</v>
      </c>
      <c r="BG225" s="200">
        <f>IF(N225="zákl. přenesená",J225,0)</f>
        <v>0</v>
      </c>
      <c r="BH225" s="200">
        <f>IF(N225="sníž. přenesená",J225,0)</f>
        <v>0</v>
      </c>
      <c r="BI225" s="200">
        <f>IF(N225="nulová",J225,0)</f>
        <v>0</v>
      </c>
      <c r="BJ225" s="18" t="s">
        <v>88</v>
      </c>
      <c r="BK225" s="200">
        <f>ROUND(I225*H225,2)</f>
        <v>0</v>
      </c>
      <c r="BL225" s="18" t="s">
        <v>159</v>
      </c>
      <c r="BM225" s="199" t="s">
        <v>291</v>
      </c>
    </row>
    <row r="226" spans="1:65" s="2" customFormat="1" ht="19.5">
      <c r="A226" s="35"/>
      <c r="B226" s="36"/>
      <c r="C226" s="37"/>
      <c r="D226" s="201" t="s">
        <v>161</v>
      </c>
      <c r="E226" s="37"/>
      <c r="F226" s="202" t="s">
        <v>292</v>
      </c>
      <c r="G226" s="37"/>
      <c r="H226" s="37"/>
      <c r="I226" s="203"/>
      <c r="J226" s="37"/>
      <c r="K226" s="37"/>
      <c r="L226" s="40"/>
      <c r="M226" s="204"/>
      <c r="N226" s="205"/>
      <c r="O226" s="72"/>
      <c r="P226" s="72"/>
      <c r="Q226" s="72"/>
      <c r="R226" s="72"/>
      <c r="S226" s="72"/>
      <c r="T226" s="73"/>
      <c r="U226" s="35"/>
      <c r="V226" s="35"/>
      <c r="W226" s="35"/>
      <c r="X226" s="35"/>
      <c r="Y226" s="35"/>
      <c r="Z226" s="35"/>
      <c r="AA226" s="35"/>
      <c r="AB226" s="35"/>
      <c r="AC226" s="35"/>
      <c r="AD226" s="35"/>
      <c r="AE226" s="35"/>
      <c r="AT226" s="18" t="s">
        <v>161</v>
      </c>
      <c r="AU226" s="18" t="s">
        <v>90</v>
      </c>
    </row>
    <row r="227" spans="1:65" s="2" customFormat="1" ht="24.2" customHeight="1">
      <c r="A227" s="35"/>
      <c r="B227" s="36"/>
      <c r="C227" s="188" t="s">
        <v>7</v>
      </c>
      <c r="D227" s="188" t="s">
        <v>155</v>
      </c>
      <c r="E227" s="189" t="s">
        <v>293</v>
      </c>
      <c r="F227" s="190" t="s">
        <v>294</v>
      </c>
      <c r="G227" s="191" t="s">
        <v>279</v>
      </c>
      <c r="H227" s="192">
        <v>7.7720000000000002</v>
      </c>
      <c r="I227" s="193"/>
      <c r="J227" s="194">
        <f>ROUND(I227*H227,2)</f>
        <v>0</v>
      </c>
      <c r="K227" s="190" t="s">
        <v>169</v>
      </c>
      <c r="L227" s="40"/>
      <c r="M227" s="195" t="s">
        <v>1</v>
      </c>
      <c r="N227" s="196" t="s">
        <v>45</v>
      </c>
      <c r="O227" s="72"/>
      <c r="P227" s="197">
        <f>O227*H227</f>
        <v>0</v>
      </c>
      <c r="Q227" s="197">
        <v>0</v>
      </c>
      <c r="R227" s="197">
        <f>Q227*H227</f>
        <v>0</v>
      </c>
      <c r="S227" s="197">
        <v>0</v>
      </c>
      <c r="T227" s="198">
        <f>S227*H227</f>
        <v>0</v>
      </c>
      <c r="U227" s="35"/>
      <c r="V227" s="35"/>
      <c r="W227" s="35"/>
      <c r="X227" s="35"/>
      <c r="Y227" s="35"/>
      <c r="Z227" s="35"/>
      <c r="AA227" s="35"/>
      <c r="AB227" s="35"/>
      <c r="AC227" s="35"/>
      <c r="AD227" s="35"/>
      <c r="AE227" s="35"/>
      <c r="AR227" s="199" t="s">
        <v>159</v>
      </c>
      <c r="AT227" s="199" t="s">
        <v>155</v>
      </c>
      <c r="AU227" s="199" t="s">
        <v>90</v>
      </c>
      <c r="AY227" s="18" t="s">
        <v>152</v>
      </c>
      <c r="BE227" s="200">
        <f>IF(N227="základní",J227,0)</f>
        <v>0</v>
      </c>
      <c r="BF227" s="200">
        <f>IF(N227="snížená",J227,0)</f>
        <v>0</v>
      </c>
      <c r="BG227" s="200">
        <f>IF(N227="zákl. přenesená",J227,0)</f>
        <v>0</v>
      </c>
      <c r="BH227" s="200">
        <f>IF(N227="sníž. přenesená",J227,0)</f>
        <v>0</v>
      </c>
      <c r="BI227" s="200">
        <f>IF(N227="nulová",J227,0)</f>
        <v>0</v>
      </c>
      <c r="BJ227" s="18" t="s">
        <v>88</v>
      </c>
      <c r="BK227" s="200">
        <f>ROUND(I227*H227,2)</f>
        <v>0</v>
      </c>
      <c r="BL227" s="18" t="s">
        <v>159</v>
      </c>
      <c r="BM227" s="199" t="s">
        <v>295</v>
      </c>
    </row>
    <row r="228" spans="1:65" s="2" customFormat="1" ht="29.25">
      <c r="A228" s="35"/>
      <c r="B228" s="36"/>
      <c r="C228" s="37"/>
      <c r="D228" s="201" t="s">
        <v>161</v>
      </c>
      <c r="E228" s="37"/>
      <c r="F228" s="202" t="s">
        <v>296</v>
      </c>
      <c r="G228" s="37"/>
      <c r="H228" s="37"/>
      <c r="I228" s="203"/>
      <c r="J228" s="37"/>
      <c r="K228" s="37"/>
      <c r="L228" s="40"/>
      <c r="M228" s="204"/>
      <c r="N228" s="205"/>
      <c r="O228" s="72"/>
      <c r="P228" s="72"/>
      <c r="Q228" s="72"/>
      <c r="R228" s="72"/>
      <c r="S228" s="72"/>
      <c r="T228" s="73"/>
      <c r="U228" s="35"/>
      <c r="V228" s="35"/>
      <c r="W228" s="35"/>
      <c r="X228" s="35"/>
      <c r="Y228" s="35"/>
      <c r="Z228" s="35"/>
      <c r="AA228" s="35"/>
      <c r="AB228" s="35"/>
      <c r="AC228" s="35"/>
      <c r="AD228" s="35"/>
      <c r="AE228" s="35"/>
      <c r="AT228" s="18" t="s">
        <v>161</v>
      </c>
      <c r="AU228" s="18" t="s">
        <v>90</v>
      </c>
    </row>
    <row r="229" spans="1:65" s="13" customFormat="1" ht="11.25">
      <c r="B229" s="206"/>
      <c r="C229" s="207"/>
      <c r="D229" s="201" t="s">
        <v>163</v>
      </c>
      <c r="E229" s="207"/>
      <c r="F229" s="209" t="s">
        <v>297</v>
      </c>
      <c r="G229" s="207"/>
      <c r="H229" s="210">
        <v>7.7720000000000002</v>
      </c>
      <c r="I229" s="211"/>
      <c r="J229" s="207"/>
      <c r="K229" s="207"/>
      <c r="L229" s="212"/>
      <c r="M229" s="213"/>
      <c r="N229" s="214"/>
      <c r="O229" s="214"/>
      <c r="P229" s="214"/>
      <c r="Q229" s="214"/>
      <c r="R229" s="214"/>
      <c r="S229" s="214"/>
      <c r="T229" s="215"/>
      <c r="AT229" s="216" t="s">
        <v>163</v>
      </c>
      <c r="AU229" s="216" t="s">
        <v>90</v>
      </c>
      <c r="AV229" s="13" t="s">
        <v>90</v>
      </c>
      <c r="AW229" s="13" t="s">
        <v>4</v>
      </c>
      <c r="AX229" s="13" t="s">
        <v>88</v>
      </c>
      <c r="AY229" s="216" t="s">
        <v>152</v>
      </c>
    </row>
    <row r="230" spans="1:65" s="2" customFormat="1" ht="33" customHeight="1">
      <c r="A230" s="35"/>
      <c r="B230" s="36"/>
      <c r="C230" s="188" t="s">
        <v>298</v>
      </c>
      <c r="D230" s="188" t="s">
        <v>155</v>
      </c>
      <c r="E230" s="189" t="s">
        <v>299</v>
      </c>
      <c r="F230" s="190" t="s">
        <v>300</v>
      </c>
      <c r="G230" s="191" t="s">
        <v>279</v>
      </c>
      <c r="H230" s="192">
        <v>1.1659999999999999</v>
      </c>
      <c r="I230" s="193"/>
      <c r="J230" s="194">
        <f>ROUND(I230*H230,2)</f>
        <v>0</v>
      </c>
      <c r="K230" s="190" t="s">
        <v>169</v>
      </c>
      <c r="L230" s="40"/>
      <c r="M230" s="195" t="s">
        <v>1</v>
      </c>
      <c r="N230" s="196" t="s">
        <v>45</v>
      </c>
      <c r="O230" s="72"/>
      <c r="P230" s="197">
        <f>O230*H230</f>
        <v>0</v>
      </c>
      <c r="Q230" s="197">
        <v>0</v>
      </c>
      <c r="R230" s="197">
        <f>Q230*H230</f>
        <v>0</v>
      </c>
      <c r="S230" s="197">
        <v>0</v>
      </c>
      <c r="T230" s="198">
        <f>S230*H230</f>
        <v>0</v>
      </c>
      <c r="U230" s="35"/>
      <c r="V230" s="35"/>
      <c r="W230" s="35"/>
      <c r="X230" s="35"/>
      <c r="Y230" s="35"/>
      <c r="Z230" s="35"/>
      <c r="AA230" s="35"/>
      <c r="AB230" s="35"/>
      <c r="AC230" s="35"/>
      <c r="AD230" s="35"/>
      <c r="AE230" s="35"/>
      <c r="AR230" s="199" t="s">
        <v>159</v>
      </c>
      <c r="AT230" s="199" t="s">
        <v>155</v>
      </c>
      <c r="AU230" s="199" t="s">
        <v>90</v>
      </c>
      <c r="AY230" s="18" t="s">
        <v>152</v>
      </c>
      <c r="BE230" s="200">
        <f>IF(N230="základní",J230,0)</f>
        <v>0</v>
      </c>
      <c r="BF230" s="200">
        <f>IF(N230="snížená",J230,0)</f>
        <v>0</v>
      </c>
      <c r="BG230" s="200">
        <f>IF(N230="zákl. přenesená",J230,0)</f>
        <v>0</v>
      </c>
      <c r="BH230" s="200">
        <f>IF(N230="sníž. přenesená",J230,0)</f>
        <v>0</v>
      </c>
      <c r="BI230" s="200">
        <f>IF(N230="nulová",J230,0)</f>
        <v>0</v>
      </c>
      <c r="BJ230" s="18" t="s">
        <v>88</v>
      </c>
      <c r="BK230" s="200">
        <f>ROUND(I230*H230,2)</f>
        <v>0</v>
      </c>
      <c r="BL230" s="18" t="s">
        <v>159</v>
      </c>
      <c r="BM230" s="199" t="s">
        <v>301</v>
      </c>
    </row>
    <row r="231" spans="1:65" s="2" customFormat="1" ht="29.25">
      <c r="A231" s="35"/>
      <c r="B231" s="36"/>
      <c r="C231" s="37"/>
      <c r="D231" s="201" t="s">
        <v>161</v>
      </c>
      <c r="E231" s="37"/>
      <c r="F231" s="202" t="s">
        <v>302</v>
      </c>
      <c r="G231" s="37"/>
      <c r="H231" s="37"/>
      <c r="I231" s="203"/>
      <c r="J231" s="37"/>
      <c r="K231" s="37"/>
      <c r="L231" s="40"/>
      <c r="M231" s="204"/>
      <c r="N231" s="205"/>
      <c r="O231" s="72"/>
      <c r="P231" s="72"/>
      <c r="Q231" s="72"/>
      <c r="R231" s="72"/>
      <c r="S231" s="72"/>
      <c r="T231" s="73"/>
      <c r="U231" s="35"/>
      <c r="V231" s="35"/>
      <c r="W231" s="35"/>
      <c r="X231" s="35"/>
      <c r="Y231" s="35"/>
      <c r="Z231" s="35"/>
      <c r="AA231" s="35"/>
      <c r="AB231" s="35"/>
      <c r="AC231" s="35"/>
      <c r="AD231" s="35"/>
      <c r="AE231" s="35"/>
      <c r="AT231" s="18" t="s">
        <v>161</v>
      </c>
      <c r="AU231" s="18" t="s">
        <v>90</v>
      </c>
    </row>
    <row r="232" spans="1:65" s="13" customFormat="1" ht="11.25">
      <c r="B232" s="206"/>
      <c r="C232" s="207"/>
      <c r="D232" s="201" t="s">
        <v>163</v>
      </c>
      <c r="E232" s="207"/>
      <c r="F232" s="209" t="s">
        <v>303</v>
      </c>
      <c r="G232" s="207"/>
      <c r="H232" s="210">
        <v>1.1659999999999999</v>
      </c>
      <c r="I232" s="211"/>
      <c r="J232" s="207"/>
      <c r="K232" s="207"/>
      <c r="L232" s="212"/>
      <c r="M232" s="213"/>
      <c r="N232" s="214"/>
      <c r="O232" s="214"/>
      <c r="P232" s="214"/>
      <c r="Q232" s="214"/>
      <c r="R232" s="214"/>
      <c r="S232" s="214"/>
      <c r="T232" s="215"/>
      <c r="AT232" s="216" t="s">
        <v>163</v>
      </c>
      <c r="AU232" s="216" t="s">
        <v>90</v>
      </c>
      <c r="AV232" s="13" t="s">
        <v>90</v>
      </c>
      <c r="AW232" s="13" t="s">
        <v>4</v>
      </c>
      <c r="AX232" s="13" t="s">
        <v>88</v>
      </c>
      <c r="AY232" s="216" t="s">
        <v>152</v>
      </c>
    </row>
    <row r="233" spans="1:65" s="2" customFormat="1" ht="33" customHeight="1">
      <c r="A233" s="35"/>
      <c r="B233" s="36"/>
      <c r="C233" s="188" t="s">
        <v>304</v>
      </c>
      <c r="D233" s="188" t="s">
        <v>155</v>
      </c>
      <c r="E233" s="189" t="s">
        <v>305</v>
      </c>
      <c r="F233" s="190" t="s">
        <v>306</v>
      </c>
      <c r="G233" s="191" t="s">
        <v>279</v>
      </c>
      <c r="H233" s="192">
        <v>0.38900000000000001</v>
      </c>
      <c r="I233" s="193"/>
      <c r="J233" s="194">
        <f>ROUND(I233*H233,2)</f>
        <v>0</v>
      </c>
      <c r="K233" s="190" t="s">
        <v>169</v>
      </c>
      <c r="L233" s="40"/>
      <c r="M233" s="195" t="s">
        <v>1</v>
      </c>
      <c r="N233" s="196" t="s">
        <v>45</v>
      </c>
      <c r="O233" s="72"/>
      <c r="P233" s="197">
        <f>O233*H233</f>
        <v>0</v>
      </c>
      <c r="Q233" s="197">
        <v>0</v>
      </c>
      <c r="R233" s="197">
        <f>Q233*H233</f>
        <v>0</v>
      </c>
      <c r="S233" s="197">
        <v>0</v>
      </c>
      <c r="T233" s="198">
        <f>S233*H233</f>
        <v>0</v>
      </c>
      <c r="U233" s="35"/>
      <c r="V233" s="35"/>
      <c r="W233" s="35"/>
      <c r="X233" s="35"/>
      <c r="Y233" s="35"/>
      <c r="Z233" s="35"/>
      <c r="AA233" s="35"/>
      <c r="AB233" s="35"/>
      <c r="AC233" s="35"/>
      <c r="AD233" s="35"/>
      <c r="AE233" s="35"/>
      <c r="AR233" s="199" t="s">
        <v>159</v>
      </c>
      <c r="AT233" s="199" t="s">
        <v>155</v>
      </c>
      <c r="AU233" s="199" t="s">
        <v>90</v>
      </c>
      <c r="AY233" s="18" t="s">
        <v>152</v>
      </c>
      <c r="BE233" s="200">
        <f>IF(N233="základní",J233,0)</f>
        <v>0</v>
      </c>
      <c r="BF233" s="200">
        <f>IF(N233="snížená",J233,0)</f>
        <v>0</v>
      </c>
      <c r="BG233" s="200">
        <f>IF(N233="zákl. přenesená",J233,0)</f>
        <v>0</v>
      </c>
      <c r="BH233" s="200">
        <f>IF(N233="sníž. přenesená",J233,0)</f>
        <v>0</v>
      </c>
      <c r="BI233" s="200">
        <f>IF(N233="nulová",J233,0)</f>
        <v>0</v>
      </c>
      <c r="BJ233" s="18" t="s">
        <v>88</v>
      </c>
      <c r="BK233" s="200">
        <f>ROUND(I233*H233,2)</f>
        <v>0</v>
      </c>
      <c r="BL233" s="18" t="s">
        <v>159</v>
      </c>
      <c r="BM233" s="199" t="s">
        <v>307</v>
      </c>
    </row>
    <row r="234" spans="1:65" s="2" customFormat="1" ht="29.25">
      <c r="A234" s="35"/>
      <c r="B234" s="36"/>
      <c r="C234" s="37"/>
      <c r="D234" s="201" t="s">
        <v>161</v>
      </c>
      <c r="E234" s="37"/>
      <c r="F234" s="202" t="s">
        <v>308</v>
      </c>
      <c r="G234" s="37"/>
      <c r="H234" s="37"/>
      <c r="I234" s="203"/>
      <c r="J234" s="37"/>
      <c r="K234" s="37"/>
      <c r="L234" s="40"/>
      <c r="M234" s="204"/>
      <c r="N234" s="205"/>
      <c r="O234" s="72"/>
      <c r="P234" s="72"/>
      <c r="Q234" s="72"/>
      <c r="R234" s="72"/>
      <c r="S234" s="72"/>
      <c r="T234" s="73"/>
      <c r="U234" s="35"/>
      <c r="V234" s="35"/>
      <c r="W234" s="35"/>
      <c r="X234" s="35"/>
      <c r="Y234" s="35"/>
      <c r="Z234" s="35"/>
      <c r="AA234" s="35"/>
      <c r="AB234" s="35"/>
      <c r="AC234" s="35"/>
      <c r="AD234" s="35"/>
      <c r="AE234" s="35"/>
      <c r="AT234" s="18" t="s">
        <v>161</v>
      </c>
      <c r="AU234" s="18" t="s">
        <v>90</v>
      </c>
    </row>
    <row r="235" spans="1:65" s="13" customFormat="1" ht="11.25">
      <c r="B235" s="206"/>
      <c r="C235" s="207"/>
      <c r="D235" s="201" t="s">
        <v>163</v>
      </c>
      <c r="E235" s="207"/>
      <c r="F235" s="209" t="s">
        <v>309</v>
      </c>
      <c r="G235" s="207"/>
      <c r="H235" s="210">
        <v>0.38900000000000001</v>
      </c>
      <c r="I235" s="211"/>
      <c r="J235" s="207"/>
      <c r="K235" s="207"/>
      <c r="L235" s="212"/>
      <c r="M235" s="213"/>
      <c r="N235" s="214"/>
      <c r="O235" s="214"/>
      <c r="P235" s="214"/>
      <c r="Q235" s="214"/>
      <c r="R235" s="214"/>
      <c r="S235" s="214"/>
      <c r="T235" s="215"/>
      <c r="AT235" s="216" t="s">
        <v>163</v>
      </c>
      <c r="AU235" s="216" t="s">
        <v>90</v>
      </c>
      <c r="AV235" s="13" t="s">
        <v>90</v>
      </c>
      <c r="AW235" s="13" t="s">
        <v>4</v>
      </c>
      <c r="AX235" s="13" t="s">
        <v>88</v>
      </c>
      <c r="AY235" s="216" t="s">
        <v>152</v>
      </c>
    </row>
    <row r="236" spans="1:65" s="2" customFormat="1" ht="37.9" customHeight="1">
      <c r="A236" s="35"/>
      <c r="B236" s="36"/>
      <c r="C236" s="188" t="s">
        <v>310</v>
      </c>
      <c r="D236" s="188" t="s">
        <v>155</v>
      </c>
      <c r="E236" s="189" t="s">
        <v>311</v>
      </c>
      <c r="F236" s="190" t="s">
        <v>312</v>
      </c>
      <c r="G236" s="191" t="s">
        <v>279</v>
      </c>
      <c r="H236" s="192">
        <v>0.38900000000000001</v>
      </c>
      <c r="I236" s="193"/>
      <c r="J236" s="194">
        <f>ROUND(I236*H236,2)</f>
        <v>0</v>
      </c>
      <c r="K236" s="190" t="s">
        <v>169</v>
      </c>
      <c r="L236" s="40"/>
      <c r="M236" s="195" t="s">
        <v>1</v>
      </c>
      <c r="N236" s="196" t="s">
        <v>45</v>
      </c>
      <c r="O236" s="72"/>
      <c r="P236" s="197">
        <f>O236*H236</f>
        <v>0</v>
      </c>
      <c r="Q236" s="197">
        <v>0</v>
      </c>
      <c r="R236" s="197">
        <f>Q236*H236</f>
        <v>0</v>
      </c>
      <c r="S236" s="197">
        <v>0</v>
      </c>
      <c r="T236" s="198">
        <f>S236*H236</f>
        <v>0</v>
      </c>
      <c r="U236" s="35"/>
      <c r="V236" s="35"/>
      <c r="W236" s="35"/>
      <c r="X236" s="35"/>
      <c r="Y236" s="35"/>
      <c r="Z236" s="35"/>
      <c r="AA236" s="35"/>
      <c r="AB236" s="35"/>
      <c r="AC236" s="35"/>
      <c r="AD236" s="35"/>
      <c r="AE236" s="35"/>
      <c r="AR236" s="199" t="s">
        <v>159</v>
      </c>
      <c r="AT236" s="199" t="s">
        <v>155</v>
      </c>
      <c r="AU236" s="199" t="s">
        <v>90</v>
      </c>
      <c r="AY236" s="18" t="s">
        <v>152</v>
      </c>
      <c r="BE236" s="200">
        <f>IF(N236="základní",J236,0)</f>
        <v>0</v>
      </c>
      <c r="BF236" s="200">
        <f>IF(N236="snížená",J236,0)</f>
        <v>0</v>
      </c>
      <c r="BG236" s="200">
        <f>IF(N236="zákl. přenesená",J236,0)</f>
        <v>0</v>
      </c>
      <c r="BH236" s="200">
        <f>IF(N236="sníž. přenesená",J236,0)</f>
        <v>0</v>
      </c>
      <c r="BI236" s="200">
        <f>IF(N236="nulová",J236,0)</f>
        <v>0</v>
      </c>
      <c r="BJ236" s="18" t="s">
        <v>88</v>
      </c>
      <c r="BK236" s="200">
        <f>ROUND(I236*H236,2)</f>
        <v>0</v>
      </c>
      <c r="BL236" s="18" t="s">
        <v>159</v>
      </c>
      <c r="BM236" s="199" t="s">
        <v>313</v>
      </c>
    </row>
    <row r="237" spans="1:65" s="2" customFormat="1" ht="29.25">
      <c r="A237" s="35"/>
      <c r="B237" s="36"/>
      <c r="C237" s="37"/>
      <c r="D237" s="201" t="s">
        <v>161</v>
      </c>
      <c r="E237" s="37"/>
      <c r="F237" s="202" t="s">
        <v>314</v>
      </c>
      <c r="G237" s="37"/>
      <c r="H237" s="37"/>
      <c r="I237" s="203"/>
      <c r="J237" s="37"/>
      <c r="K237" s="37"/>
      <c r="L237" s="40"/>
      <c r="M237" s="204"/>
      <c r="N237" s="205"/>
      <c r="O237" s="72"/>
      <c r="P237" s="72"/>
      <c r="Q237" s="72"/>
      <c r="R237" s="72"/>
      <c r="S237" s="72"/>
      <c r="T237" s="73"/>
      <c r="U237" s="35"/>
      <c r="V237" s="35"/>
      <c r="W237" s="35"/>
      <c r="X237" s="35"/>
      <c r="Y237" s="35"/>
      <c r="Z237" s="35"/>
      <c r="AA237" s="35"/>
      <c r="AB237" s="35"/>
      <c r="AC237" s="35"/>
      <c r="AD237" s="35"/>
      <c r="AE237" s="35"/>
      <c r="AT237" s="18" t="s">
        <v>161</v>
      </c>
      <c r="AU237" s="18" t="s">
        <v>90</v>
      </c>
    </row>
    <row r="238" spans="1:65" s="13" customFormat="1" ht="11.25">
      <c r="B238" s="206"/>
      <c r="C238" s="207"/>
      <c r="D238" s="201" t="s">
        <v>163</v>
      </c>
      <c r="E238" s="207"/>
      <c r="F238" s="209" t="s">
        <v>309</v>
      </c>
      <c r="G238" s="207"/>
      <c r="H238" s="210">
        <v>0.38900000000000001</v>
      </c>
      <c r="I238" s="211"/>
      <c r="J238" s="207"/>
      <c r="K238" s="207"/>
      <c r="L238" s="212"/>
      <c r="M238" s="213"/>
      <c r="N238" s="214"/>
      <c r="O238" s="214"/>
      <c r="P238" s="214"/>
      <c r="Q238" s="214"/>
      <c r="R238" s="214"/>
      <c r="S238" s="214"/>
      <c r="T238" s="215"/>
      <c r="AT238" s="216" t="s">
        <v>163</v>
      </c>
      <c r="AU238" s="216" t="s">
        <v>90</v>
      </c>
      <c r="AV238" s="13" t="s">
        <v>90</v>
      </c>
      <c r="AW238" s="13" t="s">
        <v>4</v>
      </c>
      <c r="AX238" s="13" t="s">
        <v>88</v>
      </c>
      <c r="AY238" s="216" t="s">
        <v>152</v>
      </c>
    </row>
    <row r="239" spans="1:65" s="12" customFormat="1" ht="22.9" customHeight="1">
      <c r="B239" s="172"/>
      <c r="C239" s="173"/>
      <c r="D239" s="174" t="s">
        <v>79</v>
      </c>
      <c r="E239" s="186" t="s">
        <v>315</v>
      </c>
      <c r="F239" s="186" t="s">
        <v>316</v>
      </c>
      <c r="G239" s="173"/>
      <c r="H239" s="173"/>
      <c r="I239" s="176"/>
      <c r="J239" s="187">
        <f>BK239</f>
        <v>0</v>
      </c>
      <c r="K239" s="173"/>
      <c r="L239" s="178"/>
      <c r="M239" s="179"/>
      <c r="N239" s="180"/>
      <c r="O239" s="180"/>
      <c r="P239" s="181">
        <f>SUM(P240:P243)</f>
        <v>0</v>
      </c>
      <c r="Q239" s="180"/>
      <c r="R239" s="181">
        <f>SUM(R240:R243)</f>
        <v>0</v>
      </c>
      <c r="S239" s="180"/>
      <c r="T239" s="182">
        <f>SUM(T240:T243)</f>
        <v>0</v>
      </c>
      <c r="AR239" s="183" t="s">
        <v>88</v>
      </c>
      <c r="AT239" s="184" t="s">
        <v>79</v>
      </c>
      <c r="AU239" s="184" t="s">
        <v>88</v>
      </c>
      <c r="AY239" s="183" t="s">
        <v>152</v>
      </c>
      <c r="BK239" s="185">
        <f>SUM(BK240:BK243)</f>
        <v>0</v>
      </c>
    </row>
    <row r="240" spans="1:65" s="2" customFormat="1" ht="16.5" customHeight="1">
      <c r="A240" s="35"/>
      <c r="B240" s="36"/>
      <c r="C240" s="188" t="s">
        <v>317</v>
      </c>
      <c r="D240" s="188" t="s">
        <v>155</v>
      </c>
      <c r="E240" s="189" t="s">
        <v>318</v>
      </c>
      <c r="F240" s="190" t="s">
        <v>319</v>
      </c>
      <c r="G240" s="191" t="s">
        <v>279</v>
      </c>
      <c r="H240" s="192">
        <v>11.186999999999999</v>
      </c>
      <c r="I240" s="193"/>
      <c r="J240" s="194">
        <f>ROUND(I240*H240,2)</f>
        <v>0</v>
      </c>
      <c r="K240" s="190" t="s">
        <v>169</v>
      </c>
      <c r="L240" s="40"/>
      <c r="M240" s="195" t="s">
        <v>1</v>
      </c>
      <c r="N240" s="196" t="s">
        <v>45</v>
      </c>
      <c r="O240" s="72"/>
      <c r="P240" s="197">
        <f>O240*H240</f>
        <v>0</v>
      </c>
      <c r="Q240" s="197">
        <v>0</v>
      </c>
      <c r="R240" s="197">
        <f>Q240*H240</f>
        <v>0</v>
      </c>
      <c r="S240" s="197">
        <v>0</v>
      </c>
      <c r="T240" s="198">
        <f>S240*H240</f>
        <v>0</v>
      </c>
      <c r="U240" s="35"/>
      <c r="V240" s="35"/>
      <c r="W240" s="35"/>
      <c r="X240" s="35"/>
      <c r="Y240" s="35"/>
      <c r="Z240" s="35"/>
      <c r="AA240" s="35"/>
      <c r="AB240" s="35"/>
      <c r="AC240" s="35"/>
      <c r="AD240" s="35"/>
      <c r="AE240" s="35"/>
      <c r="AR240" s="199" t="s">
        <v>159</v>
      </c>
      <c r="AT240" s="199" t="s">
        <v>155</v>
      </c>
      <c r="AU240" s="199" t="s">
        <v>90</v>
      </c>
      <c r="AY240" s="18" t="s">
        <v>152</v>
      </c>
      <c r="BE240" s="200">
        <f>IF(N240="základní",J240,0)</f>
        <v>0</v>
      </c>
      <c r="BF240" s="200">
        <f>IF(N240="snížená",J240,0)</f>
        <v>0</v>
      </c>
      <c r="BG240" s="200">
        <f>IF(N240="zákl. přenesená",J240,0)</f>
        <v>0</v>
      </c>
      <c r="BH240" s="200">
        <f>IF(N240="sníž. přenesená",J240,0)</f>
        <v>0</v>
      </c>
      <c r="BI240" s="200">
        <f>IF(N240="nulová",J240,0)</f>
        <v>0</v>
      </c>
      <c r="BJ240" s="18" t="s">
        <v>88</v>
      </c>
      <c r="BK240" s="200">
        <f>ROUND(I240*H240,2)</f>
        <v>0</v>
      </c>
      <c r="BL240" s="18" t="s">
        <v>159</v>
      </c>
      <c r="BM240" s="199" t="s">
        <v>320</v>
      </c>
    </row>
    <row r="241" spans="1:65" s="2" customFormat="1" ht="39">
      <c r="A241" s="35"/>
      <c r="B241" s="36"/>
      <c r="C241" s="37"/>
      <c r="D241" s="201" t="s">
        <v>161</v>
      </c>
      <c r="E241" s="37"/>
      <c r="F241" s="202" t="s">
        <v>321</v>
      </c>
      <c r="G241" s="37"/>
      <c r="H241" s="37"/>
      <c r="I241" s="203"/>
      <c r="J241" s="37"/>
      <c r="K241" s="37"/>
      <c r="L241" s="40"/>
      <c r="M241" s="204"/>
      <c r="N241" s="205"/>
      <c r="O241" s="72"/>
      <c r="P241" s="72"/>
      <c r="Q241" s="72"/>
      <c r="R241" s="72"/>
      <c r="S241" s="72"/>
      <c r="T241" s="73"/>
      <c r="U241" s="35"/>
      <c r="V241" s="35"/>
      <c r="W241" s="35"/>
      <c r="X241" s="35"/>
      <c r="Y241" s="35"/>
      <c r="Z241" s="35"/>
      <c r="AA241" s="35"/>
      <c r="AB241" s="35"/>
      <c r="AC241" s="35"/>
      <c r="AD241" s="35"/>
      <c r="AE241" s="35"/>
      <c r="AT241" s="18" t="s">
        <v>161</v>
      </c>
      <c r="AU241" s="18" t="s">
        <v>90</v>
      </c>
    </row>
    <row r="242" spans="1:65" s="2" customFormat="1" ht="24.2" customHeight="1">
      <c r="A242" s="35"/>
      <c r="B242" s="36"/>
      <c r="C242" s="188" t="s">
        <v>322</v>
      </c>
      <c r="D242" s="188" t="s">
        <v>155</v>
      </c>
      <c r="E242" s="189" t="s">
        <v>323</v>
      </c>
      <c r="F242" s="190" t="s">
        <v>324</v>
      </c>
      <c r="G242" s="191" t="s">
        <v>279</v>
      </c>
      <c r="H242" s="192">
        <v>11.186999999999999</v>
      </c>
      <c r="I242" s="193"/>
      <c r="J242" s="194">
        <f>ROUND(I242*H242,2)</f>
        <v>0</v>
      </c>
      <c r="K242" s="190" t="s">
        <v>169</v>
      </c>
      <c r="L242" s="40"/>
      <c r="M242" s="195" t="s">
        <v>1</v>
      </c>
      <c r="N242" s="196" t="s">
        <v>45</v>
      </c>
      <c r="O242" s="72"/>
      <c r="P242" s="197">
        <f>O242*H242</f>
        <v>0</v>
      </c>
      <c r="Q242" s="197">
        <v>0</v>
      </c>
      <c r="R242" s="197">
        <f>Q242*H242</f>
        <v>0</v>
      </c>
      <c r="S242" s="197">
        <v>0</v>
      </c>
      <c r="T242" s="198">
        <f>S242*H242</f>
        <v>0</v>
      </c>
      <c r="U242" s="35"/>
      <c r="V242" s="35"/>
      <c r="W242" s="35"/>
      <c r="X242" s="35"/>
      <c r="Y242" s="35"/>
      <c r="Z242" s="35"/>
      <c r="AA242" s="35"/>
      <c r="AB242" s="35"/>
      <c r="AC242" s="35"/>
      <c r="AD242" s="35"/>
      <c r="AE242" s="35"/>
      <c r="AR242" s="199" t="s">
        <v>159</v>
      </c>
      <c r="AT242" s="199" t="s">
        <v>155</v>
      </c>
      <c r="AU242" s="199" t="s">
        <v>90</v>
      </c>
      <c r="AY242" s="18" t="s">
        <v>152</v>
      </c>
      <c r="BE242" s="200">
        <f>IF(N242="základní",J242,0)</f>
        <v>0</v>
      </c>
      <c r="BF242" s="200">
        <f>IF(N242="snížená",J242,0)</f>
        <v>0</v>
      </c>
      <c r="BG242" s="200">
        <f>IF(N242="zákl. přenesená",J242,0)</f>
        <v>0</v>
      </c>
      <c r="BH242" s="200">
        <f>IF(N242="sníž. přenesená",J242,0)</f>
        <v>0</v>
      </c>
      <c r="BI242" s="200">
        <f>IF(N242="nulová",J242,0)</f>
        <v>0</v>
      </c>
      <c r="BJ242" s="18" t="s">
        <v>88</v>
      </c>
      <c r="BK242" s="200">
        <f>ROUND(I242*H242,2)</f>
        <v>0</v>
      </c>
      <c r="BL242" s="18" t="s">
        <v>159</v>
      </c>
      <c r="BM242" s="199" t="s">
        <v>325</v>
      </c>
    </row>
    <row r="243" spans="1:65" s="2" customFormat="1" ht="39">
      <c r="A243" s="35"/>
      <c r="B243" s="36"/>
      <c r="C243" s="37"/>
      <c r="D243" s="201" t="s">
        <v>161</v>
      </c>
      <c r="E243" s="37"/>
      <c r="F243" s="202" t="s">
        <v>326</v>
      </c>
      <c r="G243" s="37"/>
      <c r="H243" s="37"/>
      <c r="I243" s="203"/>
      <c r="J243" s="37"/>
      <c r="K243" s="37"/>
      <c r="L243" s="40"/>
      <c r="M243" s="204"/>
      <c r="N243" s="205"/>
      <c r="O243" s="72"/>
      <c r="P243" s="72"/>
      <c r="Q243" s="72"/>
      <c r="R243" s="72"/>
      <c r="S243" s="72"/>
      <c r="T243" s="73"/>
      <c r="U243" s="35"/>
      <c r="V243" s="35"/>
      <c r="W243" s="35"/>
      <c r="X243" s="35"/>
      <c r="Y243" s="35"/>
      <c r="Z243" s="35"/>
      <c r="AA243" s="35"/>
      <c r="AB243" s="35"/>
      <c r="AC243" s="35"/>
      <c r="AD243" s="35"/>
      <c r="AE243" s="35"/>
      <c r="AT243" s="18" t="s">
        <v>161</v>
      </c>
      <c r="AU243" s="18" t="s">
        <v>90</v>
      </c>
    </row>
    <row r="244" spans="1:65" s="12" customFormat="1" ht="25.9" customHeight="1">
      <c r="B244" s="172"/>
      <c r="C244" s="173"/>
      <c r="D244" s="174" t="s">
        <v>79</v>
      </c>
      <c r="E244" s="175" t="s">
        <v>327</v>
      </c>
      <c r="F244" s="175" t="s">
        <v>328</v>
      </c>
      <c r="G244" s="173"/>
      <c r="H244" s="173"/>
      <c r="I244" s="176"/>
      <c r="J244" s="177">
        <f>BK244</f>
        <v>0</v>
      </c>
      <c r="K244" s="173"/>
      <c r="L244" s="178"/>
      <c r="M244" s="179"/>
      <c r="N244" s="180"/>
      <c r="O244" s="180"/>
      <c r="P244" s="181">
        <f>P245+P249+P291+P339+P380+P484+P513+P549</f>
        <v>0</v>
      </c>
      <c r="Q244" s="180"/>
      <c r="R244" s="181">
        <f>R245+R249+R291+R339+R380+R484+R513+R549</f>
        <v>5.0000525300000005</v>
      </c>
      <c r="S244" s="180"/>
      <c r="T244" s="182">
        <f>T245+T249+T291+T339+T380+T484+T513+T549</f>
        <v>1.6695188000000001</v>
      </c>
      <c r="AR244" s="183" t="s">
        <v>90</v>
      </c>
      <c r="AT244" s="184" t="s">
        <v>79</v>
      </c>
      <c r="AU244" s="184" t="s">
        <v>80</v>
      </c>
      <c r="AY244" s="183" t="s">
        <v>152</v>
      </c>
      <c r="BK244" s="185">
        <f>BK245+BK249+BK291+BK339+BK380+BK484+BK513+BK549</f>
        <v>0</v>
      </c>
    </row>
    <row r="245" spans="1:65" s="12" customFormat="1" ht="22.9" customHeight="1">
      <c r="B245" s="172"/>
      <c r="C245" s="173"/>
      <c r="D245" s="174" t="s">
        <v>79</v>
      </c>
      <c r="E245" s="186" t="s">
        <v>329</v>
      </c>
      <c r="F245" s="186" t="s">
        <v>330</v>
      </c>
      <c r="G245" s="173"/>
      <c r="H245" s="173"/>
      <c r="I245" s="176"/>
      <c r="J245" s="187">
        <f>BK245</f>
        <v>0</v>
      </c>
      <c r="K245" s="173"/>
      <c r="L245" s="178"/>
      <c r="M245" s="179"/>
      <c r="N245" s="180"/>
      <c r="O245" s="180"/>
      <c r="P245" s="181">
        <f>SUM(P246:P248)</f>
        <v>0</v>
      </c>
      <c r="Q245" s="180"/>
      <c r="R245" s="181">
        <f>SUM(R246:R248)</f>
        <v>0</v>
      </c>
      <c r="S245" s="180"/>
      <c r="T245" s="182">
        <f>SUM(T246:T248)</f>
        <v>1.9460000000000002E-2</v>
      </c>
      <c r="AR245" s="183" t="s">
        <v>90</v>
      </c>
      <c r="AT245" s="184" t="s">
        <v>79</v>
      </c>
      <c r="AU245" s="184" t="s">
        <v>88</v>
      </c>
      <c r="AY245" s="183" t="s">
        <v>152</v>
      </c>
      <c r="BK245" s="185">
        <f>SUM(BK246:BK248)</f>
        <v>0</v>
      </c>
    </row>
    <row r="246" spans="1:65" s="2" customFormat="1" ht="16.5" customHeight="1">
      <c r="A246" s="35"/>
      <c r="B246" s="36"/>
      <c r="C246" s="188" t="s">
        <v>331</v>
      </c>
      <c r="D246" s="188" t="s">
        <v>155</v>
      </c>
      <c r="E246" s="189" t="s">
        <v>332</v>
      </c>
      <c r="F246" s="190" t="s">
        <v>333</v>
      </c>
      <c r="G246" s="191" t="s">
        <v>334</v>
      </c>
      <c r="H246" s="192">
        <v>1</v>
      </c>
      <c r="I246" s="193"/>
      <c r="J246" s="194">
        <f>ROUND(I246*H246,2)</f>
        <v>0</v>
      </c>
      <c r="K246" s="190" t="s">
        <v>169</v>
      </c>
      <c r="L246" s="40"/>
      <c r="M246" s="195" t="s">
        <v>1</v>
      </c>
      <c r="N246" s="196" t="s">
        <v>45</v>
      </c>
      <c r="O246" s="72"/>
      <c r="P246" s="197">
        <f>O246*H246</f>
        <v>0</v>
      </c>
      <c r="Q246" s="197">
        <v>0</v>
      </c>
      <c r="R246" s="197">
        <f>Q246*H246</f>
        <v>0</v>
      </c>
      <c r="S246" s="197">
        <v>1.9460000000000002E-2</v>
      </c>
      <c r="T246" s="198">
        <f>S246*H246</f>
        <v>1.9460000000000002E-2</v>
      </c>
      <c r="U246" s="35"/>
      <c r="V246" s="35"/>
      <c r="W246" s="35"/>
      <c r="X246" s="35"/>
      <c r="Y246" s="35"/>
      <c r="Z246" s="35"/>
      <c r="AA246" s="35"/>
      <c r="AB246" s="35"/>
      <c r="AC246" s="35"/>
      <c r="AD246" s="35"/>
      <c r="AE246" s="35"/>
      <c r="AR246" s="199" t="s">
        <v>258</v>
      </c>
      <c r="AT246" s="199" t="s">
        <v>155</v>
      </c>
      <c r="AU246" s="199" t="s">
        <v>90</v>
      </c>
      <c r="AY246" s="18" t="s">
        <v>152</v>
      </c>
      <c r="BE246" s="200">
        <f>IF(N246="základní",J246,0)</f>
        <v>0</v>
      </c>
      <c r="BF246" s="200">
        <f>IF(N246="snížená",J246,0)</f>
        <v>0</v>
      </c>
      <c r="BG246" s="200">
        <f>IF(N246="zákl. přenesená",J246,0)</f>
        <v>0</v>
      </c>
      <c r="BH246" s="200">
        <f>IF(N246="sníž. přenesená",J246,0)</f>
        <v>0</v>
      </c>
      <c r="BI246" s="200">
        <f>IF(N246="nulová",J246,0)</f>
        <v>0</v>
      </c>
      <c r="BJ246" s="18" t="s">
        <v>88</v>
      </c>
      <c r="BK246" s="200">
        <f>ROUND(I246*H246,2)</f>
        <v>0</v>
      </c>
      <c r="BL246" s="18" t="s">
        <v>258</v>
      </c>
      <c r="BM246" s="199" t="s">
        <v>335</v>
      </c>
    </row>
    <row r="247" spans="1:65" s="2" customFormat="1" ht="11.25">
      <c r="A247" s="35"/>
      <c r="B247" s="36"/>
      <c r="C247" s="37"/>
      <c r="D247" s="201" t="s">
        <v>161</v>
      </c>
      <c r="E247" s="37"/>
      <c r="F247" s="202" t="s">
        <v>336</v>
      </c>
      <c r="G247" s="37"/>
      <c r="H247" s="37"/>
      <c r="I247" s="203"/>
      <c r="J247" s="37"/>
      <c r="K247" s="37"/>
      <c r="L247" s="40"/>
      <c r="M247" s="204"/>
      <c r="N247" s="205"/>
      <c r="O247" s="72"/>
      <c r="P247" s="72"/>
      <c r="Q247" s="72"/>
      <c r="R247" s="72"/>
      <c r="S247" s="72"/>
      <c r="T247" s="73"/>
      <c r="U247" s="35"/>
      <c r="V247" s="35"/>
      <c r="W247" s="35"/>
      <c r="X247" s="35"/>
      <c r="Y247" s="35"/>
      <c r="Z247" s="35"/>
      <c r="AA247" s="35"/>
      <c r="AB247" s="35"/>
      <c r="AC247" s="35"/>
      <c r="AD247" s="35"/>
      <c r="AE247" s="35"/>
      <c r="AT247" s="18" t="s">
        <v>161</v>
      </c>
      <c r="AU247" s="18" t="s">
        <v>90</v>
      </c>
    </row>
    <row r="248" spans="1:65" s="13" customFormat="1" ht="11.25">
      <c r="B248" s="206"/>
      <c r="C248" s="207"/>
      <c r="D248" s="201" t="s">
        <v>163</v>
      </c>
      <c r="E248" s="208" t="s">
        <v>1</v>
      </c>
      <c r="F248" s="209" t="s">
        <v>337</v>
      </c>
      <c r="G248" s="207"/>
      <c r="H248" s="210">
        <v>1</v>
      </c>
      <c r="I248" s="211"/>
      <c r="J248" s="207"/>
      <c r="K248" s="207"/>
      <c r="L248" s="212"/>
      <c r="M248" s="213"/>
      <c r="N248" s="214"/>
      <c r="O248" s="214"/>
      <c r="P248" s="214"/>
      <c r="Q248" s="214"/>
      <c r="R248" s="214"/>
      <c r="S248" s="214"/>
      <c r="T248" s="215"/>
      <c r="AT248" s="216" t="s">
        <v>163</v>
      </c>
      <c r="AU248" s="216" t="s">
        <v>90</v>
      </c>
      <c r="AV248" s="13" t="s">
        <v>90</v>
      </c>
      <c r="AW248" s="13" t="s">
        <v>36</v>
      </c>
      <c r="AX248" s="13" t="s">
        <v>88</v>
      </c>
      <c r="AY248" s="216" t="s">
        <v>152</v>
      </c>
    </row>
    <row r="249" spans="1:65" s="12" customFormat="1" ht="22.9" customHeight="1">
      <c r="B249" s="172"/>
      <c r="C249" s="173"/>
      <c r="D249" s="174" t="s">
        <v>79</v>
      </c>
      <c r="E249" s="186" t="s">
        <v>338</v>
      </c>
      <c r="F249" s="186" t="s">
        <v>339</v>
      </c>
      <c r="G249" s="173"/>
      <c r="H249" s="173"/>
      <c r="I249" s="176"/>
      <c r="J249" s="187">
        <f>BK249</f>
        <v>0</v>
      </c>
      <c r="K249" s="173"/>
      <c r="L249" s="178"/>
      <c r="M249" s="179"/>
      <c r="N249" s="180"/>
      <c r="O249" s="180"/>
      <c r="P249" s="181">
        <f>SUM(P250:P290)</f>
        <v>0</v>
      </c>
      <c r="Q249" s="180"/>
      <c r="R249" s="181">
        <f>SUM(R250:R290)</f>
        <v>1.8671904500000001</v>
      </c>
      <c r="S249" s="180"/>
      <c r="T249" s="182">
        <f>SUM(T250:T290)</f>
        <v>0</v>
      </c>
      <c r="AR249" s="183" t="s">
        <v>90</v>
      </c>
      <c r="AT249" s="184" t="s">
        <v>79</v>
      </c>
      <c r="AU249" s="184" t="s">
        <v>88</v>
      </c>
      <c r="AY249" s="183" t="s">
        <v>152</v>
      </c>
      <c r="BK249" s="185">
        <f>SUM(BK250:BK290)</f>
        <v>0</v>
      </c>
    </row>
    <row r="250" spans="1:65" s="2" customFormat="1" ht="24.2" customHeight="1">
      <c r="A250" s="35"/>
      <c r="B250" s="36"/>
      <c r="C250" s="188" t="s">
        <v>340</v>
      </c>
      <c r="D250" s="188" t="s">
        <v>155</v>
      </c>
      <c r="E250" s="189" t="s">
        <v>341</v>
      </c>
      <c r="F250" s="190" t="s">
        <v>342</v>
      </c>
      <c r="G250" s="191" t="s">
        <v>158</v>
      </c>
      <c r="H250" s="192">
        <v>11.154999999999999</v>
      </c>
      <c r="I250" s="193"/>
      <c r="J250" s="194">
        <f>ROUND(I250*H250,2)</f>
        <v>0</v>
      </c>
      <c r="K250" s="190" t="s">
        <v>169</v>
      </c>
      <c r="L250" s="40"/>
      <c r="M250" s="195" t="s">
        <v>1</v>
      </c>
      <c r="N250" s="196" t="s">
        <v>45</v>
      </c>
      <c r="O250" s="72"/>
      <c r="P250" s="197">
        <f>O250*H250</f>
        <v>0</v>
      </c>
      <c r="Q250" s="197">
        <v>2.5510000000000001E-2</v>
      </c>
      <c r="R250" s="197">
        <f>Q250*H250</f>
        <v>0.28456405000000001</v>
      </c>
      <c r="S250" s="197">
        <v>0</v>
      </c>
      <c r="T250" s="198">
        <f>S250*H250</f>
        <v>0</v>
      </c>
      <c r="U250" s="35"/>
      <c r="V250" s="35"/>
      <c r="W250" s="35"/>
      <c r="X250" s="35"/>
      <c r="Y250" s="35"/>
      <c r="Z250" s="35"/>
      <c r="AA250" s="35"/>
      <c r="AB250" s="35"/>
      <c r="AC250" s="35"/>
      <c r="AD250" s="35"/>
      <c r="AE250" s="35"/>
      <c r="AR250" s="199" t="s">
        <v>258</v>
      </c>
      <c r="AT250" s="199" t="s">
        <v>155</v>
      </c>
      <c r="AU250" s="199" t="s">
        <v>90</v>
      </c>
      <c r="AY250" s="18" t="s">
        <v>152</v>
      </c>
      <c r="BE250" s="200">
        <f>IF(N250="základní",J250,0)</f>
        <v>0</v>
      </c>
      <c r="BF250" s="200">
        <f>IF(N250="snížená",J250,0)</f>
        <v>0</v>
      </c>
      <c r="BG250" s="200">
        <f>IF(N250="zákl. přenesená",J250,0)</f>
        <v>0</v>
      </c>
      <c r="BH250" s="200">
        <f>IF(N250="sníž. přenesená",J250,0)</f>
        <v>0</v>
      </c>
      <c r="BI250" s="200">
        <f>IF(N250="nulová",J250,0)</f>
        <v>0</v>
      </c>
      <c r="BJ250" s="18" t="s">
        <v>88</v>
      </c>
      <c r="BK250" s="200">
        <f>ROUND(I250*H250,2)</f>
        <v>0</v>
      </c>
      <c r="BL250" s="18" t="s">
        <v>258</v>
      </c>
      <c r="BM250" s="199" t="s">
        <v>343</v>
      </c>
    </row>
    <row r="251" spans="1:65" s="2" customFormat="1" ht="39">
      <c r="A251" s="35"/>
      <c r="B251" s="36"/>
      <c r="C251" s="37"/>
      <c r="D251" s="201" t="s">
        <v>161</v>
      </c>
      <c r="E251" s="37"/>
      <c r="F251" s="202" t="s">
        <v>344</v>
      </c>
      <c r="G251" s="37"/>
      <c r="H251" s="37"/>
      <c r="I251" s="203"/>
      <c r="J251" s="37"/>
      <c r="K251" s="37"/>
      <c r="L251" s="40"/>
      <c r="M251" s="204"/>
      <c r="N251" s="205"/>
      <c r="O251" s="72"/>
      <c r="P251" s="72"/>
      <c r="Q251" s="72"/>
      <c r="R251" s="72"/>
      <c r="S251" s="72"/>
      <c r="T251" s="73"/>
      <c r="U251" s="35"/>
      <c r="V251" s="35"/>
      <c r="W251" s="35"/>
      <c r="X251" s="35"/>
      <c r="Y251" s="35"/>
      <c r="Z251" s="35"/>
      <c r="AA251" s="35"/>
      <c r="AB251" s="35"/>
      <c r="AC251" s="35"/>
      <c r="AD251" s="35"/>
      <c r="AE251" s="35"/>
      <c r="AT251" s="18" t="s">
        <v>161</v>
      </c>
      <c r="AU251" s="18" t="s">
        <v>90</v>
      </c>
    </row>
    <row r="252" spans="1:65" s="15" customFormat="1" ht="11.25">
      <c r="B252" s="228"/>
      <c r="C252" s="229"/>
      <c r="D252" s="201" t="s">
        <v>163</v>
      </c>
      <c r="E252" s="230" t="s">
        <v>1</v>
      </c>
      <c r="F252" s="231" t="s">
        <v>345</v>
      </c>
      <c r="G252" s="229"/>
      <c r="H252" s="230" t="s">
        <v>1</v>
      </c>
      <c r="I252" s="232"/>
      <c r="J252" s="229"/>
      <c r="K252" s="229"/>
      <c r="L252" s="233"/>
      <c r="M252" s="234"/>
      <c r="N252" s="235"/>
      <c r="O252" s="235"/>
      <c r="P252" s="235"/>
      <c r="Q252" s="235"/>
      <c r="R252" s="235"/>
      <c r="S252" s="235"/>
      <c r="T252" s="236"/>
      <c r="AT252" s="237" t="s">
        <v>163</v>
      </c>
      <c r="AU252" s="237" t="s">
        <v>90</v>
      </c>
      <c r="AV252" s="15" t="s">
        <v>88</v>
      </c>
      <c r="AW252" s="15" t="s">
        <v>36</v>
      </c>
      <c r="AX252" s="15" t="s">
        <v>80</v>
      </c>
      <c r="AY252" s="237" t="s">
        <v>152</v>
      </c>
    </row>
    <row r="253" spans="1:65" s="13" customFormat="1" ht="11.25">
      <c r="B253" s="206"/>
      <c r="C253" s="207"/>
      <c r="D253" s="201" t="s">
        <v>163</v>
      </c>
      <c r="E253" s="208" t="s">
        <v>1</v>
      </c>
      <c r="F253" s="209" t="s">
        <v>346</v>
      </c>
      <c r="G253" s="207"/>
      <c r="H253" s="210">
        <v>11.154999999999999</v>
      </c>
      <c r="I253" s="211"/>
      <c r="J253" s="207"/>
      <c r="K253" s="207"/>
      <c r="L253" s="212"/>
      <c r="M253" s="213"/>
      <c r="N253" s="214"/>
      <c r="O253" s="214"/>
      <c r="P253" s="214"/>
      <c r="Q253" s="214"/>
      <c r="R253" s="214"/>
      <c r="S253" s="214"/>
      <c r="T253" s="215"/>
      <c r="AT253" s="216" t="s">
        <v>163</v>
      </c>
      <c r="AU253" s="216" t="s">
        <v>90</v>
      </c>
      <c r="AV253" s="13" t="s">
        <v>90</v>
      </c>
      <c r="AW253" s="13" t="s">
        <v>36</v>
      </c>
      <c r="AX253" s="13" t="s">
        <v>80</v>
      </c>
      <c r="AY253" s="216" t="s">
        <v>152</v>
      </c>
    </row>
    <row r="254" spans="1:65" s="14" customFormat="1" ht="11.25">
      <c r="B254" s="217"/>
      <c r="C254" s="218"/>
      <c r="D254" s="201" t="s">
        <v>163</v>
      </c>
      <c r="E254" s="219" t="s">
        <v>1</v>
      </c>
      <c r="F254" s="220" t="s">
        <v>165</v>
      </c>
      <c r="G254" s="218"/>
      <c r="H254" s="221">
        <v>11.154999999999999</v>
      </c>
      <c r="I254" s="222"/>
      <c r="J254" s="218"/>
      <c r="K254" s="218"/>
      <c r="L254" s="223"/>
      <c r="M254" s="224"/>
      <c r="N254" s="225"/>
      <c r="O254" s="225"/>
      <c r="P254" s="225"/>
      <c r="Q254" s="225"/>
      <c r="R254" s="225"/>
      <c r="S254" s="225"/>
      <c r="T254" s="226"/>
      <c r="AT254" s="227" t="s">
        <v>163</v>
      </c>
      <c r="AU254" s="227" t="s">
        <v>90</v>
      </c>
      <c r="AV254" s="14" t="s">
        <v>159</v>
      </c>
      <c r="AW254" s="14" t="s">
        <v>36</v>
      </c>
      <c r="AX254" s="14" t="s">
        <v>88</v>
      </c>
      <c r="AY254" s="227" t="s">
        <v>152</v>
      </c>
    </row>
    <row r="255" spans="1:65" s="2" customFormat="1" ht="16.5" customHeight="1">
      <c r="A255" s="35"/>
      <c r="B255" s="36"/>
      <c r="C255" s="188" t="s">
        <v>347</v>
      </c>
      <c r="D255" s="188" t="s">
        <v>155</v>
      </c>
      <c r="E255" s="189" t="s">
        <v>348</v>
      </c>
      <c r="F255" s="190" t="s">
        <v>349</v>
      </c>
      <c r="G255" s="191" t="s">
        <v>350</v>
      </c>
      <c r="H255" s="192">
        <v>5.78</v>
      </c>
      <c r="I255" s="193"/>
      <c r="J255" s="194">
        <f>ROUND(I255*H255,2)</f>
        <v>0</v>
      </c>
      <c r="K255" s="190" t="s">
        <v>1</v>
      </c>
      <c r="L255" s="40"/>
      <c r="M255" s="195" t="s">
        <v>1</v>
      </c>
      <c r="N255" s="196" t="s">
        <v>45</v>
      </c>
      <c r="O255" s="72"/>
      <c r="P255" s="197">
        <f>O255*H255</f>
        <v>0</v>
      </c>
      <c r="Q255" s="197">
        <v>1.0000000000000001E-5</v>
      </c>
      <c r="R255" s="197">
        <f>Q255*H255</f>
        <v>5.7800000000000009E-5</v>
      </c>
      <c r="S255" s="197">
        <v>0</v>
      </c>
      <c r="T255" s="198">
        <f>S255*H255</f>
        <v>0</v>
      </c>
      <c r="U255" s="35"/>
      <c r="V255" s="35"/>
      <c r="W255" s="35"/>
      <c r="X255" s="35"/>
      <c r="Y255" s="35"/>
      <c r="Z255" s="35"/>
      <c r="AA255" s="35"/>
      <c r="AB255" s="35"/>
      <c r="AC255" s="35"/>
      <c r="AD255" s="35"/>
      <c r="AE255" s="35"/>
      <c r="AR255" s="199" t="s">
        <v>258</v>
      </c>
      <c r="AT255" s="199" t="s">
        <v>155</v>
      </c>
      <c r="AU255" s="199" t="s">
        <v>90</v>
      </c>
      <c r="AY255" s="18" t="s">
        <v>152</v>
      </c>
      <c r="BE255" s="200">
        <f>IF(N255="základní",J255,0)</f>
        <v>0</v>
      </c>
      <c r="BF255" s="200">
        <f>IF(N255="snížená",J255,0)</f>
        <v>0</v>
      </c>
      <c r="BG255" s="200">
        <f>IF(N255="zákl. přenesená",J255,0)</f>
        <v>0</v>
      </c>
      <c r="BH255" s="200">
        <f>IF(N255="sníž. přenesená",J255,0)</f>
        <v>0</v>
      </c>
      <c r="BI255" s="200">
        <f>IF(N255="nulová",J255,0)</f>
        <v>0</v>
      </c>
      <c r="BJ255" s="18" t="s">
        <v>88</v>
      </c>
      <c r="BK255" s="200">
        <f>ROUND(I255*H255,2)</f>
        <v>0</v>
      </c>
      <c r="BL255" s="18" t="s">
        <v>258</v>
      </c>
      <c r="BM255" s="199" t="s">
        <v>351</v>
      </c>
    </row>
    <row r="256" spans="1:65" s="2" customFormat="1" ht="29.25">
      <c r="A256" s="35"/>
      <c r="B256" s="36"/>
      <c r="C256" s="37"/>
      <c r="D256" s="201" t="s">
        <v>161</v>
      </c>
      <c r="E256" s="37"/>
      <c r="F256" s="202" t="s">
        <v>352</v>
      </c>
      <c r="G256" s="37"/>
      <c r="H256" s="37"/>
      <c r="I256" s="203"/>
      <c r="J256" s="37"/>
      <c r="K256" s="37"/>
      <c r="L256" s="40"/>
      <c r="M256" s="204"/>
      <c r="N256" s="205"/>
      <c r="O256" s="72"/>
      <c r="P256" s="72"/>
      <c r="Q256" s="72"/>
      <c r="R256" s="72"/>
      <c r="S256" s="72"/>
      <c r="T256" s="73"/>
      <c r="U256" s="35"/>
      <c r="V256" s="35"/>
      <c r="W256" s="35"/>
      <c r="X256" s="35"/>
      <c r="Y256" s="35"/>
      <c r="Z256" s="35"/>
      <c r="AA256" s="35"/>
      <c r="AB256" s="35"/>
      <c r="AC256" s="35"/>
      <c r="AD256" s="35"/>
      <c r="AE256" s="35"/>
      <c r="AT256" s="18" t="s">
        <v>161</v>
      </c>
      <c r="AU256" s="18" t="s">
        <v>90</v>
      </c>
    </row>
    <row r="257" spans="1:65" s="15" customFormat="1" ht="11.25">
      <c r="B257" s="228"/>
      <c r="C257" s="229"/>
      <c r="D257" s="201" t="s">
        <v>163</v>
      </c>
      <c r="E257" s="230" t="s">
        <v>1</v>
      </c>
      <c r="F257" s="231" t="s">
        <v>345</v>
      </c>
      <c r="G257" s="229"/>
      <c r="H257" s="230" t="s">
        <v>1</v>
      </c>
      <c r="I257" s="232"/>
      <c r="J257" s="229"/>
      <c r="K257" s="229"/>
      <c r="L257" s="233"/>
      <c r="M257" s="234"/>
      <c r="N257" s="235"/>
      <c r="O257" s="235"/>
      <c r="P257" s="235"/>
      <c r="Q257" s="235"/>
      <c r="R257" s="235"/>
      <c r="S257" s="235"/>
      <c r="T257" s="236"/>
      <c r="AT257" s="237" t="s">
        <v>163</v>
      </c>
      <c r="AU257" s="237" t="s">
        <v>90</v>
      </c>
      <c r="AV257" s="15" t="s">
        <v>88</v>
      </c>
      <c r="AW257" s="15" t="s">
        <v>36</v>
      </c>
      <c r="AX257" s="15" t="s">
        <v>80</v>
      </c>
      <c r="AY257" s="237" t="s">
        <v>152</v>
      </c>
    </row>
    <row r="258" spans="1:65" s="13" customFormat="1" ht="11.25">
      <c r="B258" s="206"/>
      <c r="C258" s="207"/>
      <c r="D258" s="201" t="s">
        <v>163</v>
      </c>
      <c r="E258" s="208" t="s">
        <v>1</v>
      </c>
      <c r="F258" s="209" t="s">
        <v>353</v>
      </c>
      <c r="G258" s="207"/>
      <c r="H258" s="210">
        <v>5.78</v>
      </c>
      <c r="I258" s="211"/>
      <c r="J258" s="207"/>
      <c r="K258" s="207"/>
      <c r="L258" s="212"/>
      <c r="M258" s="213"/>
      <c r="N258" s="214"/>
      <c r="O258" s="214"/>
      <c r="P258" s="214"/>
      <c r="Q258" s="214"/>
      <c r="R258" s="214"/>
      <c r="S258" s="214"/>
      <c r="T258" s="215"/>
      <c r="AT258" s="216" t="s">
        <v>163</v>
      </c>
      <c r="AU258" s="216" t="s">
        <v>90</v>
      </c>
      <c r="AV258" s="13" t="s">
        <v>90</v>
      </c>
      <c r="AW258" s="13" t="s">
        <v>36</v>
      </c>
      <c r="AX258" s="13" t="s">
        <v>80</v>
      </c>
      <c r="AY258" s="216" t="s">
        <v>152</v>
      </c>
    </row>
    <row r="259" spans="1:65" s="14" customFormat="1" ht="11.25">
      <c r="B259" s="217"/>
      <c r="C259" s="218"/>
      <c r="D259" s="201" t="s">
        <v>163</v>
      </c>
      <c r="E259" s="219" t="s">
        <v>1</v>
      </c>
      <c r="F259" s="220" t="s">
        <v>165</v>
      </c>
      <c r="G259" s="218"/>
      <c r="H259" s="221">
        <v>5.78</v>
      </c>
      <c r="I259" s="222"/>
      <c r="J259" s="218"/>
      <c r="K259" s="218"/>
      <c r="L259" s="223"/>
      <c r="M259" s="224"/>
      <c r="N259" s="225"/>
      <c r="O259" s="225"/>
      <c r="P259" s="225"/>
      <c r="Q259" s="225"/>
      <c r="R259" s="225"/>
      <c r="S259" s="225"/>
      <c r="T259" s="226"/>
      <c r="AT259" s="227" t="s">
        <v>163</v>
      </c>
      <c r="AU259" s="227" t="s">
        <v>90</v>
      </c>
      <c r="AV259" s="14" t="s">
        <v>159</v>
      </c>
      <c r="AW259" s="14" t="s">
        <v>36</v>
      </c>
      <c r="AX259" s="14" t="s">
        <v>88</v>
      </c>
      <c r="AY259" s="227" t="s">
        <v>152</v>
      </c>
    </row>
    <row r="260" spans="1:65" s="2" customFormat="1" ht="16.5" customHeight="1">
      <c r="A260" s="35"/>
      <c r="B260" s="36"/>
      <c r="C260" s="188" t="s">
        <v>354</v>
      </c>
      <c r="D260" s="188" t="s">
        <v>155</v>
      </c>
      <c r="E260" s="189" t="s">
        <v>355</v>
      </c>
      <c r="F260" s="190" t="s">
        <v>356</v>
      </c>
      <c r="G260" s="191" t="s">
        <v>350</v>
      </c>
      <c r="H260" s="192">
        <v>11.56</v>
      </c>
      <c r="I260" s="193"/>
      <c r="J260" s="194">
        <f>ROUND(I260*H260,2)</f>
        <v>0</v>
      </c>
      <c r="K260" s="190" t="s">
        <v>169</v>
      </c>
      <c r="L260" s="40"/>
      <c r="M260" s="195" t="s">
        <v>1</v>
      </c>
      <c r="N260" s="196" t="s">
        <v>45</v>
      </c>
      <c r="O260" s="72"/>
      <c r="P260" s="197">
        <f>O260*H260</f>
        <v>0</v>
      </c>
      <c r="Q260" s="197">
        <v>3.6000000000000002E-4</v>
      </c>
      <c r="R260" s="197">
        <f>Q260*H260</f>
        <v>4.1616000000000005E-3</v>
      </c>
      <c r="S260" s="197">
        <v>0</v>
      </c>
      <c r="T260" s="198">
        <f>S260*H260</f>
        <v>0</v>
      </c>
      <c r="U260" s="35"/>
      <c r="V260" s="35"/>
      <c r="W260" s="35"/>
      <c r="X260" s="35"/>
      <c r="Y260" s="35"/>
      <c r="Z260" s="35"/>
      <c r="AA260" s="35"/>
      <c r="AB260" s="35"/>
      <c r="AC260" s="35"/>
      <c r="AD260" s="35"/>
      <c r="AE260" s="35"/>
      <c r="AR260" s="199" t="s">
        <v>258</v>
      </c>
      <c r="AT260" s="199" t="s">
        <v>155</v>
      </c>
      <c r="AU260" s="199" t="s">
        <v>90</v>
      </c>
      <c r="AY260" s="18" t="s">
        <v>152</v>
      </c>
      <c r="BE260" s="200">
        <f>IF(N260="základní",J260,0)</f>
        <v>0</v>
      </c>
      <c r="BF260" s="200">
        <f>IF(N260="snížená",J260,0)</f>
        <v>0</v>
      </c>
      <c r="BG260" s="200">
        <f>IF(N260="zákl. přenesená",J260,0)</f>
        <v>0</v>
      </c>
      <c r="BH260" s="200">
        <f>IF(N260="sníž. přenesená",J260,0)</f>
        <v>0</v>
      </c>
      <c r="BI260" s="200">
        <f>IF(N260="nulová",J260,0)</f>
        <v>0</v>
      </c>
      <c r="BJ260" s="18" t="s">
        <v>88</v>
      </c>
      <c r="BK260" s="200">
        <f>ROUND(I260*H260,2)</f>
        <v>0</v>
      </c>
      <c r="BL260" s="18" t="s">
        <v>258</v>
      </c>
      <c r="BM260" s="199" t="s">
        <v>357</v>
      </c>
    </row>
    <row r="261" spans="1:65" s="2" customFormat="1" ht="29.25">
      <c r="A261" s="35"/>
      <c r="B261" s="36"/>
      <c r="C261" s="37"/>
      <c r="D261" s="201" t="s">
        <v>161</v>
      </c>
      <c r="E261" s="37"/>
      <c r="F261" s="202" t="s">
        <v>358</v>
      </c>
      <c r="G261" s="37"/>
      <c r="H261" s="37"/>
      <c r="I261" s="203"/>
      <c r="J261" s="37"/>
      <c r="K261" s="37"/>
      <c r="L261" s="40"/>
      <c r="M261" s="204"/>
      <c r="N261" s="205"/>
      <c r="O261" s="72"/>
      <c r="P261" s="72"/>
      <c r="Q261" s="72"/>
      <c r="R261" s="72"/>
      <c r="S261" s="72"/>
      <c r="T261" s="73"/>
      <c r="U261" s="35"/>
      <c r="V261" s="35"/>
      <c r="W261" s="35"/>
      <c r="X261" s="35"/>
      <c r="Y261" s="35"/>
      <c r="Z261" s="35"/>
      <c r="AA261" s="35"/>
      <c r="AB261" s="35"/>
      <c r="AC261" s="35"/>
      <c r="AD261" s="35"/>
      <c r="AE261" s="35"/>
      <c r="AT261" s="18" t="s">
        <v>161</v>
      </c>
      <c r="AU261" s="18" t="s">
        <v>90</v>
      </c>
    </row>
    <row r="262" spans="1:65" s="15" customFormat="1" ht="11.25">
      <c r="B262" s="228"/>
      <c r="C262" s="229"/>
      <c r="D262" s="201" t="s">
        <v>163</v>
      </c>
      <c r="E262" s="230" t="s">
        <v>1</v>
      </c>
      <c r="F262" s="231" t="s">
        <v>359</v>
      </c>
      <c r="G262" s="229"/>
      <c r="H262" s="230" t="s">
        <v>1</v>
      </c>
      <c r="I262" s="232"/>
      <c r="J262" s="229"/>
      <c r="K262" s="229"/>
      <c r="L262" s="233"/>
      <c r="M262" s="234"/>
      <c r="N262" s="235"/>
      <c r="O262" s="235"/>
      <c r="P262" s="235"/>
      <c r="Q262" s="235"/>
      <c r="R262" s="235"/>
      <c r="S262" s="235"/>
      <c r="T262" s="236"/>
      <c r="AT262" s="237" t="s">
        <v>163</v>
      </c>
      <c r="AU262" s="237" t="s">
        <v>90</v>
      </c>
      <c r="AV262" s="15" t="s">
        <v>88</v>
      </c>
      <c r="AW262" s="15" t="s">
        <v>36</v>
      </c>
      <c r="AX262" s="15" t="s">
        <v>80</v>
      </c>
      <c r="AY262" s="237" t="s">
        <v>152</v>
      </c>
    </row>
    <row r="263" spans="1:65" s="13" customFormat="1" ht="11.25">
      <c r="B263" s="206"/>
      <c r="C263" s="207"/>
      <c r="D263" s="201" t="s">
        <v>163</v>
      </c>
      <c r="E263" s="208" t="s">
        <v>1</v>
      </c>
      <c r="F263" s="209" t="s">
        <v>360</v>
      </c>
      <c r="G263" s="207"/>
      <c r="H263" s="210">
        <v>11.56</v>
      </c>
      <c r="I263" s="211"/>
      <c r="J263" s="207"/>
      <c r="K263" s="207"/>
      <c r="L263" s="212"/>
      <c r="M263" s="213"/>
      <c r="N263" s="214"/>
      <c r="O263" s="214"/>
      <c r="P263" s="214"/>
      <c r="Q263" s="214"/>
      <c r="R263" s="214"/>
      <c r="S263" s="214"/>
      <c r="T263" s="215"/>
      <c r="AT263" s="216" t="s">
        <v>163</v>
      </c>
      <c r="AU263" s="216" t="s">
        <v>90</v>
      </c>
      <c r="AV263" s="13" t="s">
        <v>90</v>
      </c>
      <c r="AW263" s="13" t="s">
        <v>36</v>
      </c>
      <c r="AX263" s="13" t="s">
        <v>80</v>
      </c>
      <c r="AY263" s="216" t="s">
        <v>152</v>
      </c>
    </row>
    <row r="264" spans="1:65" s="14" customFormat="1" ht="11.25">
      <c r="B264" s="217"/>
      <c r="C264" s="218"/>
      <c r="D264" s="201" t="s">
        <v>163</v>
      </c>
      <c r="E264" s="219" t="s">
        <v>1</v>
      </c>
      <c r="F264" s="220" t="s">
        <v>165</v>
      </c>
      <c r="G264" s="218"/>
      <c r="H264" s="221">
        <v>11.56</v>
      </c>
      <c r="I264" s="222"/>
      <c r="J264" s="218"/>
      <c r="K264" s="218"/>
      <c r="L264" s="223"/>
      <c r="M264" s="224"/>
      <c r="N264" s="225"/>
      <c r="O264" s="225"/>
      <c r="P264" s="225"/>
      <c r="Q264" s="225"/>
      <c r="R264" s="225"/>
      <c r="S264" s="225"/>
      <c r="T264" s="226"/>
      <c r="AT264" s="227" t="s">
        <v>163</v>
      </c>
      <c r="AU264" s="227" t="s">
        <v>90</v>
      </c>
      <c r="AV264" s="14" t="s">
        <v>159</v>
      </c>
      <c r="AW264" s="14" t="s">
        <v>36</v>
      </c>
      <c r="AX264" s="14" t="s">
        <v>88</v>
      </c>
      <c r="AY264" s="227" t="s">
        <v>152</v>
      </c>
    </row>
    <row r="265" spans="1:65" s="2" customFormat="1" ht="21.75" customHeight="1">
      <c r="A265" s="35"/>
      <c r="B265" s="36"/>
      <c r="C265" s="188" t="s">
        <v>361</v>
      </c>
      <c r="D265" s="188" t="s">
        <v>155</v>
      </c>
      <c r="E265" s="189" t="s">
        <v>362</v>
      </c>
      <c r="F265" s="190" t="s">
        <v>363</v>
      </c>
      <c r="G265" s="191" t="s">
        <v>158</v>
      </c>
      <c r="H265" s="192">
        <v>11.154999999999999</v>
      </c>
      <c r="I265" s="193"/>
      <c r="J265" s="194">
        <f>ROUND(I265*H265,2)</f>
        <v>0</v>
      </c>
      <c r="K265" s="190" t="s">
        <v>169</v>
      </c>
      <c r="L265" s="40"/>
      <c r="M265" s="195" t="s">
        <v>1</v>
      </c>
      <c r="N265" s="196" t="s">
        <v>45</v>
      </c>
      <c r="O265" s="72"/>
      <c r="P265" s="197">
        <f>O265*H265</f>
        <v>0</v>
      </c>
      <c r="Q265" s="197">
        <v>0</v>
      </c>
      <c r="R265" s="197">
        <f>Q265*H265</f>
        <v>0</v>
      </c>
      <c r="S265" s="197">
        <v>0</v>
      </c>
      <c r="T265" s="198">
        <f>S265*H265</f>
        <v>0</v>
      </c>
      <c r="U265" s="35"/>
      <c r="V265" s="35"/>
      <c r="W265" s="35"/>
      <c r="X265" s="35"/>
      <c r="Y265" s="35"/>
      <c r="Z265" s="35"/>
      <c r="AA265" s="35"/>
      <c r="AB265" s="35"/>
      <c r="AC265" s="35"/>
      <c r="AD265" s="35"/>
      <c r="AE265" s="35"/>
      <c r="AR265" s="199" t="s">
        <v>258</v>
      </c>
      <c r="AT265" s="199" t="s">
        <v>155</v>
      </c>
      <c r="AU265" s="199" t="s">
        <v>90</v>
      </c>
      <c r="AY265" s="18" t="s">
        <v>152</v>
      </c>
      <c r="BE265" s="200">
        <f>IF(N265="základní",J265,0)</f>
        <v>0</v>
      </c>
      <c r="BF265" s="200">
        <f>IF(N265="snížená",J265,0)</f>
        <v>0</v>
      </c>
      <c r="BG265" s="200">
        <f>IF(N265="zákl. přenesená",J265,0)</f>
        <v>0</v>
      </c>
      <c r="BH265" s="200">
        <f>IF(N265="sníž. přenesená",J265,0)</f>
        <v>0</v>
      </c>
      <c r="BI265" s="200">
        <f>IF(N265="nulová",J265,0)</f>
        <v>0</v>
      </c>
      <c r="BJ265" s="18" t="s">
        <v>88</v>
      </c>
      <c r="BK265" s="200">
        <f>ROUND(I265*H265,2)</f>
        <v>0</v>
      </c>
      <c r="BL265" s="18" t="s">
        <v>258</v>
      </c>
      <c r="BM265" s="199" t="s">
        <v>364</v>
      </c>
    </row>
    <row r="266" spans="1:65" s="2" customFormat="1" ht="19.5">
      <c r="A266" s="35"/>
      <c r="B266" s="36"/>
      <c r="C266" s="37"/>
      <c r="D266" s="201" t="s">
        <v>161</v>
      </c>
      <c r="E266" s="37"/>
      <c r="F266" s="202" t="s">
        <v>365</v>
      </c>
      <c r="G266" s="37"/>
      <c r="H266" s="37"/>
      <c r="I266" s="203"/>
      <c r="J266" s="37"/>
      <c r="K266" s="37"/>
      <c r="L266" s="40"/>
      <c r="M266" s="204"/>
      <c r="N266" s="205"/>
      <c r="O266" s="72"/>
      <c r="P266" s="72"/>
      <c r="Q266" s="72"/>
      <c r="R266" s="72"/>
      <c r="S266" s="72"/>
      <c r="T266" s="73"/>
      <c r="U266" s="35"/>
      <c r="V266" s="35"/>
      <c r="W266" s="35"/>
      <c r="X266" s="35"/>
      <c r="Y266" s="35"/>
      <c r="Z266" s="35"/>
      <c r="AA266" s="35"/>
      <c r="AB266" s="35"/>
      <c r="AC266" s="35"/>
      <c r="AD266" s="35"/>
      <c r="AE266" s="35"/>
      <c r="AT266" s="18" t="s">
        <v>161</v>
      </c>
      <c r="AU266" s="18" t="s">
        <v>90</v>
      </c>
    </row>
    <row r="267" spans="1:65" s="2" customFormat="1" ht="16.5" customHeight="1">
      <c r="A267" s="35"/>
      <c r="B267" s="36"/>
      <c r="C267" s="188" t="s">
        <v>366</v>
      </c>
      <c r="D267" s="188" t="s">
        <v>155</v>
      </c>
      <c r="E267" s="189" t="s">
        <v>367</v>
      </c>
      <c r="F267" s="190" t="s">
        <v>368</v>
      </c>
      <c r="G267" s="191" t="s">
        <v>158</v>
      </c>
      <c r="H267" s="192">
        <v>11.154999999999999</v>
      </c>
      <c r="I267" s="193"/>
      <c r="J267" s="194">
        <f>ROUND(I267*H267,2)</f>
        <v>0</v>
      </c>
      <c r="K267" s="190" t="s">
        <v>169</v>
      </c>
      <c r="L267" s="40"/>
      <c r="M267" s="195" t="s">
        <v>1</v>
      </c>
      <c r="N267" s="196" t="s">
        <v>45</v>
      </c>
      <c r="O267" s="72"/>
      <c r="P267" s="197">
        <f>O267*H267</f>
        <v>0</v>
      </c>
      <c r="Q267" s="197">
        <v>1.4E-3</v>
      </c>
      <c r="R267" s="197">
        <f>Q267*H267</f>
        <v>1.5616999999999999E-2</v>
      </c>
      <c r="S267" s="197">
        <v>0</v>
      </c>
      <c r="T267" s="198">
        <f>S267*H267</f>
        <v>0</v>
      </c>
      <c r="U267" s="35"/>
      <c r="V267" s="35"/>
      <c r="W267" s="35"/>
      <c r="X267" s="35"/>
      <c r="Y267" s="35"/>
      <c r="Z267" s="35"/>
      <c r="AA267" s="35"/>
      <c r="AB267" s="35"/>
      <c r="AC267" s="35"/>
      <c r="AD267" s="35"/>
      <c r="AE267" s="35"/>
      <c r="AR267" s="199" t="s">
        <v>258</v>
      </c>
      <c r="AT267" s="199" t="s">
        <v>155</v>
      </c>
      <c r="AU267" s="199" t="s">
        <v>90</v>
      </c>
      <c r="AY267" s="18" t="s">
        <v>152</v>
      </c>
      <c r="BE267" s="200">
        <f>IF(N267="základní",J267,0)</f>
        <v>0</v>
      </c>
      <c r="BF267" s="200">
        <f>IF(N267="snížená",J267,0)</f>
        <v>0</v>
      </c>
      <c r="BG267" s="200">
        <f>IF(N267="zákl. přenesená",J267,0)</f>
        <v>0</v>
      </c>
      <c r="BH267" s="200">
        <f>IF(N267="sníž. přenesená",J267,0)</f>
        <v>0</v>
      </c>
      <c r="BI267" s="200">
        <f>IF(N267="nulová",J267,0)</f>
        <v>0</v>
      </c>
      <c r="BJ267" s="18" t="s">
        <v>88</v>
      </c>
      <c r="BK267" s="200">
        <f>ROUND(I267*H267,2)</f>
        <v>0</v>
      </c>
      <c r="BL267" s="18" t="s">
        <v>258</v>
      </c>
      <c r="BM267" s="199" t="s">
        <v>369</v>
      </c>
    </row>
    <row r="268" spans="1:65" s="2" customFormat="1" ht="19.5">
      <c r="A268" s="35"/>
      <c r="B268" s="36"/>
      <c r="C268" s="37"/>
      <c r="D268" s="201" t="s">
        <v>161</v>
      </c>
      <c r="E268" s="37"/>
      <c r="F268" s="202" t="s">
        <v>370</v>
      </c>
      <c r="G268" s="37"/>
      <c r="H268" s="37"/>
      <c r="I268" s="203"/>
      <c r="J268" s="37"/>
      <c r="K268" s="37"/>
      <c r="L268" s="40"/>
      <c r="M268" s="204"/>
      <c r="N268" s="205"/>
      <c r="O268" s="72"/>
      <c r="P268" s="72"/>
      <c r="Q268" s="72"/>
      <c r="R268" s="72"/>
      <c r="S268" s="72"/>
      <c r="T268" s="73"/>
      <c r="U268" s="35"/>
      <c r="V268" s="35"/>
      <c r="W268" s="35"/>
      <c r="X268" s="35"/>
      <c r="Y268" s="35"/>
      <c r="Z268" s="35"/>
      <c r="AA268" s="35"/>
      <c r="AB268" s="35"/>
      <c r="AC268" s="35"/>
      <c r="AD268" s="35"/>
      <c r="AE268" s="35"/>
      <c r="AT268" s="18" t="s">
        <v>161</v>
      </c>
      <c r="AU268" s="18" t="s">
        <v>90</v>
      </c>
    </row>
    <row r="269" spans="1:65" s="2" customFormat="1" ht="24.2" customHeight="1">
      <c r="A269" s="35"/>
      <c r="B269" s="36"/>
      <c r="C269" s="188" t="s">
        <v>371</v>
      </c>
      <c r="D269" s="188" t="s">
        <v>155</v>
      </c>
      <c r="E269" s="189" t="s">
        <v>372</v>
      </c>
      <c r="F269" s="190" t="s">
        <v>373</v>
      </c>
      <c r="G269" s="191" t="s">
        <v>158</v>
      </c>
      <c r="H269" s="192">
        <v>92.2</v>
      </c>
      <c r="I269" s="193"/>
      <c r="J269" s="194">
        <f>ROUND(I269*H269,2)</f>
        <v>0</v>
      </c>
      <c r="K269" s="190" t="s">
        <v>169</v>
      </c>
      <c r="L269" s="40"/>
      <c r="M269" s="195" t="s">
        <v>1</v>
      </c>
      <c r="N269" s="196" t="s">
        <v>45</v>
      </c>
      <c r="O269" s="72"/>
      <c r="P269" s="197">
        <f>O269*H269</f>
        <v>0</v>
      </c>
      <c r="Q269" s="197">
        <v>1.6150000000000001E-2</v>
      </c>
      <c r="R269" s="197">
        <f>Q269*H269</f>
        <v>1.4890300000000001</v>
      </c>
      <c r="S269" s="197">
        <v>0</v>
      </c>
      <c r="T269" s="198">
        <f>S269*H269</f>
        <v>0</v>
      </c>
      <c r="U269" s="35"/>
      <c r="V269" s="35"/>
      <c r="W269" s="35"/>
      <c r="X269" s="35"/>
      <c r="Y269" s="35"/>
      <c r="Z269" s="35"/>
      <c r="AA269" s="35"/>
      <c r="AB269" s="35"/>
      <c r="AC269" s="35"/>
      <c r="AD269" s="35"/>
      <c r="AE269" s="35"/>
      <c r="AR269" s="199" t="s">
        <v>258</v>
      </c>
      <c r="AT269" s="199" t="s">
        <v>155</v>
      </c>
      <c r="AU269" s="199" t="s">
        <v>90</v>
      </c>
      <c r="AY269" s="18" t="s">
        <v>152</v>
      </c>
      <c r="BE269" s="200">
        <f>IF(N269="základní",J269,0)</f>
        <v>0</v>
      </c>
      <c r="BF269" s="200">
        <f>IF(N269="snížená",J269,0)</f>
        <v>0</v>
      </c>
      <c r="BG269" s="200">
        <f>IF(N269="zákl. přenesená",J269,0)</f>
        <v>0</v>
      </c>
      <c r="BH269" s="200">
        <f>IF(N269="sníž. přenesená",J269,0)</f>
        <v>0</v>
      </c>
      <c r="BI269" s="200">
        <f>IF(N269="nulová",J269,0)</f>
        <v>0</v>
      </c>
      <c r="BJ269" s="18" t="s">
        <v>88</v>
      </c>
      <c r="BK269" s="200">
        <f>ROUND(I269*H269,2)</f>
        <v>0</v>
      </c>
      <c r="BL269" s="18" t="s">
        <v>258</v>
      </c>
      <c r="BM269" s="199" t="s">
        <v>374</v>
      </c>
    </row>
    <row r="270" spans="1:65" s="2" customFormat="1" ht="29.25">
      <c r="A270" s="35"/>
      <c r="B270" s="36"/>
      <c r="C270" s="37"/>
      <c r="D270" s="201" t="s">
        <v>161</v>
      </c>
      <c r="E270" s="37"/>
      <c r="F270" s="202" t="s">
        <v>375</v>
      </c>
      <c r="G270" s="37"/>
      <c r="H270" s="37"/>
      <c r="I270" s="203"/>
      <c r="J270" s="37"/>
      <c r="K270" s="37"/>
      <c r="L270" s="40"/>
      <c r="M270" s="204"/>
      <c r="N270" s="205"/>
      <c r="O270" s="72"/>
      <c r="P270" s="72"/>
      <c r="Q270" s="72"/>
      <c r="R270" s="72"/>
      <c r="S270" s="72"/>
      <c r="T270" s="73"/>
      <c r="U270" s="35"/>
      <c r="V270" s="35"/>
      <c r="W270" s="35"/>
      <c r="X270" s="35"/>
      <c r="Y270" s="35"/>
      <c r="Z270" s="35"/>
      <c r="AA270" s="35"/>
      <c r="AB270" s="35"/>
      <c r="AC270" s="35"/>
      <c r="AD270" s="35"/>
      <c r="AE270" s="35"/>
      <c r="AT270" s="18" t="s">
        <v>161</v>
      </c>
      <c r="AU270" s="18" t="s">
        <v>90</v>
      </c>
    </row>
    <row r="271" spans="1:65" s="13" customFormat="1" ht="11.25">
      <c r="B271" s="206"/>
      <c r="C271" s="207"/>
      <c r="D271" s="201" t="s">
        <v>163</v>
      </c>
      <c r="E271" s="208" t="s">
        <v>1</v>
      </c>
      <c r="F271" s="209" t="s">
        <v>376</v>
      </c>
      <c r="G271" s="207"/>
      <c r="H271" s="210">
        <v>19.600000000000001</v>
      </c>
      <c r="I271" s="211"/>
      <c r="J271" s="207"/>
      <c r="K271" s="207"/>
      <c r="L271" s="212"/>
      <c r="M271" s="213"/>
      <c r="N271" s="214"/>
      <c r="O271" s="214"/>
      <c r="P271" s="214"/>
      <c r="Q271" s="214"/>
      <c r="R271" s="214"/>
      <c r="S271" s="214"/>
      <c r="T271" s="215"/>
      <c r="AT271" s="216" t="s">
        <v>163</v>
      </c>
      <c r="AU271" s="216" t="s">
        <v>90</v>
      </c>
      <c r="AV271" s="13" t="s">
        <v>90</v>
      </c>
      <c r="AW271" s="13" t="s">
        <v>36</v>
      </c>
      <c r="AX271" s="13" t="s">
        <v>80</v>
      </c>
      <c r="AY271" s="216" t="s">
        <v>152</v>
      </c>
    </row>
    <row r="272" spans="1:65" s="13" customFormat="1" ht="11.25">
      <c r="B272" s="206"/>
      <c r="C272" s="207"/>
      <c r="D272" s="201" t="s">
        <v>163</v>
      </c>
      <c r="E272" s="208" t="s">
        <v>1</v>
      </c>
      <c r="F272" s="209" t="s">
        <v>377</v>
      </c>
      <c r="G272" s="207"/>
      <c r="H272" s="210">
        <v>32.799999999999997</v>
      </c>
      <c r="I272" s="211"/>
      <c r="J272" s="207"/>
      <c r="K272" s="207"/>
      <c r="L272" s="212"/>
      <c r="M272" s="213"/>
      <c r="N272" s="214"/>
      <c r="O272" s="214"/>
      <c r="P272" s="214"/>
      <c r="Q272" s="214"/>
      <c r="R272" s="214"/>
      <c r="S272" s="214"/>
      <c r="T272" s="215"/>
      <c r="AT272" s="216" t="s">
        <v>163</v>
      </c>
      <c r="AU272" s="216" t="s">
        <v>90</v>
      </c>
      <c r="AV272" s="13" t="s">
        <v>90</v>
      </c>
      <c r="AW272" s="13" t="s">
        <v>36</v>
      </c>
      <c r="AX272" s="13" t="s">
        <v>80</v>
      </c>
      <c r="AY272" s="216" t="s">
        <v>152</v>
      </c>
    </row>
    <row r="273" spans="1:65" s="13" customFormat="1" ht="11.25">
      <c r="B273" s="206"/>
      <c r="C273" s="207"/>
      <c r="D273" s="201" t="s">
        <v>163</v>
      </c>
      <c r="E273" s="208" t="s">
        <v>1</v>
      </c>
      <c r="F273" s="209" t="s">
        <v>378</v>
      </c>
      <c r="G273" s="207"/>
      <c r="H273" s="210">
        <v>16.8</v>
      </c>
      <c r="I273" s="211"/>
      <c r="J273" s="207"/>
      <c r="K273" s="207"/>
      <c r="L273" s="212"/>
      <c r="M273" s="213"/>
      <c r="N273" s="214"/>
      <c r="O273" s="214"/>
      <c r="P273" s="214"/>
      <c r="Q273" s="214"/>
      <c r="R273" s="214"/>
      <c r="S273" s="214"/>
      <c r="T273" s="215"/>
      <c r="AT273" s="216" t="s">
        <v>163</v>
      </c>
      <c r="AU273" s="216" t="s">
        <v>90</v>
      </c>
      <c r="AV273" s="13" t="s">
        <v>90</v>
      </c>
      <c r="AW273" s="13" t="s">
        <v>36</v>
      </c>
      <c r="AX273" s="13" t="s">
        <v>80</v>
      </c>
      <c r="AY273" s="216" t="s">
        <v>152</v>
      </c>
    </row>
    <row r="274" spans="1:65" s="13" customFormat="1" ht="11.25">
      <c r="B274" s="206"/>
      <c r="C274" s="207"/>
      <c r="D274" s="201" t="s">
        <v>163</v>
      </c>
      <c r="E274" s="208" t="s">
        <v>1</v>
      </c>
      <c r="F274" s="209" t="s">
        <v>379</v>
      </c>
      <c r="G274" s="207"/>
      <c r="H274" s="210">
        <v>23</v>
      </c>
      <c r="I274" s="211"/>
      <c r="J274" s="207"/>
      <c r="K274" s="207"/>
      <c r="L274" s="212"/>
      <c r="M274" s="213"/>
      <c r="N274" s="214"/>
      <c r="O274" s="214"/>
      <c r="P274" s="214"/>
      <c r="Q274" s="214"/>
      <c r="R274" s="214"/>
      <c r="S274" s="214"/>
      <c r="T274" s="215"/>
      <c r="AT274" s="216" t="s">
        <v>163</v>
      </c>
      <c r="AU274" s="216" t="s">
        <v>90</v>
      </c>
      <c r="AV274" s="13" t="s">
        <v>90</v>
      </c>
      <c r="AW274" s="13" t="s">
        <v>36</v>
      </c>
      <c r="AX274" s="13" t="s">
        <v>80</v>
      </c>
      <c r="AY274" s="216" t="s">
        <v>152</v>
      </c>
    </row>
    <row r="275" spans="1:65" s="14" customFormat="1" ht="11.25">
      <c r="B275" s="217"/>
      <c r="C275" s="218"/>
      <c r="D275" s="201" t="s">
        <v>163</v>
      </c>
      <c r="E275" s="219" t="s">
        <v>1</v>
      </c>
      <c r="F275" s="220" t="s">
        <v>165</v>
      </c>
      <c r="G275" s="218"/>
      <c r="H275" s="221">
        <v>92.2</v>
      </c>
      <c r="I275" s="222"/>
      <c r="J275" s="218"/>
      <c r="K275" s="218"/>
      <c r="L275" s="223"/>
      <c r="M275" s="224"/>
      <c r="N275" s="225"/>
      <c r="O275" s="225"/>
      <c r="P275" s="225"/>
      <c r="Q275" s="225"/>
      <c r="R275" s="225"/>
      <c r="S275" s="225"/>
      <c r="T275" s="226"/>
      <c r="AT275" s="227" t="s">
        <v>163</v>
      </c>
      <c r="AU275" s="227" t="s">
        <v>90</v>
      </c>
      <c r="AV275" s="14" t="s">
        <v>159</v>
      </c>
      <c r="AW275" s="14" t="s">
        <v>36</v>
      </c>
      <c r="AX275" s="14" t="s">
        <v>88</v>
      </c>
      <c r="AY275" s="227" t="s">
        <v>152</v>
      </c>
    </row>
    <row r="276" spans="1:65" s="2" customFormat="1" ht="16.5" customHeight="1">
      <c r="A276" s="35"/>
      <c r="B276" s="36"/>
      <c r="C276" s="188" t="s">
        <v>380</v>
      </c>
      <c r="D276" s="188" t="s">
        <v>155</v>
      </c>
      <c r="E276" s="189" t="s">
        <v>381</v>
      </c>
      <c r="F276" s="190" t="s">
        <v>382</v>
      </c>
      <c r="G276" s="191" t="s">
        <v>158</v>
      </c>
      <c r="H276" s="192">
        <v>92.2</v>
      </c>
      <c r="I276" s="193"/>
      <c r="J276" s="194">
        <f>ROUND(I276*H276,2)</f>
        <v>0</v>
      </c>
      <c r="K276" s="190" t="s">
        <v>169</v>
      </c>
      <c r="L276" s="40"/>
      <c r="M276" s="195" t="s">
        <v>1</v>
      </c>
      <c r="N276" s="196" t="s">
        <v>45</v>
      </c>
      <c r="O276" s="72"/>
      <c r="P276" s="197">
        <f>O276*H276</f>
        <v>0</v>
      </c>
      <c r="Q276" s="197">
        <v>1E-4</v>
      </c>
      <c r="R276" s="197">
        <f>Q276*H276</f>
        <v>9.2200000000000008E-3</v>
      </c>
      <c r="S276" s="197">
        <v>0</v>
      </c>
      <c r="T276" s="198">
        <f>S276*H276</f>
        <v>0</v>
      </c>
      <c r="U276" s="35"/>
      <c r="V276" s="35"/>
      <c r="W276" s="35"/>
      <c r="X276" s="35"/>
      <c r="Y276" s="35"/>
      <c r="Z276" s="35"/>
      <c r="AA276" s="35"/>
      <c r="AB276" s="35"/>
      <c r="AC276" s="35"/>
      <c r="AD276" s="35"/>
      <c r="AE276" s="35"/>
      <c r="AR276" s="199" t="s">
        <v>258</v>
      </c>
      <c r="AT276" s="199" t="s">
        <v>155</v>
      </c>
      <c r="AU276" s="199" t="s">
        <v>90</v>
      </c>
      <c r="AY276" s="18" t="s">
        <v>152</v>
      </c>
      <c r="BE276" s="200">
        <f>IF(N276="základní",J276,0)</f>
        <v>0</v>
      </c>
      <c r="BF276" s="200">
        <f>IF(N276="snížená",J276,0)</f>
        <v>0</v>
      </c>
      <c r="BG276" s="200">
        <f>IF(N276="zákl. přenesená",J276,0)</f>
        <v>0</v>
      </c>
      <c r="BH276" s="200">
        <f>IF(N276="sníž. přenesená",J276,0)</f>
        <v>0</v>
      </c>
      <c r="BI276" s="200">
        <f>IF(N276="nulová",J276,0)</f>
        <v>0</v>
      </c>
      <c r="BJ276" s="18" t="s">
        <v>88</v>
      </c>
      <c r="BK276" s="200">
        <f>ROUND(I276*H276,2)</f>
        <v>0</v>
      </c>
      <c r="BL276" s="18" t="s">
        <v>258</v>
      </c>
      <c r="BM276" s="199" t="s">
        <v>383</v>
      </c>
    </row>
    <row r="277" spans="1:65" s="2" customFormat="1" ht="19.5">
      <c r="A277" s="35"/>
      <c r="B277" s="36"/>
      <c r="C277" s="37"/>
      <c r="D277" s="201" t="s">
        <v>161</v>
      </c>
      <c r="E277" s="37"/>
      <c r="F277" s="202" t="s">
        <v>384</v>
      </c>
      <c r="G277" s="37"/>
      <c r="H277" s="37"/>
      <c r="I277" s="203"/>
      <c r="J277" s="37"/>
      <c r="K277" s="37"/>
      <c r="L277" s="40"/>
      <c r="M277" s="204"/>
      <c r="N277" s="205"/>
      <c r="O277" s="72"/>
      <c r="P277" s="72"/>
      <c r="Q277" s="72"/>
      <c r="R277" s="72"/>
      <c r="S277" s="72"/>
      <c r="T277" s="73"/>
      <c r="U277" s="35"/>
      <c r="V277" s="35"/>
      <c r="W277" s="35"/>
      <c r="X277" s="35"/>
      <c r="Y277" s="35"/>
      <c r="Z277" s="35"/>
      <c r="AA277" s="35"/>
      <c r="AB277" s="35"/>
      <c r="AC277" s="35"/>
      <c r="AD277" s="35"/>
      <c r="AE277" s="35"/>
      <c r="AT277" s="18" t="s">
        <v>161</v>
      </c>
      <c r="AU277" s="18" t="s">
        <v>90</v>
      </c>
    </row>
    <row r="278" spans="1:65" s="13" customFormat="1" ht="11.25">
      <c r="B278" s="206"/>
      <c r="C278" s="207"/>
      <c r="D278" s="201" t="s">
        <v>163</v>
      </c>
      <c r="E278" s="208" t="s">
        <v>1</v>
      </c>
      <c r="F278" s="209" t="s">
        <v>376</v>
      </c>
      <c r="G278" s="207"/>
      <c r="H278" s="210">
        <v>19.600000000000001</v>
      </c>
      <c r="I278" s="211"/>
      <c r="J278" s="207"/>
      <c r="K278" s="207"/>
      <c r="L278" s="212"/>
      <c r="M278" s="213"/>
      <c r="N278" s="214"/>
      <c r="O278" s="214"/>
      <c r="P278" s="214"/>
      <c r="Q278" s="214"/>
      <c r="R278" s="214"/>
      <c r="S278" s="214"/>
      <c r="T278" s="215"/>
      <c r="AT278" s="216" t="s">
        <v>163</v>
      </c>
      <c r="AU278" s="216" t="s">
        <v>90</v>
      </c>
      <c r="AV278" s="13" t="s">
        <v>90</v>
      </c>
      <c r="AW278" s="13" t="s">
        <v>36</v>
      </c>
      <c r="AX278" s="13" t="s">
        <v>80</v>
      </c>
      <c r="AY278" s="216" t="s">
        <v>152</v>
      </c>
    </row>
    <row r="279" spans="1:65" s="13" customFormat="1" ht="11.25">
      <c r="B279" s="206"/>
      <c r="C279" s="207"/>
      <c r="D279" s="201" t="s">
        <v>163</v>
      </c>
      <c r="E279" s="208" t="s">
        <v>1</v>
      </c>
      <c r="F279" s="209" t="s">
        <v>377</v>
      </c>
      <c r="G279" s="207"/>
      <c r="H279" s="210">
        <v>32.799999999999997</v>
      </c>
      <c r="I279" s="211"/>
      <c r="J279" s="207"/>
      <c r="K279" s="207"/>
      <c r="L279" s="212"/>
      <c r="M279" s="213"/>
      <c r="N279" s="214"/>
      <c r="O279" s="214"/>
      <c r="P279" s="214"/>
      <c r="Q279" s="214"/>
      <c r="R279" s="214"/>
      <c r="S279" s="214"/>
      <c r="T279" s="215"/>
      <c r="AT279" s="216" t="s">
        <v>163</v>
      </c>
      <c r="AU279" s="216" t="s">
        <v>90</v>
      </c>
      <c r="AV279" s="13" t="s">
        <v>90</v>
      </c>
      <c r="AW279" s="13" t="s">
        <v>36</v>
      </c>
      <c r="AX279" s="13" t="s">
        <v>80</v>
      </c>
      <c r="AY279" s="216" t="s">
        <v>152</v>
      </c>
    </row>
    <row r="280" spans="1:65" s="13" customFormat="1" ht="11.25">
      <c r="B280" s="206"/>
      <c r="C280" s="207"/>
      <c r="D280" s="201" t="s">
        <v>163</v>
      </c>
      <c r="E280" s="208" t="s">
        <v>1</v>
      </c>
      <c r="F280" s="209" t="s">
        <v>378</v>
      </c>
      <c r="G280" s="207"/>
      <c r="H280" s="210">
        <v>16.8</v>
      </c>
      <c r="I280" s="211"/>
      <c r="J280" s="207"/>
      <c r="K280" s="207"/>
      <c r="L280" s="212"/>
      <c r="M280" s="213"/>
      <c r="N280" s="214"/>
      <c r="O280" s="214"/>
      <c r="P280" s="214"/>
      <c r="Q280" s="214"/>
      <c r="R280" s="214"/>
      <c r="S280" s="214"/>
      <c r="T280" s="215"/>
      <c r="AT280" s="216" t="s">
        <v>163</v>
      </c>
      <c r="AU280" s="216" t="s">
        <v>90</v>
      </c>
      <c r="AV280" s="13" t="s">
        <v>90</v>
      </c>
      <c r="AW280" s="13" t="s">
        <v>36</v>
      </c>
      <c r="AX280" s="13" t="s">
        <v>80</v>
      </c>
      <c r="AY280" s="216" t="s">
        <v>152</v>
      </c>
    </row>
    <row r="281" spans="1:65" s="13" customFormat="1" ht="11.25">
      <c r="B281" s="206"/>
      <c r="C281" s="207"/>
      <c r="D281" s="201" t="s">
        <v>163</v>
      </c>
      <c r="E281" s="208" t="s">
        <v>1</v>
      </c>
      <c r="F281" s="209" t="s">
        <v>379</v>
      </c>
      <c r="G281" s="207"/>
      <c r="H281" s="210">
        <v>23</v>
      </c>
      <c r="I281" s="211"/>
      <c r="J281" s="207"/>
      <c r="K281" s="207"/>
      <c r="L281" s="212"/>
      <c r="M281" s="213"/>
      <c r="N281" s="214"/>
      <c r="O281" s="214"/>
      <c r="P281" s="214"/>
      <c r="Q281" s="214"/>
      <c r="R281" s="214"/>
      <c r="S281" s="214"/>
      <c r="T281" s="215"/>
      <c r="AT281" s="216" t="s">
        <v>163</v>
      </c>
      <c r="AU281" s="216" t="s">
        <v>90</v>
      </c>
      <c r="AV281" s="13" t="s">
        <v>90</v>
      </c>
      <c r="AW281" s="13" t="s">
        <v>36</v>
      </c>
      <c r="AX281" s="13" t="s">
        <v>80</v>
      </c>
      <c r="AY281" s="216" t="s">
        <v>152</v>
      </c>
    </row>
    <row r="282" spans="1:65" s="14" customFormat="1" ht="11.25">
      <c r="B282" s="217"/>
      <c r="C282" s="218"/>
      <c r="D282" s="201" t="s">
        <v>163</v>
      </c>
      <c r="E282" s="219" t="s">
        <v>1</v>
      </c>
      <c r="F282" s="220" t="s">
        <v>165</v>
      </c>
      <c r="G282" s="218"/>
      <c r="H282" s="221">
        <v>92.2</v>
      </c>
      <c r="I282" s="222"/>
      <c r="J282" s="218"/>
      <c r="K282" s="218"/>
      <c r="L282" s="223"/>
      <c r="M282" s="224"/>
      <c r="N282" s="225"/>
      <c r="O282" s="225"/>
      <c r="P282" s="225"/>
      <c r="Q282" s="225"/>
      <c r="R282" s="225"/>
      <c r="S282" s="225"/>
      <c r="T282" s="226"/>
      <c r="AT282" s="227" t="s">
        <v>163</v>
      </c>
      <c r="AU282" s="227" t="s">
        <v>90</v>
      </c>
      <c r="AV282" s="14" t="s">
        <v>159</v>
      </c>
      <c r="AW282" s="14" t="s">
        <v>36</v>
      </c>
      <c r="AX282" s="14" t="s">
        <v>88</v>
      </c>
      <c r="AY282" s="227" t="s">
        <v>152</v>
      </c>
    </row>
    <row r="283" spans="1:65" s="2" customFormat="1" ht="21.75" customHeight="1">
      <c r="A283" s="35"/>
      <c r="B283" s="36"/>
      <c r="C283" s="188" t="s">
        <v>385</v>
      </c>
      <c r="D283" s="188" t="s">
        <v>155</v>
      </c>
      <c r="E283" s="189" t="s">
        <v>386</v>
      </c>
      <c r="F283" s="190" t="s">
        <v>387</v>
      </c>
      <c r="G283" s="191" t="s">
        <v>158</v>
      </c>
      <c r="H283" s="192">
        <v>92.2</v>
      </c>
      <c r="I283" s="193"/>
      <c r="J283" s="194">
        <f>ROUND(I283*H283,2)</f>
        <v>0</v>
      </c>
      <c r="K283" s="190" t="s">
        <v>169</v>
      </c>
      <c r="L283" s="40"/>
      <c r="M283" s="195" t="s">
        <v>1</v>
      </c>
      <c r="N283" s="196" t="s">
        <v>45</v>
      </c>
      <c r="O283" s="72"/>
      <c r="P283" s="197">
        <f>O283*H283</f>
        <v>0</v>
      </c>
      <c r="Q283" s="197">
        <v>6.9999999999999999E-4</v>
      </c>
      <c r="R283" s="197">
        <f>Q283*H283</f>
        <v>6.454E-2</v>
      </c>
      <c r="S283" s="197">
        <v>0</v>
      </c>
      <c r="T283" s="198">
        <f>S283*H283</f>
        <v>0</v>
      </c>
      <c r="U283" s="35"/>
      <c r="V283" s="35"/>
      <c r="W283" s="35"/>
      <c r="X283" s="35"/>
      <c r="Y283" s="35"/>
      <c r="Z283" s="35"/>
      <c r="AA283" s="35"/>
      <c r="AB283" s="35"/>
      <c r="AC283" s="35"/>
      <c r="AD283" s="35"/>
      <c r="AE283" s="35"/>
      <c r="AR283" s="199" t="s">
        <v>258</v>
      </c>
      <c r="AT283" s="199" t="s">
        <v>155</v>
      </c>
      <c r="AU283" s="199" t="s">
        <v>90</v>
      </c>
      <c r="AY283" s="18" t="s">
        <v>152</v>
      </c>
      <c r="BE283" s="200">
        <f>IF(N283="základní",J283,0)</f>
        <v>0</v>
      </c>
      <c r="BF283" s="200">
        <f>IF(N283="snížená",J283,0)</f>
        <v>0</v>
      </c>
      <c r="BG283" s="200">
        <f>IF(N283="zákl. přenesená",J283,0)</f>
        <v>0</v>
      </c>
      <c r="BH283" s="200">
        <f>IF(N283="sníž. přenesená",J283,0)</f>
        <v>0</v>
      </c>
      <c r="BI283" s="200">
        <f>IF(N283="nulová",J283,0)</f>
        <v>0</v>
      </c>
      <c r="BJ283" s="18" t="s">
        <v>88</v>
      </c>
      <c r="BK283" s="200">
        <f>ROUND(I283*H283,2)</f>
        <v>0</v>
      </c>
      <c r="BL283" s="18" t="s">
        <v>258</v>
      </c>
      <c r="BM283" s="199" t="s">
        <v>388</v>
      </c>
    </row>
    <row r="284" spans="1:65" s="2" customFormat="1" ht="19.5">
      <c r="A284" s="35"/>
      <c r="B284" s="36"/>
      <c r="C284" s="37"/>
      <c r="D284" s="201" t="s">
        <v>161</v>
      </c>
      <c r="E284" s="37"/>
      <c r="F284" s="202" t="s">
        <v>389</v>
      </c>
      <c r="G284" s="37"/>
      <c r="H284" s="37"/>
      <c r="I284" s="203"/>
      <c r="J284" s="37"/>
      <c r="K284" s="37"/>
      <c r="L284" s="40"/>
      <c r="M284" s="204"/>
      <c r="N284" s="205"/>
      <c r="O284" s="72"/>
      <c r="P284" s="72"/>
      <c r="Q284" s="72"/>
      <c r="R284" s="72"/>
      <c r="S284" s="72"/>
      <c r="T284" s="73"/>
      <c r="U284" s="35"/>
      <c r="V284" s="35"/>
      <c r="W284" s="35"/>
      <c r="X284" s="35"/>
      <c r="Y284" s="35"/>
      <c r="Z284" s="35"/>
      <c r="AA284" s="35"/>
      <c r="AB284" s="35"/>
      <c r="AC284" s="35"/>
      <c r="AD284" s="35"/>
      <c r="AE284" s="35"/>
      <c r="AT284" s="18" t="s">
        <v>161</v>
      </c>
      <c r="AU284" s="18" t="s">
        <v>90</v>
      </c>
    </row>
    <row r="285" spans="1:65" s="2" customFormat="1" ht="24.2" customHeight="1">
      <c r="A285" s="35"/>
      <c r="B285" s="36"/>
      <c r="C285" s="188" t="s">
        <v>390</v>
      </c>
      <c r="D285" s="188" t="s">
        <v>155</v>
      </c>
      <c r="E285" s="189" t="s">
        <v>391</v>
      </c>
      <c r="F285" s="190" t="s">
        <v>392</v>
      </c>
      <c r="G285" s="191" t="s">
        <v>279</v>
      </c>
      <c r="H285" s="192">
        <v>1.867</v>
      </c>
      <c r="I285" s="193"/>
      <c r="J285" s="194">
        <f>ROUND(I285*H285,2)</f>
        <v>0</v>
      </c>
      <c r="K285" s="190" t="s">
        <v>169</v>
      </c>
      <c r="L285" s="40"/>
      <c r="M285" s="195" t="s">
        <v>1</v>
      </c>
      <c r="N285" s="196" t="s">
        <v>45</v>
      </c>
      <c r="O285" s="72"/>
      <c r="P285" s="197">
        <f>O285*H285</f>
        <v>0</v>
      </c>
      <c r="Q285" s="197">
        <v>0</v>
      </c>
      <c r="R285" s="197">
        <f>Q285*H285</f>
        <v>0</v>
      </c>
      <c r="S285" s="197">
        <v>0</v>
      </c>
      <c r="T285" s="198">
        <f>S285*H285</f>
        <v>0</v>
      </c>
      <c r="U285" s="35"/>
      <c r="V285" s="35"/>
      <c r="W285" s="35"/>
      <c r="X285" s="35"/>
      <c r="Y285" s="35"/>
      <c r="Z285" s="35"/>
      <c r="AA285" s="35"/>
      <c r="AB285" s="35"/>
      <c r="AC285" s="35"/>
      <c r="AD285" s="35"/>
      <c r="AE285" s="35"/>
      <c r="AR285" s="199" t="s">
        <v>258</v>
      </c>
      <c r="AT285" s="199" t="s">
        <v>155</v>
      </c>
      <c r="AU285" s="199" t="s">
        <v>90</v>
      </c>
      <c r="AY285" s="18" t="s">
        <v>152</v>
      </c>
      <c r="BE285" s="200">
        <f>IF(N285="základní",J285,0)</f>
        <v>0</v>
      </c>
      <c r="BF285" s="200">
        <f>IF(N285="snížená",J285,0)</f>
        <v>0</v>
      </c>
      <c r="BG285" s="200">
        <f>IF(N285="zákl. přenesená",J285,0)</f>
        <v>0</v>
      </c>
      <c r="BH285" s="200">
        <f>IF(N285="sníž. přenesená",J285,0)</f>
        <v>0</v>
      </c>
      <c r="BI285" s="200">
        <f>IF(N285="nulová",J285,0)</f>
        <v>0</v>
      </c>
      <c r="BJ285" s="18" t="s">
        <v>88</v>
      </c>
      <c r="BK285" s="200">
        <f>ROUND(I285*H285,2)</f>
        <v>0</v>
      </c>
      <c r="BL285" s="18" t="s">
        <v>258</v>
      </c>
      <c r="BM285" s="199" t="s">
        <v>393</v>
      </c>
    </row>
    <row r="286" spans="1:65" s="2" customFormat="1" ht="39">
      <c r="A286" s="35"/>
      <c r="B286" s="36"/>
      <c r="C286" s="37"/>
      <c r="D286" s="201" t="s">
        <v>161</v>
      </c>
      <c r="E286" s="37"/>
      <c r="F286" s="202" t="s">
        <v>394</v>
      </c>
      <c r="G286" s="37"/>
      <c r="H286" s="37"/>
      <c r="I286" s="203"/>
      <c r="J286" s="37"/>
      <c r="K286" s="37"/>
      <c r="L286" s="40"/>
      <c r="M286" s="204"/>
      <c r="N286" s="205"/>
      <c r="O286" s="72"/>
      <c r="P286" s="72"/>
      <c r="Q286" s="72"/>
      <c r="R286" s="72"/>
      <c r="S286" s="72"/>
      <c r="T286" s="73"/>
      <c r="U286" s="35"/>
      <c r="V286" s="35"/>
      <c r="W286" s="35"/>
      <c r="X286" s="35"/>
      <c r="Y286" s="35"/>
      <c r="Z286" s="35"/>
      <c r="AA286" s="35"/>
      <c r="AB286" s="35"/>
      <c r="AC286" s="35"/>
      <c r="AD286" s="35"/>
      <c r="AE286" s="35"/>
      <c r="AT286" s="18" t="s">
        <v>161</v>
      </c>
      <c r="AU286" s="18" t="s">
        <v>90</v>
      </c>
    </row>
    <row r="287" spans="1:65" s="2" customFormat="1" ht="24.2" customHeight="1">
      <c r="A287" s="35"/>
      <c r="B287" s="36"/>
      <c r="C287" s="188" t="s">
        <v>395</v>
      </c>
      <c r="D287" s="188" t="s">
        <v>155</v>
      </c>
      <c r="E287" s="189" t="s">
        <v>396</v>
      </c>
      <c r="F287" s="190" t="s">
        <v>397</v>
      </c>
      <c r="G287" s="191" t="s">
        <v>279</v>
      </c>
      <c r="H287" s="192">
        <v>1.867</v>
      </c>
      <c r="I287" s="193"/>
      <c r="J287" s="194">
        <f>ROUND(I287*H287,2)</f>
        <v>0</v>
      </c>
      <c r="K287" s="190" t="s">
        <v>169</v>
      </c>
      <c r="L287" s="40"/>
      <c r="M287" s="195" t="s">
        <v>1</v>
      </c>
      <c r="N287" s="196" t="s">
        <v>45</v>
      </c>
      <c r="O287" s="72"/>
      <c r="P287" s="197">
        <f>O287*H287</f>
        <v>0</v>
      </c>
      <c r="Q287" s="197">
        <v>0</v>
      </c>
      <c r="R287" s="197">
        <f>Q287*H287</f>
        <v>0</v>
      </c>
      <c r="S287" s="197">
        <v>0</v>
      </c>
      <c r="T287" s="198">
        <f>S287*H287</f>
        <v>0</v>
      </c>
      <c r="U287" s="35"/>
      <c r="V287" s="35"/>
      <c r="W287" s="35"/>
      <c r="X287" s="35"/>
      <c r="Y287" s="35"/>
      <c r="Z287" s="35"/>
      <c r="AA287" s="35"/>
      <c r="AB287" s="35"/>
      <c r="AC287" s="35"/>
      <c r="AD287" s="35"/>
      <c r="AE287" s="35"/>
      <c r="AR287" s="199" t="s">
        <v>258</v>
      </c>
      <c r="AT287" s="199" t="s">
        <v>155</v>
      </c>
      <c r="AU287" s="199" t="s">
        <v>90</v>
      </c>
      <c r="AY287" s="18" t="s">
        <v>152</v>
      </c>
      <c r="BE287" s="200">
        <f>IF(N287="základní",J287,0)</f>
        <v>0</v>
      </c>
      <c r="BF287" s="200">
        <f>IF(N287="snížená",J287,0)</f>
        <v>0</v>
      </c>
      <c r="BG287" s="200">
        <f>IF(N287="zákl. přenesená",J287,0)</f>
        <v>0</v>
      </c>
      <c r="BH287" s="200">
        <f>IF(N287="sníž. přenesená",J287,0)</f>
        <v>0</v>
      </c>
      <c r="BI287" s="200">
        <f>IF(N287="nulová",J287,0)</f>
        <v>0</v>
      </c>
      <c r="BJ287" s="18" t="s">
        <v>88</v>
      </c>
      <c r="BK287" s="200">
        <f>ROUND(I287*H287,2)</f>
        <v>0</v>
      </c>
      <c r="BL287" s="18" t="s">
        <v>258</v>
      </c>
      <c r="BM287" s="199" t="s">
        <v>398</v>
      </c>
    </row>
    <row r="288" spans="1:65" s="2" customFormat="1" ht="39">
      <c r="A288" s="35"/>
      <c r="B288" s="36"/>
      <c r="C288" s="37"/>
      <c r="D288" s="201" t="s">
        <v>161</v>
      </c>
      <c r="E288" s="37"/>
      <c r="F288" s="202" t="s">
        <v>399</v>
      </c>
      <c r="G288" s="37"/>
      <c r="H288" s="37"/>
      <c r="I288" s="203"/>
      <c r="J288" s="37"/>
      <c r="K288" s="37"/>
      <c r="L288" s="40"/>
      <c r="M288" s="204"/>
      <c r="N288" s="205"/>
      <c r="O288" s="72"/>
      <c r="P288" s="72"/>
      <c r="Q288" s="72"/>
      <c r="R288" s="72"/>
      <c r="S288" s="72"/>
      <c r="T288" s="73"/>
      <c r="U288" s="35"/>
      <c r="V288" s="35"/>
      <c r="W288" s="35"/>
      <c r="X288" s="35"/>
      <c r="Y288" s="35"/>
      <c r="Z288" s="35"/>
      <c r="AA288" s="35"/>
      <c r="AB288" s="35"/>
      <c r="AC288" s="35"/>
      <c r="AD288" s="35"/>
      <c r="AE288" s="35"/>
      <c r="AT288" s="18" t="s">
        <v>161</v>
      </c>
      <c r="AU288" s="18" t="s">
        <v>90</v>
      </c>
    </row>
    <row r="289" spans="1:65" s="2" customFormat="1" ht="24.2" customHeight="1">
      <c r="A289" s="35"/>
      <c r="B289" s="36"/>
      <c r="C289" s="188" t="s">
        <v>400</v>
      </c>
      <c r="D289" s="188" t="s">
        <v>155</v>
      </c>
      <c r="E289" s="189" t="s">
        <v>401</v>
      </c>
      <c r="F289" s="190" t="s">
        <v>402</v>
      </c>
      <c r="G289" s="191" t="s">
        <v>279</v>
      </c>
      <c r="H289" s="192">
        <v>1.867</v>
      </c>
      <c r="I289" s="193"/>
      <c r="J289" s="194">
        <f>ROUND(I289*H289,2)</f>
        <v>0</v>
      </c>
      <c r="K289" s="190" t="s">
        <v>169</v>
      </c>
      <c r="L289" s="40"/>
      <c r="M289" s="195" t="s">
        <v>1</v>
      </c>
      <c r="N289" s="196" t="s">
        <v>45</v>
      </c>
      <c r="O289" s="72"/>
      <c r="P289" s="197">
        <f>O289*H289</f>
        <v>0</v>
      </c>
      <c r="Q289" s="197">
        <v>0</v>
      </c>
      <c r="R289" s="197">
        <f>Q289*H289</f>
        <v>0</v>
      </c>
      <c r="S289" s="197">
        <v>0</v>
      </c>
      <c r="T289" s="198">
        <f>S289*H289</f>
        <v>0</v>
      </c>
      <c r="U289" s="35"/>
      <c r="V289" s="35"/>
      <c r="W289" s="35"/>
      <c r="X289" s="35"/>
      <c r="Y289" s="35"/>
      <c r="Z289" s="35"/>
      <c r="AA289" s="35"/>
      <c r="AB289" s="35"/>
      <c r="AC289" s="35"/>
      <c r="AD289" s="35"/>
      <c r="AE289" s="35"/>
      <c r="AR289" s="199" t="s">
        <v>258</v>
      </c>
      <c r="AT289" s="199" t="s">
        <v>155</v>
      </c>
      <c r="AU289" s="199" t="s">
        <v>90</v>
      </c>
      <c r="AY289" s="18" t="s">
        <v>152</v>
      </c>
      <c r="BE289" s="200">
        <f>IF(N289="základní",J289,0)</f>
        <v>0</v>
      </c>
      <c r="BF289" s="200">
        <f>IF(N289="snížená",J289,0)</f>
        <v>0</v>
      </c>
      <c r="BG289" s="200">
        <f>IF(N289="zákl. přenesená",J289,0)</f>
        <v>0</v>
      </c>
      <c r="BH289" s="200">
        <f>IF(N289="sníž. přenesená",J289,0)</f>
        <v>0</v>
      </c>
      <c r="BI289" s="200">
        <f>IF(N289="nulová",J289,0)</f>
        <v>0</v>
      </c>
      <c r="BJ289" s="18" t="s">
        <v>88</v>
      </c>
      <c r="BK289" s="200">
        <f>ROUND(I289*H289,2)</f>
        <v>0</v>
      </c>
      <c r="BL289" s="18" t="s">
        <v>258</v>
      </c>
      <c r="BM289" s="199" t="s">
        <v>403</v>
      </c>
    </row>
    <row r="290" spans="1:65" s="2" customFormat="1" ht="39">
      <c r="A290" s="35"/>
      <c r="B290" s="36"/>
      <c r="C290" s="37"/>
      <c r="D290" s="201" t="s">
        <v>161</v>
      </c>
      <c r="E290" s="37"/>
      <c r="F290" s="202" t="s">
        <v>404</v>
      </c>
      <c r="G290" s="37"/>
      <c r="H290" s="37"/>
      <c r="I290" s="203"/>
      <c r="J290" s="37"/>
      <c r="K290" s="37"/>
      <c r="L290" s="40"/>
      <c r="M290" s="204"/>
      <c r="N290" s="205"/>
      <c r="O290" s="72"/>
      <c r="P290" s="72"/>
      <c r="Q290" s="72"/>
      <c r="R290" s="72"/>
      <c r="S290" s="72"/>
      <c r="T290" s="73"/>
      <c r="U290" s="35"/>
      <c r="V290" s="35"/>
      <c r="W290" s="35"/>
      <c r="X290" s="35"/>
      <c r="Y290" s="35"/>
      <c r="Z290" s="35"/>
      <c r="AA290" s="35"/>
      <c r="AB290" s="35"/>
      <c r="AC290" s="35"/>
      <c r="AD290" s="35"/>
      <c r="AE290" s="35"/>
      <c r="AT290" s="18" t="s">
        <v>161</v>
      </c>
      <c r="AU290" s="18" t="s">
        <v>90</v>
      </c>
    </row>
    <row r="291" spans="1:65" s="12" customFormat="1" ht="22.9" customHeight="1">
      <c r="B291" s="172"/>
      <c r="C291" s="173"/>
      <c r="D291" s="174" t="s">
        <v>79</v>
      </c>
      <c r="E291" s="186" t="s">
        <v>405</v>
      </c>
      <c r="F291" s="186" t="s">
        <v>406</v>
      </c>
      <c r="G291" s="173"/>
      <c r="H291" s="173"/>
      <c r="I291" s="176"/>
      <c r="J291" s="187">
        <f>BK291</f>
        <v>0</v>
      </c>
      <c r="K291" s="173"/>
      <c r="L291" s="178"/>
      <c r="M291" s="179"/>
      <c r="N291" s="180"/>
      <c r="O291" s="180"/>
      <c r="P291" s="181">
        <f>SUM(P292:P338)</f>
        <v>0</v>
      </c>
      <c r="Q291" s="180"/>
      <c r="R291" s="181">
        <f>SUM(R292:R338)</f>
        <v>6.5759999999999999E-2</v>
      </c>
      <c r="S291" s="180"/>
      <c r="T291" s="182">
        <f>SUM(T292:T338)</f>
        <v>0.97851390000000005</v>
      </c>
      <c r="AR291" s="183" t="s">
        <v>90</v>
      </c>
      <c r="AT291" s="184" t="s">
        <v>79</v>
      </c>
      <c r="AU291" s="184" t="s">
        <v>88</v>
      </c>
      <c r="AY291" s="183" t="s">
        <v>152</v>
      </c>
      <c r="BK291" s="185">
        <f>SUM(BK292:BK338)</f>
        <v>0</v>
      </c>
    </row>
    <row r="292" spans="1:65" s="2" customFormat="1" ht="16.5" customHeight="1">
      <c r="A292" s="35"/>
      <c r="B292" s="36"/>
      <c r="C292" s="188" t="s">
        <v>407</v>
      </c>
      <c r="D292" s="188" t="s">
        <v>155</v>
      </c>
      <c r="E292" s="189" t="s">
        <v>408</v>
      </c>
      <c r="F292" s="190" t="s">
        <v>409</v>
      </c>
      <c r="G292" s="191" t="s">
        <v>158</v>
      </c>
      <c r="H292" s="192">
        <v>51.555</v>
      </c>
      <c r="I292" s="193"/>
      <c r="J292" s="194">
        <f>ROUND(I292*H292,2)</f>
        <v>0</v>
      </c>
      <c r="K292" s="190" t="s">
        <v>169</v>
      </c>
      <c r="L292" s="40"/>
      <c r="M292" s="195" t="s">
        <v>1</v>
      </c>
      <c r="N292" s="196" t="s">
        <v>45</v>
      </c>
      <c r="O292" s="72"/>
      <c r="P292" s="197">
        <f>O292*H292</f>
        <v>0</v>
      </c>
      <c r="Q292" s="197">
        <v>0</v>
      </c>
      <c r="R292" s="197">
        <f>Q292*H292</f>
        <v>0</v>
      </c>
      <c r="S292" s="197">
        <v>1.098E-2</v>
      </c>
      <c r="T292" s="198">
        <f>S292*H292</f>
        <v>0.56607390000000002</v>
      </c>
      <c r="U292" s="35"/>
      <c r="V292" s="35"/>
      <c r="W292" s="35"/>
      <c r="X292" s="35"/>
      <c r="Y292" s="35"/>
      <c r="Z292" s="35"/>
      <c r="AA292" s="35"/>
      <c r="AB292" s="35"/>
      <c r="AC292" s="35"/>
      <c r="AD292" s="35"/>
      <c r="AE292" s="35"/>
      <c r="AR292" s="199" t="s">
        <v>258</v>
      </c>
      <c r="AT292" s="199" t="s">
        <v>155</v>
      </c>
      <c r="AU292" s="199" t="s">
        <v>90</v>
      </c>
      <c r="AY292" s="18" t="s">
        <v>152</v>
      </c>
      <c r="BE292" s="200">
        <f>IF(N292="základní",J292,0)</f>
        <v>0</v>
      </c>
      <c r="BF292" s="200">
        <f>IF(N292="snížená",J292,0)</f>
        <v>0</v>
      </c>
      <c r="BG292" s="200">
        <f>IF(N292="zákl. přenesená",J292,0)</f>
        <v>0</v>
      </c>
      <c r="BH292" s="200">
        <f>IF(N292="sníž. přenesená",J292,0)</f>
        <v>0</v>
      </c>
      <c r="BI292" s="200">
        <f>IF(N292="nulová",J292,0)</f>
        <v>0</v>
      </c>
      <c r="BJ292" s="18" t="s">
        <v>88</v>
      </c>
      <c r="BK292" s="200">
        <f>ROUND(I292*H292,2)</f>
        <v>0</v>
      </c>
      <c r="BL292" s="18" t="s">
        <v>258</v>
      </c>
      <c r="BM292" s="199" t="s">
        <v>410</v>
      </c>
    </row>
    <row r="293" spans="1:65" s="2" customFormat="1" ht="11.25">
      <c r="A293" s="35"/>
      <c r="B293" s="36"/>
      <c r="C293" s="37"/>
      <c r="D293" s="201" t="s">
        <v>161</v>
      </c>
      <c r="E293" s="37"/>
      <c r="F293" s="202" t="s">
        <v>411</v>
      </c>
      <c r="G293" s="37"/>
      <c r="H293" s="37"/>
      <c r="I293" s="203"/>
      <c r="J293" s="37"/>
      <c r="K293" s="37"/>
      <c r="L293" s="40"/>
      <c r="M293" s="204"/>
      <c r="N293" s="205"/>
      <c r="O293" s="72"/>
      <c r="P293" s="72"/>
      <c r="Q293" s="72"/>
      <c r="R293" s="72"/>
      <c r="S293" s="72"/>
      <c r="T293" s="73"/>
      <c r="U293" s="35"/>
      <c r="V293" s="35"/>
      <c r="W293" s="35"/>
      <c r="X293" s="35"/>
      <c r="Y293" s="35"/>
      <c r="Z293" s="35"/>
      <c r="AA293" s="35"/>
      <c r="AB293" s="35"/>
      <c r="AC293" s="35"/>
      <c r="AD293" s="35"/>
      <c r="AE293" s="35"/>
      <c r="AT293" s="18" t="s">
        <v>161</v>
      </c>
      <c r="AU293" s="18" t="s">
        <v>90</v>
      </c>
    </row>
    <row r="294" spans="1:65" s="15" customFormat="1" ht="11.25">
      <c r="B294" s="228"/>
      <c r="C294" s="229"/>
      <c r="D294" s="201" t="s">
        <v>163</v>
      </c>
      <c r="E294" s="230" t="s">
        <v>1</v>
      </c>
      <c r="F294" s="231" t="s">
        <v>412</v>
      </c>
      <c r="G294" s="229"/>
      <c r="H294" s="230" t="s">
        <v>1</v>
      </c>
      <c r="I294" s="232"/>
      <c r="J294" s="229"/>
      <c r="K294" s="229"/>
      <c r="L294" s="233"/>
      <c r="M294" s="234"/>
      <c r="N294" s="235"/>
      <c r="O294" s="235"/>
      <c r="P294" s="235"/>
      <c r="Q294" s="235"/>
      <c r="R294" s="235"/>
      <c r="S294" s="235"/>
      <c r="T294" s="236"/>
      <c r="AT294" s="237" t="s">
        <v>163</v>
      </c>
      <c r="AU294" s="237" t="s">
        <v>90</v>
      </c>
      <c r="AV294" s="15" t="s">
        <v>88</v>
      </c>
      <c r="AW294" s="15" t="s">
        <v>36</v>
      </c>
      <c r="AX294" s="15" t="s">
        <v>80</v>
      </c>
      <c r="AY294" s="237" t="s">
        <v>152</v>
      </c>
    </row>
    <row r="295" spans="1:65" s="13" customFormat="1" ht="11.25">
      <c r="B295" s="206"/>
      <c r="C295" s="207"/>
      <c r="D295" s="201" t="s">
        <v>163</v>
      </c>
      <c r="E295" s="208" t="s">
        <v>1</v>
      </c>
      <c r="F295" s="209" t="s">
        <v>413</v>
      </c>
      <c r="G295" s="207"/>
      <c r="H295" s="210">
        <v>51.555</v>
      </c>
      <c r="I295" s="211"/>
      <c r="J295" s="207"/>
      <c r="K295" s="207"/>
      <c r="L295" s="212"/>
      <c r="M295" s="213"/>
      <c r="N295" s="214"/>
      <c r="O295" s="214"/>
      <c r="P295" s="214"/>
      <c r="Q295" s="214"/>
      <c r="R295" s="214"/>
      <c r="S295" s="214"/>
      <c r="T295" s="215"/>
      <c r="AT295" s="216" t="s">
        <v>163</v>
      </c>
      <c r="AU295" s="216" t="s">
        <v>90</v>
      </c>
      <c r="AV295" s="13" t="s">
        <v>90</v>
      </c>
      <c r="AW295" s="13" t="s">
        <v>36</v>
      </c>
      <c r="AX295" s="13" t="s">
        <v>80</v>
      </c>
      <c r="AY295" s="216" t="s">
        <v>152</v>
      </c>
    </row>
    <row r="296" spans="1:65" s="14" customFormat="1" ht="11.25">
      <c r="B296" s="217"/>
      <c r="C296" s="218"/>
      <c r="D296" s="201" t="s">
        <v>163</v>
      </c>
      <c r="E296" s="219" t="s">
        <v>1</v>
      </c>
      <c r="F296" s="220" t="s">
        <v>165</v>
      </c>
      <c r="G296" s="218"/>
      <c r="H296" s="221">
        <v>51.555</v>
      </c>
      <c r="I296" s="222"/>
      <c r="J296" s="218"/>
      <c r="K296" s="218"/>
      <c r="L296" s="223"/>
      <c r="M296" s="224"/>
      <c r="N296" s="225"/>
      <c r="O296" s="225"/>
      <c r="P296" s="225"/>
      <c r="Q296" s="225"/>
      <c r="R296" s="225"/>
      <c r="S296" s="225"/>
      <c r="T296" s="226"/>
      <c r="AT296" s="227" t="s">
        <v>163</v>
      </c>
      <c r="AU296" s="227" t="s">
        <v>90</v>
      </c>
      <c r="AV296" s="14" t="s">
        <v>159</v>
      </c>
      <c r="AW296" s="14" t="s">
        <v>36</v>
      </c>
      <c r="AX296" s="14" t="s">
        <v>88</v>
      </c>
      <c r="AY296" s="227" t="s">
        <v>152</v>
      </c>
    </row>
    <row r="297" spans="1:65" s="2" customFormat="1" ht="24.2" customHeight="1">
      <c r="A297" s="35"/>
      <c r="B297" s="36"/>
      <c r="C297" s="188" t="s">
        <v>104</v>
      </c>
      <c r="D297" s="188" t="s">
        <v>155</v>
      </c>
      <c r="E297" s="189" t="s">
        <v>414</v>
      </c>
      <c r="F297" s="190" t="s">
        <v>415</v>
      </c>
      <c r="G297" s="191" t="s">
        <v>158</v>
      </c>
      <c r="H297" s="192">
        <v>51.555</v>
      </c>
      <c r="I297" s="193"/>
      <c r="J297" s="194">
        <f>ROUND(I297*H297,2)</f>
        <v>0</v>
      </c>
      <c r="K297" s="190" t="s">
        <v>169</v>
      </c>
      <c r="L297" s="40"/>
      <c r="M297" s="195" t="s">
        <v>1</v>
      </c>
      <c r="N297" s="196" t="s">
        <v>45</v>
      </c>
      <c r="O297" s="72"/>
      <c r="P297" s="197">
        <f>O297*H297</f>
        <v>0</v>
      </c>
      <c r="Q297" s="197">
        <v>0</v>
      </c>
      <c r="R297" s="197">
        <f>Q297*H297</f>
        <v>0</v>
      </c>
      <c r="S297" s="197">
        <v>8.0000000000000002E-3</v>
      </c>
      <c r="T297" s="198">
        <f>S297*H297</f>
        <v>0.41244000000000003</v>
      </c>
      <c r="U297" s="35"/>
      <c r="V297" s="35"/>
      <c r="W297" s="35"/>
      <c r="X297" s="35"/>
      <c r="Y297" s="35"/>
      <c r="Z297" s="35"/>
      <c r="AA297" s="35"/>
      <c r="AB297" s="35"/>
      <c r="AC297" s="35"/>
      <c r="AD297" s="35"/>
      <c r="AE297" s="35"/>
      <c r="AR297" s="199" t="s">
        <v>258</v>
      </c>
      <c r="AT297" s="199" t="s">
        <v>155</v>
      </c>
      <c r="AU297" s="199" t="s">
        <v>90</v>
      </c>
      <c r="AY297" s="18" t="s">
        <v>152</v>
      </c>
      <c r="BE297" s="200">
        <f>IF(N297="základní",J297,0)</f>
        <v>0</v>
      </c>
      <c r="BF297" s="200">
        <f>IF(N297="snížená",J297,0)</f>
        <v>0</v>
      </c>
      <c r="BG297" s="200">
        <f>IF(N297="zákl. přenesená",J297,0)</f>
        <v>0</v>
      </c>
      <c r="BH297" s="200">
        <f>IF(N297="sníž. přenesená",J297,0)</f>
        <v>0</v>
      </c>
      <c r="BI297" s="200">
        <f>IF(N297="nulová",J297,0)</f>
        <v>0</v>
      </c>
      <c r="BJ297" s="18" t="s">
        <v>88</v>
      </c>
      <c r="BK297" s="200">
        <f>ROUND(I297*H297,2)</f>
        <v>0</v>
      </c>
      <c r="BL297" s="18" t="s">
        <v>258</v>
      </c>
      <c r="BM297" s="199" t="s">
        <v>416</v>
      </c>
    </row>
    <row r="298" spans="1:65" s="2" customFormat="1" ht="11.25">
      <c r="A298" s="35"/>
      <c r="B298" s="36"/>
      <c r="C298" s="37"/>
      <c r="D298" s="201" t="s">
        <v>161</v>
      </c>
      <c r="E298" s="37"/>
      <c r="F298" s="202" t="s">
        <v>417</v>
      </c>
      <c r="G298" s="37"/>
      <c r="H298" s="37"/>
      <c r="I298" s="203"/>
      <c r="J298" s="37"/>
      <c r="K298" s="37"/>
      <c r="L298" s="40"/>
      <c r="M298" s="204"/>
      <c r="N298" s="205"/>
      <c r="O298" s="72"/>
      <c r="P298" s="72"/>
      <c r="Q298" s="72"/>
      <c r="R298" s="72"/>
      <c r="S298" s="72"/>
      <c r="T298" s="73"/>
      <c r="U298" s="35"/>
      <c r="V298" s="35"/>
      <c r="W298" s="35"/>
      <c r="X298" s="35"/>
      <c r="Y298" s="35"/>
      <c r="Z298" s="35"/>
      <c r="AA298" s="35"/>
      <c r="AB298" s="35"/>
      <c r="AC298" s="35"/>
      <c r="AD298" s="35"/>
      <c r="AE298" s="35"/>
      <c r="AT298" s="18" t="s">
        <v>161</v>
      </c>
      <c r="AU298" s="18" t="s">
        <v>90</v>
      </c>
    </row>
    <row r="299" spans="1:65" s="2" customFormat="1" ht="24.2" customHeight="1">
      <c r="A299" s="35"/>
      <c r="B299" s="36"/>
      <c r="C299" s="188" t="s">
        <v>418</v>
      </c>
      <c r="D299" s="188" t="s">
        <v>155</v>
      </c>
      <c r="E299" s="189" t="s">
        <v>419</v>
      </c>
      <c r="F299" s="190" t="s">
        <v>420</v>
      </c>
      <c r="G299" s="191" t="s">
        <v>168</v>
      </c>
      <c r="H299" s="192">
        <v>1</v>
      </c>
      <c r="I299" s="193"/>
      <c r="J299" s="194">
        <f>ROUND(I299*H299,2)</f>
        <v>0</v>
      </c>
      <c r="K299" s="190" t="s">
        <v>169</v>
      </c>
      <c r="L299" s="40"/>
      <c r="M299" s="195" t="s">
        <v>1</v>
      </c>
      <c r="N299" s="196" t="s">
        <v>45</v>
      </c>
      <c r="O299" s="72"/>
      <c r="P299" s="197">
        <f>O299*H299</f>
        <v>0</v>
      </c>
      <c r="Q299" s="197">
        <v>0</v>
      </c>
      <c r="R299" s="197">
        <f>Q299*H299</f>
        <v>0</v>
      </c>
      <c r="S299" s="197">
        <v>0</v>
      </c>
      <c r="T299" s="198">
        <f>S299*H299</f>
        <v>0</v>
      </c>
      <c r="U299" s="35"/>
      <c r="V299" s="35"/>
      <c r="W299" s="35"/>
      <c r="X299" s="35"/>
      <c r="Y299" s="35"/>
      <c r="Z299" s="35"/>
      <c r="AA299" s="35"/>
      <c r="AB299" s="35"/>
      <c r="AC299" s="35"/>
      <c r="AD299" s="35"/>
      <c r="AE299" s="35"/>
      <c r="AR299" s="199" t="s">
        <v>258</v>
      </c>
      <c r="AT299" s="199" t="s">
        <v>155</v>
      </c>
      <c r="AU299" s="199" t="s">
        <v>90</v>
      </c>
      <c r="AY299" s="18" t="s">
        <v>152</v>
      </c>
      <c r="BE299" s="200">
        <f>IF(N299="základní",J299,0)</f>
        <v>0</v>
      </c>
      <c r="BF299" s="200">
        <f>IF(N299="snížená",J299,0)</f>
        <v>0</v>
      </c>
      <c r="BG299" s="200">
        <f>IF(N299="zákl. přenesená",J299,0)</f>
        <v>0</v>
      </c>
      <c r="BH299" s="200">
        <f>IF(N299="sníž. přenesená",J299,0)</f>
        <v>0</v>
      </c>
      <c r="BI299" s="200">
        <f>IF(N299="nulová",J299,0)</f>
        <v>0</v>
      </c>
      <c r="BJ299" s="18" t="s">
        <v>88</v>
      </c>
      <c r="BK299" s="200">
        <f>ROUND(I299*H299,2)</f>
        <v>0</v>
      </c>
      <c r="BL299" s="18" t="s">
        <v>258</v>
      </c>
      <c r="BM299" s="199" t="s">
        <v>421</v>
      </c>
    </row>
    <row r="300" spans="1:65" s="2" customFormat="1" ht="29.25">
      <c r="A300" s="35"/>
      <c r="B300" s="36"/>
      <c r="C300" s="37"/>
      <c r="D300" s="201" t="s">
        <v>161</v>
      </c>
      <c r="E300" s="37"/>
      <c r="F300" s="202" t="s">
        <v>422</v>
      </c>
      <c r="G300" s="37"/>
      <c r="H300" s="37"/>
      <c r="I300" s="203"/>
      <c r="J300" s="37"/>
      <c r="K300" s="37"/>
      <c r="L300" s="40"/>
      <c r="M300" s="204"/>
      <c r="N300" s="205"/>
      <c r="O300" s="72"/>
      <c r="P300" s="72"/>
      <c r="Q300" s="72"/>
      <c r="R300" s="72"/>
      <c r="S300" s="72"/>
      <c r="T300" s="73"/>
      <c r="U300" s="35"/>
      <c r="V300" s="35"/>
      <c r="W300" s="35"/>
      <c r="X300" s="35"/>
      <c r="Y300" s="35"/>
      <c r="Z300" s="35"/>
      <c r="AA300" s="35"/>
      <c r="AB300" s="35"/>
      <c r="AC300" s="35"/>
      <c r="AD300" s="35"/>
      <c r="AE300" s="35"/>
      <c r="AT300" s="18" t="s">
        <v>161</v>
      </c>
      <c r="AU300" s="18" t="s">
        <v>90</v>
      </c>
    </row>
    <row r="301" spans="1:65" s="2" customFormat="1" ht="24.2" customHeight="1">
      <c r="A301" s="35"/>
      <c r="B301" s="36"/>
      <c r="C301" s="249" t="s">
        <v>423</v>
      </c>
      <c r="D301" s="249" t="s">
        <v>253</v>
      </c>
      <c r="E301" s="250" t="s">
        <v>424</v>
      </c>
      <c r="F301" s="251" t="s">
        <v>425</v>
      </c>
      <c r="G301" s="252" t="s">
        <v>168</v>
      </c>
      <c r="H301" s="253">
        <v>1</v>
      </c>
      <c r="I301" s="254"/>
      <c r="J301" s="255">
        <f>ROUND(I301*H301,2)</f>
        <v>0</v>
      </c>
      <c r="K301" s="251" t="s">
        <v>169</v>
      </c>
      <c r="L301" s="256"/>
      <c r="M301" s="257" t="s">
        <v>1</v>
      </c>
      <c r="N301" s="258" t="s">
        <v>45</v>
      </c>
      <c r="O301" s="72"/>
      <c r="P301" s="197">
        <f>O301*H301</f>
        <v>0</v>
      </c>
      <c r="Q301" s="197">
        <v>1.7000000000000001E-2</v>
      </c>
      <c r="R301" s="197">
        <f>Q301*H301</f>
        <v>1.7000000000000001E-2</v>
      </c>
      <c r="S301" s="197">
        <v>0</v>
      </c>
      <c r="T301" s="198">
        <f>S301*H301</f>
        <v>0</v>
      </c>
      <c r="U301" s="35"/>
      <c r="V301" s="35"/>
      <c r="W301" s="35"/>
      <c r="X301" s="35"/>
      <c r="Y301" s="35"/>
      <c r="Z301" s="35"/>
      <c r="AA301" s="35"/>
      <c r="AB301" s="35"/>
      <c r="AC301" s="35"/>
      <c r="AD301" s="35"/>
      <c r="AE301" s="35"/>
      <c r="AR301" s="199" t="s">
        <v>366</v>
      </c>
      <c r="AT301" s="199" t="s">
        <v>253</v>
      </c>
      <c r="AU301" s="199" t="s">
        <v>90</v>
      </c>
      <c r="AY301" s="18" t="s">
        <v>152</v>
      </c>
      <c r="BE301" s="200">
        <f>IF(N301="základní",J301,0)</f>
        <v>0</v>
      </c>
      <c r="BF301" s="200">
        <f>IF(N301="snížená",J301,0)</f>
        <v>0</v>
      </c>
      <c r="BG301" s="200">
        <f>IF(N301="zákl. přenesená",J301,0)</f>
        <v>0</v>
      </c>
      <c r="BH301" s="200">
        <f>IF(N301="sníž. přenesená",J301,0)</f>
        <v>0</v>
      </c>
      <c r="BI301" s="200">
        <f>IF(N301="nulová",J301,0)</f>
        <v>0</v>
      </c>
      <c r="BJ301" s="18" t="s">
        <v>88</v>
      </c>
      <c r="BK301" s="200">
        <f>ROUND(I301*H301,2)</f>
        <v>0</v>
      </c>
      <c r="BL301" s="18" t="s">
        <v>258</v>
      </c>
      <c r="BM301" s="199" t="s">
        <v>426</v>
      </c>
    </row>
    <row r="302" spans="1:65" s="2" customFormat="1" ht="11.25">
      <c r="A302" s="35"/>
      <c r="B302" s="36"/>
      <c r="C302" s="37"/>
      <c r="D302" s="201" t="s">
        <v>161</v>
      </c>
      <c r="E302" s="37"/>
      <c r="F302" s="202" t="s">
        <v>425</v>
      </c>
      <c r="G302" s="37"/>
      <c r="H302" s="37"/>
      <c r="I302" s="203"/>
      <c r="J302" s="37"/>
      <c r="K302" s="37"/>
      <c r="L302" s="40"/>
      <c r="M302" s="204"/>
      <c r="N302" s="205"/>
      <c r="O302" s="72"/>
      <c r="P302" s="72"/>
      <c r="Q302" s="72"/>
      <c r="R302" s="72"/>
      <c r="S302" s="72"/>
      <c r="T302" s="73"/>
      <c r="U302" s="35"/>
      <c r="V302" s="35"/>
      <c r="W302" s="35"/>
      <c r="X302" s="35"/>
      <c r="Y302" s="35"/>
      <c r="Z302" s="35"/>
      <c r="AA302" s="35"/>
      <c r="AB302" s="35"/>
      <c r="AC302" s="35"/>
      <c r="AD302" s="35"/>
      <c r="AE302" s="35"/>
      <c r="AT302" s="18" t="s">
        <v>161</v>
      </c>
      <c r="AU302" s="18" t="s">
        <v>90</v>
      </c>
    </row>
    <row r="303" spans="1:65" s="2" customFormat="1" ht="19.5">
      <c r="A303" s="35"/>
      <c r="B303" s="36"/>
      <c r="C303" s="37"/>
      <c r="D303" s="201" t="s">
        <v>427</v>
      </c>
      <c r="E303" s="37"/>
      <c r="F303" s="259" t="s">
        <v>428</v>
      </c>
      <c r="G303" s="37"/>
      <c r="H303" s="37"/>
      <c r="I303" s="203"/>
      <c r="J303" s="37"/>
      <c r="K303" s="37"/>
      <c r="L303" s="40"/>
      <c r="M303" s="204"/>
      <c r="N303" s="205"/>
      <c r="O303" s="72"/>
      <c r="P303" s="72"/>
      <c r="Q303" s="72"/>
      <c r="R303" s="72"/>
      <c r="S303" s="72"/>
      <c r="T303" s="73"/>
      <c r="U303" s="35"/>
      <c r="V303" s="35"/>
      <c r="W303" s="35"/>
      <c r="X303" s="35"/>
      <c r="Y303" s="35"/>
      <c r="Z303" s="35"/>
      <c r="AA303" s="35"/>
      <c r="AB303" s="35"/>
      <c r="AC303" s="35"/>
      <c r="AD303" s="35"/>
      <c r="AE303" s="35"/>
      <c r="AT303" s="18" t="s">
        <v>427</v>
      </c>
      <c r="AU303" s="18" t="s">
        <v>90</v>
      </c>
    </row>
    <row r="304" spans="1:65" s="2" customFormat="1" ht="24.2" customHeight="1">
      <c r="A304" s="35"/>
      <c r="B304" s="36"/>
      <c r="C304" s="188" t="s">
        <v>429</v>
      </c>
      <c r="D304" s="188" t="s">
        <v>155</v>
      </c>
      <c r="E304" s="189" t="s">
        <v>430</v>
      </c>
      <c r="F304" s="190" t="s">
        <v>431</v>
      </c>
      <c r="G304" s="191" t="s">
        <v>168</v>
      </c>
      <c r="H304" s="192">
        <v>1</v>
      </c>
      <c r="I304" s="193"/>
      <c r="J304" s="194">
        <f>ROUND(I304*H304,2)</f>
        <v>0</v>
      </c>
      <c r="K304" s="190" t="s">
        <v>169</v>
      </c>
      <c r="L304" s="40"/>
      <c r="M304" s="195" t="s">
        <v>1</v>
      </c>
      <c r="N304" s="196" t="s">
        <v>45</v>
      </c>
      <c r="O304" s="72"/>
      <c r="P304" s="197">
        <f>O304*H304</f>
        <v>0</v>
      </c>
      <c r="Q304" s="197">
        <v>0</v>
      </c>
      <c r="R304" s="197">
        <f>Q304*H304</f>
        <v>0</v>
      </c>
      <c r="S304" s="197">
        <v>0</v>
      </c>
      <c r="T304" s="198">
        <f>S304*H304</f>
        <v>0</v>
      </c>
      <c r="U304" s="35"/>
      <c r="V304" s="35"/>
      <c r="W304" s="35"/>
      <c r="X304" s="35"/>
      <c r="Y304" s="35"/>
      <c r="Z304" s="35"/>
      <c r="AA304" s="35"/>
      <c r="AB304" s="35"/>
      <c r="AC304" s="35"/>
      <c r="AD304" s="35"/>
      <c r="AE304" s="35"/>
      <c r="AR304" s="199" t="s">
        <v>258</v>
      </c>
      <c r="AT304" s="199" t="s">
        <v>155</v>
      </c>
      <c r="AU304" s="199" t="s">
        <v>90</v>
      </c>
      <c r="AY304" s="18" t="s">
        <v>152</v>
      </c>
      <c r="BE304" s="200">
        <f>IF(N304="základní",J304,0)</f>
        <v>0</v>
      </c>
      <c r="BF304" s="200">
        <f>IF(N304="snížená",J304,0)</f>
        <v>0</v>
      </c>
      <c r="BG304" s="200">
        <f>IF(N304="zákl. přenesená",J304,0)</f>
        <v>0</v>
      </c>
      <c r="BH304" s="200">
        <f>IF(N304="sníž. přenesená",J304,0)</f>
        <v>0</v>
      </c>
      <c r="BI304" s="200">
        <f>IF(N304="nulová",J304,0)</f>
        <v>0</v>
      </c>
      <c r="BJ304" s="18" t="s">
        <v>88</v>
      </c>
      <c r="BK304" s="200">
        <f>ROUND(I304*H304,2)</f>
        <v>0</v>
      </c>
      <c r="BL304" s="18" t="s">
        <v>258</v>
      </c>
      <c r="BM304" s="199" t="s">
        <v>432</v>
      </c>
    </row>
    <row r="305" spans="1:65" s="2" customFormat="1" ht="29.25">
      <c r="A305" s="35"/>
      <c r="B305" s="36"/>
      <c r="C305" s="37"/>
      <c r="D305" s="201" t="s">
        <v>161</v>
      </c>
      <c r="E305" s="37"/>
      <c r="F305" s="202" t="s">
        <v>433</v>
      </c>
      <c r="G305" s="37"/>
      <c r="H305" s="37"/>
      <c r="I305" s="203"/>
      <c r="J305" s="37"/>
      <c r="K305" s="37"/>
      <c r="L305" s="40"/>
      <c r="M305" s="204"/>
      <c r="N305" s="205"/>
      <c r="O305" s="72"/>
      <c r="P305" s="72"/>
      <c r="Q305" s="72"/>
      <c r="R305" s="72"/>
      <c r="S305" s="72"/>
      <c r="T305" s="73"/>
      <c r="U305" s="35"/>
      <c r="V305" s="35"/>
      <c r="W305" s="35"/>
      <c r="X305" s="35"/>
      <c r="Y305" s="35"/>
      <c r="Z305" s="35"/>
      <c r="AA305" s="35"/>
      <c r="AB305" s="35"/>
      <c r="AC305" s="35"/>
      <c r="AD305" s="35"/>
      <c r="AE305" s="35"/>
      <c r="AT305" s="18" t="s">
        <v>161</v>
      </c>
      <c r="AU305" s="18" t="s">
        <v>90</v>
      </c>
    </row>
    <row r="306" spans="1:65" s="13" customFormat="1" ht="11.25">
      <c r="B306" s="206"/>
      <c r="C306" s="207"/>
      <c r="D306" s="201" t="s">
        <v>163</v>
      </c>
      <c r="E306" s="208" t="s">
        <v>1</v>
      </c>
      <c r="F306" s="209" t="s">
        <v>434</v>
      </c>
      <c r="G306" s="207"/>
      <c r="H306" s="210">
        <v>1</v>
      </c>
      <c r="I306" s="211"/>
      <c r="J306" s="207"/>
      <c r="K306" s="207"/>
      <c r="L306" s="212"/>
      <c r="M306" s="213"/>
      <c r="N306" s="214"/>
      <c r="O306" s="214"/>
      <c r="P306" s="214"/>
      <c r="Q306" s="214"/>
      <c r="R306" s="214"/>
      <c r="S306" s="214"/>
      <c r="T306" s="215"/>
      <c r="AT306" s="216" t="s">
        <v>163</v>
      </c>
      <c r="AU306" s="216" t="s">
        <v>90</v>
      </c>
      <c r="AV306" s="13" t="s">
        <v>90</v>
      </c>
      <c r="AW306" s="13" t="s">
        <v>36</v>
      </c>
      <c r="AX306" s="13" t="s">
        <v>88</v>
      </c>
      <c r="AY306" s="216" t="s">
        <v>152</v>
      </c>
    </row>
    <row r="307" spans="1:65" s="2" customFormat="1" ht="16.5" customHeight="1">
      <c r="A307" s="35"/>
      <c r="B307" s="36"/>
      <c r="C307" s="249" t="s">
        <v>435</v>
      </c>
      <c r="D307" s="249" t="s">
        <v>253</v>
      </c>
      <c r="E307" s="250" t="s">
        <v>436</v>
      </c>
      <c r="F307" s="251" t="s">
        <v>437</v>
      </c>
      <c r="G307" s="252" t="s">
        <v>168</v>
      </c>
      <c r="H307" s="253">
        <v>1</v>
      </c>
      <c r="I307" s="254"/>
      <c r="J307" s="255">
        <f>ROUND(I307*H307,2)</f>
        <v>0</v>
      </c>
      <c r="K307" s="251" t="s">
        <v>169</v>
      </c>
      <c r="L307" s="256"/>
      <c r="M307" s="257" t="s">
        <v>1</v>
      </c>
      <c r="N307" s="258" t="s">
        <v>45</v>
      </c>
      <c r="O307" s="72"/>
      <c r="P307" s="197">
        <f>O307*H307</f>
        <v>0</v>
      </c>
      <c r="Q307" s="197">
        <v>2.1000000000000001E-2</v>
      </c>
      <c r="R307" s="197">
        <f>Q307*H307</f>
        <v>2.1000000000000001E-2</v>
      </c>
      <c r="S307" s="197">
        <v>0</v>
      </c>
      <c r="T307" s="198">
        <f>S307*H307</f>
        <v>0</v>
      </c>
      <c r="U307" s="35"/>
      <c r="V307" s="35"/>
      <c r="W307" s="35"/>
      <c r="X307" s="35"/>
      <c r="Y307" s="35"/>
      <c r="Z307" s="35"/>
      <c r="AA307" s="35"/>
      <c r="AB307" s="35"/>
      <c r="AC307" s="35"/>
      <c r="AD307" s="35"/>
      <c r="AE307" s="35"/>
      <c r="AR307" s="199" t="s">
        <v>366</v>
      </c>
      <c r="AT307" s="199" t="s">
        <v>253</v>
      </c>
      <c r="AU307" s="199" t="s">
        <v>90</v>
      </c>
      <c r="AY307" s="18" t="s">
        <v>152</v>
      </c>
      <c r="BE307" s="200">
        <f>IF(N307="základní",J307,0)</f>
        <v>0</v>
      </c>
      <c r="BF307" s="200">
        <f>IF(N307="snížená",J307,0)</f>
        <v>0</v>
      </c>
      <c r="BG307" s="200">
        <f>IF(N307="zákl. přenesená",J307,0)</f>
        <v>0</v>
      </c>
      <c r="BH307" s="200">
        <f>IF(N307="sníž. přenesená",J307,0)</f>
        <v>0</v>
      </c>
      <c r="BI307" s="200">
        <f>IF(N307="nulová",J307,0)</f>
        <v>0</v>
      </c>
      <c r="BJ307" s="18" t="s">
        <v>88</v>
      </c>
      <c r="BK307" s="200">
        <f>ROUND(I307*H307,2)</f>
        <v>0</v>
      </c>
      <c r="BL307" s="18" t="s">
        <v>258</v>
      </c>
      <c r="BM307" s="199" t="s">
        <v>438</v>
      </c>
    </row>
    <row r="308" spans="1:65" s="2" customFormat="1" ht="11.25">
      <c r="A308" s="35"/>
      <c r="B308" s="36"/>
      <c r="C308" s="37"/>
      <c r="D308" s="201" t="s">
        <v>161</v>
      </c>
      <c r="E308" s="37"/>
      <c r="F308" s="202" t="s">
        <v>437</v>
      </c>
      <c r="G308" s="37"/>
      <c r="H308" s="37"/>
      <c r="I308" s="203"/>
      <c r="J308" s="37"/>
      <c r="K308" s="37"/>
      <c r="L308" s="40"/>
      <c r="M308" s="204"/>
      <c r="N308" s="205"/>
      <c r="O308" s="72"/>
      <c r="P308" s="72"/>
      <c r="Q308" s="72"/>
      <c r="R308" s="72"/>
      <c r="S308" s="72"/>
      <c r="T308" s="73"/>
      <c r="U308" s="35"/>
      <c r="V308" s="35"/>
      <c r="W308" s="35"/>
      <c r="X308" s="35"/>
      <c r="Y308" s="35"/>
      <c r="Z308" s="35"/>
      <c r="AA308" s="35"/>
      <c r="AB308" s="35"/>
      <c r="AC308" s="35"/>
      <c r="AD308" s="35"/>
      <c r="AE308" s="35"/>
      <c r="AT308" s="18" t="s">
        <v>161</v>
      </c>
      <c r="AU308" s="18" t="s">
        <v>90</v>
      </c>
    </row>
    <row r="309" spans="1:65" s="2" customFormat="1" ht="29.25">
      <c r="A309" s="35"/>
      <c r="B309" s="36"/>
      <c r="C309" s="37"/>
      <c r="D309" s="201" t="s">
        <v>427</v>
      </c>
      <c r="E309" s="37"/>
      <c r="F309" s="259" t="s">
        <v>439</v>
      </c>
      <c r="G309" s="37"/>
      <c r="H309" s="37"/>
      <c r="I309" s="203"/>
      <c r="J309" s="37"/>
      <c r="K309" s="37"/>
      <c r="L309" s="40"/>
      <c r="M309" s="204"/>
      <c r="N309" s="205"/>
      <c r="O309" s="72"/>
      <c r="P309" s="72"/>
      <c r="Q309" s="72"/>
      <c r="R309" s="72"/>
      <c r="S309" s="72"/>
      <c r="T309" s="73"/>
      <c r="U309" s="35"/>
      <c r="V309" s="35"/>
      <c r="W309" s="35"/>
      <c r="X309" s="35"/>
      <c r="Y309" s="35"/>
      <c r="Z309" s="35"/>
      <c r="AA309" s="35"/>
      <c r="AB309" s="35"/>
      <c r="AC309" s="35"/>
      <c r="AD309" s="35"/>
      <c r="AE309" s="35"/>
      <c r="AT309" s="18" t="s">
        <v>427</v>
      </c>
      <c r="AU309" s="18" t="s">
        <v>90</v>
      </c>
    </row>
    <row r="310" spans="1:65" s="2" customFormat="1" ht="21.75" customHeight="1">
      <c r="A310" s="35"/>
      <c r="B310" s="36"/>
      <c r="C310" s="188" t="s">
        <v>440</v>
      </c>
      <c r="D310" s="188" t="s">
        <v>155</v>
      </c>
      <c r="E310" s="189" t="s">
        <v>441</v>
      </c>
      <c r="F310" s="190" t="s">
        <v>442</v>
      </c>
      <c r="G310" s="191" t="s">
        <v>168</v>
      </c>
      <c r="H310" s="192">
        <v>1</v>
      </c>
      <c r="I310" s="193"/>
      <c r="J310" s="194">
        <f>ROUND(I310*H310,2)</f>
        <v>0</v>
      </c>
      <c r="K310" s="190" t="s">
        <v>169</v>
      </c>
      <c r="L310" s="40"/>
      <c r="M310" s="195" t="s">
        <v>1</v>
      </c>
      <c r="N310" s="196" t="s">
        <v>45</v>
      </c>
      <c r="O310" s="72"/>
      <c r="P310" s="197">
        <f>O310*H310</f>
        <v>0</v>
      </c>
      <c r="Q310" s="197">
        <v>0</v>
      </c>
      <c r="R310" s="197">
        <f>Q310*H310</f>
        <v>0</v>
      </c>
      <c r="S310" s="197">
        <v>0</v>
      </c>
      <c r="T310" s="198">
        <f>S310*H310</f>
        <v>0</v>
      </c>
      <c r="U310" s="35"/>
      <c r="V310" s="35"/>
      <c r="W310" s="35"/>
      <c r="X310" s="35"/>
      <c r="Y310" s="35"/>
      <c r="Z310" s="35"/>
      <c r="AA310" s="35"/>
      <c r="AB310" s="35"/>
      <c r="AC310" s="35"/>
      <c r="AD310" s="35"/>
      <c r="AE310" s="35"/>
      <c r="AR310" s="199" t="s">
        <v>258</v>
      </c>
      <c r="AT310" s="199" t="s">
        <v>155</v>
      </c>
      <c r="AU310" s="199" t="s">
        <v>90</v>
      </c>
      <c r="AY310" s="18" t="s">
        <v>152</v>
      </c>
      <c r="BE310" s="200">
        <f>IF(N310="základní",J310,0)</f>
        <v>0</v>
      </c>
      <c r="BF310" s="200">
        <f>IF(N310="snížená",J310,0)</f>
        <v>0</v>
      </c>
      <c r="BG310" s="200">
        <f>IF(N310="zákl. přenesená",J310,0)</f>
        <v>0</v>
      </c>
      <c r="BH310" s="200">
        <f>IF(N310="sníž. přenesená",J310,0)</f>
        <v>0</v>
      </c>
      <c r="BI310" s="200">
        <f>IF(N310="nulová",J310,0)</f>
        <v>0</v>
      </c>
      <c r="BJ310" s="18" t="s">
        <v>88</v>
      </c>
      <c r="BK310" s="200">
        <f>ROUND(I310*H310,2)</f>
        <v>0</v>
      </c>
      <c r="BL310" s="18" t="s">
        <v>258</v>
      </c>
      <c r="BM310" s="199" t="s">
        <v>443</v>
      </c>
    </row>
    <row r="311" spans="1:65" s="2" customFormat="1" ht="19.5">
      <c r="A311" s="35"/>
      <c r="B311" s="36"/>
      <c r="C311" s="37"/>
      <c r="D311" s="201" t="s">
        <v>161</v>
      </c>
      <c r="E311" s="37"/>
      <c r="F311" s="202" t="s">
        <v>444</v>
      </c>
      <c r="G311" s="37"/>
      <c r="H311" s="37"/>
      <c r="I311" s="203"/>
      <c r="J311" s="37"/>
      <c r="K311" s="37"/>
      <c r="L311" s="40"/>
      <c r="M311" s="204"/>
      <c r="N311" s="205"/>
      <c r="O311" s="72"/>
      <c r="P311" s="72"/>
      <c r="Q311" s="72"/>
      <c r="R311" s="72"/>
      <c r="S311" s="72"/>
      <c r="T311" s="73"/>
      <c r="U311" s="35"/>
      <c r="V311" s="35"/>
      <c r="W311" s="35"/>
      <c r="X311" s="35"/>
      <c r="Y311" s="35"/>
      <c r="Z311" s="35"/>
      <c r="AA311" s="35"/>
      <c r="AB311" s="35"/>
      <c r="AC311" s="35"/>
      <c r="AD311" s="35"/>
      <c r="AE311" s="35"/>
      <c r="AT311" s="18" t="s">
        <v>161</v>
      </c>
      <c r="AU311" s="18" t="s">
        <v>90</v>
      </c>
    </row>
    <row r="312" spans="1:65" s="2" customFormat="1" ht="24.2" customHeight="1">
      <c r="A312" s="35"/>
      <c r="B312" s="36"/>
      <c r="C312" s="249" t="s">
        <v>445</v>
      </c>
      <c r="D312" s="249" t="s">
        <v>253</v>
      </c>
      <c r="E312" s="250" t="s">
        <v>446</v>
      </c>
      <c r="F312" s="251" t="s">
        <v>447</v>
      </c>
      <c r="G312" s="252" t="s">
        <v>168</v>
      </c>
      <c r="H312" s="253">
        <v>1</v>
      </c>
      <c r="I312" s="254"/>
      <c r="J312" s="255">
        <f>ROUND(I312*H312,2)</f>
        <v>0</v>
      </c>
      <c r="K312" s="251" t="s">
        <v>169</v>
      </c>
      <c r="L312" s="256"/>
      <c r="M312" s="257" t="s">
        <v>1</v>
      </c>
      <c r="N312" s="258" t="s">
        <v>45</v>
      </c>
      <c r="O312" s="72"/>
      <c r="P312" s="197">
        <f>O312*H312</f>
        <v>0</v>
      </c>
      <c r="Q312" s="197">
        <v>1.1999999999999999E-3</v>
      </c>
      <c r="R312" s="197">
        <f>Q312*H312</f>
        <v>1.1999999999999999E-3</v>
      </c>
      <c r="S312" s="197">
        <v>0</v>
      </c>
      <c r="T312" s="198">
        <f>S312*H312</f>
        <v>0</v>
      </c>
      <c r="U312" s="35"/>
      <c r="V312" s="35"/>
      <c r="W312" s="35"/>
      <c r="X312" s="35"/>
      <c r="Y312" s="35"/>
      <c r="Z312" s="35"/>
      <c r="AA312" s="35"/>
      <c r="AB312" s="35"/>
      <c r="AC312" s="35"/>
      <c r="AD312" s="35"/>
      <c r="AE312" s="35"/>
      <c r="AR312" s="199" t="s">
        <v>366</v>
      </c>
      <c r="AT312" s="199" t="s">
        <v>253</v>
      </c>
      <c r="AU312" s="199" t="s">
        <v>90</v>
      </c>
      <c r="AY312" s="18" t="s">
        <v>152</v>
      </c>
      <c r="BE312" s="200">
        <f>IF(N312="základní",J312,0)</f>
        <v>0</v>
      </c>
      <c r="BF312" s="200">
        <f>IF(N312="snížená",J312,0)</f>
        <v>0</v>
      </c>
      <c r="BG312" s="200">
        <f>IF(N312="zákl. přenesená",J312,0)</f>
        <v>0</v>
      </c>
      <c r="BH312" s="200">
        <f>IF(N312="sníž. přenesená",J312,0)</f>
        <v>0</v>
      </c>
      <c r="BI312" s="200">
        <f>IF(N312="nulová",J312,0)</f>
        <v>0</v>
      </c>
      <c r="BJ312" s="18" t="s">
        <v>88</v>
      </c>
      <c r="BK312" s="200">
        <f>ROUND(I312*H312,2)</f>
        <v>0</v>
      </c>
      <c r="BL312" s="18" t="s">
        <v>258</v>
      </c>
      <c r="BM312" s="199" t="s">
        <v>448</v>
      </c>
    </row>
    <row r="313" spans="1:65" s="2" customFormat="1" ht="19.5">
      <c r="A313" s="35"/>
      <c r="B313" s="36"/>
      <c r="C313" s="37"/>
      <c r="D313" s="201" t="s">
        <v>161</v>
      </c>
      <c r="E313" s="37"/>
      <c r="F313" s="202" t="s">
        <v>447</v>
      </c>
      <c r="G313" s="37"/>
      <c r="H313" s="37"/>
      <c r="I313" s="203"/>
      <c r="J313" s="37"/>
      <c r="K313" s="37"/>
      <c r="L313" s="40"/>
      <c r="M313" s="204"/>
      <c r="N313" s="205"/>
      <c r="O313" s="72"/>
      <c r="P313" s="72"/>
      <c r="Q313" s="72"/>
      <c r="R313" s="72"/>
      <c r="S313" s="72"/>
      <c r="T313" s="73"/>
      <c r="U313" s="35"/>
      <c r="V313" s="35"/>
      <c r="W313" s="35"/>
      <c r="X313" s="35"/>
      <c r="Y313" s="35"/>
      <c r="Z313" s="35"/>
      <c r="AA313" s="35"/>
      <c r="AB313" s="35"/>
      <c r="AC313" s="35"/>
      <c r="AD313" s="35"/>
      <c r="AE313" s="35"/>
      <c r="AT313" s="18" t="s">
        <v>161</v>
      </c>
      <c r="AU313" s="18" t="s">
        <v>90</v>
      </c>
    </row>
    <row r="314" spans="1:65" s="2" customFormat="1" ht="24.2" customHeight="1">
      <c r="A314" s="35"/>
      <c r="B314" s="36"/>
      <c r="C314" s="188" t="s">
        <v>449</v>
      </c>
      <c r="D314" s="188" t="s">
        <v>155</v>
      </c>
      <c r="E314" s="189" t="s">
        <v>450</v>
      </c>
      <c r="F314" s="190" t="s">
        <v>451</v>
      </c>
      <c r="G314" s="191" t="s">
        <v>168</v>
      </c>
      <c r="H314" s="192">
        <v>1</v>
      </c>
      <c r="I314" s="193"/>
      <c r="J314" s="194">
        <f>ROUND(I314*H314,2)</f>
        <v>0</v>
      </c>
      <c r="K314" s="190" t="s">
        <v>169</v>
      </c>
      <c r="L314" s="40"/>
      <c r="M314" s="195" t="s">
        <v>1</v>
      </c>
      <c r="N314" s="196" t="s">
        <v>45</v>
      </c>
      <c r="O314" s="72"/>
      <c r="P314" s="197">
        <f>O314*H314</f>
        <v>0</v>
      </c>
      <c r="Q314" s="197">
        <v>4.8000000000000001E-4</v>
      </c>
      <c r="R314" s="197">
        <f>Q314*H314</f>
        <v>4.8000000000000001E-4</v>
      </c>
      <c r="S314" s="197">
        <v>0</v>
      </c>
      <c r="T314" s="198">
        <f>S314*H314</f>
        <v>0</v>
      </c>
      <c r="U314" s="35"/>
      <c r="V314" s="35"/>
      <c r="W314" s="35"/>
      <c r="X314" s="35"/>
      <c r="Y314" s="35"/>
      <c r="Z314" s="35"/>
      <c r="AA314" s="35"/>
      <c r="AB314" s="35"/>
      <c r="AC314" s="35"/>
      <c r="AD314" s="35"/>
      <c r="AE314" s="35"/>
      <c r="AR314" s="199" t="s">
        <v>258</v>
      </c>
      <c r="AT314" s="199" t="s">
        <v>155</v>
      </c>
      <c r="AU314" s="199" t="s">
        <v>90</v>
      </c>
      <c r="AY314" s="18" t="s">
        <v>152</v>
      </c>
      <c r="BE314" s="200">
        <f>IF(N314="základní",J314,0)</f>
        <v>0</v>
      </c>
      <c r="BF314" s="200">
        <f>IF(N314="snížená",J314,0)</f>
        <v>0</v>
      </c>
      <c r="BG314" s="200">
        <f>IF(N314="zákl. přenesená",J314,0)</f>
        <v>0</v>
      </c>
      <c r="BH314" s="200">
        <f>IF(N314="sníž. přenesená",J314,0)</f>
        <v>0</v>
      </c>
      <c r="BI314" s="200">
        <f>IF(N314="nulová",J314,0)</f>
        <v>0</v>
      </c>
      <c r="BJ314" s="18" t="s">
        <v>88</v>
      </c>
      <c r="BK314" s="200">
        <f>ROUND(I314*H314,2)</f>
        <v>0</v>
      </c>
      <c r="BL314" s="18" t="s">
        <v>258</v>
      </c>
      <c r="BM314" s="199" t="s">
        <v>452</v>
      </c>
    </row>
    <row r="315" spans="1:65" s="2" customFormat="1" ht="19.5">
      <c r="A315" s="35"/>
      <c r="B315" s="36"/>
      <c r="C315" s="37"/>
      <c r="D315" s="201" t="s">
        <v>161</v>
      </c>
      <c r="E315" s="37"/>
      <c r="F315" s="202" t="s">
        <v>453</v>
      </c>
      <c r="G315" s="37"/>
      <c r="H315" s="37"/>
      <c r="I315" s="203"/>
      <c r="J315" s="37"/>
      <c r="K315" s="37"/>
      <c r="L315" s="40"/>
      <c r="M315" s="204"/>
      <c r="N315" s="205"/>
      <c r="O315" s="72"/>
      <c r="P315" s="72"/>
      <c r="Q315" s="72"/>
      <c r="R315" s="72"/>
      <c r="S315" s="72"/>
      <c r="T315" s="73"/>
      <c r="U315" s="35"/>
      <c r="V315" s="35"/>
      <c r="W315" s="35"/>
      <c r="X315" s="35"/>
      <c r="Y315" s="35"/>
      <c r="Z315" s="35"/>
      <c r="AA315" s="35"/>
      <c r="AB315" s="35"/>
      <c r="AC315" s="35"/>
      <c r="AD315" s="35"/>
      <c r="AE315" s="35"/>
      <c r="AT315" s="18" t="s">
        <v>161</v>
      </c>
      <c r="AU315" s="18" t="s">
        <v>90</v>
      </c>
    </row>
    <row r="316" spans="1:65" s="13" customFormat="1" ht="11.25">
      <c r="B316" s="206"/>
      <c r="C316" s="207"/>
      <c r="D316" s="201" t="s">
        <v>163</v>
      </c>
      <c r="E316" s="208" t="s">
        <v>1</v>
      </c>
      <c r="F316" s="209" t="s">
        <v>454</v>
      </c>
      <c r="G316" s="207"/>
      <c r="H316" s="210">
        <v>1</v>
      </c>
      <c r="I316" s="211"/>
      <c r="J316" s="207"/>
      <c r="K316" s="207"/>
      <c r="L316" s="212"/>
      <c r="M316" s="213"/>
      <c r="N316" s="214"/>
      <c r="O316" s="214"/>
      <c r="P316" s="214"/>
      <c r="Q316" s="214"/>
      <c r="R316" s="214"/>
      <c r="S316" s="214"/>
      <c r="T316" s="215"/>
      <c r="AT316" s="216" t="s">
        <v>163</v>
      </c>
      <c r="AU316" s="216" t="s">
        <v>90</v>
      </c>
      <c r="AV316" s="13" t="s">
        <v>90</v>
      </c>
      <c r="AW316" s="13" t="s">
        <v>36</v>
      </c>
      <c r="AX316" s="13" t="s">
        <v>88</v>
      </c>
      <c r="AY316" s="216" t="s">
        <v>152</v>
      </c>
    </row>
    <row r="317" spans="1:65" s="2" customFormat="1" ht="33" customHeight="1">
      <c r="A317" s="35"/>
      <c r="B317" s="36"/>
      <c r="C317" s="249" t="s">
        <v>455</v>
      </c>
      <c r="D317" s="249" t="s">
        <v>253</v>
      </c>
      <c r="E317" s="250" t="s">
        <v>456</v>
      </c>
      <c r="F317" s="251" t="s">
        <v>457</v>
      </c>
      <c r="G317" s="252" t="s">
        <v>168</v>
      </c>
      <c r="H317" s="253">
        <v>1</v>
      </c>
      <c r="I317" s="254"/>
      <c r="J317" s="255">
        <f>ROUND(I317*H317,2)</f>
        <v>0</v>
      </c>
      <c r="K317" s="251" t="s">
        <v>169</v>
      </c>
      <c r="L317" s="256"/>
      <c r="M317" s="257" t="s">
        <v>1</v>
      </c>
      <c r="N317" s="258" t="s">
        <v>45</v>
      </c>
      <c r="O317" s="72"/>
      <c r="P317" s="197">
        <f>O317*H317</f>
        <v>0</v>
      </c>
      <c r="Q317" s="197">
        <v>2.5999999999999999E-2</v>
      </c>
      <c r="R317" s="197">
        <f>Q317*H317</f>
        <v>2.5999999999999999E-2</v>
      </c>
      <c r="S317" s="197">
        <v>0</v>
      </c>
      <c r="T317" s="198">
        <f>S317*H317</f>
        <v>0</v>
      </c>
      <c r="U317" s="35"/>
      <c r="V317" s="35"/>
      <c r="W317" s="35"/>
      <c r="X317" s="35"/>
      <c r="Y317" s="35"/>
      <c r="Z317" s="35"/>
      <c r="AA317" s="35"/>
      <c r="AB317" s="35"/>
      <c r="AC317" s="35"/>
      <c r="AD317" s="35"/>
      <c r="AE317" s="35"/>
      <c r="AR317" s="199" t="s">
        <v>366</v>
      </c>
      <c r="AT317" s="199" t="s">
        <v>253</v>
      </c>
      <c r="AU317" s="199" t="s">
        <v>90</v>
      </c>
      <c r="AY317" s="18" t="s">
        <v>152</v>
      </c>
      <c r="BE317" s="200">
        <f>IF(N317="základní",J317,0)</f>
        <v>0</v>
      </c>
      <c r="BF317" s="200">
        <f>IF(N317="snížená",J317,0)</f>
        <v>0</v>
      </c>
      <c r="BG317" s="200">
        <f>IF(N317="zákl. přenesená",J317,0)</f>
        <v>0</v>
      </c>
      <c r="BH317" s="200">
        <f>IF(N317="sníž. přenesená",J317,0)</f>
        <v>0</v>
      </c>
      <c r="BI317" s="200">
        <f>IF(N317="nulová",J317,0)</f>
        <v>0</v>
      </c>
      <c r="BJ317" s="18" t="s">
        <v>88</v>
      </c>
      <c r="BK317" s="200">
        <f>ROUND(I317*H317,2)</f>
        <v>0</v>
      </c>
      <c r="BL317" s="18" t="s">
        <v>258</v>
      </c>
      <c r="BM317" s="199" t="s">
        <v>458</v>
      </c>
    </row>
    <row r="318" spans="1:65" s="2" customFormat="1" ht="19.5">
      <c r="A318" s="35"/>
      <c r="B318" s="36"/>
      <c r="C318" s="37"/>
      <c r="D318" s="201" t="s">
        <v>161</v>
      </c>
      <c r="E318" s="37"/>
      <c r="F318" s="202" t="s">
        <v>457</v>
      </c>
      <c r="G318" s="37"/>
      <c r="H318" s="37"/>
      <c r="I318" s="203"/>
      <c r="J318" s="37"/>
      <c r="K318" s="37"/>
      <c r="L318" s="40"/>
      <c r="M318" s="204"/>
      <c r="N318" s="205"/>
      <c r="O318" s="72"/>
      <c r="P318" s="72"/>
      <c r="Q318" s="72"/>
      <c r="R318" s="72"/>
      <c r="S318" s="72"/>
      <c r="T318" s="73"/>
      <c r="U318" s="35"/>
      <c r="V318" s="35"/>
      <c r="W318" s="35"/>
      <c r="X318" s="35"/>
      <c r="Y318" s="35"/>
      <c r="Z318" s="35"/>
      <c r="AA318" s="35"/>
      <c r="AB318" s="35"/>
      <c r="AC318" s="35"/>
      <c r="AD318" s="35"/>
      <c r="AE318" s="35"/>
      <c r="AT318" s="18" t="s">
        <v>161</v>
      </c>
      <c r="AU318" s="18" t="s">
        <v>90</v>
      </c>
    </row>
    <row r="319" spans="1:65" s="2" customFormat="1" ht="24.2" customHeight="1">
      <c r="A319" s="35"/>
      <c r="B319" s="36"/>
      <c r="C319" s="188" t="s">
        <v>459</v>
      </c>
      <c r="D319" s="188" t="s">
        <v>155</v>
      </c>
      <c r="E319" s="189" t="s">
        <v>460</v>
      </c>
      <c r="F319" s="190" t="s">
        <v>461</v>
      </c>
      <c r="G319" s="191" t="s">
        <v>168</v>
      </c>
      <c r="H319" s="192">
        <v>4</v>
      </c>
      <c r="I319" s="193"/>
      <c r="J319" s="194">
        <f>ROUND(I319*H319,2)</f>
        <v>0</v>
      </c>
      <c r="K319" s="190" t="s">
        <v>169</v>
      </c>
      <c r="L319" s="40"/>
      <c r="M319" s="195" t="s">
        <v>1</v>
      </c>
      <c r="N319" s="196" t="s">
        <v>45</v>
      </c>
      <c r="O319" s="72"/>
      <c r="P319" s="197">
        <f>O319*H319</f>
        <v>0</v>
      </c>
      <c r="Q319" s="197">
        <v>0</v>
      </c>
      <c r="R319" s="197">
        <f>Q319*H319</f>
        <v>0</v>
      </c>
      <c r="S319" s="197">
        <v>0</v>
      </c>
      <c r="T319" s="198">
        <f>S319*H319</f>
        <v>0</v>
      </c>
      <c r="U319" s="35"/>
      <c r="V319" s="35"/>
      <c r="W319" s="35"/>
      <c r="X319" s="35"/>
      <c r="Y319" s="35"/>
      <c r="Z319" s="35"/>
      <c r="AA319" s="35"/>
      <c r="AB319" s="35"/>
      <c r="AC319" s="35"/>
      <c r="AD319" s="35"/>
      <c r="AE319" s="35"/>
      <c r="AR319" s="199" t="s">
        <v>258</v>
      </c>
      <c r="AT319" s="199" t="s">
        <v>155</v>
      </c>
      <c r="AU319" s="199" t="s">
        <v>90</v>
      </c>
      <c r="AY319" s="18" t="s">
        <v>152</v>
      </c>
      <c r="BE319" s="200">
        <f>IF(N319="základní",J319,0)</f>
        <v>0</v>
      </c>
      <c r="BF319" s="200">
        <f>IF(N319="snížená",J319,0)</f>
        <v>0</v>
      </c>
      <c r="BG319" s="200">
        <f>IF(N319="zákl. přenesená",J319,0)</f>
        <v>0</v>
      </c>
      <c r="BH319" s="200">
        <f>IF(N319="sníž. přenesená",J319,0)</f>
        <v>0</v>
      </c>
      <c r="BI319" s="200">
        <f>IF(N319="nulová",J319,0)</f>
        <v>0</v>
      </c>
      <c r="BJ319" s="18" t="s">
        <v>88</v>
      </c>
      <c r="BK319" s="200">
        <f>ROUND(I319*H319,2)</f>
        <v>0</v>
      </c>
      <c r="BL319" s="18" t="s">
        <v>258</v>
      </c>
      <c r="BM319" s="199" t="s">
        <v>462</v>
      </c>
    </row>
    <row r="320" spans="1:65" s="2" customFormat="1" ht="19.5">
      <c r="A320" s="35"/>
      <c r="B320" s="36"/>
      <c r="C320" s="37"/>
      <c r="D320" s="201" t="s">
        <v>161</v>
      </c>
      <c r="E320" s="37"/>
      <c r="F320" s="202" t="s">
        <v>463</v>
      </c>
      <c r="G320" s="37"/>
      <c r="H320" s="37"/>
      <c r="I320" s="203"/>
      <c r="J320" s="37"/>
      <c r="K320" s="37"/>
      <c r="L320" s="40"/>
      <c r="M320" s="204"/>
      <c r="N320" s="205"/>
      <c r="O320" s="72"/>
      <c r="P320" s="72"/>
      <c r="Q320" s="72"/>
      <c r="R320" s="72"/>
      <c r="S320" s="72"/>
      <c r="T320" s="73"/>
      <c r="U320" s="35"/>
      <c r="V320" s="35"/>
      <c r="W320" s="35"/>
      <c r="X320" s="35"/>
      <c r="Y320" s="35"/>
      <c r="Z320" s="35"/>
      <c r="AA320" s="35"/>
      <c r="AB320" s="35"/>
      <c r="AC320" s="35"/>
      <c r="AD320" s="35"/>
      <c r="AE320" s="35"/>
      <c r="AT320" s="18" t="s">
        <v>161</v>
      </c>
      <c r="AU320" s="18" t="s">
        <v>90</v>
      </c>
    </row>
    <row r="321" spans="1:65" s="13" customFormat="1" ht="11.25">
      <c r="B321" s="206"/>
      <c r="C321" s="207"/>
      <c r="D321" s="201" t="s">
        <v>163</v>
      </c>
      <c r="E321" s="208" t="s">
        <v>1</v>
      </c>
      <c r="F321" s="209" t="s">
        <v>464</v>
      </c>
      <c r="G321" s="207"/>
      <c r="H321" s="210">
        <v>4</v>
      </c>
      <c r="I321" s="211"/>
      <c r="J321" s="207"/>
      <c r="K321" s="207"/>
      <c r="L321" s="212"/>
      <c r="M321" s="213"/>
      <c r="N321" s="214"/>
      <c r="O321" s="214"/>
      <c r="P321" s="214"/>
      <c r="Q321" s="214"/>
      <c r="R321" s="214"/>
      <c r="S321" s="214"/>
      <c r="T321" s="215"/>
      <c r="AT321" s="216" t="s">
        <v>163</v>
      </c>
      <c r="AU321" s="216" t="s">
        <v>90</v>
      </c>
      <c r="AV321" s="13" t="s">
        <v>90</v>
      </c>
      <c r="AW321" s="13" t="s">
        <v>36</v>
      </c>
      <c r="AX321" s="13" t="s">
        <v>88</v>
      </c>
      <c r="AY321" s="216" t="s">
        <v>152</v>
      </c>
    </row>
    <row r="322" spans="1:65" s="2" customFormat="1" ht="24.2" customHeight="1">
      <c r="A322" s="35"/>
      <c r="B322" s="36"/>
      <c r="C322" s="188" t="s">
        <v>465</v>
      </c>
      <c r="D322" s="188" t="s">
        <v>155</v>
      </c>
      <c r="E322" s="189" t="s">
        <v>466</v>
      </c>
      <c r="F322" s="190" t="s">
        <v>467</v>
      </c>
      <c r="G322" s="191" t="s">
        <v>168</v>
      </c>
      <c r="H322" s="192">
        <v>4</v>
      </c>
      <c r="I322" s="193"/>
      <c r="J322" s="194">
        <f>ROUND(I322*H322,2)</f>
        <v>0</v>
      </c>
      <c r="K322" s="190" t="s">
        <v>169</v>
      </c>
      <c r="L322" s="40"/>
      <c r="M322" s="195" t="s">
        <v>1</v>
      </c>
      <c r="N322" s="196" t="s">
        <v>45</v>
      </c>
      <c r="O322" s="72"/>
      <c r="P322" s="197">
        <f>O322*H322</f>
        <v>0</v>
      </c>
      <c r="Q322" s="197">
        <v>0</v>
      </c>
      <c r="R322" s="197">
        <f>Q322*H322</f>
        <v>0</v>
      </c>
      <c r="S322" s="197">
        <v>0</v>
      </c>
      <c r="T322" s="198">
        <f>S322*H322</f>
        <v>0</v>
      </c>
      <c r="U322" s="35"/>
      <c r="V322" s="35"/>
      <c r="W322" s="35"/>
      <c r="X322" s="35"/>
      <c r="Y322" s="35"/>
      <c r="Z322" s="35"/>
      <c r="AA322" s="35"/>
      <c r="AB322" s="35"/>
      <c r="AC322" s="35"/>
      <c r="AD322" s="35"/>
      <c r="AE322" s="35"/>
      <c r="AR322" s="199" t="s">
        <v>258</v>
      </c>
      <c r="AT322" s="199" t="s">
        <v>155</v>
      </c>
      <c r="AU322" s="199" t="s">
        <v>90</v>
      </c>
      <c r="AY322" s="18" t="s">
        <v>152</v>
      </c>
      <c r="BE322" s="200">
        <f>IF(N322="základní",J322,0)</f>
        <v>0</v>
      </c>
      <c r="BF322" s="200">
        <f>IF(N322="snížená",J322,0)</f>
        <v>0</v>
      </c>
      <c r="BG322" s="200">
        <f>IF(N322="zákl. přenesená",J322,0)</f>
        <v>0</v>
      </c>
      <c r="BH322" s="200">
        <f>IF(N322="sníž. přenesená",J322,0)</f>
        <v>0</v>
      </c>
      <c r="BI322" s="200">
        <f>IF(N322="nulová",J322,0)</f>
        <v>0</v>
      </c>
      <c r="BJ322" s="18" t="s">
        <v>88</v>
      </c>
      <c r="BK322" s="200">
        <f>ROUND(I322*H322,2)</f>
        <v>0</v>
      </c>
      <c r="BL322" s="18" t="s">
        <v>258</v>
      </c>
      <c r="BM322" s="199" t="s">
        <v>468</v>
      </c>
    </row>
    <row r="323" spans="1:65" s="2" customFormat="1" ht="19.5">
      <c r="A323" s="35"/>
      <c r="B323" s="36"/>
      <c r="C323" s="37"/>
      <c r="D323" s="201" t="s">
        <v>161</v>
      </c>
      <c r="E323" s="37"/>
      <c r="F323" s="202" t="s">
        <v>469</v>
      </c>
      <c r="G323" s="37"/>
      <c r="H323" s="37"/>
      <c r="I323" s="203"/>
      <c r="J323" s="37"/>
      <c r="K323" s="37"/>
      <c r="L323" s="40"/>
      <c r="M323" s="204"/>
      <c r="N323" s="205"/>
      <c r="O323" s="72"/>
      <c r="P323" s="72"/>
      <c r="Q323" s="72"/>
      <c r="R323" s="72"/>
      <c r="S323" s="72"/>
      <c r="T323" s="73"/>
      <c r="U323" s="35"/>
      <c r="V323" s="35"/>
      <c r="W323" s="35"/>
      <c r="X323" s="35"/>
      <c r="Y323" s="35"/>
      <c r="Z323" s="35"/>
      <c r="AA323" s="35"/>
      <c r="AB323" s="35"/>
      <c r="AC323" s="35"/>
      <c r="AD323" s="35"/>
      <c r="AE323" s="35"/>
      <c r="AT323" s="18" t="s">
        <v>161</v>
      </c>
      <c r="AU323" s="18" t="s">
        <v>90</v>
      </c>
    </row>
    <row r="324" spans="1:65" s="13" customFormat="1" ht="11.25">
      <c r="B324" s="206"/>
      <c r="C324" s="207"/>
      <c r="D324" s="201" t="s">
        <v>163</v>
      </c>
      <c r="E324" s="208" t="s">
        <v>1</v>
      </c>
      <c r="F324" s="209" t="s">
        <v>464</v>
      </c>
      <c r="G324" s="207"/>
      <c r="H324" s="210">
        <v>4</v>
      </c>
      <c r="I324" s="211"/>
      <c r="J324" s="207"/>
      <c r="K324" s="207"/>
      <c r="L324" s="212"/>
      <c r="M324" s="213"/>
      <c r="N324" s="214"/>
      <c r="O324" s="214"/>
      <c r="P324" s="214"/>
      <c r="Q324" s="214"/>
      <c r="R324" s="214"/>
      <c r="S324" s="214"/>
      <c r="T324" s="215"/>
      <c r="AT324" s="216" t="s">
        <v>163</v>
      </c>
      <c r="AU324" s="216" t="s">
        <v>90</v>
      </c>
      <c r="AV324" s="13" t="s">
        <v>90</v>
      </c>
      <c r="AW324" s="13" t="s">
        <v>36</v>
      </c>
      <c r="AX324" s="13" t="s">
        <v>88</v>
      </c>
      <c r="AY324" s="216" t="s">
        <v>152</v>
      </c>
    </row>
    <row r="325" spans="1:65" s="2" customFormat="1" ht="24.2" customHeight="1">
      <c r="A325" s="35"/>
      <c r="B325" s="36"/>
      <c r="C325" s="188" t="s">
        <v>470</v>
      </c>
      <c r="D325" s="188" t="s">
        <v>155</v>
      </c>
      <c r="E325" s="189" t="s">
        <v>471</v>
      </c>
      <c r="F325" s="190" t="s">
        <v>472</v>
      </c>
      <c r="G325" s="191" t="s">
        <v>168</v>
      </c>
      <c r="H325" s="192">
        <v>1</v>
      </c>
      <c r="I325" s="193"/>
      <c r="J325" s="194">
        <f>ROUND(I325*H325,2)</f>
        <v>0</v>
      </c>
      <c r="K325" s="190" t="s">
        <v>169</v>
      </c>
      <c r="L325" s="40"/>
      <c r="M325" s="195" t="s">
        <v>1</v>
      </c>
      <c r="N325" s="196" t="s">
        <v>45</v>
      </c>
      <c r="O325" s="72"/>
      <c r="P325" s="197">
        <f>O325*H325</f>
        <v>0</v>
      </c>
      <c r="Q325" s="197">
        <v>0</v>
      </c>
      <c r="R325" s="197">
        <f>Q325*H325</f>
        <v>0</v>
      </c>
      <c r="S325" s="197">
        <v>0</v>
      </c>
      <c r="T325" s="198">
        <f>S325*H325</f>
        <v>0</v>
      </c>
      <c r="U325" s="35"/>
      <c r="V325" s="35"/>
      <c r="W325" s="35"/>
      <c r="X325" s="35"/>
      <c r="Y325" s="35"/>
      <c r="Z325" s="35"/>
      <c r="AA325" s="35"/>
      <c r="AB325" s="35"/>
      <c r="AC325" s="35"/>
      <c r="AD325" s="35"/>
      <c r="AE325" s="35"/>
      <c r="AR325" s="199" t="s">
        <v>258</v>
      </c>
      <c r="AT325" s="199" t="s">
        <v>155</v>
      </c>
      <c r="AU325" s="199" t="s">
        <v>90</v>
      </c>
      <c r="AY325" s="18" t="s">
        <v>152</v>
      </c>
      <c r="BE325" s="200">
        <f>IF(N325="základní",J325,0)</f>
        <v>0</v>
      </c>
      <c r="BF325" s="200">
        <f>IF(N325="snížená",J325,0)</f>
        <v>0</v>
      </c>
      <c r="BG325" s="200">
        <f>IF(N325="zákl. přenesená",J325,0)</f>
        <v>0</v>
      </c>
      <c r="BH325" s="200">
        <f>IF(N325="sníž. přenesená",J325,0)</f>
        <v>0</v>
      </c>
      <c r="BI325" s="200">
        <f>IF(N325="nulová",J325,0)</f>
        <v>0</v>
      </c>
      <c r="BJ325" s="18" t="s">
        <v>88</v>
      </c>
      <c r="BK325" s="200">
        <f>ROUND(I325*H325,2)</f>
        <v>0</v>
      </c>
      <c r="BL325" s="18" t="s">
        <v>258</v>
      </c>
      <c r="BM325" s="199" t="s">
        <v>473</v>
      </c>
    </row>
    <row r="326" spans="1:65" s="2" customFormat="1" ht="19.5">
      <c r="A326" s="35"/>
      <c r="B326" s="36"/>
      <c r="C326" s="37"/>
      <c r="D326" s="201" t="s">
        <v>161</v>
      </c>
      <c r="E326" s="37"/>
      <c r="F326" s="202" t="s">
        <v>474</v>
      </c>
      <c r="G326" s="37"/>
      <c r="H326" s="37"/>
      <c r="I326" s="203"/>
      <c r="J326" s="37"/>
      <c r="K326" s="37"/>
      <c r="L326" s="40"/>
      <c r="M326" s="204"/>
      <c r="N326" s="205"/>
      <c r="O326" s="72"/>
      <c r="P326" s="72"/>
      <c r="Q326" s="72"/>
      <c r="R326" s="72"/>
      <c r="S326" s="72"/>
      <c r="T326" s="73"/>
      <c r="U326" s="35"/>
      <c r="V326" s="35"/>
      <c r="W326" s="35"/>
      <c r="X326" s="35"/>
      <c r="Y326" s="35"/>
      <c r="Z326" s="35"/>
      <c r="AA326" s="35"/>
      <c r="AB326" s="35"/>
      <c r="AC326" s="35"/>
      <c r="AD326" s="35"/>
      <c r="AE326" s="35"/>
      <c r="AT326" s="18" t="s">
        <v>161</v>
      </c>
      <c r="AU326" s="18" t="s">
        <v>90</v>
      </c>
    </row>
    <row r="327" spans="1:65" s="2" customFormat="1" ht="24.2" customHeight="1">
      <c r="A327" s="35"/>
      <c r="B327" s="36"/>
      <c r="C327" s="188" t="s">
        <v>475</v>
      </c>
      <c r="D327" s="188" t="s">
        <v>155</v>
      </c>
      <c r="E327" s="189" t="s">
        <v>476</v>
      </c>
      <c r="F327" s="190" t="s">
        <v>477</v>
      </c>
      <c r="G327" s="191" t="s">
        <v>168</v>
      </c>
      <c r="H327" s="192">
        <v>1</v>
      </c>
      <c r="I327" s="193"/>
      <c r="J327" s="194">
        <f>ROUND(I327*H327,2)</f>
        <v>0</v>
      </c>
      <c r="K327" s="190" t="s">
        <v>169</v>
      </c>
      <c r="L327" s="40"/>
      <c r="M327" s="195" t="s">
        <v>1</v>
      </c>
      <c r="N327" s="196" t="s">
        <v>45</v>
      </c>
      <c r="O327" s="72"/>
      <c r="P327" s="197">
        <f>O327*H327</f>
        <v>0</v>
      </c>
      <c r="Q327" s="197">
        <v>0</v>
      </c>
      <c r="R327" s="197">
        <f>Q327*H327</f>
        <v>0</v>
      </c>
      <c r="S327" s="197">
        <v>0</v>
      </c>
      <c r="T327" s="198">
        <f>S327*H327</f>
        <v>0</v>
      </c>
      <c r="U327" s="35"/>
      <c r="V327" s="35"/>
      <c r="W327" s="35"/>
      <c r="X327" s="35"/>
      <c r="Y327" s="35"/>
      <c r="Z327" s="35"/>
      <c r="AA327" s="35"/>
      <c r="AB327" s="35"/>
      <c r="AC327" s="35"/>
      <c r="AD327" s="35"/>
      <c r="AE327" s="35"/>
      <c r="AR327" s="199" t="s">
        <v>258</v>
      </c>
      <c r="AT327" s="199" t="s">
        <v>155</v>
      </c>
      <c r="AU327" s="199" t="s">
        <v>90</v>
      </c>
      <c r="AY327" s="18" t="s">
        <v>152</v>
      </c>
      <c r="BE327" s="200">
        <f>IF(N327="základní",J327,0)</f>
        <v>0</v>
      </c>
      <c r="BF327" s="200">
        <f>IF(N327="snížená",J327,0)</f>
        <v>0</v>
      </c>
      <c r="BG327" s="200">
        <f>IF(N327="zákl. přenesená",J327,0)</f>
        <v>0</v>
      </c>
      <c r="BH327" s="200">
        <f>IF(N327="sníž. přenesená",J327,0)</f>
        <v>0</v>
      </c>
      <c r="BI327" s="200">
        <f>IF(N327="nulová",J327,0)</f>
        <v>0</v>
      </c>
      <c r="BJ327" s="18" t="s">
        <v>88</v>
      </c>
      <c r="BK327" s="200">
        <f>ROUND(I327*H327,2)</f>
        <v>0</v>
      </c>
      <c r="BL327" s="18" t="s">
        <v>258</v>
      </c>
      <c r="BM327" s="199" t="s">
        <v>478</v>
      </c>
    </row>
    <row r="328" spans="1:65" s="2" customFormat="1" ht="19.5">
      <c r="A328" s="35"/>
      <c r="B328" s="36"/>
      <c r="C328" s="37"/>
      <c r="D328" s="201" t="s">
        <v>161</v>
      </c>
      <c r="E328" s="37"/>
      <c r="F328" s="202" t="s">
        <v>479</v>
      </c>
      <c r="G328" s="37"/>
      <c r="H328" s="37"/>
      <c r="I328" s="203"/>
      <c r="J328" s="37"/>
      <c r="K328" s="37"/>
      <c r="L328" s="40"/>
      <c r="M328" s="204"/>
      <c r="N328" s="205"/>
      <c r="O328" s="72"/>
      <c r="P328" s="72"/>
      <c r="Q328" s="72"/>
      <c r="R328" s="72"/>
      <c r="S328" s="72"/>
      <c r="T328" s="73"/>
      <c r="U328" s="35"/>
      <c r="V328" s="35"/>
      <c r="W328" s="35"/>
      <c r="X328" s="35"/>
      <c r="Y328" s="35"/>
      <c r="Z328" s="35"/>
      <c r="AA328" s="35"/>
      <c r="AB328" s="35"/>
      <c r="AC328" s="35"/>
      <c r="AD328" s="35"/>
      <c r="AE328" s="35"/>
      <c r="AT328" s="18" t="s">
        <v>161</v>
      </c>
      <c r="AU328" s="18" t="s">
        <v>90</v>
      </c>
    </row>
    <row r="329" spans="1:65" s="2" customFormat="1" ht="24.2" customHeight="1">
      <c r="A329" s="35"/>
      <c r="B329" s="36"/>
      <c r="C329" s="188" t="s">
        <v>480</v>
      </c>
      <c r="D329" s="188" t="s">
        <v>155</v>
      </c>
      <c r="E329" s="189" t="s">
        <v>481</v>
      </c>
      <c r="F329" s="190" t="s">
        <v>482</v>
      </c>
      <c r="G329" s="191" t="s">
        <v>168</v>
      </c>
      <c r="H329" s="192">
        <v>1</v>
      </c>
      <c r="I329" s="193"/>
      <c r="J329" s="194">
        <f>ROUND(I329*H329,2)</f>
        <v>0</v>
      </c>
      <c r="K329" s="190" t="s">
        <v>169</v>
      </c>
      <c r="L329" s="40"/>
      <c r="M329" s="195" t="s">
        <v>1</v>
      </c>
      <c r="N329" s="196" t="s">
        <v>45</v>
      </c>
      <c r="O329" s="72"/>
      <c r="P329" s="197">
        <f>O329*H329</f>
        <v>0</v>
      </c>
      <c r="Q329" s="197">
        <v>8.0000000000000007E-5</v>
      </c>
      <c r="R329" s="197">
        <f>Q329*H329</f>
        <v>8.0000000000000007E-5</v>
      </c>
      <c r="S329" s="197">
        <v>0</v>
      </c>
      <c r="T329" s="198">
        <f>S329*H329</f>
        <v>0</v>
      </c>
      <c r="U329" s="35"/>
      <c r="V329" s="35"/>
      <c r="W329" s="35"/>
      <c r="X329" s="35"/>
      <c r="Y329" s="35"/>
      <c r="Z329" s="35"/>
      <c r="AA329" s="35"/>
      <c r="AB329" s="35"/>
      <c r="AC329" s="35"/>
      <c r="AD329" s="35"/>
      <c r="AE329" s="35"/>
      <c r="AR329" s="199" t="s">
        <v>258</v>
      </c>
      <c r="AT329" s="199" t="s">
        <v>155</v>
      </c>
      <c r="AU329" s="199" t="s">
        <v>90</v>
      </c>
      <c r="AY329" s="18" t="s">
        <v>152</v>
      </c>
      <c r="BE329" s="200">
        <f>IF(N329="základní",J329,0)</f>
        <v>0</v>
      </c>
      <c r="BF329" s="200">
        <f>IF(N329="snížená",J329,0)</f>
        <v>0</v>
      </c>
      <c r="BG329" s="200">
        <f>IF(N329="zákl. přenesená",J329,0)</f>
        <v>0</v>
      </c>
      <c r="BH329" s="200">
        <f>IF(N329="sníž. přenesená",J329,0)</f>
        <v>0</v>
      </c>
      <c r="BI329" s="200">
        <f>IF(N329="nulová",J329,0)</f>
        <v>0</v>
      </c>
      <c r="BJ329" s="18" t="s">
        <v>88</v>
      </c>
      <c r="BK329" s="200">
        <f>ROUND(I329*H329,2)</f>
        <v>0</v>
      </c>
      <c r="BL329" s="18" t="s">
        <v>258</v>
      </c>
      <c r="BM329" s="199" t="s">
        <v>483</v>
      </c>
    </row>
    <row r="330" spans="1:65" s="2" customFormat="1" ht="19.5">
      <c r="A330" s="35"/>
      <c r="B330" s="36"/>
      <c r="C330" s="37"/>
      <c r="D330" s="201" t="s">
        <v>161</v>
      </c>
      <c r="E330" s="37"/>
      <c r="F330" s="202" t="s">
        <v>484</v>
      </c>
      <c r="G330" s="37"/>
      <c r="H330" s="37"/>
      <c r="I330" s="203"/>
      <c r="J330" s="37"/>
      <c r="K330" s="37"/>
      <c r="L330" s="40"/>
      <c r="M330" s="204"/>
      <c r="N330" s="205"/>
      <c r="O330" s="72"/>
      <c r="P330" s="72"/>
      <c r="Q330" s="72"/>
      <c r="R330" s="72"/>
      <c r="S330" s="72"/>
      <c r="T330" s="73"/>
      <c r="U330" s="35"/>
      <c r="V330" s="35"/>
      <c r="W330" s="35"/>
      <c r="X330" s="35"/>
      <c r="Y330" s="35"/>
      <c r="Z330" s="35"/>
      <c r="AA330" s="35"/>
      <c r="AB330" s="35"/>
      <c r="AC330" s="35"/>
      <c r="AD330" s="35"/>
      <c r="AE330" s="35"/>
      <c r="AT330" s="18" t="s">
        <v>161</v>
      </c>
      <c r="AU330" s="18" t="s">
        <v>90</v>
      </c>
    </row>
    <row r="331" spans="1:65" s="2" customFormat="1" ht="55.5" customHeight="1">
      <c r="A331" s="35"/>
      <c r="B331" s="36"/>
      <c r="C331" s="249" t="s">
        <v>485</v>
      </c>
      <c r="D331" s="249" t="s">
        <v>253</v>
      </c>
      <c r="E331" s="250" t="s">
        <v>486</v>
      </c>
      <c r="F331" s="251" t="s">
        <v>487</v>
      </c>
      <c r="G331" s="252" t="s">
        <v>350</v>
      </c>
      <c r="H331" s="253">
        <v>2.75</v>
      </c>
      <c r="I331" s="254"/>
      <c r="J331" s="255">
        <f>ROUND(I331*H331,2)</f>
        <v>0</v>
      </c>
      <c r="K331" s="251" t="s">
        <v>1</v>
      </c>
      <c r="L331" s="256"/>
      <c r="M331" s="257" t="s">
        <v>1</v>
      </c>
      <c r="N331" s="258" t="s">
        <v>45</v>
      </c>
      <c r="O331" s="72"/>
      <c r="P331" s="197">
        <f>O331*H331</f>
        <v>0</v>
      </c>
      <c r="Q331" s="197">
        <v>0</v>
      </c>
      <c r="R331" s="197">
        <f>Q331*H331</f>
        <v>0</v>
      </c>
      <c r="S331" s="197">
        <v>0</v>
      </c>
      <c r="T331" s="198">
        <f>S331*H331</f>
        <v>0</v>
      </c>
      <c r="U331" s="35"/>
      <c r="V331" s="35"/>
      <c r="W331" s="35"/>
      <c r="X331" s="35"/>
      <c r="Y331" s="35"/>
      <c r="Z331" s="35"/>
      <c r="AA331" s="35"/>
      <c r="AB331" s="35"/>
      <c r="AC331" s="35"/>
      <c r="AD331" s="35"/>
      <c r="AE331" s="35"/>
      <c r="AR331" s="199" t="s">
        <v>366</v>
      </c>
      <c r="AT331" s="199" t="s">
        <v>253</v>
      </c>
      <c r="AU331" s="199" t="s">
        <v>90</v>
      </c>
      <c r="AY331" s="18" t="s">
        <v>152</v>
      </c>
      <c r="BE331" s="200">
        <f>IF(N331="základní",J331,0)</f>
        <v>0</v>
      </c>
      <c r="BF331" s="200">
        <f>IF(N331="snížená",J331,0)</f>
        <v>0</v>
      </c>
      <c r="BG331" s="200">
        <f>IF(N331="zákl. přenesená",J331,0)</f>
        <v>0</v>
      </c>
      <c r="BH331" s="200">
        <f>IF(N331="sníž. přenesená",J331,0)</f>
        <v>0</v>
      </c>
      <c r="BI331" s="200">
        <f>IF(N331="nulová",J331,0)</f>
        <v>0</v>
      </c>
      <c r="BJ331" s="18" t="s">
        <v>88</v>
      </c>
      <c r="BK331" s="200">
        <f>ROUND(I331*H331,2)</f>
        <v>0</v>
      </c>
      <c r="BL331" s="18" t="s">
        <v>258</v>
      </c>
      <c r="BM331" s="199" t="s">
        <v>488</v>
      </c>
    </row>
    <row r="332" spans="1:65" s="2" customFormat="1" ht="29.25">
      <c r="A332" s="35"/>
      <c r="B332" s="36"/>
      <c r="C332" s="37"/>
      <c r="D332" s="201" t="s">
        <v>161</v>
      </c>
      <c r="E332" s="37"/>
      <c r="F332" s="202" t="s">
        <v>487</v>
      </c>
      <c r="G332" s="37"/>
      <c r="H332" s="37"/>
      <c r="I332" s="203"/>
      <c r="J332" s="37"/>
      <c r="K332" s="37"/>
      <c r="L332" s="40"/>
      <c r="M332" s="204"/>
      <c r="N332" s="205"/>
      <c r="O332" s="72"/>
      <c r="P332" s="72"/>
      <c r="Q332" s="72"/>
      <c r="R332" s="72"/>
      <c r="S332" s="72"/>
      <c r="T332" s="73"/>
      <c r="U332" s="35"/>
      <c r="V332" s="35"/>
      <c r="W332" s="35"/>
      <c r="X332" s="35"/>
      <c r="Y332" s="35"/>
      <c r="Z332" s="35"/>
      <c r="AA332" s="35"/>
      <c r="AB332" s="35"/>
      <c r="AC332" s="35"/>
      <c r="AD332" s="35"/>
      <c r="AE332" s="35"/>
      <c r="AT332" s="18" t="s">
        <v>161</v>
      </c>
      <c r="AU332" s="18" t="s">
        <v>90</v>
      </c>
    </row>
    <row r="333" spans="1:65" s="2" customFormat="1" ht="24.2" customHeight="1">
      <c r="A333" s="35"/>
      <c r="B333" s="36"/>
      <c r="C333" s="188" t="s">
        <v>489</v>
      </c>
      <c r="D333" s="188" t="s">
        <v>155</v>
      </c>
      <c r="E333" s="189" t="s">
        <v>490</v>
      </c>
      <c r="F333" s="190" t="s">
        <v>491</v>
      </c>
      <c r="G333" s="191" t="s">
        <v>279</v>
      </c>
      <c r="H333" s="192">
        <v>6.6000000000000003E-2</v>
      </c>
      <c r="I333" s="193"/>
      <c r="J333" s="194">
        <f>ROUND(I333*H333,2)</f>
        <v>0</v>
      </c>
      <c r="K333" s="190" t="s">
        <v>169</v>
      </c>
      <c r="L333" s="40"/>
      <c r="M333" s="195" t="s">
        <v>1</v>
      </c>
      <c r="N333" s="196" t="s">
        <v>45</v>
      </c>
      <c r="O333" s="72"/>
      <c r="P333" s="197">
        <f>O333*H333</f>
        <v>0</v>
      </c>
      <c r="Q333" s="197">
        <v>0</v>
      </c>
      <c r="R333" s="197">
        <f>Q333*H333</f>
        <v>0</v>
      </c>
      <c r="S333" s="197">
        <v>0</v>
      </c>
      <c r="T333" s="198">
        <f>S333*H333</f>
        <v>0</v>
      </c>
      <c r="U333" s="35"/>
      <c r="V333" s="35"/>
      <c r="W333" s="35"/>
      <c r="X333" s="35"/>
      <c r="Y333" s="35"/>
      <c r="Z333" s="35"/>
      <c r="AA333" s="35"/>
      <c r="AB333" s="35"/>
      <c r="AC333" s="35"/>
      <c r="AD333" s="35"/>
      <c r="AE333" s="35"/>
      <c r="AR333" s="199" t="s">
        <v>258</v>
      </c>
      <c r="AT333" s="199" t="s">
        <v>155</v>
      </c>
      <c r="AU333" s="199" t="s">
        <v>90</v>
      </c>
      <c r="AY333" s="18" t="s">
        <v>152</v>
      </c>
      <c r="BE333" s="200">
        <f>IF(N333="základní",J333,0)</f>
        <v>0</v>
      </c>
      <c r="BF333" s="200">
        <f>IF(N333="snížená",J333,0)</f>
        <v>0</v>
      </c>
      <c r="BG333" s="200">
        <f>IF(N333="zákl. přenesená",J333,0)</f>
        <v>0</v>
      </c>
      <c r="BH333" s="200">
        <f>IF(N333="sníž. přenesená",J333,0)</f>
        <v>0</v>
      </c>
      <c r="BI333" s="200">
        <f>IF(N333="nulová",J333,0)</f>
        <v>0</v>
      </c>
      <c r="BJ333" s="18" t="s">
        <v>88</v>
      </c>
      <c r="BK333" s="200">
        <f>ROUND(I333*H333,2)</f>
        <v>0</v>
      </c>
      <c r="BL333" s="18" t="s">
        <v>258</v>
      </c>
      <c r="BM333" s="199" t="s">
        <v>492</v>
      </c>
    </row>
    <row r="334" spans="1:65" s="2" customFormat="1" ht="29.25">
      <c r="A334" s="35"/>
      <c r="B334" s="36"/>
      <c r="C334" s="37"/>
      <c r="D334" s="201" t="s">
        <v>161</v>
      </c>
      <c r="E334" s="37"/>
      <c r="F334" s="202" t="s">
        <v>493</v>
      </c>
      <c r="G334" s="37"/>
      <c r="H334" s="37"/>
      <c r="I334" s="203"/>
      <c r="J334" s="37"/>
      <c r="K334" s="37"/>
      <c r="L334" s="40"/>
      <c r="M334" s="204"/>
      <c r="N334" s="205"/>
      <c r="O334" s="72"/>
      <c r="P334" s="72"/>
      <c r="Q334" s="72"/>
      <c r="R334" s="72"/>
      <c r="S334" s="72"/>
      <c r="T334" s="73"/>
      <c r="U334" s="35"/>
      <c r="V334" s="35"/>
      <c r="W334" s="35"/>
      <c r="X334" s="35"/>
      <c r="Y334" s="35"/>
      <c r="Z334" s="35"/>
      <c r="AA334" s="35"/>
      <c r="AB334" s="35"/>
      <c r="AC334" s="35"/>
      <c r="AD334" s="35"/>
      <c r="AE334" s="35"/>
      <c r="AT334" s="18" t="s">
        <v>161</v>
      </c>
      <c r="AU334" s="18" t="s">
        <v>90</v>
      </c>
    </row>
    <row r="335" spans="1:65" s="2" customFormat="1" ht="24.2" customHeight="1">
      <c r="A335" s="35"/>
      <c r="B335" s="36"/>
      <c r="C335" s="188" t="s">
        <v>494</v>
      </c>
      <c r="D335" s="188" t="s">
        <v>155</v>
      </c>
      <c r="E335" s="189" t="s">
        <v>495</v>
      </c>
      <c r="F335" s="190" t="s">
        <v>496</v>
      </c>
      <c r="G335" s="191" t="s">
        <v>279</v>
      </c>
      <c r="H335" s="192">
        <v>6.6000000000000003E-2</v>
      </c>
      <c r="I335" s="193"/>
      <c r="J335" s="194">
        <f>ROUND(I335*H335,2)</f>
        <v>0</v>
      </c>
      <c r="K335" s="190" t="s">
        <v>169</v>
      </c>
      <c r="L335" s="40"/>
      <c r="M335" s="195" t="s">
        <v>1</v>
      </c>
      <c r="N335" s="196" t="s">
        <v>45</v>
      </c>
      <c r="O335" s="72"/>
      <c r="P335" s="197">
        <f>O335*H335</f>
        <v>0</v>
      </c>
      <c r="Q335" s="197">
        <v>0</v>
      </c>
      <c r="R335" s="197">
        <f>Q335*H335</f>
        <v>0</v>
      </c>
      <c r="S335" s="197">
        <v>0</v>
      </c>
      <c r="T335" s="198">
        <f>S335*H335</f>
        <v>0</v>
      </c>
      <c r="U335" s="35"/>
      <c r="V335" s="35"/>
      <c r="W335" s="35"/>
      <c r="X335" s="35"/>
      <c r="Y335" s="35"/>
      <c r="Z335" s="35"/>
      <c r="AA335" s="35"/>
      <c r="AB335" s="35"/>
      <c r="AC335" s="35"/>
      <c r="AD335" s="35"/>
      <c r="AE335" s="35"/>
      <c r="AR335" s="199" t="s">
        <v>258</v>
      </c>
      <c r="AT335" s="199" t="s">
        <v>155</v>
      </c>
      <c r="AU335" s="199" t="s">
        <v>90</v>
      </c>
      <c r="AY335" s="18" t="s">
        <v>152</v>
      </c>
      <c r="BE335" s="200">
        <f>IF(N335="základní",J335,0)</f>
        <v>0</v>
      </c>
      <c r="BF335" s="200">
        <f>IF(N335="snížená",J335,0)</f>
        <v>0</v>
      </c>
      <c r="BG335" s="200">
        <f>IF(N335="zákl. přenesená",J335,0)</f>
        <v>0</v>
      </c>
      <c r="BH335" s="200">
        <f>IF(N335="sníž. přenesená",J335,0)</f>
        <v>0</v>
      </c>
      <c r="BI335" s="200">
        <f>IF(N335="nulová",J335,0)</f>
        <v>0</v>
      </c>
      <c r="BJ335" s="18" t="s">
        <v>88</v>
      </c>
      <c r="BK335" s="200">
        <f>ROUND(I335*H335,2)</f>
        <v>0</v>
      </c>
      <c r="BL335" s="18" t="s">
        <v>258</v>
      </c>
      <c r="BM335" s="199" t="s">
        <v>497</v>
      </c>
    </row>
    <row r="336" spans="1:65" s="2" customFormat="1" ht="29.25">
      <c r="A336" s="35"/>
      <c r="B336" s="36"/>
      <c r="C336" s="37"/>
      <c r="D336" s="201" t="s">
        <v>161</v>
      </c>
      <c r="E336" s="37"/>
      <c r="F336" s="202" t="s">
        <v>498</v>
      </c>
      <c r="G336" s="37"/>
      <c r="H336" s="37"/>
      <c r="I336" s="203"/>
      <c r="J336" s="37"/>
      <c r="K336" s="37"/>
      <c r="L336" s="40"/>
      <c r="M336" s="204"/>
      <c r="N336" s="205"/>
      <c r="O336" s="72"/>
      <c r="P336" s="72"/>
      <c r="Q336" s="72"/>
      <c r="R336" s="72"/>
      <c r="S336" s="72"/>
      <c r="T336" s="73"/>
      <c r="U336" s="35"/>
      <c r="V336" s="35"/>
      <c r="W336" s="35"/>
      <c r="X336" s="35"/>
      <c r="Y336" s="35"/>
      <c r="Z336" s="35"/>
      <c r="AA336" s="35"/>
      <c r="AB336" s="35"/>
      <c r="AC336" s="35"/>
      <c r="AD336" s="35"/>
      <c r="AE336" s="35"/>
      <c r="AT336" s="18" t="s">
        <v>161</v>
      </c>
      <c r="AU336" s="18" t="s">
        <v>90</v>
      </c>
    </row>
    <row r="337" spans="1:65" s="2" customFormat="1" ht="24.2" customHeight="1">
      <c r="A337" s="35"/>
      <c r="B337" s="36"/>
      <c r="C337" s="188" t="s">
        <v>499</v>
      </c>
      <c r="D337" s="188" t="s">
        <v>155</v>
      </c>
      <c r="E337" s="189" t="s">
        <v>500</v>
      </c>
      <c r="F337" s="190" t="s">
        <v>501</v>
      </c>
      <c r="G337" s="191" t="s">
        <v>279</v>
      </c>
      <c r="H337" s="192">
        <v>6.6000000000000003E-2</v>
      </c>
      <c r="I337" s="193"/>
      <c r="J337" s="194">
        <f>ROUND(I337*H337,2)</f>
        <v>0</v>
      </c>
      <c r="K337" s="190" t="s">
        <v>169</v>
      </c>
      <c r="L337" s="40"/>
      <c r="M337" s="195" t="s">
        <v>1</v>
      </c>
      <c r="N337" s="196" t="s">
        <v>45</v>
      </c>
      <c r="O337" s="72"/>
      <c r="P337" s="197">
        <f>O337*H337</f>
        <v>0</v>
      </c>
      <c r="Q337" s="197">
        <v>0</v>
      </c>
      <c r="R337" s="197">
        <f>Q337*H337</f>
        <v>0</v>
      </c>
      <c r="S337" s="197">
        <v>0</v>
      </c>
      <c r="T337" s="198">
        <f>S337*H337</f>
        <v>0</v>
      </c>
      <c r="U337" s="35"/>
      <c r="V337" s="35"/>
      <c r="W337" s="35"/>
      <c r="X337" s="35"/>
      <c r="Y337" s="35"/>
      <c r="Z337" s="35"/>
      <c r="AA337" s="35"/>
      <c r="AB337" s="35"/>
      <c r="AC337" s="35"/>
      <c r="AD337" s="35"/>
      <c r="AE337" s="35"/>
      <c r="AR337" s="199" t="s">
        <v>258</v>
      </c>
      <c r="AT337" s="199" t="s">
        <v>155</v>
      </c>
      <c r="AU337" s="199" t="s">
        <v>90</v>
      </c>
      <c r="AY337" s="18" t="s">
        <v>152</v>
      </c>
      <c r="BE337" s="200">
        <f>IF(N337="základní",J337,0)</f>
        <v>0</v>
      </c>
      <c r="BF337" s="200">
        <f>IF(N337="snížená",J337,0)</f>
        <v>0</v>
      </c>
      <c r="BG337" s="200">
        <f>IF(N337="zákl. přenesená",J337,0)</f>
        <v>0</v>
      </c>
      <c r="BH337" s="200">
        <f>IF(N337="sníž. přenesená",J337,0)</f>
        <v>0</v>
      </c>
      <c r="BI337" s="200">
        <f>IF(N337="nulová",J337,0)</f>
        <v>0</v>
      </c>
      <c r="BJ337" s="18" t="s">
        <v>88</v>
      </c>
      <c r="BK337" s="200">
        <f>ROUND(I337*H337,2)</f>
        <v>0</v>
      </c>
      <c r="BL337" s="18" t="s">
        <v>258</v>
      </c>
      <c r="BM337" s="199" t="s">
        <v>502</v>
      </c>
    </row>
    <row r="338" spans="1:65" s="2" customFormat="1" ht="29.25">
      <c r="A338" s="35"/>
      <c r="B338" s="36"/>
      <c r="C338" s="37"/>
      <c r="D338" s="201" t="s">
        <v>161</v>
      </c>
      <c r="E338" s="37"/>
      <c r="F338" s="202" t="s">
        <v>503</v>
      </c>
      <c r="G338" s="37"/>
      <c r="H338" s="37"/>
      <c r="I338" s="203"/>
      <c r="J338" s="37"/>
      <c r="K338" s="37"/>
      <c r="L338" s="40"/>
      <c r="M338" s="204"/>
      <c r="N338" s="205"/>
      <c r="O338" s="72"/>
      <c r="P338" s="72"/>
      <c r="Q338" s="72"/>
      <c r="R338" s="72"/>
      <c r="S338" s="72"/>
      <c r="T338" s="73"/>
      <c r="U338" s="35"/>
      <c r="V338" s="35"/>
      <c r="W338" s="35"/>
      <c r="X338" s="35"/>
      <c r="Y338" s="35"/>
      <c r="Z338" s="35"/>
      <c r="AA338" s="35"/>
      <c r="AB338" s="35"/>
      <c r="AC338" s="35"/>
      <c r="AD338" s="35"/>
      <c r="AE338" s="35"/>
      <c r="AT338" s="18" t="s">
        <v>161</v>
      </c>
      <c r="AU338" s="18" t="s">
        <v>90</v>
      </c>
    </row>
    <row r="339" spans="1:65" s="12" customFormat="1" ht="22.9" customHeight="1">
      <c r="B339" s="172"/>
      <c r="C339" s="173"/>
      <c r="D339" s="174" t="s">
        <v>79</v>
      </c>
      <c r="E339" s="186" t="s">
        <v>504</v>
      </c>
      <c r="F339" s="186" t="s">
        <v>505</v>
      </c>
      <c r="G339" s="173"/>
      <c r="H339" s="173"/>
      <c r="I339" s="176"/>
      <c r="J339" s="187">
        <f>BK339</f>
        <v>0</v>
      </c>
      <c r="K339" s="173"/>
      <c r="L339" s="178"/>
      <c r="M339" s="179"/>
      <c r="N339" s="180"/>
      <c r="O339" s="180"/>
      <c r="P339" s="181">
        <f>SUM(P340:P379)</f>
        <v>0</v>
      </c>
      <c r="Q339" s="180"/>
      <c r="R339" s="181">
        <f>SUM(R340:R379)</f>
        <v>0.56901201000000001</v>
      </c>
      <c r="S339" s="180"/>
      <c r="T339" s="182">
        <f>SUM(T340:T379)</f>
        <v>0</v>
      </c>
      <c r="AR339" s="183" t="s">
        <v>90</v>
      </c>
      <c r="AT339" s="184" t="s">
        <v>79</v>
      </c>
      <c r="AU339" s="184" t="s">
        <v>88</v>
      </c>
      <c r="AY339" s="183" t="s">
        <v>152</v>
      </c>
      <c r="BK339" s="185">
        <f>SUM(BK340:BK379)</f>
        <v>0</v>
      </c>
    </row>
    <row r="340" spans="1:65" s="2" customFormat="1" ht="21.75" customHeight="1">
      <c r="A340" s="35"/>
      <c r="B340" s="36"/>
      <c r="C340" s="188" t="s">
        <v>506</v>
      </c>
      <c r="D340" s="188" t="s">
        <v>155</v>
      </c>
      <c r="E340" s="189" t="s">
        <v>507</v>
      </c>
      <c r="F340" s="190" t="s">
        <v>508</v>
      </c>
      <c r="G340" s="191" t="s">
        <v>158</v>
      </c>
      <c r="H340" s="192">
        <v>7.15</v>
      </c>
      <c r="I340" s="193"/>
      <c r="J340" s="194">
        <f>ROUND(I340*H340,2)</f>
        <v>0</v>
      </c>
      <c r="K340" s="190" t="s">
        <v>169</v>
      </c>
      <c r="L340" s="40"/>
      <c r="M340" s="195" t="s">
        <v>1</v>
      </c>
      <c r="N340" s="196" t="s">
        <v>45</v>
      </c>
      <c r="O340" s="72"/>
      <c r="P340" s="197">
        <f>O340*H340</f>
        <v>0</v>
      </c>
      <c r="Q340" s="197">
        <v>1.4999999999999999E-4</v>
      </c>
      <c r="R340" s="197">
        <f>Q340*H340</f>
        <v>1.0724999999999999E-3</v>
      </c>
      <c r="S340" s="197">
        <v>0</v>
      </c>
      <c r="T340" s="198">
        <f>S340*H340</f>
        <v>0</v>
      </c>
      <c r="U340" s="35"/>
      <c r="V340" s="35"/>
      <c r="W340" s="35"/>
      <c r="X340" s="35"/>
      <c r="Y340" s="35"/>
      <c r="Z340" s="35"/>
      <c r="AA340" s="35"/>
      <c r="AB340" s="35"/>
      <c r="AC340" s="35"/>
      <c r="AD340" s="35"/>
      <c r="AE340" s="35"/>
      <c r="AR340" s="199" t="s">
        <v>258</v>
      </c>
      <c r="AT340" s="199" t="s">
        <v>155</v>
      </c>
      <c r="AU340" s="199" t="s">
        <v>90</v>
      </c>
      <c r="AY340" s="18" t="s">
        <v>152</v>
      </c>
      <c r="BE340" s="200">
        <f>IF(N340="základní",J340,0)</f>
        <v>0</v>
      </c>
      <c r="BF340" s="200">
        <f>IF(N340="snížená",J340,0)</f>
        <v>0</v>
      </c>
      <c r="BG340" s="200">
        <f>IF(N340="zákl. přenesená",J340,0)</f>
        <v>0</v>
      </c>
      <c r="BH340" s="200">
        <f>IF(N340="sníž. přenesená",J340,0)</f>
        <v>0</v>
      </c>
      <c r="BI340" s="200">
        <f>IF(N340="nulová",J340,0)</f>
        <v>0</v>
      </c>
      <c r="BJ340" s="18" t="s">
        <v>88</v>
      </c>
      <c r="BK340" s="200">
        <f>ROUND(I340*H340,2)</f>
        <v>0</v>
      </c>
      <c r="BL340" s="18" t="s">
        <v>258</v>
      </c>
      <c r="BM340" s="199" t="s">
        <v>509</v>
      </c>
    </row>
    <row r="341" spans="1:65" s="2" customFormat="1" ht="19.5">
      <c r="A341" s="35"/>
      <c r="B341" s="36"/>
      <c r="C341" s="37"/>
      <c r="D341" s="201" t="s">
        <v>161</v>
      </c>
      <c r="E341" s="37"/>
      <c r="F341" s="202" t="s">
        <v>510</v>
      </c>
      <c r="G341" s="37"/>
      <c r="H341" s="37"/>
      <c r="I341" s="203"/>
      <c r="J341" s="37"/>
      <c r="K341" s="37"/>
      <c r="L341" s="40"/>
      <c r="M341" s="204"/>
      <c r="N341" s="205"/>
      <c r="O341" s="72"/>
      <c r="P341" s="72"/>
      <c r="Q341" s="72"/>
      <c r="R341" s="72"/>
      <c r="S341" s="72"/>
      <c r="T341" s="73"/>
      <c r="U341" s="35"/>
      <c r="V341" s="35"/>
      <c r="W341" s="35"/>
      <c r="X341" s="35"/>
      <c r="Y341" s="35"/>
      <c r="Z341" s="35"/>
      <c r="AA341" s="35"/>
      <c r="AB341" s="35"/>
      <c r="AC341" s="35"/>
      <c r="AD341" s="35"/>
      <c r="AE341" s="35"/>
      <c r="AT341" s="18" t="s">
        <v>161</v>
      </c>
      <c r="AU341" s="18" t="s">
        <v>90</v>
      </c>
    </row>
    <row r="342" spans="1:65" s="13" customFormat="1" ht="11.25">
      <c r="B342" s="206"/>
      <c r="C342" s="207"/>
      <c r="D342" s="201" t="s">
        <v>163</v>
      </c>
      <c r="E342" s="208" t="s">
        <v>1</v>
      </c>
      <c r="F342" s="209" t="s">
        <v>511</v>
      </c>
      <c r="G342" s="207"/>
      <c r="H342" s="210">
        <v>7.15</v>
      </c>
      <c r="I342" s="211"/>
      <c r="J342" s="207"/>
      <c r="K342" s="207"/>
      <c r="L342" s="212"/>
      <c r="M342" s="213"/>
      <c r="N342" s="214"/>
      <c r="O342" s="214"/>
      <c r="P342" s="214"/>
      <c r="Q342" s="214"/>
      <c r="R342" s="214"/>
      <c r="S342" s="214"/>
      <c r="T342" s="215"/>
      <c r="AT342" s="216" t="s">
        <v>163</v>
      </c>
      <c r="AU342" s="216" t="s">
        <v>90</v>
      </c>
      <c r="AV342" s="13" t="s">
        <v>90</v>
      </c>
      <c r="AW342" s="13" t="s">
        <v>36</v>
      </c>
      <c r="AX342" s="13" t="s">
        <v>80</v>
      </c>
      <c r="AY342" s="216" t="s">
        <v>152</v>
      </c>
    </row>
    <row r="343" spans="1:65" s="14" customFormat="1" ht="11.25">
      <c r="B343" s="217"/>
      <c r="C343" s="218"/>
      <c r="D343" s="201" t="s">
        <v>163</v>
      </c>
      <c r="E343" s="219" t="s">
        <v>1</v>
      </c>
      <c r="F343" s="220" t="s">
        <v>165</v>
      </c>
      <c r="G343" s="218"/>
      <c r="H343" s="221">
        <v>7.15</v>
      </c>
      <c r="I343" s="222"/>
      <c r="J343" s="218"/>
      <c r="K343" s="218"/>
      <c r="L343" s="223"/>
      <c r="M343" s="224"/>
      <c r="N343" s="225"/>
      <c r="O343" s="225"/>
      <c r="P343" s="225"/>
      <c r="Q343" s="225"/>
      <c r="R343" s="225"/>
      <c r="S343" s="225"/>
      <c r="T343" s="226"/>
      <c r="AT343" s="227" t="s">
        <v>163</v>
      </c>
      <c r="AU343" s="227" t="s">
        <v>90</v>
      </c>
      <c r="AV343" s="14" t="s">
        <v>159</v>
      </c>
      <c r="AW343" s="14" t="s">
        <v>36</v>
      </c>
      <c r="AX343" s="14" t="s">
        <v>88</v>
      </c>
      <c r="AY343" s="227" t="s">
        <v>152</v>
      </c>
    </row>
    <row r="344" spans="1:65" s="2" customFormat="1" ht="44.25" customHeight="1">
      <c r="A344" s="35"/>
      <c r="B344" s="36"/>
      <c r="C344" s="249" t="s">
        <v>512</v>
      </c>
      <c r="D344" s="249" t="s">
        <v>253</v>
      </c>
      <c r="E344" s="250" t="s">
        <v>513</v>
      </c>
      <c r="F344" s="251" t="s">
        <v>514</v>
      </c>
      <c r="G344" s="252" t="s">
        <v>158</v>
      </c>
      <c r="H344" s="253">
        <v>7.15</v>
      </c>
      <c r="I344" s="254"/>
      <c r="J344" s="255">
        <f>ROUND(I344*H344,2)</f>
        <v>0</v>
      </c>
      <c r="K344" s="251" t="s">
        <v>1</v>
      </c>
      <c r="L344" s="256"/>
      <c r="M344" s="257" t="s">
        <v>1</v>
      </c>
      <c r="N344" s="258" t="s">
        <v>45</v>
      </c>
      <c r="O344" s="72"/>
      <c r="P344" s="197">
        <f>O344*H344</f>
        <v>0</v>
      </c>
      <c r="Q344" s="197">
        <v>2.8000000000000001E-2</v>
      </c>
      <c r="R344" s="197">
        <f>Q344*H344</f>
        <v>0.20020000000000002</v>
      </c>
      <c r="S344" s="197">
        <v>0</v>
      </c>
      <c r="T344" s="198">
        <f>S344*H344</f>
        <v>0</v>
      </c>
      <c r="U344" s="35"/>
      <c r="V344" s="35"/>
      <c r="W344" s="35"/>
      <c r="X344" s="35"/>
      <c r="Y344" s="35"/>
      <c r="Z344" s="35"/>
      <c r="AA344" s="35"/>
      <c r="AB344" s="35"/>
      <c r="AC344" s="35"/>
      <c r="AD344" s="35"/>
      <c r="AE344" s="35"/>
      <c r="AR344" s="199" t="s">
        <v>366</v>
      </c>
      <c r="AT344" s="199" t="s">
        <v>253</v>
      </c>
      <c r="AU344" s="199" t="s">
        <v>90</v>
      </c>
      <c r="AY344" s="18" t="s">
        <v>152</v>
      </c>
      <c r="BE344" s="200">
        <f>IF(N344="základní",J344,0)</f>
        <v>0</v>
      </c>
      <c r="BF344" s="200">
        <f>IF(N344="snížená",J344,0)</f>
        <v>0</v>
      </c>
      <c r="BG344" s="200">
        <f>IF(N344="zákl. přenesená",J344,0)</f>
        <v>0</v>
      </c>
      <c r="BH344" s="200">
        <f>IF(N344="sníž. přenesená",J344,0)</f>
        <v>0</v>
      </c>
      <c r="BI344" s="200">
        <f>IF(N344="nulová",J344,0)</f>
        <v>0</v>
      </c>
      <c r="BJ344" s="18" t="s">
        <v>88</v>
      </c>
      <c r="BK344" s="200">
        <f>ROUND(I344*H344,2)</f>
        <v>0</v>
      </c>
      <c r="BL344" s="18" t="s">
        <v>258</v>
      </c>
      <c r="BM344" s="199" t="s">
        <v>515</v>
      </c>
    </row>
    <row r="345" spans="1:65" s="2" customFormat="1" ht="29.25">
      <c r="A345" s="35"/>
      <c r="B345" s="36"/>
      <c r="C345" s="37"/>
      <c r="D345" s="201" t="s">
        <v>161</v>
      </c>
      <c r="E345" s="37"/>
      <c r="F345" s="202" t="s">
        <v>514</v>
      </c>
      <c r="G345" s="37"/>
      <c r="H345" s="37"/>
      <c r="I345" s="203"/>
      <c r="J345" s="37"/>
      <c r="K345" s="37"/>
      <c r="L345" s="40"/>
      <c r="M345" s="204"/>
      <c r="N345" s="205"/>
      <c r="O345" s="72"/>
      <c r="P345" s="72"/>
      <c r="Q345" s="72"/>
      <c r="R345" s="72"/>
      <c r="S345" s="72"/>
      <c r="T345" s="73"/>
      <c r="U345" s="35"/>
      <c r="V345" s="35"/>
      <c r="W345" s="35"/>
      <c r="X345" s="35"/>
      <c r="Y345" s="35"/>
      <c r="Z345" s="35"/>
      <c r="AA345" s="35"/>
      <c r="AB345" s="35"/>
      <c r="AC345" s="35"/>
      <c r="AD345" s="35"/>
      <c r="AE345" s="35"/>
      <c r="AT345" s="18" t="s">
        <v>161</v>
      </c>
      <c r="AU345" s="18" t="s">
        <v>90</v>
      </c>
    </row>
    <row r="346" spans="1:65" s="2" customFormat="1" ht="19.5">
      <c r="A346" s="35"/>
      <c r="B346" s="36"/>
      <c r="C346" s="37"/>
      <c r="D346" s="201" t="s">
        <v>427</v>
      </c>
      <c r="E346" s="37"/>
      <c r="F346" s="259" t="s">
        <v>516</v>
      </c>
      <c r="G346" s="37"/>
      <c r="H346" s="37"/>
      <c r="I346" s="203"/>
      <c r="J346" s="37"/>
      <c r="K346" s="37"/>
      <c r="L346" s="40"/>
      <c r="M346" s="204"/>
      <c r="N346" s="205"/>
      <c r="O346" s="72"/>
      <c r="P346" s="72"/>
      <c r="Q346" s="72"/>
      <c r="R346" s="72"/>
      <c r="S346" s="72"/>
      <c r="T346" s="73"/>
      <c r="U346" s="35"/>
      <c r="V346" s="35"/>
      <c r="W346" s="35"/>
      <c r="X346" s="35"/>
      <c r="Y346" s="35"/>
      <c r="Z346" s="35"/>
      <c r="AA346" s="35"/>
      <c r="AB346" s="35"/>
      <c r="AC346" s="35"/>
      <c r="AD346" s="35"/>
      <c r="AE346" s="35"/>
      <c r="AT346" s="18" t="s">
        <v>427</v>
      </c>
      <c r="AU346" s="18" t="s">
        <v>90</v>
      </c>
    </row>
    <row r="347" spans="1:65" s="2" customFormat="1" ht="24.2" customHeight="1">
      <c r="A347" s="35"/>
      <c r="B347" s="36"/>
      <c r="C347" s="188" t="s">
        <v>517</v>
      </c>
      <c r="D347" s="188" t="s">
        <v>155</v>
      </c>
      <c r="E347" s="189" t="s">
        <v>518</v>
      </c>
      <c r="F347" s="190" t="s">
        <v>519</v>
      </c>
      <c r="G347" s="191" t="s">
        <v>158</v>
      </c>
      <c r="H347" s="192">
        <v>5.6</v>
      </c>
      <c r="I347" s="193"/>
      <c r="J347" s="194">
        <f>ROUND(I347*H347,2)</f>
        <v>0</v>
      </c>
      <c r="K347" s="190" t="s">
        <v>169</v>
      </c>
      <c r="L347" s="40"/>
      <c r="M347" s="195" t="s">
        <v>1</v>
      </c>
      <c r="N347" s="196" t="s">
        <v>45</v>
      </c>
      <c r="O347" s="72"/>
      <c r="P347" s="197">
        <f>O347*H347</f>
        <v>0</v>
      </c>
      <c r="Q347" s="197">
        <v>3.3E-4</v>
      </c>
      <c r="R347" s="197">
        <f>Q347*H347</f>
        <v>1.8479999999999998E-3</v>
      </c>
      <c r="S347" s="197">
        <v>0</v>
      </c>
      <c r="T347" s="198">
        <f>S347*H347</f>
        <v>0</v>
      </c>
      <c r="U347" s="35"/>
      <c r="V347" s="35"/>
      <c r="W347" s="35"/>
      <c r="X347" s="35"/>
      <c r="Y347" s="35"/>
      <c r="Z347" s="35"/>
      <c r="AA347" s="35"/>
      <c r="AB347" s="35"/>
      <c r="AC347" s="35"/>
      <c r="AD347" s="35"/>
      <c r="AE347" s="35"/>
      <c r="AR347" s="199" t="s">
        <v>258</v>
      </c>
      <c r="AT347" s="199" t="s">
        <v>155</v>
      </c>
      <c r="AU347" s="199" t="s">
        <v>90</v>
      </c>
      <c r="AY347" s="18" t="s">
        <v>152</v>
      </c>
      <c r="BE347" s="200">
        <f>IF(N347="základní",J347,0)</f>
        <v>0</v>
      </c>
      <c r="BF347" s="200">
        <f>IF(N347="snížená",J347,0)</f>
        <v>0</v>
      </c>
      <c r="BG347" s="200">
        <f>IF(N347="zákl. přenesená",J347,0)</f>
        <v>0</v>
      </c>
      <c r="BH347" s="200">
        <f>IF(N347="sníž. přenesená",J347,0)</f>
        <v>0</v>
      </c>
      <c r="BI347" s="200">
        <f>IF(N347="nulová",J347,0)</f>
        <v>0</v>
      </c>
      <c r="BJ347" s="18" t="s">
        <v>88</v>
      </c>
      <c r="BK347" s="200">
        <f>ROUND(I347*H347,2)</f>
        <v>0</v>
      </c>
      <c r="BL347" s="18" t="s">
        <v>258</v>
      </c>
      <c r="BM347" s="199" t="s">
        <v>520</v>
      </c>
    </row>
    <row r="348" spans="1:65" s="2" customFormat="1" ht="19.5">
      <c r="A348" s="35"/>
      <c r="B348" s="36"/>
      <c r="C348" s="37"/>
      <c r="D348" s="201" t="s">
        <v>161</v>
      </c>
      <c r="E348" s="37"/>
      <c r="F348" s="202" t="s">
        <v>521</v>
      </c>
      <c r="G348" s="37"/>
      <c r="H348" s="37"/>
      <c r="I348" s="203"/>
      <c r="J348" s="37"/>
      <c r="K348" s="37"/>
      <c r="L348" s="40"/>
      <c r="M348" s="204"/>
      <c r="N348" s="205"/>
      <c r="O348" s="72"/>
      <c r="P348" s="72"/>
      <c r="Q348" s="72"/>
      <c r="R348" s="72"/>
      <c r="S348" s="72"/>
      <c r="T348" s="73"/>
      <c r="U348" s="35"/>
      <c r="V348" s="35"/>
      <c r="W348" s="35"/>
      <c r="X348" s="35"/>
      <c r="Y348" s="35"/>
      <c r="Z348" s="35"/>
      <c r="AA348" s="35"/>
      <c r="AB348" s="35"/>
      <c r="AC348" s="35"/>
      <c r="AD348" s="35"/>
      <c r="AE348" s="35"/>
      <c r="AT348" s="18" t="s">
        <v>161</v>
      </c>
      <c r="AU348" s="18" t="s">
        <v>90</v>
      </c>
    </row>
    <row r="349" spans="1:65" s="13" customFormat="1" ht="11.25">
      <c r="B349" s="206"/>
      <c r="C349" s="207"/>
      <c r="D349" s="201" t="s">
        <v>163</v>
      </c>
      <c r="E349" s="208" t="s">
        <v>1</v>
      </c>
      <c r="F349" s="209" t="s">
        <v>522</v>
      </c>
      <c r="G349" s="207"/>
      <c r="H349" s="210">
        <v>1.7</v>
      </c>
      <c r="I349" s="211"/>
      <c r="J349" s="207"/>
      <c r="K349" s="207"/>
      <c r="L349" s="212"/>
      <c r="M349" s="213"/>
      <c r="N349" s="214"/>
      <c r="O349" s="214"/>
      <c r="P349" s="214"/>
      <c r="Q349" s="214"/>
      <c r="R349" s="214"/>
      <c r="S349" s="214"/>
      <c r="T349" s="215"/>
      <c r="AT349" s="216" t="s">
        <v>163</v>
      </c>
      <c r="AU349" s="216" t="s">
        <v>90</v>
      </c>
      <c r="AV349" s="13" t="s">
        <v>90</v>
      </c>
      <c r="AW349" s="13" t="s">
        <v>36</v>
      </c>
      <c r="AX349" s="13" t="s">
        <v>80</v>
      </c>
      <c r="AY349" s="216" t="s">
        <v>152</v>
      </c>
    </row>
    <row r="350" spans="1:65" s="13" customFormat="1" ht="11.25">
      <c r="B350" s="206"/>
      <c r="C350" s="207"/>
      <c r="D350" s="201" t="s">
        <v>163</v>
      </c>
      <c r="E350" s="208" t="s">
        <v>1</v>
      </c>
      <c r="F350" s="209" t="s">
        <v>523</v>
      </c>
      <c r="G350" s="207"/>
      <c r="H350" s="210">
        <v>1.7</v>
      </c>
      <c r="I350" s="211"/>
      <c r="J350" s="207"/>
      <c r="K350" s="207"/>
      <c r="L350" s="212"/>
      <c r="M350" s="213"/>
      <c r="N350" s="214"/>
      <c r="O350" s="214"/>
      <c r="P350" s="214"/>
      <c r="Q350" s="214"/>
      <c r="R350" s="214"/>
      <c r="S350" s="214"/>
      <c r="T350" s="215"/>
      <c r="AT350" s="216" t="s">
        <v>163</v>
      </c>
      <c r="AU350" s="216" t="s">
        <v>90</v>
      </c>
      <c r="AV350" s="13" t="s">
        <v>90</v>
      </c>
      <c r="AW350" s="13" t="s">
        <v>36</v>
      </c>
      <c r="AX350" s="13" t="s">
        <v>80</v>
      </c>
      <c r="AY350" s="216" t="s">
        <v>152</v>
      </c>
    </row>
    <row r="351" spans="1:65" s="13" customFormat="1" ht="11.25">
      <c r="B351" s="206"/>
      <c r="C351" s="207"/>
      <c r="D351" s="201" t="s">
        <v>163</v>
      </c>
      <c r="E351" s="208" t="s">
        <v>1</v>
      </c>
      <c r="F351" s="209" t="s">
        <v>524</v>
      </c>
      <c r="G351" s="207"/>
      <c r="H351" s="210">
        <v>2.2000000000000002</v>
      </c>
      <c r="I351" s="211"/>
      <c r="J351" s="207"/>
      <c r="K351" s="207"/>
      <c r="L351" s="212"/>
      <c r="M351" s="213"/>
      <c r="N351" s="214"/>
      <c r="O351" s="214"/>
      <c r="P351" s="214"/>
      <c r="Q351" s="214"/>
      <c r="R351" s="214"/>
      <c r="S351" s="214"/>
      <c r="T351" s="215"/>
      <c r="AT351" s="216" t="s">
        <v>163</v>
      </c>
      <c r="AU351" s="216" t="s">
        <v>90</v>
      </c>
      <c r="AV351" s="13" t="s">
        <v>90</v>
      </c>
      <c r="AW351" s="13" t="s">
        <v>36</v>
      </c>
      <c r="AX351" s="13" t="s">
        <v>80</v>
      </c>
      <c r="AY351" s="216" t="s">
        <v>152</v>
      </c>
    </row>
    <row r="352" spans="1:65" s="14" customFormat="1" ht="11.25">
      <c r="B352" s="217"/>
      <c r="C352" s="218"/>
      <c r="D352" s="201" t="s">
        <v>163</v>
      </c>
      <c r="E352" s="219" t="s">
        <v>1</v>
      </c>
      <c r="F352" s="220" t="s">
        <v>165</v>
      </c>
      <c r="G352" s="218"/>
      <c r="H352" s="221">
        <v>5.6</v>
      </c>
      <c r="I352" s="222"/>
      <c r="J352" s="218"/>
      <c r="K352" s="218"/>
      <c r="L352" s="223"/>
      <c r="M352" s="224"/>
      <c r="N352" s="225"/>
      <c r="O352" s="225"/>
      <c r="P352" s="225"/>
      <c r="Q352" s="225"/>
      <c r="R352" s="225"/>
      <c r="S352" s="225"/>
      <c r="T352" s="226"/>
      <c r="AT352" s="227" t="s">
        <v>163</v>
      </c>
      <c r="AU352" s="227" t="s">
        <v>90</v>
      </c>
      <c r="AV352" s="14" t="s">
        <v>159</v>
      </c>
      <c r="AW352" s="14" t="s">
        <v>36</v>
      </c>
      <c r="AX352" s="14" t="s">
        <v>88</v>
      </c>
      <c r="AY352" s="227" t="s">
        <v>152</v>
      </c>
    </row>
    <row r="353" spans="1:65" s="2" customFormat="1" ht="24.2" customHeight="1">
      <c r="A353" s="35"/>
      <c r="B353" s="36"/>
      <c r="C353" s="249" t="s">
        <v>525</v>
      </c>
      <c r="D353" s="249" t="s">
        <v>253</v>
      </c>
      <c r="E353" s="250" t="s">
        <v>526</v>
      </c>
      <c r="F353" s="251" t="s">
        <v>527</v>
      </c>
      <c r="G353" s="252" t="s">
        <v>158</v>
      </c>
      <c r="H353" s="253">
        <v>5.6</v>
      </c>
      <c r="I353" s="254"/>
      <c r="J353" s="255">
        <f>ROUND(I353*H353,2)</f>
        <v>0</v>
      </c>
      <c r="K353" s="251" t="s">
        <v>169</v>
      </c>
      <c r="L353" s="256"/>
      <c r="M353" s="257" t="s">
        <v>1</v>
      </c>
      <c r="N353" s="258" t="s">
        <v>45</v>
      </c>
      <c r="O353" s="72"/>
      <c r="P353" s="197">
        <f>O353*H353</f>
        <v>0</v>
      </c>
      <c r="Q353" s="197">
        <v>1.7430000000000001E-2</v>
      </c>
      <c r="R353" s="197">
        <f>Q353*H353</f>
        <v>9.7608E-2</v>
      </c>
      <c r="S353" s="197">
        <v>0</v>
      </c>
      <c r="T353" s="198">
        <f>S353*H353</f>
        <v>0</v>
      </c>
      <c r="U353" s="35"/>
      <c r="V353" s="35"/>
      <c r="W353" s="35"/>
      <c r="X353" s="35"/>
      <c r="Y353" s="35"/>
      <c r="Z353" s="35"/>
      <c r="AA353" s="35"/>
      <c r="AB353" s="35"/>
      <c r="AC353" s="35"/>
      <c r="AD353" s="35"/>
      <c r="AE353" s="35"/>
      <c r="AR353" s="199" t="s">
        <v>366</v>
      </c>
      <c r="AT353" s="199" t="s">
        <v>253</v>
      </c>
      <c r="AU353" s="199" t="s">
        <v>90</v>
      </c>
      <c r="AY353" s="18" t="s">
        <v>152</v>
      </c>
      <c r="BE353" s="200">
        <f>IF(N353="základní",J353,0)</f>
        <v>0</v>
      </c>
      <c r="BF353" s="200">
        <f>IF(N353="snížená",J353,0)</f>
        <v>0</v>
      </c>
      <c r="BG353" s="200">
        <f>IF(N353="zákl. přenesená",J353,0)</f>
        <v>0</v>
      </c>
      <c r="BH353" s="200">
        <f>IF(N353="sníž. přenesená",J353,0)</f>
        <v>0</v>
      </c>
      <c r="BI353" s="200">
        <f>IF(N353="nulová",J353,0)</f>
        <v>0</v>
      </c>
      <c r="BJ353" s="18" t="s">
        <v>88</v>
      </c>
      <c r="BK353" s="200">
        <f>ROUND(I353*H353,2)</f>
        <v>0</v>
      </c>
      <c r="BL353" s="18" t="s">
        <v>258</v>
      </c>
      <c r="BM353" s="199" t="s">
        <v>528</v>
      </c>
    </row>
    <row r="354" spans="1:65" s="2" customFormat="1" ht="11.25">
      <c r="A354" s="35"/>
      <c r="B354" s="36"/>
      <c r="C354" s="37"/>
      <c r="D354" s="201" t="s">
        <v>161</v>
      </c>
      <c r="E354" s="37"/>
      <c r="F354" s="202" t="s">
        <v>527</v>
      </c>
      <c r="G354" s="37"/>
      <c r="H354" s="37"/>
      <c r="I354" s="203"/>
      <c r="J354" s="37"/>
      <c r="K354" s="37"/>
      <c r="L354" s="40"/>
      <c r="M354" s="204"/>
      <c r="N354" s="205"/>
      <c r="O354" s="72"/>
      <c r="P354" s="72"/>
      <c r="Q354" s="72"/>
      <c r="R354" s="72"/>
      <c r="S354" s="72"/>
      <c r="T354" s="73"/>
      <c r="U354" s="35"/>
      <c r="V354" s="35"/>
      <c r="W354" s="35"/>
      <c r="X354" s="35"/>
      <c r="Y354" s="35"/>
      <c r="Z354" s="35"/>
      <c r="AA354" s="35"/>
      <c r="AB354" s="35"/>
      <c r="AC354" s="35"/>
      <c r="AD354" s="35"/>
      <c r="AE354" s="35"/>
      <c r="AT354" s="18" t="s">
        <v>161</v>
      </c>
      <c r="AU354" s="18" t="s">
        <v>90</v>
      </c>
    </row>
    <row r="355" spans="1:65" s="2" customFormat="1" ht="24.2" customHeight="1">
      <c r="A355" s="35"/>
      <c r="B355" s="36"/>
      <c r="C355" s="188" t="s">
        <v>529</v>
      </c>
      <c r="D355" s="188" t="s">
        <v>155</v>
      </c>
      <c r="E355" s="189" t="s">
        <v>530</v>
      </c>
      <c r="F355" s="190" t="s">
        <v>531</v>
      </c>
      <c r="G355" s="191" t="s">
        <v>158</v>
      </c>
      <c r="H355" s="192">
        <v>6.6130000000000004</v>
      </c>
      <c r="I355" s="193"/>
      <c r="J355" s="194">
        <f>ROUND(I355*H355,2)</f>
        <v>0</v>
      </c>
      <c r="K355" s="190" t="s">
        <v>169</v>
      </c>
      <c r="L355" s="40"/>
      <c r="M355" s="195" t="s">
        <v>1</v>
      </c>
      <c r="N355" s="196" t="s">
        <v>45</v>
      </c>
      <c r="O355" s="72"/>
      <c r="P355" s="197">
        <f>O355*H355</f>
        <v>0</v>
      </c>
      <c r="Q355" s="197">
        <v>2.7E-4</v>
      </c>
      <c r="R355" s="197">
        <f>Q355*H355</f>
        <v>1.7855100000000001E-3</v>
      </c>
      <c r="S355" s="197">
        <v>0</v>
      </c>
      <c r="T355" s="198">
        <f>S355*H355</f>
        <v>0</v>
      </c>
      <c r="U355" s="35"/>
      <c r="V355" s="35"/>
      <c r="W355" s="35"/>
      <c r="X355" s="35"/>
      <c r="Y355" s="35"/>
      <c r="Z355" s="35"/>
      <c r="AA355" s="35"/>
      <c r="AB355" s="35"/>
      <c r="AC355" s="35"/>
      <c r="AD355" s="35"/>
      <c r="AE355" s="35"/>
      <c r="AR355" s="199" t="s">
        <v>258</v>
      </c>
      <c r="AT355" s="199" t="s">
        <v>155</v>
      </c>
      <c r="AU355" s="199" t="s">
        <v>90</v>
      </c>
      <c r="AY355" s="18" t="s">
        <v>152</v>
      </c>
      <c r="BE355" s="200">
        <f>IF(N355="základní",J355,0)</f>
        <v>0</v>
      </c>
      <c r="BF355" s="200">
        <f>IF(N355="snížená",J355,0)</f>
        <v>0</v>
      </c>
      <c r="BG355" s="200">
        <f>IF(N355="zákl. přenesená",J355,0)</f>
        <v>0</v>
      </c>
      <c r="BH355" s="200">
        <f>IF(N355="sníž. přenesená",J355,0)</f>
        <v>0</v>
      </c>
      <c r="BI355" s="200">
        <f>IF(N355="nulová",J355,0)</f>
        <v>0</v>
      </c>
      <c r="BJ355" s="18" t="s">
        <v>88</v>
      </c>
      <c r="BK355" s="200">
        <f>ROUND(I355*H355,2)</f>
        <v>0</v>
      </c>
      <c r="BL355" s="18" t="s">
        <v>258</v>
      </c>
      <c r="BM355" s="199" t="s">
        <v>532</v>
      </c>
    </row>
    <row r="356" spans="1:65" s="2" customFormat="1" ht="19.5">
      <c r="A356" s="35"/>
      <c r="B356" s="36"/>
      <c r="C356" s="37"/>
      <c r="D356" s="201" t="s">
        <v>161</v>
      </c>
      <c r="E356" s="37"/>
      <c r="F356" s="202" t="s">
        <v>533</v>
      </c>
      <c r="G356" s="37"/>
      <c r="H356" s="37"/>
      <c r="I356" s="203"/>
      <c r="J356" s="37"/>
      <c r="K356" s="37"/>
      <c r="L356" s="40"/>
      <c r="M356" s="204"/>
      <c r="N356" s="205"/>
      <c r="O356" s="72"/>
      <c r="P356" s="72"/>
      <c r="Q356" s="72"/>
      <c r="R356" s="72"/>
      <c r="S356" s="72"/>
      <c r="T356" s="73"/>
      <c r="U356" s="35"/>
      <c r="V356" s="35"/>
      <c r="W356" s="35"/>
      <c r="X356" s="35"/>
      <c r="Y356" s="35"/>
      <c r="Z356" s="35"/>
      <c r="AA356" s="35"/>
      <c r="AB356" s="35"/>
      <c r="AC356" s="35"/>
      <c r="AD356" s="35"/>
      <c r="AE356" s="35"/>
      <c r="AT356" s="18" t="s">
        <v>161</v>
      </c>
      <c r="AU356" s="18" t="s">
        <v>90</v>
      </c>
    </row>
    <row r="357" spans="1:65" s="13" customFormat="1" ht="11.25">
      <c r="B357" s="206"/>
      <c r="C357" s="207"/>
      <c r="D357" s="201" t="s">
        <v>163</v>
      </c>
      <c r="E357" s="208" t="s">
        <v>1</v>
      </c>
      <c r="F357" s="209" t="s">
        <v>534</v>
      </c>
      <c r="G357" s="207"/>
      <c r="H357" s="210">
        <v>2.76</v>
      </c>
      <c r="I357" s="211"/>
      <c r="J357" s="207"/>
      <c r="K357" s="207"/>
      <c r="L357" s="212"/>
      <c r="M357" s="213"/>
      <c r="N357" s="214"/>
      <c r="O357" s="214"/>
      <c r="P357" s="214"/>
      <c r="Q357" s="214"/>
      <c r="R357" s="214"/>
      <c r="S357" s="214"/>
      <c r="T357" s="215"/>
      <c r="AT357" s="216" t="s">
        <v>163</v>
      </c>
      <c r="AU357" s="216" t="s">
        <v>90</v>
      </c>
      <c r="AV357" s="13" t="s">
        <v>90</v>
      </c>
      <c r="AW357" s="13" t="s">
        <v>36</v>
      </c>
      <c r="AX357" s="13" t="s">
        <v>80</v>
      </c>
      <c r="AY357" s="216" t="s">
        <v>152</v>
      </c>
    </row>
    <row r="358" spans="1:65" s="13" customFormat="1" ht="11.25">
      <c r="B358" s="206"/>
      <c r="C358" s="207"/>
      <c r="D358" s="201" t="s">
        <v>163</v>
      </c>
      <c r="E358" s="208" t="s">
        <v>1</v>
      </c>
      <c r="F358" s="209" t="s">
        <v>535</v>
      </c>
      <c r="G358" s="207"/>
      <c r="H358" s="210">
        <v>3.8530000000000002</v>
      </c>
      <c r="I358" s="211"/>
      <c r="J358" s="207"/>
      <c r="K358" s="207"/>
      <c r="L358" s="212"/>
      <c r="M358" s="213"/>
      <c r="N358" s="214"/>
      <c r="O358" s="214"/>
      <c r="P358" s="214"/>
      <c r="Q358" s="214"/>
      <c r="R358" s="214"/>
      <c r="S358" s="214"/>
      <c r="T358" s="215"/>
      <c r="AT358" s="216" t="s">
        <v>163</v>
      </c>
      <c r="AU358" s="216" t="s">
        <v>90</v>
      </c>
      <c r="AV358" s="13" t="s">
        <v>90</v>
      </c>
      <c r="AW358" s="13" t="s">
        <v>36</v>
      </c>
      <c r="AX358" s="13" t="s">
        <v>80</v>
      </c>
      <c r="AY358" s="216" t="s">
        <v>152</v>
      </c>
    </row>
    <row r="359" spans="1:65" s="14" customFormat="1" ht="11.25">
      <c r="B359" s="217"/>
      <c r="C359" s="218"/>
      <c r="D359" s="201" t="s">
        <v>163</v>
      </c>
      <c r="E359" s="219" t="s">
        <v>1</v>
      </c>
      <c r="F359" s="220" t="s">
        <v>165</v>
      </c>
      <c r="G359" s="218"/>
      <c r="H359" s="221">
        <v>6.6130000000000004</v>
      </c>
      <c r="I359" s="222"/>
      <c r="J359" s="218"/>
      <c r="K359" s="218"/>
      <c r="L359" s="223"/>
      <c r="M359" s="224"/>
      <c r="N359" s="225"/>
      <c r="O359" s="225"/>
      <c r="P359" s="225"/>
      <c r="Q359" s="225"/>
      <c r="R359" s="225"/>
      <c r="S359" s="225"/>
      <c r="T359" s="226"/>
      <c r="AT359" s="227" t="s">
        <v>163</v>
      </c>
      <c r="AU359" s="227" t="s">
        <v>90</v>
      </c>
      <c r="AV359" s="14" t="s">
        <v>159</v>
      </c>
      <c r="AW359" s="14" t="s">
        <v>36</v>
      </c>
      <c r="AX359" s="14" t="s">
        <v>88</v>
      </c>
      <c r="AY359" s="227" t="s">
        <v>152</v>
      </c>
    </row>
    <row r="360" spans="1:65" s="2" customFormat="1" ht="24.2" customHeight="1">
      <c r="A360" s="35"/>
      <c r="B360" s="36"/>
      <c r="C360" s="249" t="s">
        <v>536</v>
      </c>
      <c r="D360" s="249" t="s">
        <v>253</v>
      </c>
      <c r="E360" s="250" t="s">
        <v>537</v>
      </c>
      <c r="F360" s="251" t="s">
        <v>538</v>
      </c>
      <c r="G360" s="252" t="s">
        <v>158</v>
      </c>
      <c r="H360" s="253">
        <v>6.6130000000000004</v>
      </c>
      <c r="I360" s="254"/>
      <c r="J360" s="255">
        <f>ROUND(I360*H360,2)</f>
        <v>0</v>
      </c>
      <c r="K360" s="251" t="s">
        <v>169</v>
      </c>
      <c r="L360" s="256"/>
      <c r="M360" s="257" t="s">
        <v>1</v>
      </c>
      <c r="N360" s="258" t="s">
        <v>45</v>
      </c>
      <c r="O360" s="72"/>
      <c r="P360" s="197">
        <f>O360*H360</f>
        <v>0</v>
      </c>
      <c r="Q360" s="197">
        <v>2.5999999999999999E-2</v>
      </c>
      <c r="R360" s="197">
        <f>Q360*H360</f>
        <v>0.17193800000000001</v>
      </c>
      <c r="S360" s="197">
        <v>0</v>
      </c>
      <c r="T360" s="198">
        <f>S360*H360</f>
        <v>0</v>
      </c>
      <c r="U360" s="35"/>
      <c r="V360" s="35"/>
      <c r="W360" s="35"/>
      <c r="X360" s="35"/>
      <c r="Y360" s="35"/>
      <c r="Z360" s="35"/>
      <c r="AA360" s="35"/>
      <c r="AB360" s="35"/>
      <c r="AC360" s="35"/>
      <c r="AD360" s="35"/>
      <c r="AE360" s="35"/>
      <c r="AR360" s="199" t="s">
        <v>366</v>
      </c>
      <c r="AT360" s="199" t="s">
        <v>253</v>
      </c>
      <c r="AU360" s="199" t="s">
        <v>90</v>
      </c>
      <c r="AY360" s="18" t="s">
        <v>152</v>
      </c>
      <c r="BE360" s="200">
        <f>IF(N360="základní",J360,0)</f>
        <v>0</v>
      </c>
      <c r="BF360" s="200">
        <f>IF(N360="snížená",J360,0)</f>
        <v>0</v>
      </c>
      <c r="BG360" s="200">
        <f>IF(N360="zákl. přenesená",J360,0)</f>
        <v>0</v>
      </c>
      <c r="BH360" s="200">
        <f>IF(N360="sníž. přenesená",J360,0)</f>
        <v>0</v>
      </c>
      <c r="BI360" s="200">
        <f>IF(N360="nulová",J360,0)</f>
        <v>0</v>
      </c>
      <c r="BJ360" s="18" t="s">
        <v>88</v>
      </c>
      <c r="BK360" s="200">
        <f>ROUND(I360*H360,2)</f>
        <v>0</v>
      </c>
      <c r="BL360" s="18" t="s">
        <v>258</v>
      </c>
      <c r="BM360" s="199" t="s">
        <v>539</v>
      </c>
    </row>
    <row r="361" spans="1:65" s="2" customFormat="1" ht="11.25">
      <c r="A361" s="35"/>
      <c r="B361" s="36"/>
      <c r="C361" s="37"/>
      <c r="D361" s="201" t="s">
        <v>161</v>
      </c>
      <c r="E361" s="37"/>
      <c r="F361" s="202" t="s">
        <v>538</v>
      </c>
      <c r="G361" s="37"/>
      <c r="H361" s="37"/>
      <c r="I361" s="203"/>
      <c r="J361" s="37"/>
      <c r="K361" s="37"/>
      <c r="L361" s="40"/>
      <c r="M361" s="204"/>
      <c r="N361" s="205"/>
      <c r="O361" s="72"/>
      <c r="P361" s="72"/>
      <c r="Q361" s="72"/>
      <c r="R361" s="72"/>
      <c r="S361" s="72"/>
      <c r="T361" s="73"/>
      <c r="U361" s="35"/>
      <c r="V361" s="35"/>
      <c r="W361" s="35"/>
      <c r="X361" s="35"/>
      <c r="Y361" s="35"/>
      <c r="Z361" s="35"/>
      <c r="AA361" s="35"/>
      <c r="AB361" s="35"/>
      <c r="AC361" s="35"/>
      <c r="AD361" s="35"/>
      <c r="AE361" s="35"/>
      <c r="AT361" s="18" t="s">
        <v>161</v>
      </c>
      <c r="AU361" s="18" t="s">
        <v>90</v>
      </c>
    </row>
    <row r="362" spans="1:65" s="13" customFormat="1" ht="11.25">
      <c r="B362" s="206"/>
      <c r="C362" s="207"/>
      <c r="D362" s="201" t="s">
        <v>163</v>
      </c>
      <c r="E362" s="208" t="s">
        <v>1</v>
      </c>
      <c r="F362" s="209" t="s">
        <v>534</v>
      </c>
      <c r="G362" s="207"/>
      <c r="H362" s="210">
        <v>2.76</v>
      </c>
      <c r="I362" s="211"/>
      <c r="J362" s="207"/>
      <c r="K362" s="207"/>
      <c r="L362" s="212"/>
      <c r="M362" s="213"/>
      <c r="N362" s="214"/>
      <c r="O362" s="214"/>
      <c r="P362" s="214"/>
      <c r="Q362" s="214"/>
      <c r="R362" s="214"/>
      <c r="S362" s="214"/>
      <c r="T362" s="215"/>
      <c r="AT362" s="216" t="s">
        <v>163</v>
      </c>
      <c r="AU362" s="216" t="s">
        <v>90</v>
      </c>
      <c r="AV362" s="13" t="s">
        <v>90</v>
      </c>
      <c r="AW362" s="13" t="s">
        <v>36</v>
      </c>
      <c r="AX362" s="13" t="s">
        <v>80</v>
      </c>
      <c r="AY362" s="216" t="s">
        <v>152</v>
      </c>
    </row>
    <row r="363" spans="1:65" s="13" customFormat="1" ht="11.25">
      <c r="B363" s="206"/>
      <c r="C363" s="207"/>
      <c r="D363" s="201" t="s">
        <v>163</v>
      </c>
      <c r="E363" s="208" t="s">
        <v>1</v>
      </c>
      <c r="F363" s="209" t="s">
        <v>535</v>
      </c>
      <c r="G363" s="207"/>
      <c r="H363" s="210">
        <v>3.8530000000000002</v>
      </c>
      <c r="I363" s="211"/>
      <c r="J363" s="207"/>
      <c r="K363" s="207"/>
      <c r="L363" s="212"/>
      <c r="M363" s="213"/>
      <c r="N363" s="214"/>
      <c r="O363" s="214"/>
      <c r="P363" s="214"/>
      <c r="Q363" s="214"/>
      <c r="R363" s="214"/>
      <c r="S363" s="214"/>
      <c r="T363" s="215"/>
      <c r="AT363" s="216" t="s">
        <v>163</v>
      </c>
      <c r="AU363" s="216" t="s">
        <v>90</v>
      </c>
      <c r="AV363" s="13" t="s">
        <v>90</v>
      </c>
      <c r="AW363" s="13" t="s">
        <v>36</v>
      </c>
      <c r="AX363" s="13" t="s">
        <v>80</v>
      </c>
      <c r="AY363" s="216" t="s">
        <v>152</v>
      </c>
    </row>
    <row r="364" spans="1:65" s="14" customFormat="1" ht="11.25">
      <c r="B364" s="217"/>
      <c r="C364" s="218"/>
      <c r="D364" s="201" t="s">
        <v>163</v>
      </c>
      <c r="E364" s="219" t="s">
        <v>1</v>
      </c>
      <c r="F364" s="220" t="s">
        <v>165</v>
      </c>
      <c r="G364" s="218"/>
      <c r="H364" s="221">
        <v>6.6130000000000004</v>
      </c>
      <c r="I364" s="222"/>
      <c r="J364" s="218"/>
      <c r="K364" s="218"/>
      <c r="L364" s="223"/>
      <c r="M364" s="224"/>
      <c r="N364" s="225"/>
      <c r="O364" s="225"/>
      <c r="P364" s="225"/>
      <c r="Q364" s="225"/>
      <c r="R364" s="225"/>
      <c r="S364" s="225"/>
      <c r="T364" s="226"/>
      <c r="AT364" s="227" t="s">
        <v>163</v>
      </c>
      <c r="AU364" s="227" t="s">
        <v>90</v>
      </c>
      <c r="AV364" s="14" t="s">
        <v>159</v>
      </c>
      <c r="AW364" s="14" t="s">
        <v>36</v>
      </c>
      <c r="AX364" s="14" t="s">
        <v>88</v>
      </c>
      <c r="AY364" s="227" t="s">
        <v>152</v>
      </c>
    </row>
    <row r="365" spans="1:65" s="2" customFormat="1" ht="16.5" customHeight="1">
      <c r="A365" s="35"/>
      <c r="B365" s="36"/>
      <c r="C365" s="188" t="s">
        <v>540</v>
      </c>
      <c r="D365" s="188" t="s">
        <v>155</v>
      </c>
      <c r="E365" s="189" t="s">
        <v>541</v>
      </c>
      <c r="F365" s="190" t="s">
        <v>542</v>
      </c>
      <c r="G365" s="191" t="s">
        <v>168</v>
      </c>
      <c r="H365" s="192">
        <v>3</v>
      </c>
      <c r="I365" s="193"/>
      <c r="J365" s="194">
        <f>ROUND(I365*H365,2)</f>
        <v>0</v>
      </c>
      <c r="K365" s="190" t="s">
        <v>169</v>
      </c>
      <c r="L365" s="40"/>
      <c r="M365" s="195" t="s">
        <v>1</v>
      </c>
      <c r="N365" s="196" t="s">
        <v>45</v>
      </c>
      <c r="O365" s="72"/>
      <c r="P365" s="197">
        <f>O365*H365</f>
        <v>0</v>
      </c>
      <c r="Q365" s="197">
        <v>0</v>
      </c>
      <c r="R365" s="197">
        <f>Q365*H365</f>
        <v>0</v>
      </c>
      <c r="S365" s="197">
        <v>0</v>
      </c>
      <c r="T365" s="198">
        <f>S365*H365</f>
        <v>0</v>
      </c>
      <c r="U365" s="35"/>
      <c r="V365" s="35"/>
      <c r="W365" s="35"/>
      <c r="X365" s="35"/>
      <c r="Y365" s="35"/>
      <c r="Z365" s="35"/>
      <c r="AA365" s="35"/>
      <c r="AB365" s="35"/>
      <c r="AC365" s="35"/>
      <c r="AD365" s="35"/>
      <c r="AE365" s="35"/>
      <c r="AR365" s="199" t="s">
        <v>258</v>
      </c>
      <c r="AT365" s="199" t="s">
        <v>155</v>
      </c>
      <c r="AU365" s="199" t="s">
        <v>90</v>
      </c>
      <c r="AY365" s="18" t="s">
        <v>152</v>
      </c>
      <c r="BE365" s="200">
        <f>IF(N365="základní",J365,0)</f>
        <v>0</v>
      </c>
      <c r="BF365" s="200">
        <f>IF(N365="snížená",J365,0)</f>
        <v>0</v>
      </c>
      <c r="BG365" s="200">
        <f>IF(N365="zákl. přenesená",J365,0)</f>
        <v>0</v>
      </c>
      <c r="BH365" s="200">
        <f>IF(N365="sníž. přenesená",J365,0)</f>
        <v>0</v>
      </c>
      <c r="BI365" s="200">
        <f>IF(N365="nulová",J365,0)</f>
        <v>0</v>
      </c>
      <c r="BJ365" s="18" t="s">
        <v>88</v>
      </c>
      <c r="BK365" s="200">
        <f>ROUND(I365*H365,2)</f>
        <v>0</v>
      </c>
      <c r="BL365" s="18" t="s">
        <v>258</v>
      </c>
      <c r="BM365" s="199" t="s">
        <v>543</v>
      </c>
    </row>
    <row r="366" spans="1:65" s="2" customFormat="1" ht="11.25">
      <c r="A366" s="35"/>
      <c r="B366" s="36"/>
      <c r="C366" s="37"/>
      <c r="D366" s="201" t="s">
        <v>161</v>
      </c>
      <c r="E366" s="37"/>
      <c r="F366" s="202" t="s">
        <v>544</v>
      </c>
      <c r="G366" s="37"/>
      <c r="H366" s="37"/>
      <c r="I366" s="203"/>
      <c r="J366" s="37"/>
      <c r="K366" s="37"/>
      <c r="L366" s="40"/>
      <c r="M366" s="204"/>
      <c r="N366" s="205"/>
      <c r="O366" s="72"/>
      <c r="P366" s="72"/>
      <c r="Q366" s="72"/>
      <c r="R366" s="72"/>
      <c r="S366" s="72"/>
      <c r="T366" s="73"/>
      <c r="U366" s="35"/>
      <c r="V366" s="35"/>
      <c r="W366" s="35"/>
      <c r="X366" s="35"/>
      <c r="Y366" s="35"/>
      <c r="Z366" s="35"/>
      <c r="AA366" s="35"/>
      <c r="AB366" s="35"/>
      <c r="AC366" s="35"/>
      <c r="AD366" s="35"/>
      <c r="AE366" s="35"/>
      <c r="AT366" s="18" t="s">
        <v>161</v>
      </c>
      <c r="AU366" s="18" t="s">
        <v>90</v>
      </c>
    </row>
    <row r="367" spans="1:65" s="13" customFormat="1" ht="11.25">
      <c r="B367" s="206"/>
      <c r="C367" s="207"/>
      <c r="D367" s="201" t="s">
        <v>163</v>
      </c>
      <c r="E367" s="208" t="s">
        <v>1</v>
      </c>
      <c r="F367" s="209" t="s">
        <v>545</v>
      </c>
      <c r="G367" s="207"/>
      <c r="H367" s="210">
        <v>1</v>
      </c>
      <c r="I367" s="211"/>
      <c r="J367" s="207"/>
      <c r="K367" s="207"/>
      <c r="L367" s="212"/>
      <c r="M367" s="213"/>
      <c r="N367" s="214"/>
      <c r="O367" s="214"/>
      <c r="P367" s="214"/>
      <c r="Q367" s="214"/>
      <c r="R367" s="214"/>
      <c r="S367" s="214"/>
      <c r="T367" s="215"/>
      <c r="AT367" s="216" t="s">
        <v>163</v>
      </c>
      <c r="AU367" s="216" t="s">
        <v>90</v>
      </c>
      <c r="AV367" s="13" t="s">
        <v>90</v>
      </c>
      <c r="AW367" s="13" t="s">
        <v>36</v>
      </c>
      <c r="AX367" s="13" t="s">
        <v>80</v>
      </c>
      <c r="AY367" s="216" t="s">
        <v>152</v>
      </c>
    </row>
    <row r="368" spans="1:65" s="13" customFormat="1" ht="11.25">
      <c r="B368" s="206"/>
      <c r="C368" s="207"/>
      <c r="D368" s="201" t="s">
        <v>163</v>
      </c>
      <c r="E368" s="208" t="s">
        <v>1</v>
      </c>
      <c r="F368" s="209" t="s">
        <v>546</v>
      </c>
      <c r="G368" s="207"/>
      <c r="H368" s="210">
        <v>1</v>
      </c>
      <c r="I368" s="211"/>
      <c r="J368" s="207"/>
      <c r="K368" s="207"/>
      <c r="L368" s="212"/>
      <c r="M368" s="213"/>
      <c r="N368" s="214"/>
      <c r="O368" s="214"/>
      <c r="P368" s="214"/>
      <c r="Q368" s="214"/>
      <c r="R368" s="214"/>
      <c r="S368" s="214"/>
      <c r="T368" s="215"/>
      <c r="AT368" s="216" t="s">
        <v>163</v>
      </c>
      <c r="AU368" s="216" t="s">
        <v>90</v>
      </c>
      <c r="AV368" s="13" t="s">
        <v>90</v>
      </c>
      <c r="AW368" s="13" t="s">
        <v>36</v>
      </c>
      <c r="AX368" s="13" t="s">
        <v>80</v>
      </c>
      <c r="AY368" s="216" t="s">
        <v>152</v>
      </c>
    </row>
    <row r="369" spans="1:65" s="13" customFormat="1" ht="11.25">
      <c r="B369" s="206"/>
      <c r="C369" s="207"/>
      <c r="D369" s="201" t="s">
        <v>163</v>
      </c>
      <c r="E369" s="208" t="s">
        <v>1</v>
      </c>
      <c r="F369" s="209" t="s">
        <v>547</v>
      </c>
      <c r="G369" s="207"/>
      <c r="H369" s="210">
        <v>1</v>
      </c>
      <c r="I369" s="211"/>
      <c r="J369" s="207"/>
      <c r="K369" s="207"/>
      <c r="L369" s="212"/>
      <c r="M369" s="213"/>
      <c r="N369" s="214"/>
      <c r="O369" s="214"/>
      <c r="P369" s="214"/>
      <c r="Q369" s="214"/>
      <c r="R369" s="214"/>
      <c r="S369" s="214"/>
      <c r="T369" s="215"/>
      <c r="AT369" s="216" t="s">
        <v>163</v>
      </c>
      <c r="AU369" s="216" t="s">
        <v>90</v>
      </c>
      <c r="AV369" s="13" t="s">
        <v>90</v>
      </c>
      <c r="AW369" s="13" t="s">
        <v>36</v>
      </c>
      <c r="AX369" s="13" t="s">
        <v>80</v>
      </c>
      <c r="AY369" s="216" t="s">
        <v>152</v>
      </c>
    </row>
    <row r="370" spans="1:65" s="14" customFormat="1" ht="11.25">
      <c r="B370" s="217"/>
      <c r="C370" s="218"/>
      <c r="D370" s="201" t="s">
        <v>163</v>
      </c>
      <c r="E370" s="219" t="s">
        <v>1</v>
      </c>
      <c r="F370" s="220" t="s">
        <v>165</v>
      </c>
      <c r="G370" s="218"/>
      <c r="H370" s="221">
        <v>3</v>
      </c>
      <c r="I370" s="222"/>
      <c r="J370" s="218"/>
      <c r="K370" s="218"/>
      <c r="L370" s="223"/>
      <c r="M370" s="224"/>
      <c r="N370" s="225"/>
      <c r="O370" s="225"/>
      <c r="P370" s="225"/>
      <c r="Q370" s="225"/>
      <c r="R370" s="225"/>
      <c r="S370" s="225"/>
      <c r="T370" s="226"/>
      <c r="AT370" s="227" t="s">
        <v>163</v>
      </c>
      <c r="AU370" s="227" t="s">
        <v>90</v>
      </c>
      <c r="AV370" s="14" t="s">
        <v>159</v>
      </c>
      <c r="AW370" s="14" t="s">
        <v>36</v>
      </c>
      <c r="AX370" s="14" t="s">
        <v>88</v>
      </c>
      <c r="AY370" s="227" t="s">
        <v>152</v>
      </c>
    </row>
    <row r="371" spans="1:65" s="2" customFormat="1" ht="16.5" customHeight="1">
      <c r="A371" s="35"/>
      <c r="B371" s="36"/>
      <c r="C371" s="249" t="s">
        <v>548</v>
      </c>
      <c r="D371" s="249" t="s">
        <v>253</v>
      </c>
      <c r="E371" s="250" t="s">
        <v>549</v>
      </c>
      <c r="F371" s="251" t="s">
        <v>550</v>
      </c>
      <c r="G371" s="252" t="s">
        <v>168</v>
      </c>
      <c r="H371" s="253">
        <v>3</v>
      </c>
      <c r="I371" s="254"/>
      <c r="J371" s="255">
        <f>ROUND(I371*H371,2)</f>
        <v>0</v>
      </c>
      <c r="K371" s="251" t="s">
        <v>169</v>
      </c>
      <c r="L371" s="256"/>
      <c r="M371" s="257" t="s">
        <v>1</v>
      </c>
      <c r="N371" s="258" t="s">
        <v>45</v>
      </c>
      <c r="O371" s="72"/>
      <c r="P371" s="197">
        <f>O371*H371</f>
        <v>0</v>
      </c>
      <c r="Q371" s="197">
        <v>3.1519999999999999E-2</v>
      </c>
      <c r="R371" s="197">
        <f>Q371*H371</f>
        <v>9.4560000000000005E-2</v>
      </c>
      <c r="S371" s="197">
        <v>0</v>
      </c>
      <c r="T371" s="198">
        <f>S371*H371</f>
        <v>0</v>
      </c>
      <c r="U371" s="35"/>
      <c r="V371" s="35"/>
      <c r="W371" s="35"/>
      <c r="X371" s="35"/>
      <c r="Y371" s="35"/>
      <c r="Z371" s="35"/>
      <c r="AA371" s="35"/>
      <c r="AB371" s="35"/>
      <c r="AC371" s="35"/>
      <c r="AD371" s="35"/>
      <c r="AE371" s="35"/>
      <c r="AR371" s="199" t="s">
        <v>366</v>
      </c>
      <c r="AT371" s="199" t="s">
        <v>253</v>
      </c>
      <c r="AU371" s="199" t="s">
        <v>90</v>
      </c>
      <c r="AY371" s="18" t="s">
        <v>152</v>
      </c>
      <c r="BE371" s="200">
        <f>IF(N371="základní",J371,0)</f>
        <v>0</v>
      </c>
      <c r="BF371" s="200">
        <f>IF(N371="snížená",J371,0)</f>
        <v>0</v>
      </c>
      <c r="BG371" s="200">
        <f>IF(N371="zákl. přenesená",J371,0)</f>
        <v>0</v>
      </c>
      <c r="BH371" s="200">
        <f>IF(N371="sníž. přenesená",J371,0)</f>
        <v>0</v>
      </c>
      <c r="BI371" s="200">
        <f>IF(N371="nulová",J371,0)</f>
        <v>0</v>
      </c>
      <c r="BJ371" s="18" t="s">
        <v>88</v>
      </c>
      <c r="BK371" s="200">
        <f>ROUND(I371*H371,2)</f>
        <v>0</v>
      </c>
      <c r="BL371" s="18" t="s">
        <v>258</v>
      </c>
      <c r="BM371" s="199" t="s">
        <v>551</v>
      </c>
    </row>
    <row r="372" spans="1:65" s="2" customFormat="1" ht="11.25">
      <c r="A372" s="35"/>
      <c r="B372" s="36"/>
      <c r="C372" s="37"/>
      <c r="D372" s="201" t="s">
        <v>161</v>
      </c>
      <c r="E372" s="37"/>
      <c r="F372" s="202" t="s">
        <v>550</v>
      </c>
      <c r="G372" s="37"/>
      <c r="H372" s="37"/>
      <c r="I372" s="203"/>
      <c r="J372" s="37"/>
      <c r="K372" s="37"/>
      <c r="L372" s="40"/>
      <c r="M372" s="204"/>
      <c r="N372" s="205"/>
      <c r="O372" s="72"/>
      <c r="P372" s="72"/>
      <c r="Q372" s="72"/>
      <c r="R372" s="72"/>
      <c r="S372" s="72"/>
      <c r="T372" s="73"/>
      <c r="U372" s="35"/>
      <c r="V372" s="35"/>
      <c r="W372" s="35"/>
      <c r="X372" s="35"/>
      <c r="Y372" s="35"/>
      <c r="Z372" s="35"/>
      <c r="AA372" s="35"/>
      <c r="AB372" s="35"/>
      <c r="AC372" s="35"/>
      <c r="AD372" s="35"/>
      <c r="AE372" s="35"/>
      <c r="AT372" s="18" t="s">
        <v>161</v>
      </c>
      <c r="AU372" s="18" t="s">
        <v>90</v>
      </c>
    </row>
    <row r="373" spans="1:65" s="2" customFormat="1" ht="19.5">
      <c r="A373" s="35"/>
      <c r="B373" s="36"/>
      <c r="C373" s="37"/>
      <c r="D373" s="201" t="s">
        <v>427</v>
      </c>
      <c r="E373" s="37"/>
      <c r="F373" s="259" t="s">
        <v>552</v>
      </c>
      <c r="G373" s="37"/>
      <c r="H373" s="37"/>
      <c r="I373" s="203"/>
      <c r="J373" s="37"/>
      <c r="K373" s="37"/>
      <c r="L373" s="40"/>
      <c r="M373" s="204"/>
      <c r="N373" s="205"/>
      <c r="O373" s="72"/>
      <c r="P373" s="72"/>
      <c r="Q373" s="72"/>
      <c r="R373" s="72"/>
      <c r="S373" s="72"/>
      <c r="T373" s="73"/>
      <c r="U373" s="35"/>
      <c r="V373" s="35"/>
      <c r="W373" s="35"/>
      <c r="X373" s="35"/>
      <c r="Y373" s="35"/>
      <c r="Z373" s="35"/>
      <c r="AA373" s="35"/>
      <c r="AB373" s="35"/>
      <c r="AC373" s="35"/>
      <c r="AD373" s="35"/>
      <c r="AE373" s="35"/>
      <c r="AT373" s="18" t="s">
        <v>427</v>
      </c>
      <c r="AU373" s="18" t="s">
        <v>90</v>
      </c>
    </row>
    <row r="374" spans="1:65" s="2" customFormat="1" ht="24.2" customHeight="1">
      <c r="A374" s="35"/>
      <c r="B374" s="36"/>
      <c r="C374" s="188" t="s">
        <v>553</v>
      </c>
      <c r="D374" s="188" t="s">
        <v>155</v>
      </c>
      <c r="E374" s="189" t="s">
        <v>554</v>
      </c>
      <c r="F374" s="190" t="s">
        <v>555</v>
      </c>
      <c r="G374" s="191" t="s">
        <v>279</v>
      </c>
      <c r="H374" s="192">
        <v>0.56899999999999995</v>
      </c>
      <c r="I374" s="193"/>
      <c r="J374" s="194">
        <f>ROUND(I374*H374,2)</f>
        <v>0</v>
      </c>
      <c r="K374" s="190" t="s">
        <v>169</v>
      </c>
      <c r="L374" s="40"/>
      <c r="M374" s="195" t="s">
        <v>1</v>
      </c>
      <c r="N374" s="196" t="s">
        <v>45</v>
      </c>
      <c r="O374" s="72"/>
      <c r="P374" s="197">
        <f>O374*H374</f>
        <v>0</v>
      </c>
      <c r="Q374" s="197">
        <v>0</v>
      </c>
      <c r="R374" s="197">
        <f>Q374*H374</f>
        <v>0</v>
      </c>
      <c r="S374" s="197">
        <v>0</v>
      </c>
      <c r="T374" s="198">
        <f>S374*H374</f>
        <v>0</v>
      </c>
      <c r="U374" s="35"/>
      <c r="V374" s="35"/>
      <c r="W374" s="35"/>
      <c r="X374" s="35"/>
      <c r="Y374" s="35"/>
      <c r="Z374" s="35"/>
      <c r="AA374" s="35"/>
      <c r="AB374" s="35"/>
      <c r="AC374" s="35"/>
      <c r="AD374" s="35"/>
      <c r="AE374" s="35"/>
      <c r="AR374" s="199" t="s">
        <v>258</v>
      </c>
      <c r="AT374" s="199" t="s">
        <v>155</v>
      </c>
      <c r="AU374" s="199" t="s">
        <v>90</v>
      </c>
      <c r="AY374" s="18" t="s">
        <v>152</v>
      </c>
      <c r="BE374" s="200">
        <f>IF(N374="základní",J374,0)</f>
        <v>0</v>
      </c>
      <c r="BF374" s="200">
        <f>IF(N374="snížená",J374,0)</f>
        <v>0</v>
      </c>
      <c r="BG374" s="200">
        <f>IF(N374="zákl. přenesená",J374,0)</f>
        <v>0</v>
      </c>
      <c r="BH374" s="200">
        <f>IF(N374="sníž. přenesená",J374,0)</f>
        <v>0</v>
      </c>
      <c r="BI374" s="200">
        <f>IF(N374="nulová",J374,0)</f>
        <v>0</v>
      </c>
      <c r="BJ374" s="18" t="s">
        <v>88</v>
      </c>
      <c r="BK374" s="200">
        <f>ROUND(I374*H374,2)</f>
        <v>0</v>
      </c>
      <c r="BL374" s="18" t="s">
        <v>258</v>
      </c>
      <c r="BM374" s="199" t="s">
        <v>556</v>
      </c>
    </row>
    <row r="375" spans="1:65" s="2" customFormat="1" ht="29.25">
      <c r="A375" s="35"/>
      <c r="B375" s="36"/>
      <c r="C375" s="37"/>
      <c r="D375" s="201" t="s">
        <v>161</v>
      </c>
      <c r="E375" s="37"/>
      <c r="F375" s="202" t="s">
        <v>557</v>
      </c>
      <c r="G375" s="37"/>
      <c r="H375" s="37"/>
      <c r="I375" s="203"/>
      <c r="J375" s="37"/>
      <c r="K375" s="37"/>
      <c r="L375" s="40"/>
      <c r="M375" s="204"/>
      <c r="N375" s="205"/>
      <c r="O375" s="72"/>
      <c r="P375" s="72"/>
      <c r="Q375" s="72"/>
      <c r="R375" s="72"/>
      <c r="S375" s="72"/>
      <c r="T375" s="73"/>
      <c r="U375" s="35"/>
      <c r="V375" s="35"/>
      <c r="W375" s="35"/>
      <c r="X375" s="35"/>
      <c r="Y375" s="35"/>
      <c r="Z375" s="35"/>
      <c r="AA375" s="35"/>
      <c r="AB375" s="35"/>
      <c r="AC375" s="35"/>
      <c r="AD375" s="35"/>
      <c r="AE375" s="35"/>
      <c r="AT375" s="18" t="s">
        <v>161</v>
      </c>
      <c r="AU375" s="18" t="s">
        <v>90</v>
      </c>
    </row>
    <row r="376" spans="1:65" s="2" customFormat="1" ht="24.2" customHeight="1">
      <c r="A376" s="35"/>
      <c r="B376" s="36"/>
      <c r="C376" s="188" t="s">
        <v>558</v>
      </c>
      <c r="D376" s="188" t="s">
        <v>155</v>
      </c>
      <c r="E376" s="189" t="s">
        <v>559</v>
      </c>
      <c r="F376" s="190" t="s">
        <v>560</v>
      </c>
      <c r="G376" s="191" t="s">
        <v>279</v>
      </c>
      <c r="H376" s="192">
        <v>0.56899999999999995</v>
      </c>
      <c r="I376" s="193"/>
      <c r="J376" s="194">
        <f>ROUND(I376*H376,2)</f>
        <v>0</v>
      </c>
      <c r="K376" s="190" t="s">
        <v>169</v>
      </c>
      <c r="L376" s="40"/>
      <c r="M376" s="195" t="s">
        <v>1</v>
      </c>
      <c r="N376" s="196" t="s">
        <v>45</v>
      </c>
      <c r="O376" s="72"/>
      <c r="P376" s="197">
        <f>O376*H376</f>
        <v>0</v>
      </c>
      <c r="Q376" s="197">
        <v>0</v>
      </c>
      <c r="R376" s="197">
        <f>Q376*H376</f>
        <v>0</v>
      </c>
      <c r="S376" s="197">
        <v>0</v>
      </c>
      <c r="T376" s="198">
        <f>S376*H376</f>
        <v>0</v>
      </c>
      <c r="U376" s="35"/>
      <c r="V376" s="35"/>
      <c r="W376" s="35"/>
      <c r="X376" s="35"/>
      <c r="Y376" s="35"/>
      <c r="Z376" s="35"/>
      <c r="AA376" s="35"/>
      <c r="AB376" s="35"/>
      <c r="AC376" s="35"/>
      <c r="AD376" s="35"/>
      <c r="AE376" s="35"/>
      <c r="AR376" s="199" t="s">
        <v>258</v>
      </c>
      <c r="AT376" s="199" t="s">
        <v>155</v>
      </c>
      <c r="AU376" s="199" t="s">
        <v>90</v>
      </c>
      <c r="AY376" s="18" t="s">
        <v>152</v>
      </c>
      <c r="BE376" s="200">
        <f>IF(N376="základní",J376,0)</f>
        <v>0</v>
      </c>
      <c r="BF376" s="200">
        <f>IF(N376="snížená",J376,0)</f>
        <v>0</v>
      </c>
      <c r="BG376" s="200">
        <f>IF(N376="zákl. přenesená",J376,0)</f>
        <v>0</v>
      </c>
      <c r="BH376" s="200">
        <f>IF(N376="sníž. přenesená",J376,0)</f>
        <v>0</v>
      </c>
      <c r="BI376" s="200">
        <f>IF(N376="nulová",J376,0)</f>
        <v>0</v>
      </c>
      <c r="BJ376" s="18" t="s">
        <v>88</v>
      </c>
      <c r="BK376" s="200">
        <f>ROUND(I376*H376,2)</f>
        <v>0</v>
      </c>
      <c r="BL376" s="18" t="s">
        <v>258</v>
      </c>
      <c r="BM376" s="199" t="s">
        <v>561</v>
      </c>
    </row>
    <row r="377" spans="1:65" s="2" customFormat="1" ht="29.25">
      <c r="A377" s="35"/>
      <c r="B377" s="36"/>
      <c r="C377" s="37"/>
      <c r="D377" s="201" t="s">
        <v>161</v>
      </c>
      <c r="E377" s="37"/>
      <c r="F377" s="202" t="s">
        <v>562</v>
      </c>
      <c r="G377" s="37"/>
      <c r="H377" s="37"/>
      <c r="I377" s="203"/>
      <c r="J377" s="37"/>
      <c r="K377" s="37"/>
      <c r="L377" s="40"/>
      <c r="M377" s="204"/>
      <c r="N377" s="205"/>
      <c r="O377" s="72"/>
      <c r="P377" s="72"/>
      <c r="Q377" s="72"/>
      <c r="R377" s="72"/>
      <c r="S377" s="72"/>
      <c r="T377" s="73"/>
      <c r="U377" s="35"/>
      <c r="V377" s="35"/>
      <c r="W377" s="35"/>
      <c r="X377" s="35"/>
      <c r="Y377" s="35"/>
      <c r="Z377" s="35"/>
      <c r="AA377" s="35"/>
      <c r="AB377" s="35"/>
      <c r="AC377" s="35"/>
      <c r="AD377" s="35"/>
      <c r="AE377" s="35"/>
      <c r="AT377" s="18" t="s">
        <v>161</v>
      </c>
      <c r="AU377" s="18" t="s">
        <v>90</v>
      </c>
    </row>
    <row r="378" spans="1:65" s="2" customFormat="1" ht="24.2" customHeight="1">
      <c r="A378" s="35"/>
      <c r="B378" s="36"/>
      <c r="C378" s="188" t="s">
        <v>563</v>
      </c>
      <c r="D378" s="188" t="s">
        <v>155</v>
      </c>
      <c r="E378" s="189" t="s">
        <v>564</v>
      </c>
      <c r="F378" s="190" t="s">
        <v>565</v>
      </c>
      <c r="G378" s="191" t="s">
        <v>279</v>
      </c>
      <c r="H378" s="192">
        <v>0.56899999999999995</v>
      </c>
      <c r="I378" s="193"/>
      <c r="J378" s="194">
        <f>ROUND(I378*H378,2)</f>
        <v>0</v>
      </c>
      <c r="K378" s="190" t="s">
        <v>169</v>
      </c>
      <c r="L378" s="40"/>
      <c r="M378" s="195" t="s">
        <v>1</v>
      </c>
      <c r="N378" s="196" t="s">
        <v>45</v>
      </c>
      <c r="O378" s="72"/>
      <c r="P378" s="197">
        <f>O378*H378</f>
        <v>0</v>
      </c>
      <c r="Q378" s="197">
        <v>0</v>
      </c>
      <c r="R378" s="197">
        <f>Q378*H378</f>
        <v>0</v>
      </c>
      <c r="S378" s="197">
        <v>0</v>
      </c>
      <c r="T378" s="198">
        <f>S378*H378</f>
        <v>0</v>
      </c>
      <c r="U378" s="35"/>
      <c r="V378" s="35"/>
      <c r="W378" s="35"/>
      <c r="X378" s="35"/>
      <c r="Y378" s="35"/>
      <c r="Z378" s="35"/>
      <c r="AA378" s="35"/>
      <c r="AB378" s="35"/>
      <c r="AC378" s="35"/>
      <c r="AD378" s="35"/>
      <c r="AE378" s="35"/>
      <c r="AR378" s="199" t="s">
        <v>258</v>
      </c>
      <c r="AT378" s="199" t="s">
        <v>155</v>
      </c>
      <c r="AU378" s="199" t="s">
        <v>90</v>
      </c>
      <c r="AY378" s="18" t="s">
        <v>152</v>
      </c>
      <c r="BE378" s="200">
        <f>IF(N378="základní",J378,0)</f>
        <v>0</v>
      </c>
      <c r="BF378" s="200">
        <f>IF(N378="snížená",J378,0)</f>
        <v>0</v>
      </c>
      <c r="BG378" s="200">
        <f>IF(N378="zákl. přenesená",J378,0)</f>
        <v>0</v>
      </c>
      <c r="BH378" s="200">
        <f>IF(N378="sníž. přenesená",J378,0)</f>
        <v>0</v>
      </c>
      <c r="BI378" s="200">
        <f>IF(N378="nulová",J378,0)</f>
        <v>0</v>
      </c>
      <c r="BJ378" s="18" t="s">
        <v>88</v>
      </c>
      <c r="BK378" s="200">
        <f>ROUND(I378*H378,2)</f>
        <v>0</v>
      </c>
      <c r="BL378" s="18" t="s">
        <v>258</v>
      </c>
      <c r="BM378" s="199" t="s">
        <v>566</v>
      </c>
    </row>
    <row r="379" spans="1:65" s="2" customFormat="1" ht="29.25">
      <c r="A379" s="35"/>
      <c r="B379" s="36"/>
      <c r="C379" s="37"/>
      <c r="D379" s="201" t="s">
        <v>161</v>
      </c>
      <c r="E379" s="37"/>
      <c r="F379" s="202" t="s">
        <v>567</v>
      </c>
      <c r="G379" s="37"/>
      <c r="H379" s="37"/>
      <c r="I379" s="203"/>
      <c r="J379" s="37"/>
      <c r="K379" s="37"/>
      <c r="L379" s="40"/>
      <c r="M379" s="204"/>
      <c r="N379" s="205"/>
      <c r="O379" s="72"/>
      <c r="P379" s="72"/>
      <c r="Q379" s="72"/>
      <c r="R379" s="72"/>
      <c r="S379" s="72"/>
      <c r="T379" s="73"/>
      <c r="U379" s="35"/>
      <c r="V379" s="35"/>
      <c r="W379" s="35"/>
      <c r="X379" s="35"/>
      <c r="Y379" s="35"/>
      <c r="Z379" s="35"/>
      <c r="AA379" s="35"/>
      <c r="AB379" s="35"/>
      <c r="AC379" s="35"/>
      <c r="AD379" s="35"/>
      <c r="AE379" s="35"/>
      <c r="AT379" s="18" t="s">
        <v>161</v>
      </c>
      <c r="AU379" s="18" t="s">
        <v>90</v>
      </c>
    </row>
    <row r="380" spans="1:65" s="12" customFormat="1" ht="22.9" customHeight="1">
      <c r="B380" s="172"/>
      <c r="C380" s="173"/>
      <c r="D380" s="174" t="s">
        <v>79</v>
      </c>
      <c r="E380" s="186" t="s">
        <v>568</v>
      </c>
      <c r="F380" s="186" t="s">
        <v>569</v>
      </c>
      <c r="G380" s="173"/>
      <c r="H380" s="173"/>
      <c r="I380" s="176"/>
      <c r="J380" s="187">
        <f>BK380</f>
        <v>0</v>
      </c>
      <c r="K380" s="173"/>
      <c r="L380" s="178"/>
      <c r="M380" s="179"/>
      <c r="N380" s="180"/>
      <c r="O380" s="180"/>
      <c r="P380" s="181">
        <f>SUM(P381:P483)</f>
        <v>0</v>
      </c>
      <c r="Q380" s="180"/>
      <c r="R380" s="181">
        <f>SUM(R381:R483)</f>
        <v>1.71467042</v>
      </c>
      <c r="S380" s="180"/>
      <c r="T380" s="182">
        <f>SUM(T381:T483)</f>
        <v>0.48690900000000004</v>
      </c>
      <c r="AR380" s="183" t="s">
        <v>90</v>
      </c>
      <c r="AT380" s="184" t="s">
        <v>79</v>
      </c>
      <c r="AU380" s="184" t="s">
        <v>88</v>
      </c>
      <c r="AY380" s="183" t="s">
        <v>152</v>
      </c>
      <c r="BK380" s="185">
        <f>SUM(BK381:BK483)</f>
        <v>0</v>
      </c>
    </row>
    <row r="381" spans="1:65" s="2" customFormat="1" ht="24.2" customHeight="1">
      <c r="A381" s="35"/>
      <c r="B381" s="36"/>
      <c r="C381" s="188" t="s">
        <v>570</v>
      </c>
      <c r="D381" s="188" t="s">
        <v>155</v>
      </c>
      <c r="E381" s="189" t="s">
        <v>571</v>
      </c>
      <c r="F381" s="190" t="s">
        <v>572</v>
      </c>
      <c r="G381" s="191" t="s">
        <v>158</v>
      </c>
      <c r="H381" s="192">
        <v>151.49299999999999</v>
      </c>
      <c r="I381" s="193"/>
      <c r="J381" s="194">
        <f>ROUND(I381*H381,2)</f>
        <v>0</v>
      </c>
      <c r="K381" s="190" t="s">
        <v>169</v>
      </c>
      <c r="L381" s="40"/>
      <c r="M381" s="195" t="s">
        <v>1</v>
      </c>
      <c r="N381" s="196" t="s">
        <v>45</v>
      </c>
      <c r="O381" s="72"/>
      <c r="P381" s="197">
        <f>O381*H381</f>
        <v>0</v>
      </c>
      <c r="Q381" s="197">
        <v>0</v>
      </c>
      <c r="R381" s="197">
        <f>Q381*H381</f>
        <v>0</v>
      </c>
      <c r="S381" s="197">
        <v>0</v>
      </c>
      <c r="T381" s="198">
        <f>S381*H381</f>
        <v>0</v>
      </c>
      <c r="U381" s="35"/>
      <c r="V381" s="35"/>
      <c r="W381" s="35"/>
      <c r="X381" s="35"/>
      <c r="Y381" s="35"/>
      <c r="Z381" s="35"/>
      <c r="AA381" s="35"/>
      <c r="AB381" s="35"/>
      <c r="AC381" s="35"/>
      <c r="AD381" s="35"/>
      <c r="AE381" s="35"/>
      <c r="AR381" s="199" t="s">
        <v>258</v>
      </c>
      <c r="AT381" s="199" t="s">
        <v>155</v>
      </c>
      <c r="AU381" s="199" t="s">
        <v>90</v>
      </c>
      <c r="AY381" s="18" t="s">
        <v>152</v>
      </c>
      <c r="BE381" s="200">
        <f>IF(N381="základní",J381,0)</f>
        <v>0</v>
      </c>
      <c r="BF381" s="200">
        <f>IF(N381="snížená",J381,0)</f>
        <v>0</v>
      </c>
      <c r="BG381" s="200">
        <f>IF(N381="zákl. přenesená",J381,0)</f>
        <v>0</v>
      </c>
      <c r="BH381" s="200">
        <f>IF(N381="sníž. přenesená",J381,0)</f>
        <v>0</v>
      </c>
      <c r="BI381" s="200">
        <f>IF(N381="nulová",J381,0)</f>
        <v>0</v>
      </c>
      <c r="BJ381" s="18" t="s">
        <v>88</v>
      </c>
      <c r="BK381" s="200">
        <f>ROUND(I381*H381,2)</f>
        <v>0</v>
      </c>
      <c r="BL381" s="18" t="s">
        <v>258</v>
      </c>
      <c r="BM381" s="199" t="s">
        <v>573</v>
      </c>
    </row>
    <row r="382" spans="1:65" s="2" customFormat="1" ht="19.5">
      <c r="A382" s="35"/>
      <c r="B382" s="36"/>
      <c r="C382" s="37"/>
      <c r="D382" s="201" t="s">
        <v>161</v>
      </c>
      <c r="E382" s="37"/>
      <c r="F382" s="202" t="s">
        <v>574</v>
      </c>
      <c r="G382" s="37"/>
      <c r="H382" s="37"/>
      <c r="I382" s="203"/>
      <c r="J382" s="37"/>
      <c r="K382" s="37"/>
      <c r="L382" s="40"/>
      <c r="M382" s="204"/>
      <c r="N382" s="205"/>
      <c r="O382" s="72"/>
      <c r="P382" s="72"/>
      <c r="Q382" s="72"/>
      <c r="R382" s="72"/>
      <c r="S382" s="72"/>
      <c r="T382" s="73"/>
      <c r="U382" s="35"/>
      <c r="V382" s="35"/>
      <c r="W382" s="35"/>
      <c r="X382" s="35"/>
      <c r="Y382" s="35"/>
      <c r="Z382" s="35"/>
      <c r="AA382" s="35"/>
      <c r="AB382" s="35"/>
      <c r="AC382" s="35"/>
      <c r="AD382" s="35"/>
      <c r="AE382" s="35"/>
      <c r="AT382" s="18" t="s">
        <v>161</v>
      </c>
      <c r="AU382" s="18" t="s">
        <v>90</v>
      </c>
    </row>
    <row r="383" spans="1:65" s="15" customFormat="1" ht="11.25">
      <c r="B383" s="228"/>
      <c r="C383" s="229"/>
      <c r="D383" s="201" t="s">
        <v>163</v>
      </c>
      <c r="E383" s="230" t="s">
        <v>1</v>
      </c>
      <c r="F383" s="231" t="s">
        <v>412</v>
      </c>
      <c r="G383" s="229"/>
      <c r="H383" s="230" t="s">
        <v>1</v>
      </c>
      <c r="I383" s="232"/>
      <c r="J383" s="229"/>
      <c r="K383" s="229"/>
      <c r="L383" s="233"/>
      <c r="M383" s="234"/>
      <c r="N383" s="235"/>
      <c r="O383" s="235"/>
      <c r="P383" s="235"/>
      <c r="Q383" s="235"/>
      <c r="R383" s="235"/>
      <c r="S383" s="235"/>
      <c r="T383" s="236"/>
      <c r="AT383" s="237" t="s">
        <v>163</v>
      </c>
      <c r="AU383" s="237" t="s">
        <v>90</v>
      </c>
      <c r="AV383" s="15" t="s">
        <v>88</v>
      </c>
      <c r="AW383" s="15" t="s">
        <v>36</v>
      </c>
      <c r="AX383" s="15" t="s">
        <v>80</v>
      </c>
      <c r="AY383" s="237" t="s">
        <v>152</v>
      </c>
    </row>
    <row r="384" spans="1:65" s="13" customFormat="1" ht="11.25">
      <c r="B384" s="206"/>
      <c r="C384" s="207"/>
      <c r="D384" s="201" t="s">
        <v>163</v>
      </c>
      <c r="E384" s="208" t="s">
        <v>1</v>
      </c>
      <c r="F384" s="209" t="s">
        <v>264</v>
      </c>
      <c r="G384" s="207"/>
      <c r="H384" s="210">
        <v>22.62</v>
      </c>
      <c r="I384" s="211"/>
      <c r="J384" s="207"/>
      <c r="K384" s="207"/>
      <c r="L384" s="212"/>
      <c r="M384" s="213"/>
      <c r="N384" s="214"/>
      <c r="O384" s="214"/>
      <c r="P384" s="214"/>
      <c r="Q384" s="214"/>
      <c r="R384" s="214"/>
      <c r="S384" s="214"/>
      <c r="T384" s="215"/>
      <c r="AT384" s="216" t="s">
        <v>163</v>
      </c>
      <c r="AU384" s="216" t="s">
        <v>90</v>
      </c>
      <c r="AV384" s="13" t="s">
        <v>90</v>
      </c>
      <c r="AW384" s="13" t="s">
        <v>36</v>
      </c>
      <c r="AX384" s="13" t="s">
        <v>80</v>
      </c>
      <c r="AY384" s="216" t="s">
        <v>152</v>
      </c>
    </row>
    <row r="385" spans="1:65" s="13" customFormat="1" ht="11.25">
      <c r="B385" s="206"/>
      <c r="C385" s="207"/>
      <c r="D385" s="201" t="s">
        <v>163</v>
      </c>
      <c r="E385" s="208" t="s">
        <v>1</v>
      </c>
      <c r="F385" s="209" t="s">
        <v>265</v>
      </c>
      <c r="G385" s="207"/>
      <c r="H385" s="210">
        <v>20.838000000000001</v>
      </c>
      <c r="I385" s="211"/>
      <c r="J385" s="207"/>
      <c r="K385" s="207"/>
      <c r="L385" s="212"/>
      <c r="M385" s="213"/>
      <c r="N385" s="214"/>
      <c r="O385" s="214"/>
      <c r="P385" s="214"/>
      <c r="Q385" s="214"/>
      <c r="R385" s="214"/>
      <c r="S385" s="214"/>
      <c r="T385" s="215"/>
      <c r="AT385" s="216" t="s">
        <v>163</v>
      </c>
      <c r="AU385" s="216" t="s">
        <v>90</v>
      </c>
      <c r="AV385" s="13" t="s">
        <v>90</v>
      </c>
      <c r="AW385" s="13" t="s">
        <v>36</v>
      </c>
      <c r="AX385" s="13" t="s">
        <v>80</v>
      </c>
      <c r="AY385" s="216" t="s">
        <v>152</v>
      </c>
    </row>
    <row r="386" spans="1:65" s="13" customFormat="1" ht="11.25">
      <c r="B386" s="206"/>
      <c r="C386" s="207"/>
      <c r="D386" s="201" t="s">
        <v>163</v>
      </c>
      <c r="E386" s="208" t="s">
        <v>1</v>
      </c>
      <c r="F386" s="209" t="s">
        <v>266</v>
      </c>
      <c r="G386" s="207"/>
      <c r="H386" s="210">
        <v>36.409999999999997</v>
      </c>
      <c r="I386" s="211"/>
      <c r="J386" s="207"/>
      <c r="K386" s="207"/>
      <c r="L386" s="212"/>
      <c r="M386" s="213"/>
      <c r="N386" s="214"/>
      <c r="O386" s="214"/>
      <c r="P386" s="214"/>
      <c r="Q386" s="214"/>
      <c r="R386" s="214"/>
      <c r="S386" s="214"/>
      <c r="T386" s="215"/>
      <c r="AT386" s="216" t="s">
        <v>163</v>
      </c>
      <c r="AU386" s="216" t="s">
        <v>90</v>
      </c>
      <c r="AV386" s="13" t="s">
        <v>90</v>
      </c>
      <c r="AW386" s="13" t="s">
        <v>36</v>
      </c>
      <c r="AX386" s="13" t="s">
        <v>80</v>
      </c>
      <c r="AY386" s="216" t="s">
        <v>152</v>
      </c>
    </row>
    <row r="387" spans="1:65" s="13" customFormat="1" ht="11.25">
      <c r="B387" s="206"/>
      <c r="C387" s="207"/>
      <c r="D387" s="201" t="s">
        <v>163</v>
      </c>
      <c r="E387" s="208" t="s">
        <v>1</v>
      </c>
      <c r="F387" s="209" t="s">
        <v>267</v>
      </c>
      <c r="G387" s="207"/>
      <c r="H387" s="210">
        <v>71.625</v>
      </c>
      <c r="I387" s="211"/>
      <c r="J387" s="207"/>
      <c r="K387" s="207"/>
      <c r="L387" s="212"/>
      <c r="M387" s="213"/>
      <c r="N387" s="214"/>
      <c r="O387" s="214"/>
      <c r="P387" s="214"/>
      <c r="Q387" s="214"/>
      <c r="R387" s="214"/>
      <c r="S387" s="214"/>
      <c r="T387" s="215"/>
      <c r="AT387" s="216" t="s">
        <v>163</v>
      </c>
      <c r="AU387" s="216" t="s">
        <v>90</v>
      </c>
      <c r="AV387" s="13" t="s">
        <v>90</v>
      </c>
      <c r="AW387" s="13" t="s">
        <v>36</v>
      </c>
      <c r="AX387" s="13" t="s">
        <v>80</v>
      </c>
      <c r="AY387" s="216" t="s">
        <v>152</v>
      </c>
    </row>
    <row r="388" spans="1:65" s="14" customFormat="1" ht="11.25">
      <c r="B388" s="217"/>
      <c r="C388" s="218"/>
      <c r="D388" s="201" t="s">
        <v>163</v>
      </c>
      <c r="E388" s="219" t="s">
        <v>1</v>
      </c>
      <c r="F388" s="220" t="s">
        <v>165</v>
      </c>
      <c r="G388" s="218"/>
      <c r="H388" s="221">
        <v>151.49299999999999</v>
      </c>
      <c r="I388" s="222"/>
      <c r="J388" s="218"/>
      <c r="K388" s="218"/>
      <c r="L388" s="223"/>
      <c r="M388" s="224"/>
      <c r="N388" s="225"/>
      <c r="O388" s="225"/>
      <c r="P388" s="225"/>
      <c r="Q388" s="225"/>
      <c r="R388" s="225"/>
      <c r="S388" s="225"/>
      <c r="T388" s="226"/>
      <c r="AT388" s="227" t="s">
        <v>163</v>
      </c>
      <c r="AU388" s="227" t="s">
        <v>90</v>
      </c>
      <c r="AV388" s="14" t="s">
        <v>159</v>
      </c>
      <c r="AW388" s="14" t="s">
        <v>36</v>
      </c>
      <c r="AX388" s="14" t="s">
        <v>88</v>
      </c>
      <c r="AY388" s="227" t="s">
        <v>152</v>
      </c>
    </row>
    <row r="389" spans="1:65" s="2" customFormat="1" ht="16.5" customHeight="1">
      <c r="A389" s="35"/>
      <c r="B389" s="36"/>
      <c r="C389" s="188" t="s">
        <v>575</v>
      </c>
      <c r="D389" s="188" t="s">
        <v>155</v>
      </c>
      <c r="E389" s="189" t="s">
        <v>576</v>
      </c>
      <c r="F389" s="190" t="s">
        <v>577</v>
      </c>
      <c r="G389" s="191" t="s">
        <v>158</v>
      </c>
      <c r="H389" s="192">
        <v>147.4</v>
      </c>
      <c r="I389" s="193"/>
      <c r="J389" s="194">
        <f>ROUND(I389*H389,2)</f>
        <v>0</v>
      </c>
      <c r="K389" s="190" t="s">
        <v>578</v>
      </c>
      <c r="L389" s="40"/>
      <c r="M389" s="195" t="s">
        <v>1</v>
      </c>
      <c r="N389" s="196" t="s">
        <v>45</v>
      </c>
      <c r="O389" s="72"/>
      <c r="P389" s="197">
        <f>O389*H389</f>
        <v>0</v>
      </c>
      <c r="Q389" s="197">
        <v>0</v>
      </c>
      <c r="R389" s="197">
        <f>Q389*H389</f>
        <v>0</v>
      </c>
      <c r="S389" s="197">
        <v>0</v>
      </c>
      <c r="T389" s="198">
        <f>S389*H389</f>
        <v>0</v>
      </c>
      <c r="U389" s="35"/>
      <c r="V389" s="35"/>
      <c r="W389" s="35"/>
      <c r="X389" s="35"/>
      <c r="Y389" s="35"/>
      <c r="Z389" s="35"/>
      <c r="AA389" s="35"/>
      <c r="AB389" s="35"/>
      <c r="AC389" s="35"/>
      <c r="AD389" s="35"/>
      <c r="AE389" s="35"/>
      <c r="AR389" s="199" t="s">
        <v>258</v>
      </c>
      <c r="AT389" s="199" t="s">
        <v>155</v>
      </c>
      <c r="AU389" s="199" t="s">
        <v>90</v>
      </c>
      <c r="AY389" s="18" t="s">
        <v>152</v>
      </c>
      <c r="BE389" s="200">
        <f>IF(N389="základní",J389,0)</f>
        <v>0</v>
      </c>
      <c r="BF389" s="200">
        <f>IF(N389="snížená",J389,0)</f>
        <v>0</v>
      </c>
      <c r="BG389" s="200">
        <f>IF(N389="zákl. přenesená",J389,0)</f>
        <v>0</v>
      </c>
      <c r="BH389" s="200">
        <f>IF(N389="sníž. přenesená",J389,0)</f>
        <v>0</v>
      </c>
      <c r="BI389" s="200">
        <f>IF(N389="nulová",J389,0)</f>
        <v>0</v>
      </c>
      <c r="BJ389" s="18" t="s">
        <v>88</v>
      </c>
      <c r="BK389" s="200">
        <f>ROUND(I389*H389,2)</f>
        <v>0</v>
      </c>
      <c r="BL389" s="18" t="s">
        <v>258</v>
      </c>
      <c r="BM389" s="199" t="s">
        <v>579</v>
      </c>
    </row>
    <row r="390" spans="1:65" s="2" customFormat="1" ht="11.25">
      <c r="A390" s="35"/>
      <c r="B390" s="36"/>
      <c r="C390" s="37"/>
      <c r="D390" s="201" t="s">
        <v>161</v>
      </c>
      <c r="E390" s="37"/>
      <c r="F390" s="202" t="s">
        <v>580</v>
      </c>
      <c r="G390" s="37"/>
      <c r="H390" s="37"/>
      <c r="I390" s="203"/>
      <c r="J390" s="37"/>
      <c r="K390" s="37"/>
      <c r="L390" s="40"/>
      <c r="M390" s="204"/>
      <c r="N390" s="205"/>
      <c r="O390" s="72"/>
      <c r="P390" s="72"/>
      <c r="Q390" s="72"/>
      <c r="R390" s="72"/>
      <c r="S390" s="72"/>
      <c r="T390" s="73"/>
      <c r="U390" s="35"/>
      <c r="V390" s="35"/>
      <c r="W390" s="35"/>
      <c r="X390" s="35"/>
      <c r="Y390" s="35"/>
      <c r="Z390" s="35"/>
      <c r="AA390" s="35"/>
      <c r="AB390" s="35"/>
      <c r="AC390" s="35"/>
      <c r="AD390" s="35"/>
      <c r="AE390" s="35"/>
      <c r="AT390" s="18" t="s">
        <v>161</v>
      </c>
      <c r="AU390" s="18" t="s">
        <v>90</v>
      </c>
    </row>
    <row r="391" spans="1:65" s="13" customFormat="1" ht="11.25">
      <c r="B391" s="206"/>
      <c r="C391" s="207"/>
      <c r="D391" s="201" t="s">
        <v>163</v>
      </c>
      <c r="E391" s="208" t="s">
        <v>1</v>
      </c>
      <c r="F391" s="209" t="s">
        <v>581</v>
      </c>
      <c r="G391" s="207"/>
      <c r="H391" s="210">
        <v>26.7</v>
      </c>
      <c r="I391" s="211"/>
      <c r="J391" s="207"/>
      <c r="K391" s="207"/>
      <c r="L391" s="212"/>
      <c r="M391" s="213"/>
      <c r="N391" s="214"/>
      <c r="O391" s="214"/>
      <c r="P391" s="214"/>
      <c r="Q391" s="214"/>
      <c r="R391" s="214"/>
      <c r="S391" s="214"/>
      <c r="T391" s="215"/>
      <c r="AT391" s="216" t="s">
        <v>163</v>
      </c>
      <c r="AU391" s="216" t="s">
        <v>90</v>
      </c>
      <c r="AV391" s="13" t="s">
        <v>90</v>
      </c>
      <c r="AW391" s="13" t="s">
        <v>36</v>
      </c>
      <c r="AX391" s="13" t="s">
        <v>80</v>
      </c>
      <c r="AY391" s="216" t="s">
        <v>152</v>
      </c>
    </row>
    <row r="392" spans="1:65" s="13" customFormat="1" ht="11.25">
      <c r="B392" s="206"/>
      <c r="C392" s="207"/>
      <c r="D392" s="201" t="s">
        <v>163</v>
      </c>
      <c r="E392" s="208" t="s">
        <v>1</v>
      </c>
      <c r="F392" s="209" t="s">
        <v>582</v>
      </c>
      <c r="G392" s="207"/>
      <c r="H392" s="210">
        <v>11.1</v>
      </c>
      <c r="I392" s="211"/>
      <c r="J392" s="207"/>
      <c r="K392" s="207"/>
      <c r="L392" s="212"/>
      <c r="M392" s="213"/>
      <c r="N392" s="214"/>
      <c r="O392" s="214"/>
      <c r="P392" s="214"/>
      <c r="Q392" s="214"/>
      <c r="R392" s="214"/>
      <c r="S392" s="214"/>
      <c r="T392" s="215"/>
      <c r="AT392" s="216" t="s">
        <v>163</v>
      </c>
      <c r="AU392" s="216" t="s">
        <v>90</v>
      </c>
      <c r="AV392" s="13" t="s">
        <v>90</v>
      </c>
      <c r="AW392" s="13" t="s">
        <v>36</v>
      </c>
      <c r="AX392" s="13" t="s">
        <v>80</v>
      </c>
      <c r="AY392" s="216" t="s">
        <v>152</v>
      </c>
    </row>
    <row r="393" spans="1:65" s="16" customFormat="1" ht="11.25">
      <c r="B393" s="238"/>
      <c r="C393" s="239"/>
      <c r="D393" s="201" t="s">
        <v>163</v>
      </c>
      <c r="E393" s="240" t="s">
        <v>1</v>
      </c>
      <c r="F393" s="241" t="s">
        <v>215</v>
      </c>
      <c r="G393" s="239"/>
      <c r="H393" s="242">
        <v>37.799999999999997</v>
      </c>
      <c r="I393" s="243"/>
      <c r="J393" s="239"/>
      <c r="K393" s="239"/>
      <c r="L393" s="244"/>
      <c r="M393" s="245"/>
      <c r="N393" s="246"/>
      <c r="O393" s="246"/>
      <c r="P393" s="246"/>
      <c r="Q393" s="246"/>
      <c r="R393" s="246"/>
      <c r="S393" s="246"/>
      <c r="T393" s="247"/>
      <c r="AT393" s="248" t="s">
        <v>163</v>
      </c>
      <c r="AU393" s="248" t="s">
        <v>90</v>
      </c>
      <c r="AV393" s="16" t="s">
        <v>153</v>
      </c>
      <c r="AW393" s="16" t="s">
        <v>36</v>
      </c>
      <c r="AX393" s="16" t="s">
        <v>80</v>
      </c>
      <c r="AY393" s="248" t="s">
        <v>152</v>
      </c>
    </row>
    <row r="394" spans="1:65" s="13" customFormat="1" ht="11.25">
      <c r="B394" s="206"/>
      <c r="C394" s="207"/>
      <c r="D394" s="201" t="s">
        <v>163</v>
      </c>
      <c r="E394" s="208" t="s">
        <v>1</v>
      </c>
      <c r="F394" s="209" t="s">
        <v>376</v>
      </c>
      <c r="G394" s="207"/>
      <c r="H394" s="210">
        <v>19.600000000000001</v>
      </c>
      <c r="I394" s="211"/>
      <c r="J394" s="207"/>
      <c r="K394" s="207"/>
      <c r="L394" s="212"/>
      <c r="M394" s="213"/>
      <c r="N394" s="214"/>
      <c r="O394" s="214"/>
      <c r="P394" s="214"/>
      <c r="Q394" s="214"/>
      <c r="R394" s="214"/>
      <c r="S394" s="214"/>
      <c r="T394" s="215"/>
      <c r="AT394" s="216" t="s">
        <v>163</v>
      </c>
      <c r="AU394" s="216" t="s">
        <v>90</v>
      </c>
      <c r="AV394" s="13" t="s">
        <v>90</v>
      </c>
      <c r="AW394" s="13" t="s">
        <v>36</v>
      </c>
      <c r="AX394" s="13" t="s">
        <v>80</v>
      </c>
      <c r="AY394" s="216" t="s">
        <v>152</v>
      </c>
    </row>
    <row r="395" spans="1:65" s="13" customFormat="1" ht="11.25">
      <c r="B395" s="206"/>
      <c r="C395" s="207"/>
      <c r="D395" s="201" t="s">
        <v>163</v>
      </c>
      <c r="E395" s="208" t="s">
        <v>1</v>
      </c>
      <c r="F395" s="209" t="s">
        <v>377</v>
      </c>
      <c r="G395" s="207"/>
      <c r="H395" s="210">
        <v>32.799999999999997</v>
      </c>
      <c r="I395" s="211"/>
      <c r="J395" s="207"/>
      <c r="K395" s="207"/>
      <c r="L395" s="212"/>
      <c r="M395" s="213"/>
      <c r="N395" s="214"/>
      <c r="O395" s="214"/>
      <c r="P395" s="214"/>
      <c r="Q395" s="214"/>
      <c r="R395" s="214"/>
      <c r="S395" s="214"/>
      <c r="T395" s="215"/>
      <c r="AT395" s="216" t="s">
        <v>163</v>
      </c>
      <c r="AU395" s="216" t="s">
        <v>90</v>
      </c>
      <c r="AV395" s="13" t="s">
        <v>90</v>
      </c>
      <c r="AW395" s="13" t="s">
        <v>36</v>
      </c>
      <c r="AX395" s="13" t="s">
        <v>80</v>
      </c>
      <c r="AY395" s="216" t="s">
        <v>152</v>
      </c>
    </row>
    <row r="396" spans="1:65" s="13" customFormat="1" ht="11.25">
      <c r="B396" s="206"/>
      <c r="C396" s="207"/>
      <c r="D396" s="201" t="s">
        <v>163</v>
      </c>
      <c r="E396" s="208" t="s">
        <v>1</v>
      </c>
      <c r="F396" s="209" t="s">
        <v>378</v>
      </c>
      <c r="G396" s="207"/>
      <c r="H396" s="210">
        <v>16.8</v>
      </c>
      <c r="I396" s="211"/>
      <c r="J396" s="207"/>
      <c r="K396" s="207"/>
      <c r="L396" s="212"/>
      <c r="M396" s="213"/>
      <c r="N396" s="214"/>
      <c r="O396" s="214"/>
      <c r="P396" s="214"/>
      <c r="Q396" s="214"/>
      <c r="R396" s="214"/>
      <c r="S396" s="214"/>
      <c r="T396" s="215"/>
      <c r="AT396" s="216" t="s">
        <v>163</v>
      </c>
      <c r="AU396" s="216" t="s">
        <v>90</v>
      </c>
      <c r="AV396" s="13" t="s">
        <v>90</v>
      </c>
      <c r="AW396" s="13" t="s">
        <v>36</v>
      </c>
      <c r="AX396" s="13" t="s">
        <v>80</v>
      </c>
      <c r="AY396" s="216" t="s">
        <v>152</v>
      </c>
    </row>
    <row r="397" spans="1:65" s="13" customFormat="1" ht="11.25">
      <c r="B397" s="206"/>
      <c r="C397" s="207"/>
      <c r="D397" s="201" t="s">
        <v>163</v>
      </c>
      <c r="E397" s="208" t="s">
        <v>1</v>
      </c>
      <c r="F397" s="209" t="s">
        <v>379</v>
      </c>
      <c r="G397" s="207"/>
      <c r="H397" s="210">
        <v>23</v>
      </c>
      <c r="I397" s="211"/>
      <c r="J397" s="207"/>
      <c r="K397" s="207"/>
      <c r="L397" s="212"/>
      <c r="M397" s="213"/>
      <c r="N397" s="214"/>
      <c r="O397" s="214"/>
      <c r="P397" s="214"/>
      <c r="Q397" s="214"/>
      <c r="R397" s="214"/>
      <c r="S397" s="214"/>
      <c r="T397" s="215"/>
      <c r="AT397" s="216" t="s">
        <v>163</v>
      </c>
      <c r="AU397" s="216" t="s">
        <v>90</v>
      </c>
      <c r="AV397" s="13" t="s">
        <v>90</v>
      </c>
      <c r="AW397" s="13" t="s">
        <v>36</v>
      </c>
      <c r="AX397" s="13" t="s">
        <v>80</v>
      </c>
      <c r="AY397" s="216" t="s">
        <v>152</v>
      </c>
    </row>
    <row r="398" spans="1:65" s="13" customFormat="1" ht="11.25">
      <c r="B398" s="206"/>
      <c r="C398" s="207"/>
      <c r="D398" s="201" t="s">
        <v>163</v>
      </c>
      <c r="E398" s="208" t="s">
        <v>1</v>
      </c>
      <c r="F398" s="209" t="s">
        <v>583</v>
      </c>
      <c r="G398" s="207"/>
      <c r="H398" s="210">
        <v>17.399999999999999</v>
      </c>
      <c r="I398" s="211"/>
      <c r="J398" s="207"/>
      <c r="K398" s="207"/>
      <c r="L398" s="212"/>
      <c r="M398" s="213"/>
      <c r="N398" s="214"/>
      <c r="O398" s="214"/>
      <c r="P398" s="214"/>
      <c r="Q398" s="214"/>
      <c r="R398" s="214"/>
      <c r="S398" s="214"/>
      <c r="T398" s="215"/>
      <c r="AT398" s="216" t="s">
        <v>163</v>
      </c>
      <c r="AU398" s="216" t="s">
        <v>90</v>
      </c>
      <c r="AV398" s="13" t="s">
        <v>90</v>
      </c>
      <c r="AW398" s="13" t="s">
        <v>36</v>
      </c>
      <c r="AX398" s="13" t="s">
        <v>80</v>
      </c>
      <c r="AY398" s="216" t="s">
        <v>152</v>
      </c>
    </row>
    <row r="399" spans="1:65" s="16" customFormat="1" ht="11.25">
      <c r="B399" s="238"/>
      <c r="C399" s="239"/>
      <c r="D399" s="201" t="s">
        <v>163</v>
      </c>
      <c r="E399" s="240" t="s">
        <v>1</v>
      </c>
      <c r="F399" s="241" t="s">
        <v>215</v>
      </c>
      <c r="G399" s="239"/>
      <c r="H399" s="242">
        <v>109.6</v>
      </c>
      <c r="I399" s="243"/>
      <c r="J399" s="239"/>
      <c r="K399" s="239"/>
      <c r="L399" s="244"/>
      <c r="M399" s="245"/>
      <c r="N399" s="246"/>
      <c r="O399" s="246"/>
      <c r="P399" s="246"/>
      <c r="Q399" s="246"/>
      <c r="R399" s="246"/>
      <c r="S399" s="246"/>
      <c r="T399" s="247"/>
      <c r="AT399" s="248" t="s">
        <v>163</v>
      </c>
      <c r="AU399" s="248" t="s">
        <v>90</v>
      </c>
      <c r="AV399" s="16" t="s">
        <v>153</v>
      </c>
      <c r="AW399" s="16" t="s">
        <v>36</v>
      </c>
      <c r="AX399" s="16" t="s">
        <v>80</v>
      </c>
      <c r="AY399" s="248" t="s">
        <v>152</v>
      </c>
    </row>
    <row r="400" spans="1:65" s="14" customFormat="1" ht="11.25">
      <c r="B400" s="217"/>
      <c r="C400" s="218"/>
      <c r="D400" s="201" t="s">
        <v>163</v>
      </c>
      <c r="E400" s="219" t="s">
        <v>1</v>
      </c>
      <c r="F400" s="220" t="s">
        <v>165</v>
      </c>
      <c r="G400" s="218"/>
      <c r="H400" s="221">
        <v>147.4</v>
      </c>
      <c r="I400" s="222"/>
      <c r="J400" s="218"/>
      <c r="K400" s="218"/>
      <c r="L400" s="223"/>
      <c r="M400" s="224"/>
      <c r="N400" s="225"/>
      <c r="O400" s="225"/>
      <c r="P400" s="225"/>
      <c r="Q400" s="225"/>
      <c r="R400" s="225"/>
      <c r="S400" s="225"/>
      <c r="T400" s="226"/>
      <c r="AT400" s="227" t="s">
        <v>163</v>
      </c>
      <c r="AU400" s="227" t="s">
        <v>90</v>
      </c>
      <c r="AV400" s="14" t="s">
        <v>159</v>
      </c>
      <c r="AW400" s="14" t="s">
        <v>36</v>
      </c>
      <c r="AX400" s="14" t="s">
        <v>88</v>
      </c>
      <c r="AY400" s="227" t="s">
        <v>152</v>
      </c>
    </row>
    <row r="401" spans="1:65" s="2" customFormat="1" ht="24.2" customHeight="1">
      <c r="A401" s="35"/>
      <c r="B401" s="36"/>
      <c r="C401" s="188" t="s">
        <v>584</v>
      </c>
      <c r="D401" s="188" t="s">
        <v>155</v>
      </c>
      <c r="E401" s="189" t="s">
        <v>585</v>
      </c>
      <c r="F401" s="190" t="s">
        <v>586</v>
      </c>
      <c r="G401" s="191" t="s">
        <v>158</v>
      </c>
      <c r="H401" s="192">
        <v>147.4</v>
      </c>
      <c r="I401" s="193"/>
      <c r="J401" s="194">
        <f>ROUND(I401*H401,2)</f>
        <v>0</v>
      </c>
      <c r="K401" s="190" t="s">
        <v>578</v>
      </c>
      <c r="L401" s="40"/>
      <c r="M401" s="195" t="s">
        <v>1</v>
      </c>
      <c r="N401" s="196" t="s">
        <v>45</v>
      </c>
      <c r="O401" s="72"/>
      <c r="P401" s="197">
        <f>O401*H401</f>
        <v>0</v>
      </c>
      <c r="Q401" s="197">
        <v>3.0000000000000001E-5</v>
      </c>
      <c r="R401" s="197">
        <f>Q401*H401</f>
        <v>4.4220000000000006E-3</v>
      </c>
      <c r="S401" s="197">
        <v>0</v>
      </c>
      <c r="T401" s="198">
        <f>S401*H401</f>
        <v>0</v>
      </c>
      <c r="U401" s="35"/>
      <c r="V401" s="35"/>
      <c r="W401" s="35"/>
      <c r="X401" s="35"/>
      <c r="Y401" s="35"/>
      <c r="Z401" s="35"/>
      <c r="AA401" s="35"/>
      <c r="AB401" s="35"/>
      <c r="AC401" s="35"/>
      <c r="AD401" s="35"/>
      <c r="AE401" s="35"/>
      <c r="AR401" s="199" t="s">
        <v>258</v>
      </c>
      <c r="AT401" s="199" t="s">
        <v>155</v>
      </c>
      <c r="AU401" s="199" t="s">
        <v>90</v>
      </c>
      <c r="AY401" s="18" t="s">
        <v>152</v>
      </c>
      <c r="BE401" s="200">
        <f>IF(N401="základní",J401,0)</f>
        <v>0</v>
      </c>
      <c r="BF401" s="200">
        <f>IF(N401="snížená",J401,0)</f>
        <v>0</v>
      </c>
      <c r="BG401" s="200">
        <f>IF(N401="zákl. přenesená",J401,0)</f>
        <v>0</v>
      </c>
      <c r="BH401" s="200">
        <f>IF(N401="sníž. přenesená",J401,0)</f>
        <v>0</v>
      </c>
      <c r="BI401" s="200">
        <f>IF(N401="nulová",J401,0)</f>
        <v>0</v>
      </c>
      <c r="BJ401" s="18" t="s">
        <v>88</v>
      </c>
      <c r="BK401" s="200">
        <f>ROUND(I401*H401,2)</f>
        <v>0</v>
      </c>
      <c r="BL401" s="18" t="s">
        <v>258</v>
      </c>
      <c r="BM401" s="199" t="s">
        <v>587</v>
      </c>
    </row>
    <row r="402" spans="1:65" s="2" customFormat="1" ht="11.25">
      <c r="A402" s="35"/>
      <c r="B402" s="36"/>
      <c r="C402" s="37"/>
      <c r="D402" s="201" t="s">
        <v>161</v>
      </c>
      <c r="E402" s="37"/>
      <c r="F402" s="202" t="s">
        <v>588</v>
      </c>
      <c r="G402" s="37"/>
      <c r="H402" s="37"/>
      <c r="I402" s="203"/>
      <c r="J402" s="37"/>
      <c r="K402" s="37"/>
      <c r="L402" s="40"/>
      <c r="M402" s="204"/>
      <c r="N402" s="205"/>
      <c r="O402" s="72"/>
      <c r="P402" s="72"/>
      <c r="Q402" s="72"/>
      <c r="R402" s="72"/>
      <c r="S402" s="72"/>
      <c r="T402" s="73"/>
      <c r="U402" s="35"/>
      <c r="V402" s="35"/>
      <c r="W402" s="35"/>
      <c r="X402" s="35"/>
      <c r="Y402" s="35"/>
      <c r="Z402" s="35"/>
      <c r="AA402" s="35"/>
      <c r="AB402" s="35"/>
      <c r="AC402" s="35"/>
      <c r="AD402" s="35"/>
      <c r="AE402" s="35"/>
      <c r="AT402" s="18" t="s">
        <v>161</v>
      </c>
      <c r="AU402" s="18" t="s">
        <v>90</v>
      </c>
    </row>
    <row r="403" spans="1:65" s="13" customFormat="1" ht="11.25">
      <c r="B403" s="206"/>
      <c r="C403" s="207"/>
      <c r="D403" s="201" t="s">
        <v>163</v>
      </c>
      <c r="E403" s="208" t="s">
        <v>1</v>
      </c>
      <c r="F403" s="209" t="s">
        <v>581</v>
      </c>
      <c r="G403" s="207"/>
      <c r="H403" s="210">
        <v>26.7</v>
      </c>
      <c r="I403" s="211"/>
      <c r="J403" s="207"/>
      <c r="K403" s="207"/>
      <c r="L403" s="212"/>
      <c r="M403" s="213"/>
      <c r="N403" s="214"/>
      <c r="O403" s="214"/>
      <c r="P403" s="214"/>
      <c r="Q403" s="214"/>
      <c r="R403" s="214"/>
      <c r="S403" s="214"/>
      <c r="T403" s="215"/>
      <c r="AT403" s="216" t="s">
        <v>163</v>
      </c>
      <c r="AU403" s="216" t="s">
        <v>90</v>
      </c>
      <c r="AV403" s="13" t="s">
        <v>90</v>
      </c>
      <c r="AW403" s="13" t="s">
        <v>36</v>
      </c>
      <c r="AX403" s="13" t="s">
        <v>80</v>
      </c>
      <c r="AY403" s="216" t="s">
        <v>152</v>
      </c>
    </row>
    <row r="404" spans="1:65" s="13" customFormat="1" ht="11.25">
      <c r="B404" s="206"/>
      <c r="C404" s="207"/>
      <c r="D404" s="201" t="s">
        <v>163</v>
      </c>
      <c r="E404" s="208" t="s">
        <v>1</v>
      </c>
      <c r="F404" s="209" t="s">
        <v>582</v>
      </c>
      <c r="G404" s="207"/>
      <c r="H404" s="210">
        <v>11.1</v>
      </c>
      <c r="I404" s="211"/>
      <c r="J404" s="207"/>
      <c r="K404" s="207"/>
      <c r="L404" s="212"/>
      <c r="M404" s="213"/>
      <c r="N404" s="214"/>
      <c r="O404" s="214"/>
      <c r="P404" s="214"/>
      <c r="Q404" s="214"/>
      <c r="R404" s="214"/>
      <c r="S404" s="214"/>
      <c r="T404" s="215"/>
      <c r="AT404" s="216" t="s">
        <v>163</v>
      </c>
      <c r="AU404" s="216" t="s">
        <v>90</v>
      </c>
      <c r="AV404" s="13" t="s">
        <v>90</v>
      </c>
      <c r="AW404" s="13" t="s">
        <v>36</v>
      </c>
      <c r="AX404" s="13" t="s">
        <v>80</v>
      </c>
      <c r="AY404" s="216" t="s">
        <v>152</v>
      </c>
    </row>
    <row r="405" spans="1:65" s="16" customFormat="1" ht="11.25">
      <c r="B405" s="238"/>
      <c r="C405" s="239"/>
      <c r="D405" s="201" t="s">
        <v>163</v>
      </c>
      <c r="E405" s="240" t="s">
        <v>1</v>
      </c>
      <c r="F405" s="241" t="s">
        <v>215</v>
      </c>
      <c r="G405" s="239"/>
      <c r="H405" s="242">
        <v>37.799999999999997</v>
      </c>
      <c r="I405" s="243"/>
      <c r="J405" s="239"/>
      <c r="K405" s="239"/>
      <c r="L405" s="244"/>
      <c r="M405" s="245"/>
      <c r="N405" s="246"/>
      <c r="O405" s="246"/>
      <c r="P405" s="246"/>
      <c r="Q405" s="246"/>
      <c r="R405" s="246"/>
      <c r="S405" s="246"/>
      <c r="T405" s="247"/>
      <c r="AT405" s="248" t="s">
        <v>163</v>
      </c>
      <c r="AU405" s="248" t="s">
        <v>90</v>
      </c>
      <c r="AV405" s="16" t="s">
        <v>153</v>
      </c>
      <c r="AW405" s="16" t="s">
        <v>36</v>
      </c>
      <c r="AX405" s="16" t="s">
        <v>80</v>
      </c>
      <c r="AY405" s="248" t="s">
        <v>152</v>
      </c>
    </row>
    <row r="406" spans="1:65" s="13" customFormat="1" ht="11.25">
      <c r="B406" s="206"/>
      <c r="C406" s="207"/>
      <c r="D406" s="201" t="s">
        <v>163</v>
      </c>
      <c r="E406" s="208" t="s">
        <v>1</v>
      </c>
      <c r="F406" s="209" t="s">
        <v>376</v>
      </c>
      <c r="G406" s="207"/>
      <c r="H406" s="210">
        <v>19.600000000000001</v>
      </c>
      <c r="I406" s="211"/>
      <c r="J406" s="207"/>
      <c r="K406" s="207"/>
      <c r="L406" s="212"/>
      <c r="M406" s="213"/>
      <c r="N406" s="214"/>
      <c r="O406" s="214"/>
      <c r="P406" s="214"/>
      <c r="Q406" s="214"/>
      <c r="R406" s="214"/>
      <c r="S406" s="214"/>
      <c r="T406" s="215"/>
      <c r="AT406" s="216" t="s">
        <v>163</v>
      </c>
      <c r="AU406" s="216" t="s">
        <v>90</v>
      </c>
      <c r="AV406" s="13" t="s">
        <v>90</v>
      </c>
      <c r="AW406" s="13" t="s">
        <v>36</v>
      </c>
      <c r="AX406" s="13" t="s">
        <v>80</v>
      </c>
      <c r="AY406" s="216" t="s">
        <v>152</v>
      </c>
    </row>
    <row r="407" spans="1:65" s="13" customFormat="1" ht="11.25">
      <c r="B407" s="206"/>
      <c r="C407" s="207"/>
      <c r="D407" s="201" t="s">
        <v>163</v>
      </c>
      <c r="E407" s="208" t="s">
        <v>1</v>
      </c>
      <c r="F407" s="209" t="s">
        <v>377</v>
      </c>
      <c r="G407" s="207"/>
      <c r="H407" s="210">
        <v>32.799999999999997</v>
      </c>
      <c r="I407" s="211"/>
      <c r="J407" s="207"/>
      <c r="K407" s="207"/>
      <c r="L407" s="212"/>
      <c r="M407" s="213"/>
      <c r="N407" s="214"/>
      <c r="O407" s="214"/>
      <c r="P407" s="214"/>
      <c r="Q407" s="214"/>
      <c r="R407" s="214"/>
      <c r="S407" s="214"/>
      <c r="T407" s="215"/>
      <c r="AT407" s="216" t="s">
        <v>163</v>
      </c>
      <c r="AU407" s="216" t="s">
        <v>90</v>
      </c>
      <c r="AV407" s="13" t="s">
        <v>90</v>
      </c>
      <c r="AW407" s="13" t="s">
        <v>36</v>
      </c>
      <c r="AX407" s="13" t="s">
        <v>80</v>
      </c>
      <c r="AY407" s="216" t="s">
        <v>152</v>
      </c>
    </row>
    <row r="408" spans="1:65" s="13" customFormat="1" ht="11.25">
      <c r="B408" s="206"/>
      <c r="C408" s="207"/>
      <c r="D408" s="201" t="s">
        <v>163</v>
      </c>
      <c r="E408" s="208" t="s">
        <v>1</v>
      </c>
      <c r="F408" s="209" t="s">
        <v>378</v>
      </c>
      <c r="G408" s="207"/>
      <c r="H408" s="210">
        <v>16.8</v>
      </c>
      <c r="I408" s="211"/>
      <c r="J408" s="207"/>
      <c r="K408" s="207"/>
      <c r="L408" s="212"/>
      <c r="M408" s="213"/>
      <c r="N408" s="214"/>
      <c r="O408" s="214"/>
      <c r="P408" s="214"/>
      <c r="Q408" s="214"/>
      <c r="R408" s="214"/>
      <c r="S408" s="214"/>
      <c r="T408" s="215"/>
      <c r="AT408" s="216" t="s">
        <v>163</v>
      </c>
      <c r="AU408" s="216" t="s">
        <v>90</v>
      </c>
      <c r="AV408" s="13" t="s">
        <v>90</v>
      </c>
      <c r="AW408" s="13" t="s">
        <v>36</v>
      </c>
      <c r="AX408" s="13" t="s">
        <v>80</v>
      </c>
      <c r="AY408" s="216" t="s">
        <v>152</v>
      </c>
    </row>
    <row r="409" spans="1:65" s="13" customFormat="1" ht="11.25">
      <c r="B409" s="206"/>
      <c r="C409" s="207"/>
      <c r="D409" s="201" t="s">
        <v>163</v>
      </c>
      <c r="E409" s="208" t="s">
        <v>1</v>
      </c>
      <c r="F409" s="209" t="s">
        <v>379</v>
      </c>
      <c r="G409" s="207"/>
      <c r="H409" s="210">
        <v>23</v>
      </c>
      <c r="I409" s="211"/>
      <c r="J409" s="207"/>
      <c r="K409" s="207"/>
      <c r="L409" s="212"/>
      <c r="M409" s="213"/>
      <c r="N409" s="214"/>
      <c r="O409" s="214"/>
      <c r="P409" s="214"/>
      <c r="Q409" s="214"/>
      <c r="R409" s="214"/>
      <c r="S409" s="214"/>
      <c r="T409" s="215"/>
      <c r="AT409" s="216" t="s">
        <v>163</v>
      </c>
      <c r="AU409" s="216" t="s">
        <v>90</v>
      </c>
      <c r="AV409" s="13" t="s">
        <v>90</v>
      </c>
      <c r="AW409" s="13" t="s">
        <v>36</v>
      </c>
      <c r="AX409" s="13" t="s">
        <v>80</v>
      </c>
      <c r="AY409" s="216" t="s">
        <v>152</v>
      </c>
    </row>
    <row r="410" spans="1:65" s="13" customFormat="1" ht="11.25">
      <c r="B410" s="206"/>
      <c r="C410" s="207"/>
      <c r="D410" s="201" t="s">
        <v>163</v>
      </c>
      <c r="E410" s="208" t="s">
        <v>1</v>
      </c>
      <c r="F410" s="209" t="s">
        <v>583</v>
      </c>
      <c r="G410" s="207"/>
      <c r="H410" s="210">
        <v>17.399999999999999</v>
      </c>
      <c r="I410" s="211"/>
      <c r="J410" s="207"/>
      <c r="K410" s="207"/>
      <c r="L410" s="212"/>
      <c r="M410" s="213"/>
      <c r="N410" s="214"/>
      <c r="O410" s="214"/>
      <c r="P410" s="214"/>
      <c r="Q410" s="214"/>
      <c r="R410" s="214"/>
      <c r="S410" s="214"/>
      <c r="T410" s="215"/>
      <c r="AT410" s="216" t="s">
        <v>163</v>
      </c>
      <c r="AU410" s="216" t="s">
        <v>90</v>
      </c>
      <c r="AV410" s="13" t="s">
        <v>90</v>
      </c>
      <c r="AW410" s="13" t="s">
        <v>36</v>
      </c>
      <c r="AX410" s="13" t="s">
        <v>80</v>
      </c>
      <c r="AY410" s="216" t="s">
        <v>152</v>
      </c>
    </row>
    <row r="411" spans="1:65" s="16" customFormat="1" ht="11.25">
      <c r="B411" s="238"/>
      <c r="C411" s="239"/>
      <c r="D411" s="201" t="s">
        <v>163</v>
      </c>
      <c r="E411" s="240" t="s">
        <v>1</v>
      </c>
      <c r="F411" s="241" t="s">
        <v>215</v>
      </c>
      <c r="G411" s="239"/>
      <c r="H411" s="242">
        <v>109.6</v>
      </c>
      <c r="I411" s="243"/>
      <c r="J411" s="239"/>
      <c r="K411" s="239"/>
      <c r="L411" s="244"/>
      <c r="M411" s="245"/>
      <c r="N411" s="246"/>
      <c r="O411" s="246"/>
      <c r="P411" s="246"/>
      <c r="Q411" s="246"/>
      <c r="R411" s="246"/>
      <c r="S411" s="246"/>
      <c r="T411" s="247"/>
      <c r="AT411" s="248" t="s">
        <v>163</v>
      </c>
      <c r="AU411" s="248" t="s">
        <v>90</v>
      </c>
      <c r="AV411" s="16" t="s">
        <v>153</v>
      </c>
      <c r="AW411" s="16" t="s">
        <v>36</v>
      </c>
      <c r="AX411" s="16" t="s">
        <v>80</v>
      </c>
      <c r="AY411" s="248" t="s">
        <v>152</v>
      </c>
    </row>
    <row r="412" spans="1:65" s="14" customFormat="1" ht="11.25">
      <c r="B412" s="217"/>
      <c r="C412" s="218"/>
      <c r="D412" s="201" t="s">
        <v>163</v>
      </c>
      <c r="E412" s="219" t="s">
        <v>1</v>
      </c>
      <c r="F412" s="220" t="s">
        <v>165</v>
      </c>
      <c r="G412" s="218"/>
      <c r="H412" s="221">
        <v>147.4</v>
      </c>
      <c r="I412" s="222"/>
      <c r="J412" s="218"/>
      <c r="K412" s="218"/>
      <c r="L412" s="223"/>
      <c r="M412" s="224"/>
      <c r="N412" s="225"/>
      <c r="O412" s="225"/>
      <c r="P412" s="225"/>
      <c r="Q412" s="225"/>
      <c r="R412" s="225"/>
      <c r="S412" s="225"/>
      <c r="T412" s="226"/>
      <c r="AT412" s="227" t="s">
        <v>163</v>
      </c>
      <c r="AU412" s="227" t="s">
        <v>90</v>
      </c>
      <c r="AV412" s="14" t="s">
        <v>159</v>
      </c>
      <c r="AW412" s="14" t="s">
        <v>36</v>
      </c>
      <c r="AX412" s="14" t="s">
        <v>88</v>
      </c>
      <c r="AY412" s="227" t="s">
        <v>152</v>
      </c>
    </row>
    <row r="413" spans="1:65" s="2" customFormat="1" ht="24.2" customHeight="1">
      <c r="A413" s="35"/>
      <c r="B413" s="36"/>
      <c r="C413" s="188" t="s">
        <v>589</v>
      </c>
      <c r="D413" s="188" t="s">
        <v>155</v>
      </c>
      <c r="E413" s="189" t="s">
        <v>590</v>
      </c>
      <c r="F413" s="190" t="s">
        <v>591</v>
      </c>
      <c r="G413" s="191" t="s">
        <v>158</v>
      </c>
      <c r="H413" s="192">
        <v>147.4</v>
      </c>
      <c r="I413" s="193"/>
      <c r="J413" s="194">
        <f>ROUND(I413*H413,2)</f>
        <v>0</v>
      </c>
      <c r="K413" s="190" t="s">
        <v>578</v>
      </c>
      <c r="L413" s="40"/>
      <c r="M413" s="195" t="s">
        <v>1</v>
      </c>
      <c r="N413" s="196" t="s">
        <v>45</v>
      </c>
      <c r="O413" s="72"/>
      <c r="P413" s="197">
        <f>O413*H413</f>
        <v>0</v>
      </c>
      <c r="Q413" s="197">
        <v>7.5799999999999999E-3</v>
      </c>
      <c r="R413" s="197">
        <f>Q413*H413</f>
        <v>1.117292</v>
      </c>
      <c r="S413" s="197">
        <v>0</v>
      </c>
      <c r="T413" s="198">
        <f>S413*H413</f>
        <v>0</v>
      </c>
      <c r="U413" s="35"/>
      <c r="V413" s="35"/>
      <c r="W413" s="35"/>
      <c r="X413" s="35"/>
      <c r="Y413" s="35"/>
      <c r="Z413" s="35"/>
      <c r="AA413" s="35"/>
      <c r="AB413" s="35"/>
      <c r="AC413" s="35"/>
      <c r="AD413" s="35"/>
      <c r="AE413" s="35"/>
      <c r="AR413" s="199" t="s">
        <v>258</v>
      </c>
      <c r="AT413" s="199" t="s">
        <v>155</v>
      </c>
      <c r="AU413" s="199" t="s">
        <v>90</v>
      </c>
      <c r="AY413" s="18" t="s">
        <v>152</v>
      </c>
      <c r="BE413" s="200">
        <f>IF(N413="základní",J413,0)</f>
        <v>0</v>
      </c>
      <c r="BF413" s="200">
        <f>IF(N413="snížená",J413,0)</f>
        <v>0</v>
      </c>
      <c r="BG413" s="200">
        <f>IF(N413="zákl. přenesená",J413,0)</f>
        <v>0</v>
      </c>
      <c r="BH413" s="200">
        <f>IF(N413="sníž. přenesená",J413,0)</f>
        <v>0</v>
      </c>
      <c r="BI413" s="200">
        <f>IF(N413="nulová",J413,0)</f>
        <v>0</v>
      </c>
      <c r="BJ413" s="18" t="s">
        <v>88</v>
      </c>
      <c r="BK413" s="200">
        <f>ROUND(I413*H413,2)</f>
        <v>0</v>
      </c>
      <c r="BL413" s="18" t="s">
        <v>258</v>
      </c>
      <c r="BM413" s="199" t="s">
        <v>592</v>
      </c>
    </row>
    <row r="414" spans="1:65" s="2" customFormat="1" ht="19.5">
      <c r="A414" s="35"/>
      <c r="B414" s="36"/>
      <c r="C414" s="37"/>
      <c r="D414" s="201" t="s">
        <v>161</v>
      </c>
      <c r="E414" s="37"/>
      <c r="F414" s="202" t="s">
        <v>593</v>
      </c>
      <c r="G414" s="37"/>
      <c r="H414" s="37"/>
      <c r="I414" s="203"/>
      <c r="J414" s="37"/>
      <c r="K414" s="37"/>
      <c r="L414" s="40"/>
      <c r="M414" s="204"/>
      <c r="N414" s="205"/>
      <c r="O414" s="72"/>
      <c r="P414" s="72"/>
      <c r="Q414" s="72"/>
      <c r="R414" s="72"/>
      <c r="S414" s="72"/>
      <c r="T414" s="73"/>
      <c r="U414" s="35"/>
      <c r="V414" s="35"/>
      <c r="W414" s="35"/>
      <c r="X414" s="35"/>
      <c r="Y414" s="35"/>
      <c r="Z414" s="35"/>
      <c r="AA414" s="35"/>
      <c r="AB414" s="35"/>
      <c r="AC414" s="35"/>
      <c r="AD414" s="35"/>
      <c r="AE414" s="35"/>
      <c r="AT414" s="18" t="s">
        <v>161</v>
      </c>
      <c r="AU414" s="18" t="s">
        <v>90</v>
      </c>
    </row>
    <row r="415" spans="1:65" s="13" customFormat="1" ht="11.25">
      <c r="B415" s="206"/>
      <c r="C415" s="207"/>
      <c r="D415" s="201" t="s">
        <v>163</v>
      </c>
      <c r="E415" s="208" t="s">
        <v>1</v>
      </c>
      <c r="F415" s="209" t="s">
        <v>581</v>
      </c>
      <c r="G415" s="207"/>
      <c r="H415" s="210">
        <v>26.7</v>
      </c>
      <c r="I415" s="211"/>
      <c r="J415" s="207"/>
      <c r="K415" s="207"/>
      <c r="L415" s="212"/>
      <c r="M415" s="213"/>
      <c r="N415" s="214"/>
      <c r="O415" s="214"/>
      <c r="P415" s="214"/>
      <c r="Q415" s="214"/>
      <c r="R415" s="214"/>
      <c r="S415" s="214"/>
      <c r="T415" s="215"/>
      <c r="AT415" s="216" t="s">
        <v>163</v>
      </c>
      <c r="AU415" s="216" t="s">
        <v>90</v>
      </c>
      <c r="AV415" s="13" t="s">
        <v>90</v>
      </c>
      <c r="AW415" s="13" t="s">
        <v>36</v>
      </c>
      <c r="AX415" s="13" t="s">
        <v>80</v>
      </c>
      <c r="AY415" s="216" t="s">
        <v>152</v>
      </c>
    </row>
    <row r="416" spans="1:65" s="13" customFormat="1" ht="11.25">
      <c r="B416" s="206"/>
      <c r="C416" s="207"/>
      <c r="D416" s="201" t="s">
        <v>163</v>
      </c>
      <c r="E416" s="208" t="s">
        <v>1</v>
      </c>
      <c r="F416" s="209" t="s">
        <v>582</v>
      </c>
      <c r="G416" s="207"/>
      <c r="H416" s="210">
        <v>11.1</v>
      </c>
      <c r="I416" s="211"/>
      <c r="J416" s="207"/>
      <c r="K416" s="207"/>
      <c r="L416" s="212"/>
      <c r="M416" s="213"/>
      <c r="N416" s="214"/>
      <c r="O416" s="214"/>
      <c r="P416" s="214"/>
      <c r="Q416" s="214"/>
      <c r="R416" s="214"/>
      <c r="S416" s="214"/>
      <c r="T416" s="215"/>
      <c r="AT416" s="216" t="s">
        <v>163</v>
      </c>
      <c r="AU416" s="216" t="s">
        <v>90</v>
      </c>
      <c r="AV416" s="13" t="s">
        <v>90</v>
      </c>
      <c r="AW416" s="13" t="s">
        <v>36</v>
      </c>
      <c r="AX416" s="13" t="s">
        <v>80</v>
      </c>
      <c r="AY416" s="216" t="s">
        <v>152</v>
      </c>
    </row>
    <row r="417" spans="1:65" s="16" customFormat="1" ht="11.25">
      <c r="B417" s="238"/>
      <c r="C417" s="239"/>
      <c r="D417" s="201" t="s">
        <v>163</v>
      </c>
      <c r="E417" s="240" t="s">
        <v>1</v>
      </c>
      <c r="F417" s="241" t="s">
        <v>215</v>
      </c>
      <c r="G417" s="239"/>
      <c r="H417" s="242">
        <v>37.799999999999997</v>
      </c>
      <c r="I417" s="243"/>
      <c r="J417" s="239"/>
      <c r="K417" s="239"/>
      <c r="L417" s="244"/>
      <c r="M417" s="245"/>
      <c r="N417" s="246"/>
      <c r="O417" s="246"/>
      <c r="P417" s="246"/>
      <c r="Q417" s="246"/>
      <c r="R417" s="246"/>
      <c r="S417" s="246"/>
      <c r="T417" s="247"/>
      <c r="AT417" s="248" t="s">
        <v>163</v>
      </c>
      <c r="AU417" s="248" t="s">
        <v>90</v>
      </c>
      <c r="AV417" s="16" t="s">
        <v>153</v>
      </c>
      <c r="AW417" s="16" t="s">
        <v>36</v>
      </c>
      <c r="AX417" s="16" t="s">
        <v>80</v>
      </c>
      <c r="AY417" s="248" t="s">
        <v>152</v>
      </c>
    </row>
    <row r="418" spans="1:65" s="13" customFormat="1" ht="11.25">
      <c r="B418" s="206"/>
      <c r="C418" s="207"/>
      <c r="D418" s="201" t="s">
        <v>163</v>
      </c>
      <c r="E418" s="208" t="s">
        <v>1</v>
      </c>
      <c r="F418" s="209" t="s">
        <v>376</v>
      </c>
      <c r="G418" s="207"/>
      <c r="H418" s="210">
        <v>19.600000000000001</v>
      </c>
      <c r="I418" s="211"/>
      <c r="J418" s="207"/>
      <c r="K418" s="207"/>
      <c r="L418" s="212"/>
      <c r="M418" s="213"/>
      <c r="N418" s="214"/>
      <c r="O418" s="214"/>
      <c r="P418" s="214"/>
      <c r="Q418" s="214"/>
      <c r="R418" s="214"/>
      <c r="S418" s="214"/>
      <c r="T418" s="215"/>
      <c r="AT418" s="216" t="s">
        <v>163</v>
      </c>
      <c r="AU418" s="216" t="s">
        <v>90</v>
      </c>
      <c r="AV418" s="13" t="s">
        <v>90</v>
      </c>
      <c r="AW418" s="13" t="s">
        <v>36</v>
      </c>
      <c r="AX418" s="13" t="s">
        <v>80</v>
      </c>
      <c r="AY418" s="216" t="s">
        <v>152</v>
      </c>
    </row>
    <row r="419" spans="1:65" s="13" customFormat="1" ht="11.25">
      <c r="B419" s="206"/>
      <c r="C419" s="207"/>
      <c r="D419" s="201" t="s">
        <v>163</v>
      </c>
      <c r="E419" s="208" t="s">
        <v>1</v>
      </c>
      <c r="F419" s="209" t="s">
        <v>377</v>
      </c>
      <c r="G419" s="207"/>
      <c r="H419" s="210">
        <v>32.799999999999997</v>
      </c>
      <c r="I419" s="211"/>
      <c r="J419" s="207"/>
      <c r="K419" s="207"/>
      <c r="L419" s="212"/>
      <c r="M419" s="213"/>
      <c r="N419" s="214"/>
      <c r="O419" s="214"/>
      <c r="P419" s="214"/>
      <c r="Q419" s="214"/>
      <c r="R419" s="214"/>
      <c r="S419" s="214"/>
      <c r="T419" s="215"/>
      <c r="AT419" s="216" t="s">
        <v>163</v>
      </c>
      <c r="AU419" s="216" t="s">
        <v>90</v>
      </c>
      <c r="AV419" s="13" t="s">
        <v>90</v>
      </c>
      <c r="AW419" s="13" t="s">
        <v>36</v>
      </c>
      <c r="AX419" s="13" t="s">
        <v>80</v>
      </c>
      <c r="AY419" s="216" t="s">
        <v>152</v>
      </c>
    </row>
    <row r="420" spans="1:65" s="13" customFormat="1" ht="11.25">
      <c r="B420" s="206"/>
      <c r="C420" s="207"/>
      <c r="D420" s="201" t="s">
        <v>163</v>
      </c>
      <c r="E420" s="208" t="s">
        <v>1</v>
      </c>
      <c r="F420" s="209" t="s">
        <v>378</v>
      </c>
      <c r="G420" s="207"/>
      <c r="H420" s="210">
        <v>16.8</v>
      </c>
      <c r="I420" s="211"/>
      <c r="J420" s="207"/>
      <c r="K420" s="207"/>
      <c r="L420" s="212"/>
      <c r="M420" s="213"/>
      <c r="N420" s="214"/>
      <c r="O420" s="214"/>
      <c r="P420" s="214"/>
      <c r="Q420" s="214"/>
      <c r="R420" s="214"/>
      <c r="S420" s="214"/>
      <c r="T420" s="215"/>
      <c r="AT420" s="216" t="s">
        <v>163</v>
      </c>
      <c r="AU420" s="216" t="s">
        <v>90</v>
      </c>
      <c r="AV420" s="13" t="s">
        <v>90</v>
      </c>
      <c r="AW420" s="13" t="s">
        <v>36</v>
      </c>
      <c r="AX420" s="13" t="s">
        <v>80</v>
      </c>
      <c r="AY420" s="216" t="s">
        <v>152</v>
      </c>
    </row>
    <row r="421" spans="1:65" s="13" customFormat="1" ht="11.25">
      <c r="B421" s="206"/>
      <c r="C421" s="207"/>
      <c r="D421" s="201" t="s">
        <v>163</v>
      </c>
      <c r="E421" s="208" t="s">
        <v>1</v>
      </c>
      <c r="F421" s="209" t="s">
        <v>379</v>
      </c>
      <c r="G421" s="207"/>
      <c r="H421" s="210">
        <v>23</v>
      </c>
      <c r="I421" s="211"/>
      <c r="J421" s="207"/>
      <c r="K421" s="207"/>
      <c r="L421" s="212"/>
      <c r="M421" s="213"/>
      <c r="N421" s="214"/>
      <c r="O421" s="214"/>
      <c r="P421" s="214"/>
      <c r="Q421" s="214"/>
      <c r="R421" s="214"/>
      <c r="S421" s="214"/>
      <c r="T421" s="215"/>
      <c r="AT421" s="216" t="s">
        <v>163</v>
      </c>
      <c r="AU421" s="216" t="s">
        <v>90</v>
      </c>
      <c r="AV421" s="13" t="s">
        <v>90</v>
      </c>
      <c r="AW421" s="13" t="s">
        <v>36</v>
      </c>
      <c r="AX421" s="13" t="s">
        <v>80</v>
      </c>
      <c r="AY421" s="216" t="s">
        <v>152</v>
      </c>
    </row>
    <row r="422" spans="1:65" s="13" customFormat="1" ht="11.25">
      <c r="B422" s="206"/>
      <c r="C422" s="207"/>
      <c r="D422" s="201" t="s">
        <v>163</v>
      </c>
      <c r="E422" s="208" t="s">
        <v>1</v>
      </c>
      <c r="F422" s="209" t="s">
        <v>583</v>
      </c>
      <c r="G422" s="207"/>
      <c r="H422" s="210">
        <v>17.399999999999999</v>
      </c>
      <c r="I422" s="211"/>
      <c r="J422" s="207"/>
      <c r="K422" s="207"/>
      <c r="L422" s="212"/>
      <c r="M422" s="213"/>
      <c r="N422" s="214"/>
      <c r="O422" s="214"/>
      <c r="P422" s="214"/>
      <c r="Q422" s="214"/>
      <c r="R422" s="214"/>
      <c r="S422" s="214"/>
      <c r="T422" s="215"/>
      <c r="AT422" s="216" t="s">
        <v>163</v>
      </c>
      <c r="AU422" s="216" t="s">
        <v>90</v>
      </c>
      <c r="AV422" s="13" t="s">
        <v>90</v>
      </c>
      <c r="AW422" s="13" t="s">
        <v>36</v>
      </c>
      <c r="AX422" s="13" t="s">
        <v>80</v>
      </c>
      <c r="AY422" s="216" t="s">
        <v>152</v>
      </c>
    </row>
    <row r="423" spans="1:65" s="16" customFormat="1" ht="11.25">
      <c r="B423" s="238"/>
      <c r="C423" s="239"/>
      <c r="D423" s="201" t="s">
        <v>163</v>
      </c>
      <c r="E423" s="240" t="s">
        <v>1</v>
      </c>
      <c r="F423" s="241" t="s">
        <v>215</v>
      </c>
      <c r="G423" s="239"/>
      <c r="H423" s="242">
        <v>109.6</v>
      </c>
      <c r="I423" s="243"/>
      <c r="J423" s="239"/>
      <c r="K423" s="239"/>
      <c r="L423" s="244"/>
      <c r="M423" s="245"/>
      <c r="N423" s="246"/>
      <c r="O423" s="246"/>
      <c r="P423" s="246"/>
      <c r="Q423" s="246"/>
      <c r="R423" s="246"/>
      <c r="S423" s="246"/>
      <c r="T423" s="247"/>
      <c r="AT423" s="248" t="s">
        <v>163</v>
      </c>
      <c r="AU423" s="248" t="s">
        <v>90</v>
      </c>
      <c r="AV423" s="16" t="s">
        <v>153</v>
      </c>
      <c r="AW423" s="16" t="s">
        <v>36</v>
      </c>
      <c r="AX423" s="16" t="s">
        <v>80</v>
      </c>
      <c r="AY423" s="248" t="s">
        <v>152</v>
      </c>
    </row>
    <row r="424" spans="1:65" s="14" customFormat="1" ht="11.25">
      <c r="B424" s="217"/>
      <c r="C424" s="218"/>
      <c r="D424" s="201" t="s">
        <v>163</v>
      </c>
      <c r="E424" s="219" t="s">
        <v>1</v>
      </c>
      <c r="F424" s="220" t="s">
        <v>165</v>
      </c>
      <c r="G424" s="218"/>
      <c r="H424" s="221">
        <v>147.4</v>
      </c>
      <c r="I424" s="222"/>
      <c r="J424" s="218"/>
      <c r="K424" s="218"/>
      <c r="L424" s="223"/>
      <c r="M424" s="224"/>
      <c r="N424" s="225"/>
      <c r="O424" s="225"/>
      <c r="P424" s="225"/>
      <c r="Q424" s="225"/>
      <c r="R424" s="225"/>
      <c r="S424" s="225"/>
      <c r="T424" s="226"/>
      <c r="AT424" s="227" t="s">
        <v>163</v>
      </c>
      <c r="AU424" s="227" t="s">
        <v>90</v>
      </c>
      <c r="AV424" s="14" t="s">
        <v>159</v>
      </c>
      <c r="AW424" s="14" t="s">
        <v>36</v>
      </c>
      <c r="AX424" s="14" t="s">
        <v>88</v>
      </c>
      <c r="AY424" s="227" t="s">
        <v>152</v>
      </c>
    </row>
    <row r="425" spans="1:65" s="2" customFormat="1" ht="24.2" customHeight="1">
      <c r="A425" s="35"/>
      <c r="B425" s="36"/>
      <c r="C425" s="188" t="s">
        <v>594</v>
      </c>
      <c r="D425" s="188" t="s">
        <v>155</v>
      </c>
      <c r="E425" s="189" t="s">
        <v>595</v>
      </c>
      <c r="F425" s="190" t="s">
        <v>596</v>
      </c>
      <c r="G425" s="191" t="s">
        <v>158</v>
      </c>
      <c r="H425" s="192">
        <v>151.49299999999999</v>
      </c>
      <c r="I425" s="193"/>
      <c r="J425" s="194">
        <f>ROUND(I425*H425,2)</f>
        <v>0</v>
      </c>
      <c r="K425" s="190" t="s">
        <v>169</v>
      </c>
      <c r="L425" s="40"/>
      <c r="M425" s="195" t="s">
        <v>1</v>
      </c>
      <c r="N425" s="196" t="s">
        <v>45</v>
      </c>
      <c r="O425" s="72"/>
      <c r="P425" s="197">
        <f>O425*H425</f>
        <v>0</v>
      </c>
      <c r="Q425" s="197">
        <v>0</v>
      </c>
      <c r="R425" s="197">
        <f>Q425*H425</f>
        <v>0</v>
      </c>
      <c r="S425" s="197">
        <v>3.0000000000000001E-3</v>
      </c>
      <c r="T425" s="198">
        <f>S425*H425</f>
        <v>0.45447900000000002</v>
      </c>
      <c r="U425" s="35"/>
      <c r="V425" s="35"/>
      <c r="W425" s="35"/>
      <c r="X425" s="35"/>
      <c r="Y425" s="35"/>
      <c r="Z425" s="35"/>
      <c r="AA425" s="35"/>
      <c r="AB425" s="35"/>
      <c r="AC425" s="35"/>
      <c r="AD425" s="35"/>
      <c r="AE425" s="35"/>
      <c r="AR425" s="199" t="s">
        <v>258</v>
      </c>
      <c r="AT425" s="199" t="s">
        <v>155</v>
      </c>
      <c r="AU425" s="199" t="s">
        <v>90</v>
      </c>
      <c r="AY425" s="18" t="s">
        <v>152</v>
      </c>
      <c r="BE425" s="200">
        <f>IF(N425="základní",J425,0)</f>
        <v>0</v>
      </c>
      <c r="BF425" s="200">
        <f>IF(N425="snížená",J425,0)</f>
        <v>0</v>
      </c>
      <c r="BG425" s="200">
        <f>IF(N425="zákl. přenesená",J425,0)</f>
        <v>0</v>
      </c>
      <c r="BH425" s="200">
        <f>IF(N425="sníž. přenesená",J425,0)</f>
        <v>0</v>
      </c>
      <c r="BI425" s="200">
        <f>IF(N425="nulová",J425,0)</f>
        <v>0</v>
      </c>
      <c r="BJ425" s="18" t="s">
        <v>88</v>
      </c>
      <c r="BK425" s="200">
        <f>ROUND(I425*H425,2)</f>
        <v>0</v>
      </c>
      <c r="BL425" s="18" t="s">
        <v>258</v>
      </c>
      <c r="BM425" s="199" t="s">
        <v>597</v>
      </c>
    </row>
    <row r="426" spans="1:65" s="2" customFormat="1" ht="11.25">
      <c r="A426" s="35"/>
      <c r="B426" s="36"/>
      <c r="C426" s="37"/>
      <c r="D426" s="201" t="s">
        <v>161</v>
      </c>
      <c r="E426" s="37"/>
      <c r="F426" s="202" t="s">
        <v>598</v>
      </c>
      <c r="G426" s="37"/>
      <c r="H426" s="37"/>
      <c r="I426" s="203"/>
      <c r="J426" s="37"/>
      <c r="K426" s="37"/>
      <c r="L426" s="40"/>
      <c r="M426" s="204"/>
      <c r="N426" s="205"/>
      <c r="O426" s="72"/>
      <c r="P426" s="72"/>
      <c r="Q426" s="72"/>
      <c r="R426" s="72"/>
      <c r="S426" s="72"/>
      <c r="T426" s="73"/>
      <c r="U426" s="35"/>
      <c r="V426" s="35"/>
      <c r="W426" s="35"/>
      <c r="X426" s="35"/>
      <c r="Y426" s="35"/>
      <c r="Z426" s="35"/>
      <c r="AA426" s="35"/>
      <c r="AB426" s="35"/>
      <c r="AC426" s="35"/>
      <c r="AD426" s="35"/>
      <c r="AE426" s="35"/>
      <c r="AT426" s="18" t="s">
        <v>161</v>
      </c>
      <c r="AU426" s="18" t="s">
        <v>90</v>
      </c>
    </row>
    <row r="427" spans="1:65" s="15" customFormat="1" ht="11.25">
      <c r="B427" s="228"/>
      <c r="C427" s="229"/>
      <c r="D427" s="201" t="s">
        <v>163</v>
      </c>
      <c r="E427" s="230" t="s">
        <v>1</v>
      </c>
      <c r="F427" s="231" t="s">
        <v>412</v>
      </c>
      <c r="G427" s="229"/>
      <c r="H427" s="230" t="s">
        <v>1</v>
      </c>
      <c r="I427" s="232"/>
      <c r="J427" s="229"/>
      <c r="K427" s="229"/>
      <c r="L427" s="233"/>
      <c r="M427" s="234"/>
      <c r="N427" s="235"/>
      <c r="O427" s="235"/>
      <c r="P427" s="235"/>
      <c r="Q427" s="235"/>
      <c r="R427" s="235"/>
      <c r="S427" s="235"/>
      <c r="T427" s="236"/>
      <c r="AT427" s="237" t="s">
        <v>163</v>
      </c>
      <c r="AU427" s="237" t="s">
        <v>90</v>
      </c>
      <c r="AV427" s="15" t="s">
        <v>88</v>
      </c>
      <c r="AW427" s="15" t="s">
        <v>36</v>
      </c>
      <c r="AX427" s="15" t="s">
        <v>80</v>
      </c>
      <c r="AY427" s="237" t="s">
        <v>152</v>
      </c>
    </row>
    <row r="428" spans="1:65" s="13" customFormat="1" ht="11.25">
      <c r="B428" s="206"/>
      <c r="C428" s="207"/>
      <c r="D428" s="201" t="s">
        <v>163</v>
      </c>
      <c r="E428" s="208" t="s">
        <v>1</v>
      </c>
      <c r="F428" s="209" t="s">
        <v>264</v>
      </c>
      <c r="G428" s="207"/>
      <c r="H428" s="210">
        <v>22.62</v>
      </c>
      <c r="I428" s="211"/>
      <c r="J428" s="207"/>
      <c r="K428" s="207"/>
      <c r="L428" s="212"/>
      <c r="M428" s="213"/>
      <c r="N428" s="214"/>
      <c r="O428" s="214"/>
      <c r="P428" s="214"/>
      <c r="Q428" s="214"/>
      <c r="R428" s="214"/>
      <c r="S428" s="214"/>
      <c r="T428" s="215"/>
      <c r="AT428" s="216" t="s">
        <v>163</v>
      </c>
      <c r="AU428" s="216" t="s">
        <v>90</v>
      </c>
      <c r="AV428" s="13" t="s">
        <v>90</v>
      </c>
      <c r="AW428" s="13" t="s">
        <v>36</v>
      </c>
      <c r="AX428" s="13" t="s">
        <v>80</v>
      </c>
      <c r="AY428" s="216" t="s">
        <v>152</v>
      </c>
    </row>
    <row r="429" spans="1:65" s="13" customFormat="1" ht="11.25">
      <c r="B429" s="206"/>
      <c r="C429" s="207"/>
      <c r="D429" s="201" t="s">
        <v>163</v>
      </c>
      <c r="E429" s="208" t="s">
        <v>1</v>
      </c>
      <c r="F429" s="209" t="s">
        <v>265</v>
      </c>
      <c r="G429" s="207"/>
      <c r="H429" s="210">
        <v>20.838000000000001</v>
      </c>
      <c r="I429" s="211"/>
      <c r="J429" s="207"/>
      <c r="K429" s="207"/>
      <c r="L429" s="212"/>
      <c r="M429" s="213"/>
      <c r="N429" s="214"/>
      <c r="O429" s="214"/>
      <c r="P429" s="214"/>
      <c r="Q429" s="214"/>
      <c r="R429" s="214"/>
      <c r="S429" s="214"/>
      <c r="T429" s="215"/>
      <c r="AT429" s="216" t="s">
        <v>163</v>
      </c>
      <c r="AU429" s="216" t="s">
        <v>90</v>
      </c>
      <c r="AV429" s="13" t="s">
        <v>90</v>
      </c>
      <c r="AW429" s="13" t="s">
        <v>36</v>
      </c>
      <c r="AX429" s="13" t="s">
        <v>80</v>
      </c>
      <c r="AY429" s="216" t="s">
        <v>152</v>
      </c>
    </row>
    <row r="430" spans="1:65" s="13" customFormat="1" ht="11.25">
      <c r="B430" s="206"/>
      <c r="C430" s="207"/>
      <c r="D430" s="201" t="s">
        <v>163</v>
      </c>
      <c r="E430" s="208" t="s">
        <v>1</v>
      </c>
      <c r="F430" s="209" t="s">
        <v>266</v>
      </c>
      <c r="G430" s="207"/>
      <c r="H430" s="210">
        <v>36.409999999999997</v>
      </c>
      <c r="I430" s="211"/>
      <c r="J430" s="207"/>
      <c r="K430" s="207"/>
      <c r="L430" s="212"/>
      <c r="M430" s="213"/>
      <c r="N430" s="214"/>
      <c r="O430" s="214"/>
      <c r="P430" s="214"/>
      <c r="Q430" s="214"/>
      <c r="R430" s="214"/>
      <c r="S430" s="214"/>
      <c r="T430" s="215"/>
      <c r="AT430" s="216" t="s">
        <v>163</v>
      </c>
      <c r="AU430" s="216" t="s">
        <v>90</v>
      </c>
      <c r="AV430" s="13" t="s">
        <v>90</v>
      </c>
      <c r="AW430" s="13" t="s">
        <v>36</v>
      </c>
      <c r="AX430" s="13" t="s">
        <v>80</v>
      </c>
      <c r="AY430" s="216" t="s">
        <v>152</v>
      </c>
    </row>
    <row r="431" spans="1:65" s="13" customFormat="1" ht="11.25">
      <c r="B431" s="206"/>
      <c r="C431" s="207"/>
      <c r="D431" s="201" t="s">
        <v>163</v>
      </c>
      <c r="E431" s="208" t="s">
        <v>1</v>
      </c>
      <c r="F431" s="209" t="s">
        <v>267</v>
      </c>
      <c r="G431" s="207"/>
      <c r="H431" s="210">
        <v>71.625</v>
      </c>
      <c r="I431" s="211"/>
      <c r="J431" s="207"/>
      <c r="K431" s="207"/>
      <c r="L431" s="212"/>
      <c r="M431" s="213"/>
      <c r="N431" s="214"/>
      <c r="O431" s="214"/>
      <c r="P431" s="214"/>
      <c r="Q431" s="214"/>
      <c r="R431" s="214"/>
      <c r="S431" s="214"/>
      <c r="T431" s="215"/>
      <c r="AT431" s="216" t="s">
        <v>163</v>
      </c>
      <c r="AU431" s="216" t="s">
        <v>90</v>
      </c>
      <c r="AV431" s="13" t="s">
        <v>90</v>
      </c>
      <c r="AW431" s="13" t="s">
        <v>36</v>
      </c>
      <c r="AX431" s="13" t="s">
        <v>80</v>
      </c>
      <c r="AY431" s="216" t="s">
        <v>152</v>
      </c>
    </row>
    <row r="432" spans="1:65" s="14" customFormat="1" ht="11.25">
      <c r="B432" s="217"/>
      <c r="C432" s="218"/>
      <c r="D432" s="201" t="s">
        <v>163</v>
      </c>
      <c r="E432" s="219" t="s">
        <v>1</v>
      </c>
      <c r="F432" s="220" t="s">
        <v>165</v>
      </c>
      <c r="G432" s="218"/>
      <c r="H432" s="221">
        <v>151.49299999999999</v>
      </c>
      <c r="I432" s="222"/>
      <c r="J432" s="218"/>
      <c r="K432" s="218"/>
      <c r="L432" s="223"/>
      <c r="M432" s="224"/>
      <c r="N432" s="225"/>
      <c r="O432" s="225"/>
      <c r="P432" s="225"/>
      <c r="Q432" s="225"/>
      <c r="R432" s="225"/>
      <c r="S432" s="225"/>
      <c r="T432" s="226"/>
      <c r="AT432" s="227" t="s">
        <v>163</v>
      </c>
      <c r="AU432" s="227" t="s">
        <v>90</v>
      </c>
      <c r="AV432" s="14" t="s">
        <v>159</v>
      </c>
      <c r="AW432" s="14" t="s">
        <v>36</v>
      </c>
      <c r="AX432" s="14" t="s">
        <v>88</v>
      </c>
      <c r="AY432" s="227" t="s">
        <v>152</v>
      </c>
    </row>
    <row r="433" spans="1:65" s="2" customFormat="1" ht="16.5" customHeight="1">
      <c r="A433" s="35"/>
      <c r="B433" s="36"/>
      <c r="C433" s="188" t="s">
        <v>599</v>
      </c>
      <c r="D433" s="188" t="s">
        <v>155</v>
      </c>
      <c r="E433" s="189" t="s">
        <v>600</v>
      </c>
      <c r="F433" s="190" t="s">
        <v>601</v>
      </c>
      <c r="G433" s="191" t="s">
        <v>158</v>
      </c>
      <c r="H433" s="192">
        <v>55.2</v>
      </c>
      <c r="I433" s="193"/>
      <c r="J433" s="194">
        <f>ROUND(I433*H433,2)</f>
        <v>0</v>
      </c>
      <c r="K433" s="190" t="s">
        <v>578</v>
      </c>
      <c r="L433" s="40"/>
      <c r="M433" s="195" t="s">
        <v>1</v>
      </c>
      <c r="N433" s="196" t="s">
        <v>45</v>
      </c>
      <c r="O433" s="72"/>
      <c r="P433" s="197">
        <f>O433*H433</f>
        <v>0</v>
      </c>
      <c r="Q433" s="197">
        <v>5.0000000000000001E-4</v>
      </c>
      <c r="R433" s="197">
        <f>Q433*H433</f>
        <v>2.7600000000000003E-2</v>
      </c>
      <c r="S433" s="197">
        <v>0</v>
      </c>
      <c r="T433" s="198">
        <f>S433*H433</f>
        <v>0</v>
      </c>
      <c r="U433" s="35"/>
      <c r="V433" s="35"/>
      <c r="W433" s="35"/>
      <c r="X433" s="35"/>
      <c r="Y433" s="35"/>
      <c r="Z433" s="35"/>
      <c r="AA433" s="35"/>
      <c r="AB433" s="35"/>
      <c r="AC433" s="35"/>
      <c r="AD433" s="35"/>
      <c r="AE433" s="35"/>
      <c r="AR433" s="199" t="s">
        <v>258</v>
      </c>
      <c r="AT433" s="199" t="s">
        <v>155</v>
      </c>
      <c r="AU433" s="199" t="s">
        <v>90</v>
      </c>
      <c r="AY433" s="18" t="s">
        <v>152</v>
      </c>
      <c r="BE433" s="200">
        <f>IF(N433="základní",J433,0)</f>
        <v>0</v>
      </c>
      <c r="BF433" s="200">
        <f>IF(N433="snížená",J433,0)</f>
        <v>0</v>
      </c>
      <c r="BG433" s="200">
        <f>IF(N433="zákl. přenesená",J433,0)</f>
        <v>0</v>
      </c>
      <c r="BH433" s="200">
        <f>IF(N433="sníž. přenesená",J433,0)</f>
        <v>0</v>
      </c>
      <c r="BI433" s="200">
        <f>IF(N433="nulová",J433,0)</f>
        <v>0</v>
      </c>
      <c r="BJ433" s="18" t="s">
        <v>88</v>
      </c>
      <c r="BK433" s="200">
        <f>ROUND(I433*H433,2)</f>
        <v>0</v>
      </c>
      <c r="BL433" s="18" t="s">
        <v>258</v>
      </c>
      <c r="BM433" s="199" t="s">
        <v>602</v>
      </c>
    </row>
    <row r="434" spans="1:65" s="2" customFormat="1" ht="11.25">
      <c r="A434" s="35"/>
      <c r="B434" s="36"/>
      <c r="C434" s="37"/>
      <c r="D434" s="201" t="s">
        <v>161</v>
      </c>
      <c r="E434" s="37"/>
      <c r="F434" s="202" t="s">
        <v>603</v>
      </c>
      <c r="G434" s="37"/>
      <c r="H434" s="37"/>
      <c r="I434" s="203"/>
      <c r="J434" s="37"/>
      <c r="K434" s="37"/>
      <c r="L434" s="40"/>
      <c r="M434" s="204"/>
      <c r="N434" s="205"/>
      <c r="O434" s="72"/>
      <c r="P434" s="72"/>
      <c r="Q434" s="72"/>
      <c r="R434" s="72"/>
      <c r="S434" s="72"/>
      <c r="T434" s="73"/>
      <c r="U434" s="35"/>
      <c r="V434" s="35"/>
      <c r="W434" s="35"/>
      <c r="X434" s="35"/>
      <c r="Y434" s="35"/>
      <c r="Z434" s="35"/>
      <c r="AA434" s="35"/>
      <c r="AB434" s="35"/>
      <c r="AC434" s="35"/>
      <c r="AD434" s="35"/>
      <c r="AE434" s="35"/>
      <c r="AT434" s="18" t="s">
        <v>161</v>
      </c>
      <c r="AU434" s="18" t="s">
        <v>90</v>
      </c>
    </row>
    <row r="435" spans="1:65" s="13" customFormat="1" ht="11.25">
      <c r="B435" s="206"/>
      <c r="C435" s="207"/>
      <c r="D435" s="201" t="s">
        <v>163</v>
      </c>
      <c r="E435" s="208" t="s">
        <v>1</v>
      </c>
      <c r="F435" s="209" t="s">
        <v>581</v>
      </c>
      <c r="G435" s="207"/>
      <c r="H435" s="210">
        <v>26.7</v>
      </c>
      <c r="I435" s="211"/>
      <c r="J435" s="207"/>
      <c r="K435" s="207"/>
      <c r="L435" s="212"/>
      <c r="M435" s="213"/>
      <c r="N435" s="214"/>
      <c r="O435" s="214"/>
      <c r="P435" s="214"/>
      <c r="Q435" s="214"/>
      <c r="R435" s="214"/>
      <c r="S435" s="214"/>
      <c r="T435" s="215"/>
      <c r="AT435" s="216" t="s">
        <v>163</v>
      </c>
      <c r="AU435" s="216" t="s">
        <v>90</v>
      </c>
      <c r="AV435" s="13" t="s">
        <v>90</v>
      </c>
      <c r="AW435" s="13" t="s">
        <v>36</v>
      </c>
      <c r="AX435" s="13" t="s">
        <v>80</v>
      </c>
      <c r="AY435" s="216" t="s">
        <v>152</v>
      </c>
    </row>
    <row r="436" spans="1:65" s="13" customFormat="1" ht="11.25">
      <c r="B436" s="206"/>
      <c r="C436" s="207"/>
      <c r="D436" s="201" t="s">
        <v>163</v>
      </c>
      <c r="E436" s="208" t="s">
        <v>1</v>
      </c>
      <c r="F436" s="209" t="s">
        <v>582</v>
      </c>
      <c r="G436" s="207"/>
      <c r="H436" s="210">
        <v>11.1</v>
      </c>
      <c r="I436" s="211"/>
      <c r="J436" s="207"/>
      <c r="K436" s="207"/>
      <c r="L436" s="212"/>
      <c r="M436" s="213"/>
      <c r="N436" s="214"/>
      <c r="O436" s="214"/>
      <c r="P436" s="214"/>
      <c r="Q436" s="214"/>
      <c r="R436" s="214"/>
      <c r="S436" s="214"/>
      <c r="T436" s="215"/>
      <c r="AT436" s="216" t="s">
        <v>163</v>
      </c>
      <c r="AU436" s="216" t="s">
        <v>90</v>
      </c>
      <c r="AV436" s="13" t="s">
        <v>90</v>
      </c>
      <c r="AW436" s="13" t="s">
        <v>36</v>
      </c>
      <c r="AX436" s="13" t="s">
        <v>80</v>
      </c>
      <c r="AY436" s="216" t="s">
        <v>152</v>
      </c>
    </row>
    <row r="437" spans="1:65" s="13" customFormat="1" ht="11.25">
      <c r="B437" s="206"/>
      <c r="C437" s="207"/>
      <c r="D437" s="201" t="s">
        <v>163</v>
      </c>
      <c r="E437" s="208" t="s">
        <v>1</v>
      </c>
      <c r="F437" s="209" t="s">
        <v>583</v>
      </c>
      <c r="G437" s="207"/>
      <c r="H437" s="210">
        <v>17.399999999999999</v>
      </c>
      <c r="I437" s="211"/>
      <c r="J437" s="207"/>
      <c r="K437" s="207"/>
      <c r="L437" s="212"/>
      <c r="M437" s="213"/>
      <c r="N437" s="214"/>
      <c r="O437" s="214"/>
      <c r="P437" s="214"/>
      <c r="Q437" s="214"/>
      <c r="R437" s="214"/>
      <c r="S437" s="214"/>
      <c r="T437" s="215"/>
      <c r="AT437" s="216" t="s">
        <v>163</v>
      </c>
      <c r="AU437" s="216" t="s">
        <v>90</v>
      </c>
      <c r="AV437" s="13" t="s">
        <v>90</v>
      </c>
      <c r="AW437" s="13" t="s">
        <v>36</v>
      </c>
      <c r="AX437" s="13" t="s">
        <v>80</v>
      </c>
      <c r="AY437" s="216" t="s">
        <v>152</v>
      </c>
    </row>
    <row r="438" spans="1:65" s="16" customFormat="1" ht="11.25">
      <c r="B438" s="238"/>
      <c r="C438" s="239"/>
      <c r="D438" s="201" t="s">
        <v>163</v>
      </c>
      <c r="E438" s="240" t="s">
        <v>1</v>
      </c>
      <c r="F438" s="241" t="s">
        <v>215</v>
      </c>
      <c r="G438" s="239"/>
      <c r="H438" s="242">
        <v>55.2</v>
      </c>
      <c r="I438" s="243"/>
      <c r="J438" s="239"/>
      <c r="K438" s="239"/>
      <c r="L438" s="244"/>
      <c r="M438" s="245"/>
      <c r="N438" s="246"/>
      <c r="O438" s="246"/>
      <c r="P438" s="246"/>
      <c r="Q438" s="246"/>
      <c r="R438" s="246"/>
      <c r="S438" s="246"/>
      <c r="T438" s="247"/>
      <c r="AT438" s="248" t="s">
        <v>163</v>
      </c>
      <c r="AU438" s="248" t="s">
        <v>90</v>
      </c>
      <c r="AV438" s="16" t="s">
        <v>153</v>
      </c>
      <c r="AW438" s="16" t="s">
        <v>36</v>
      </c>
      <c r="AX438" s="16" t="s">
        <v>88</v>
      </c>
      <c r="AY438" s="248" t="s">
        <v>152</v>
      </c>
    </row>
    <row r="439" spans="1:65" s="2" customFormat="1" ht="37.9" customHeight="1">
      <c r="A439" s="35"/>
      <c r="B439" s="36"/>
      <c r="C439" s="249" t="s">
        <v>604</v>
      </c>
      <c r="D439" s="249" t="s">
        <v>253</v>
      </c>
      <c r="E439" s="250" t="s">
        <v>605</v>
      </c>
      <c r="F439" s="251" t="s">
        <v>606</v>
      </c>
      <c r="G439" s="252" t="s">
        <v>158</v>
      </c>
      <c r="H439" s="253">
        <v>60.72</v>
      </c>
      <c r="I439" s="254"/>
      <c r="J439" s="255">
        <f>ROUND(I439*H439,2)</f>
        <v>0</v>
      </c>
      <c r="K439" s="251" t="s">
        <v>578</v>
      </c>
      <c r="L439" s="256"/>
      <c r="M439" s="257" t="s">
        <v>1</v>
      </c>
      <c r="N439" s="258" t="s">
        <v>45</v>
      </c>
      <c r="O439" s="72"/>
      <c r="P439" s="197">
        <f>O439*H439</f>
        <v>0</v>
      </c>
      <c r="Q439" s="197">
        <v>1.15E-3</v>
      </c>
      <c r="R439" s="197">
        <f>Q439*H439</f>
        <v>6.9828000000000001E-2</v>
      </c>
      <c r="S439" s="197">
        <v>0</v>
      </c>
      <c r="T439" s="198">
        <f>S439*H439</f>
        <v>0</v>
      </c>
      <c r="U439" s="35"/>
      <c r="V439" s="35"/>
      <c r="W439" s="35"/>
      <c r="X439" s="35"/>
      <c r="Y439" s="35"/>
      <c r="Z439" s="35"/>
      <c r="AA439" s="35"/>
      <c r="AB439" s="35"/>
      <c r="AC439" s="35"/>
      <c r="AD439" s="35"/>
      <c r="AE439" s="35"/>
      <c r="AR439" s="199" t="s">
        <v>366</v>
      </c>
      <c r="AT439" s="199" t="s">
        <v>253</v>
      </c>
      <c r="AU439" s="199" t="s">
        <v>90</v>
      </c>
      <c r="AY439" s="18" t="s">
        <v>152</v>
      </c>
      <c r="BE439" s="200">
        <f>IF(N439="základní",J439,0)</f>
        <v>0</v>
      </c>
      <c r="BF439" s="200">
        <f>IF(N439="snížená",J439,0)</f>
        <v>0</v>
      </c>
      <c r="BG439" s="200">
        <f>IF(N439="zákl. přenesená",J439,0)</f>
        <v>0</v>
      </c>
      <c r="BH439" s="200">
        <f>IF(N439="sníž. přenesená",J439,0)</f>
        <v>0</v>
      </c>
      <c r="BI439" s="200">
        <f>IF(N439="nulová",J439,0)</f>
        <v>0</v>
      </c>
      <c r="BJ439" s="18" t="s">
        <v>88</v>
      </c>
      <c r="BK439" s="200">
        <f>ROUND(I439*H439,2)</f>
        <v>0</v>
      </c>
      <c r="BL439" s="18" t="s">
        <v>258</v>
      </c>
      <c r="BM439" s="199" t="s">
        <v>607</v>
      </c>
    </row>
    <row r="440" spans="1:65" s="2" customFormat="1" ht="19.5">
      <c r="A440" s="35"/>
      <c r="B440" s="36"/>
      <c r="C440" s="37"/>
      <c r="D440" s="201" t="s">
        <v>161</v>
      </c>
      <c r="E440" s="37"/>
      <c r="F440" s="202" t="s">
        <v>606</v>
      </c>
      <c r="G440" s="37"/>
      <c r="H440" s="37"/>
      <c r="I440" s="203"/>
      <c r="J440" s="37"/>
      <c r="K440" s="37"/>
      <c r="L440" s="40"/>
      <c r="M440" s="204"/>
      <c r="N440" s="205"/>
      <c r="O440" s="72"/>
      <c r="P440" s="72"/>
      <c r="Q440" s="72"/>
      <c r="R440" s="72"/>
      <c r="S440" s="72"/>
      <c r="T440" s="73"/>
      <c r="U440" s="35"/>
      <c r="V440" s="35"/>
      <c r="W440" s="35"/>
      <c r="X440" s="35"/>
      <c r="Y440" s="35"/>
      <c r="Z440" s="35"/>
      <c r="AA440" s="35"/>
      <c r="AB440" s="35"/>
      <c r="AC440" s="35"/>
      <c r="AD440" s="35"/>
      <c r="AE440" s="35"/>
      <c r="AT440" s="18" t="s">
        <v>161</v>
      </c>
      <c r="AU440" s="18" t="s">
        <v>90</v>
      </c>
    </row>
    <row r="441" spans="1:65" s="13" customFormat="1" ht="11.25">
      <c r="B441" s="206"/>
      <c r="C441" s="207"/>
      <c r="D441" s="201" t="s">
        <v>163</v>
      </c>
      <c r="E441" s="207"/>
      <c r="F441" s="209" t="s">
        <v>608</v>
      </c>
      <c r="G441" s="207"/>
      <c r="H441" s="210">
        <v>60.72</v>
      </c>
      <c r="I441" s="211"/>
      <c r="J441" s="207"/>
      <c r="K441" s="207"/>
      <c r="L441" s="212"/>
      <c r="M441" s="213"/>
      <c r="N441" s="214"/>
      <c r="O441" s="214"/>
      <c r="P441" s="214"/>
      <c r="Q441" s="214"/>
      <c r="R441" s="214"/>
      <c r="S441" s="214"/>
      <c r="T441" s="215"/>
      <c r="AT441" s="216" t="s">
        <v>163</v>
      </c>
      <c r="AU441" s="216" t="s">
        <v>90</v>
      </c>
      <c r="AV441" s="13" t="s">
        <v>90</v>
      </c>
      <c r="AW441" s="13" t="s">
        <v>4</v>
      </c>
      <c r="AX441" s="13" t="s">
        <v>88</v>
      </c>
      <c r="AY441" s="216" t="s">
        <v>152</v>
      </c>
    </row>
    <row r="442" spans="1:65" s="2" customFormat="1" ht="21.75" customHeight="1">
      <c r="A442" s="35"/>
      <c r="B442" s="36"/>
      <c r="C442" s="188" t="s">
        <v>609</v>
      </c>
      <c r="D442" s="188" t="s">
        <v>155</v>
      </c>
      <c r="E442" s="189" t="s">
        <v>610</v>
      </c>
      <c r="F442" s="190" t="s">
        <v>611</v>
      </c>
      <c r="G442" s="191" t="s">
        <v>158</v>
      </c>
      <c r="H442" s="192">
        <v>92.2</v>
      </c>
      <c r="I442" s="193"/>
      <c r="J442" s="194">
        <f>ROUND(I442*H442,2)</f>
        <v>0</v>
      </c>
      <c r="K442" s="190" t="s">
        <v>578</v>
      </c>
      <c r="L442" s="40"/>
      <c r="M442" s="195" t="s">
        <v>1</v>
      </c>
      <c r="N442" s="196" t="s">
        <v>45</v>
      </c>
      <c r="O442" s="72"/>
      <c r="P442" s="197">
        <f>O442*H442</f>
        <v>0</v>
      </c>
      <c r="Q442" s="197">
        <v>2.9999999999999997E-4</v>
      </c>
      <c r="R442" s="197">
        <f>Q442*H442</f>
        <v>2.7659999999999997E-2</v>
      </c>
      <c r="S442" s="197">
        <v>0</v>
      </c>
      <c r="T442" s="198">
        <f>S442*H442</f>
        <v>0</v>
      </c>
      <c r="U442" s="35"/>
      <c r="V442" s="35"/>
      <c r="W442" s="35"/>
      <c r="X442" s="35"/>
      <c r="Y442" s="35"/>
      <c r="Z442" s="35"/>
      <c r="AA442" s="35"/>
      <c r="AB442" s="35"/>
      <c r="AC442" s="35"/>
      <c r="AD442" s="35"/>
      <c r="AE442" s="35"/>
      <c r="AR442" s="199" t="s">
        <v>258</v>
      </c>
      <c r="AT442" s="199" t="s">
        <v>155</v>
      </c>
      <c r="AU442" s="199" t="s">
        <v>90</v>
      </c>
      <c r="AY442" s="18" t="s">
        <v>152</v>
      </c>
      <c r="BE442" s="200">
        <f>IF(N442="základní",J442,0)</f>
        <v>0</v>
      </c>
      <c r="BF442" s="200">
        <f>IF(N442="snížená",J442,0)</f>
        <v>0</v>
      </c>
      <c r="BG442" s="200">
        <f>IF(N442="zákl. přenesená",J442,0)</f>
        <v>0</v>
      </c>
      <c r="BH442" s="200">
        <f>IF(N442="sníž. přenesená",J442,0)</f>
        <v>0</v>
      </c>
      <c r="BI442" s="200">
        <f>IF(N442="nulová",J442,0)</f>
        <v>0</v>
      </c>
      <c r="BJ442" s="18" t="s">
        <v>88</v>
      </c>
      <c r="BK442" s="200">
        <f>ROUND(I442*H442,2)</f>
        <v>0</v>
      </c>
      <c r="BL442" s="18" t="s">
        <v>258</v>
      </c>
      <c r="BM442" s="199" t="s">
        <v>612</v>
      </c>
    </row>
    <row r="443" spans="1:65" s="2" customFormat="1" ht="19.5">
      <c r="A443" s="35"/>
      <c r="B443" s="36"/>
      <c r="C443" s="37"/>
      <c r="D443" s="201" t="s">
        <v>161</v>
      </c>
      <c r="E443" s="37"/>
      <c r="F443" s="202" t="s">
        <v>613</v>
      </c>
      <c r="G443" s="37"/>
      <c r="H443" s="37"/>
      <c r="I443" s="203"/>
      <c r="J443" s="37"/>
      <c r="K443" s="37"/>
      <c r="L443" s="40"/>
      <c r="M443" s="204"/>
      <c r="N443" s="205"/>
      <c r="O443" s="72"/>
      <c r="P443" s="72"/>
      <c r="Q443" s="72"/>
      <c r="R443" s="72"/>
      <c r="S443" s="72"/>
      <c r="T443" s="73"/>
      <c r="U443" s="35"/>
      <c r="V443" s="35"/>
      <c r="W443" s="35"/>
      <c r="X443" s="35"/>
      <c r="Y443" s="35"/>
      <c r="Z443" s="35"/>
      <c r="AA443" s="35"/>
      <c r="AB443" s="35"/>
      <c r="AC443" s="35"/>
      <c r="AD443" s="35"/>
      <c r="AE443" s="35"/>
      <c r="AT443" s="18" t="s">
        <v>161</v>
      </c>
      <c r="AU443" s="18" t="s">
        <v>90</v>
      </c>
    </row>
    <row r="444" spans="1:65" s="13" customFormat="1" ht="11.25">
      <c r="B444" s="206"/>
      <c r="C444" s="207"/>
      <c r="D444" s="201" t="s">
        <v>163</v>
      </c>
      <c r="E444" s="208" t="s">
        <v>1</v>
      </c>
      <c r="F444" s="209" t="s">
        <v>376</v>
      </c>
      <c r="G444" s="207"/>
      <c r="H444" s="210">
        <v>19.600000000000001</v>
      </c>
      <c r="I444" s="211"/>
      <c r="J444" s="207"/>
      <c r="K444" s="207"/>
      <c r="L444" s="212"/>
      <c r="M444" s="213"/>
      <c r="N444" s="214"/>
      <c r="O444" s="214"/>
      <c r="P444" s="214"/>
      <c r="Q444" s="214"/>
      <c r="R444" s="214"/>
      <c r="S444" s="214"/>
      <c r="T444" s="215"/>
      <c r="AT444" s="216" t="s">
        <v>163</v>
      </c>
      <c r="AU444" s="216" t="s">
        <v>90</v>
      </c>
      <c r="AV444" s="13" t="s">
        <v>90</v>
      </c>
      <c r="AW444" s="13" t="s">
        <v>36</v>
      </c>
      <c r="AX444" s="13" t="s">
        <v>80</v>
      </c>
      <c r="AY444" s="216" t="s">
        <v>152</v>
      </c>
    </row>
    <row r="445" spans="1:65" s="13" customFormat="1" ht="11.25">
      <c r="B445" s="206"/>
      <c r="C445" s="207"/>
      <c r="D445" s="201" t="s">
        <v>163</v>
      </c>
      <c r="E445" s="208" t="s">
        <v>1</v>
      </c>
      <c r="F445" s="209" t="s">
        <v>377</v>
      </c>
      <c r="G445" s="207"/>
      <c r="H445" s="210">
        <v>32.799999999999997</v>
      </c>
      <c r="I445" s="211"/>
      <c r="J445" s="207"/>
      <c r="K445" s="207"/>
      <c r="L445" s="212"/>
      <c r="M445" s="213"/>
      <c r="N445" s="214"/>
      <c r="O445" s="214"/>
      <c r="P445" s="214"/>
      <c r="Q445" s="214"/>
      <c r="R445" s="214"/>
      <c r="S445" s="214"/>
      <c r="T445" s="215"/>
      <c r="AT445" s="216" t="s">
        <v>163</v>
      </c>
      <c r="AU445" s="216" t="s">
        <v>90</v>
      </c>
      <c r="AV445" s="13" t="s">
        <v>90</v>
      </c>
      <c r="AW445" s="13" t="s">
        <v>36</v>
      </c>
      <c r="AX445" s="13" t="s">
        <v>80</v>
      </c>
      <c r="AY445" s="216" t="s">
        <v>152</v>
      </c>
    </row>
    <row r="446" spans="1:65" s="13" customFormat="1" ht="11.25">
      <c r="B446" s="206"/>
      <c r="C446" s="207"/>
      <c r="D446" s="201" t="s">
        <v>163</v>
      </c>
      <c r="E446" s="208" t="s">
        <v>1</v>
      </c>
      <c r="F446" s="209" t="s">
        <v>378</v>
      </c>
      <c r="G446" s="207"/>
      <c r="H446" s="210">
        <v>16.8</v>
      </c>
      <c r="I446" s="211"/>
      <c r="J446" s="207"/>
      <c r="K446" s="207"/>
      <c r="L446" s="212"/>
      <c r="M446" s="213"/>
      <c r="N446" s="214"/>
      <c r="O446" s="214"/>
      <c r="P446" s="214"/>
      <c r="Q446" s="214"/>
      <c r="R446" s="214"/>
      <c r="S446" s="214"/>
      <c r="T446" s="215"/>
      <c r="AT446" s="216" t="s">
        <v>163</v>
      </c>
      <c r="AU446" s="216" t="s">
        <v>90</v>
      </c>
      <c r="AV446" s="13" t="s">
        <v>90</v>
      </c>
      <c r="AW446" s="13" t="s">
        <v>36</v>
      </c>
      <c r="AX446" s="13" t="s">
        <v>80</v>
      </c>
      <c r="AY446" s="216" t="s">
        <v>152</v>
      </c>
    </row>
    <row r="447" spans="1:65" s="13" customFormat="1" ht="11.25">
      <c r="B447" s="206"/>
      <c r="C447" s="207"/>
      <c r="D447" s="201" t="s">
        <v>163</v>
      </c>
      <c r="E447" s="208" t="s">
        <v>1</v>
      </c>
      <c r="F447" s="209" t="s">
        <v>379</v>
      </c>
      <c r="G447" s="207"/>
      <c r="H447" s="210">
        <v>23</v>
      </c>
      <c r="I447" s="211"/>
      <c r="J447" s="207"/>
      <c r="K447" s="207"/>
      <c r="L447" s="212"/>
      <c r="M447" s="213"/>
      <c r="N447" s="214"/>
      <c r="O447" s="214"/>
      <c r="P447" s="214"/>
      <c r="Q447" s="214"/>
      <c r="R447" s="214"/>
      <c r="S447" s="214"/>
      <c r="T447" s="215"/>
      <c r="AT447" s="216" t="s">
        <v>163</v>
      </c>
      <c r="AU447" s="216" t="s">
        <v>90</v>
      </c>
      <c r="AV447" s="13" t="s">
        <v>90</v>
      </c>
      <c r="AW447" s="13" t="s">
        <v>36</v>
      </c>
      <c r="AX447" s="13" t="s">
        <v>80</v>
      </c>
      <c r="AY447" s="216" t="s">
        <v>152</v>
      </c>
    </row>
    <row r="448" spans="1:65" s="16" customFormat="1" ht="11.25">
      <c r="B448" s="238"/>
      <c r="C448" s="239"/>
      <c r="D448" s="201" t="s">
        <v>163</v>
      </c>
      <c r="E448" s="240" t="s">
        <v>1</v>
      </c>
      <c r="F448" s="241" t="s">
        <v>215</v>
      </c>
      <c r="G448" s="239"/>
      <c r="H448" s="242">
        <v>92.2</v>
      </c>
      <c r="I448" s="243"/>
      <c r="J448" s="239"/>
      <c r="K448" s="239"/>
      <c r="L448" s="244"/>
      <c r="M448" s="245"/>
      <c r="N448" s="246"/>
      <c r="O448" s="246"/>
      <c r="P448" s="246"/>
      <c r="Q448" s="246"/>
      <c r="R448" s="246"/>
      <c r="S448" s="246"/>
      <c r="T448" s="247"/>
      <c r="AT448" s="248" t="s">
        <v>163</v>
      </c>
      <c r="AU448" s="248" t="s">
        <v>90</v>
      </c>
      <c r="AV448" s="16" t="s">
        <v>153</v>
      </c>
      <c r="AW448" s="16" t="s">
        <v>36</v>
      </c>
      <c r="AX448" s="16" t="s">
        <v>88</v>
      </c>
      <c r="AY448" s="248" t="s">
        <v>152</v>
      </c>
    </row>
    <row r="449" spans="1:65" s="2" customFormat="1" ht="44.25" customHeight="1">
      <c r="A449" s="35"/>
      <c r="B449" s="36"/>
      <c r="C449" s="249" t="s">
        <v>614</v>
      </c>
      <c r="D449" s="249" t="s">
        <v>253</v>
      </c>
      <c r="E449" s="250" t="s">
        <v>615</v>
      </c>
      <c r="F449" s="251" t="s">
        <v>616</v>
      </c>
      <c r="G449" s="252" t="s">
        <v>158</v>
      </c>
      <c r="H449" s="253">
        <v>101.42</v>
      </c>
      <c r="I449" s="254"/>
      <c r="J449" s="255">
        <f>ROUND(I449*H449,2)</f>
        <v>0</v>
      </c>
      <c r="K449" s="251" t="s">
        <v>578</v>
      </c>
      <c r="L449" s="256"/>
      <c r="M449" s="257" t="s">
        <v>1</v>
      </c>
      <c r="N449" s="258" t="s">
        <v>45</v>
      </c>
      <c r="O449" s="72"/>
      <c r="P449" s="197">
        <f>O449*H449</f>
        <v>0</v>
      </c>
      <c r="Q449" s="197">
        <v>4.2900000000000004E-3</v>
      </c>
      <c r="R449" s="197">
        <f>Q449*H449</f>
        <v>0.43509180000000003</v>
      </c>
      <c r="S449" s="197">
        <v>0</v>
      </c>
      <c r="T449" s="198">
        <f>S449*H449</f>
        <v>0</v>
      </c>
      <c r="U449" s="35"/>
      <c r="V449" s="35"/>
      <c r="W449" s="35"/>
      <c r="X449" s="35"/>
      <c r="Y449" s="35"/>
      <c r="Z449" s="35"/>
      <c r="AA449" s="35"/>
      <c r="AB449" s="35"/>
      <c r="AC449" s="35"/>
      <c r="AD449" s="35"/>
      <c r="AE449" s="35"/>
      <c r="AR449" s="199" t="s">
        <v>366</v>
      </c>
      <c r="AT449" s="199" t="s">
        <v>253</v>
      </c>
      <c r="AU449" s="199" t="s">
        <v>90</v>
      </c>
      <c r="AY449" s="18" t="s">
        <v>152</v>
      </c>
      <c r="BE449" s="200">
        <f>IF(N449="základní",J449,0)</f>
        <v>0</v>
      </c>
      <c r="BF449" s="200">
        <f>IF(N449="snížená",J449,0)</f>
        <v>0</v>
      </c>
      <c r="BG449" s="200">
        <f>IF(N449="zákl. přenesená",J449,0)</f>
        <v>0</v>
      </c>
      <c r="BH449" s="200">
        <f>IF(N449="sníž. přenesená",J449,0)</f>
        <v>0</v>
      </c>
      <c r="BI449" s="200">
        <f>IF(N449="nulová",J449,0)</f>
        <v>0</v>
      </c>
      <c r="BJ449" s="18" t="s">
        <v>88</v>
      </c>
      <c r="BK449" s="200">
        <f>ROUND(I449*H449,2)</f>
        <v>0</v>
      </c>
      <c r="BL449" s="18" t="s">
        <v>258</v>
      </c>
      <c r="BM449" s="199" t="s">
        <v>617</v>
      </c>
    </row>
    <row r="450" spans="1:65" s="2" customFormat="1" ht="29.25">
      <c r="A450" s="35"/>
      <c r="B450" s="36"/>
      <c r="C450" s="37"/>
      <c r="D450" s="201" t="s">
        <v>161</v>
      </c>
      <c r="E450" s="37"/>
      <c r="F450" s="202" t="s">
        <v>616</v>
      </c>
      <c r="G450" s="37"/>
      <c r="H450" s="37"/>
      <c r="I450" s="203"/>
      <c r="J450" s="37"/>
      <c r="K450" s="37"/>
      <c r="L450" s="40"/>
      <c r="M450" s="204"/>
      <c r="N450" s="205"/>
      <c r="O450" s="72"/>
      <c r="P450" s="72"/>
      <c r="Q450" s="72"/>
      <c r="R450" s="72"/>
      <c r="S450" s="72"/>
      <c r="T450" s="73"/>
      <c r="U450" s="35"/>
      <c r="V450" s="35"/>
      <c r="W450" s="35"/>
      <c r="X450" s="35"/>
      <c r="Y450" s="35"/>
      <c r="Z450" s="35"/>
      <c r="AA450" s="35"/>
      <c r="AB450" s="35"/>
      <c r="AC450" s="35"/>
      <c r="AD450" s="35"/>
      <c r="AE450" s="35"/>
      <c r="AT450" s="18" t="s">
        <v>161</v>
      </c>
      <c r="AU450" s="18" t="s">
        <v>90</v>
      </c>
    </row>
    <row r="451" spans="1:65" s="13" customFormat="1" ht="11.25">
      <c r="B451" s="206"/>
      <c r="C451" s="207"/>
      <c r="D451" s="201" t="s">
        <v>163</v>
      </c>
      <c r="E451" s="207"/>
      <c r="F451" s="209" t="s">
        <v>618</v>
      </c>
      <c r="G451" s="207"/>
      <c r="H451" s="210">
        <v>101.42</v>
      </c>
      <c r="I451" s="211"/>
      <c r="J451" s="207"/>
      <c r="K451" s="207"/>
      <c r="L451" s="212"/>
      <c r="M451" s="213"/>
      <c r="N451" s="214"/>
      <c r="O451" s="214"/>
      <c r="P451" s="214"/>
      <c r="Q451" s="214"/>
      <c r="R451" s="214"/>
      <c r="S451" s="214"/>
      <c r="T451" s="215"/>
      <c r="AT451" s="216" t="s">
        <v>163</v>
      </c>
      <c r="AU451" s="216" t="s">
        <v>90</v>
      </c>
      <c r="AV451" s="13" t="s">
        <v>90</v>
      </c>
      <c r="AW451" s="13" t="s">
        <v>4</v>
      </c>
      <c r="AX451" s="13" t="s">
        <v>88</v>
      </c>
      <c r="AY451" s="216" t="s">
        <v>152</v>
      </c>
    </row>
    <row r="452" spans="1:65" s="2" customFormat="1" ht="21.75" customHeight="1">
      <c r="A452" s="35"/>
      <c r="B452" s="36"/>
      <c r="C452" s="188" t="s">
        <v>619</v>
      </c>
      <c r="D452" s="188" t="s">
        <v>155</v>
      </c>
      <c r="E452" s="189" t="s">
        <v>620</v>
      </c>
      <c r="F452" s="190" t="s">
        <v>621</v>
      </c>
      <c r="G452" s="191" t="s">
        <v>350</v>
      </c>
      <c r="H452" s="192">
        <v>108.1</v>
      </c>
      <c r="I452" s="193"/>
      <c r="J452" s="194">
        <f>ROUND(I452*H452,2)</f>
        <v>0</v>
      </c>
      <c r="K452" s="190" t="s">
        <v>169</v>
      </c>
      <c r="L452" s="40"/>
      <c r="M452" s="195" t="s">
        <v>1</v>
      </c>
      <c r="N452" s="196" t="s">
        <v>45</v>
      </c>
      <c r="O452" s="72"/>
      <c r="P452" s="197">
        <f>O452*H452</f>
        <v>0</v>
      </c>
      <c r="Q452" s="197">
        <v>0</v>
      </c>
      <c r="R452" s="197">
        <f>Q452*H452</f>
        <v>0</v>
      </c>
      <c r="S452" s="197">
        <v>2.9999999999999997E-4</v>
      </c>
      <c r="T452" s="198">
        <f>S452*H452</f>
        <v>3.2429999999999994E-2</v>
      </c>
      <c r="U452" s="35"/>
      <c r="V452" s="35"/>
      <c r="W452" s="35"/>
      <c r="X452" s="35"/>
      <c r="Y452" s="35"/>
      <c r="Z452" s="35"/>
      <c r="AA452" s="35"/>
      <c r="AB452" s="35"/>
      <c r="AC452" s="35"/>
      <c r="AD452" s="35"/>
      <c r="AE452" s="35"/>
      <c r="AR452" s="199" t="s">
        <v>258</v>
      </c>
      <c r="AT452" s="199" t="s">
        <v>155</v>
      </c>
      <c r="AU452" s="199" t="s">
        <v>90</v>
      </c>
      <c r="AY452" s="18" t="s">
        <v>152</v>
      </c>
      <c r="BE452" s="200">
        <f>IF(N452="základní",J452,0)</f>
        <v>0</v>
      </c>
      <c r="BF452" s="200">
        <f>IF(N452="snížená",J452,0)</f>
        <v>0</v>
      </c>
      <c r="BG452" s="200">
        <f>IF(N452="zákl. přenesená",J452,0)</f>
        <v>0</v>
      </c>
      <c r="BH452" s="200">
        <f>IF(N452="sníž. přenesená",J452,0)</f>
        <v>0</v>
      </c>
      <c r="BI452" s="200">
        <f>IF(N452="nulová",J452,0)</f>
        <v>0</v>
      </c>
      <c r="BJ452" s="18" t="s">
        <v>88</v>
      </c>
      <c r="BK452" s="200">
        <f>ROUND(I452*H452,2)</f>
        <v>0</v>
      </c>
      <c r="BL452" s="18" t="s">
        <v>258</v>
      </c>
      <c r="BM452" s="199" t="s">
        <v>622</v>
      </c>
    </row>
    <row r="453" spans="1:65" s="2" customFormat="1" ht="11.25">
      <c r="A453" s="35"/>
      <c r="B453" s="36"/>
      <c r="C453" s="37"/>
      <c r="D453" s="201" t="s">
        <v>161</v>
      </c>
      <c r="E453" s="37"/>
      <c r="F453" s="202" t="s">
        <v>623</v>
      </c>
      <c r="G453" s="37"/>
      <c r="H453" s="37"/>
      <c r="I453" s="203"/>
      <c r="J453" s="37"/>
      <c r="K453" s="37"/>
      <c r="L453" s="40"/>
      <c r="M453" s="204"/>
      <c r="N453" s="205"/>
      <c r="O453" s="72"/>
      <c r="P453" s="72"/>
      <c r="Q453" s="72"/>
      <c r="R453" s="72"/>
      <c r="S453" s="72"/>
      <c r="T453" s="73"/>
      <c r="U453" s="35"/>
      <c r="V453" s="35"/>
      <c r="W453" s="35"/>
      <c r="X453" s="35"/>
      <c r="Y453" s="35"/>
      <c r="Z453" s="35"/>
      <c r="AA453" s="35"/>
      <c r="AB453" s="35"/>
      <c r="AC453" s="35"/>
      <c r="AD453" s="35"/>
      <c r="AE453" s="35"/>
      <c r="AT453" s="18" t="s">
        <v>161</v>
      </c>
      <c r="AU453" s="18" t="s">
        <v>90</v>
      </c>
    </row>
    <row r="454" spans="1:65" s="15" customFormat="1" ht="11.25">
      <c r="B454" s="228"/>
      <c r="C454" s="229"/>
      <c r="D454" s="201" t="s">
        <v>163</v>
      </c>
      <c r="E454" s="230" t="s">
        <v>1</v>
      </c>
      <c r="F454" s="231" t="s">
        <v>412</v>
      </c>
      <c r="G454" s="229"/>
      <c r="H454" s="230" t="s">
        <v>1</v>
      </c>
      <c r="I454" s="232"/>
      <c r="J454" s="229"/>
      <c r="K454" s="229"/>
      <c r="L454" s="233"/>
      <c r="M454" s="234"/>
      <c r="N454" s="235"/>
      <c r="O454" s="235"/>
      <c r="P454" s="235"/>
      <c r="Q454" s="235"/>
      <c r="R454" s="235"/>
      <c r="S454" s="235"/>
      <c r="T454" s="236"/>
      <c r="AT454" s="237" t="s">
        <v>163</v>
      </c>
      <c r="AU454" s="237" t="s">
        <v>90</v>
      </c>
      <c r="AV454" s="15" t="s">
        <v>88</v>
      </c>
      <c r="AW454" s="15" t="s">
        <v>36</v>
      </c>
      <c r="AX454" s="15" t="s">
        <v>80</v>
      </c>
      <c r="AY454" s="237" t="s">
        <v>152</v>
      </c>
    </row>
    <row r="455" spans="1:65" s="13" customFormat="1" ht="11.25">
      <c r="B455" s="206"/>
      <c r="C455" s="207"/>
      <c r="D455" s="201" t="s">
        <v>163</v>
      </c>
      <c r="E455" s="208" t="s">
        <v>1</v>
      </c>
      <c r="F455" s="209" t="s">
        <v>624</v>
      </c>
      <c r="G455" s="207"/>
      <c r="H455" s="210">
        <v>21.4</v>
      </c>
      <c r="I455" s="211"/>
      <c r="J455" s="207"/>
      <c r="K455" s="207"/>
      <c r="L455" s="212"/>
      <c r="M455" s="213"/>
      <c r="N455" s="214"/>
      <c r="O455" s="214"/>
      <c r="P455" s="214"/>
      <c r="Q455" s="214"/>
      <c r="R455" s="214"/>
      <c r="S455" s="214"/>
      <c r="T455" s="215"/>
      <c r="AT455" s="216" t="s">
        <v>163</v>
      </c>
      <c r="AU455" s="216" t="s">
        <v>90</v>
      </c>
      <c r="AV455" s="13" t="s">
        <v>90</v>
      </c>
      <c r="AW455" s="13" t="s">
        <v>36</v>
      </c>
      <c r="AX455" s="13" t="s">
        <v>80</v>
      </c>
      <c r="AY455" s="216" t="s">
        <v>152</v>
      </c>
    </row>
    <row r="456" spans="1:65" s="13" customFormat="1" ht="11.25">
      <c r="B456" s="206"/>
      <c r="C456" s="207"/>
      <c r="D456" s="201" t="s">
        <v>163</v>
      </c>
      <c r="E456" s="208" t="s">
        <v>1</v>
      </c>
      <c r="F456" s="209" t="s">
        <v>625</v>
      </c>
      <c r="G456" s="207"/>
      <c r="H456" s="210">
        <v>20.62</v>
      </c>
      <c r="I456" s="211"/>
      <c r="J456" s="207"/>
      <c r="K456" s="207"/>
      <c r="L456" s="212"/>
      <c r="M456" s="213"/>
      <c r="N456" s="214"/>
      <c r="O456" s="214"/>
      <c r="P456" s="214"/>
      <c r="Q456" s="214"/>
      <c r="R456" s="214"/>
      <c r="S456" s="214"/>
      <c r="T456" s="215"/>
      <c r="AT456" s="216" t="s">
        <v>163</v>
      </c>
      <c r="AU456" s="216" t="s">
        <v>90</v>
      </c>
      <c r="AV456" s="13" t="s">
        <v>90</v>
      </c>
      <c r="AW456" s="13" t="s">
        <v>36</v>
      </c>
      <c r="AX456" s="13" t="s">
        <v>80</v>
      </c>
      <c r="AY456" s="216" t="s">
        <v>152</v>
      </c>
    </row>
    <row r="457" spans="1:65" s="13" customFormat="1" ht="11.25">
      <c r="B457" s="206"/>
      <c r="C457" s="207"/>
      <c r="D457" s="201" t="s">
        <v>163</v>
      </c>
      <c r="E457" s="208" t="s">
        <v>1</v>
      </c>
      <c r="F457" s="209" t="s">
        <v>626</v>
      </c>
      <c r="G457" s="207"/>
      <c r="H457" s="210">
        <v>31.98</v>
      </c>
      <c r="I457" s="211"/>
      <c r="J457" s="207"/>
      <c r="K457" s="207"/>
      <c r="L457" s="212"/>
      <c r="M457" s="213"/>
      <c r="N457" s="214"/>
      <c r="O457" s="214"/>
      <c r="P457" s="214"/>
      <c r="Q457" s="214"/>
      <c r="R457" s="214"/>
      <c r="S457" s="214"/>
      <c r="T457" s="215"/>
      <c r="AT457" s="216" t="s">
        <v>163</v>
      </c>
      <c r="AU457" s="216" t="s">
        <v>90</v>
      </c>
      <c r="AV457" s="13" t="s">
        <v>90</v>
      </c>
      <c r="AW457" s="13" t="s">
        <v>36</v>
      </c>
      <c r="AX457" s="13" t="s">
        <v>80</v>
      </c>
      <c r="AY457" s="216" t="s">
        <v>152</v>
      </c>
    </row>
    <row r="458" spans="1:65" s="13" customFormat="1" ht="11.25">
      <c r="B458" s="206"/>
      <c r="C458" s="207"/>
      <c r="D458" s="201" t="s">
        <v>163</v>
      </c>
      <c r="E458" s="208" t="s">
        <v>1</v>
      </c>
      <c r="F458" s="209" t="s">
        <v>627</v>
      </c>
      <c r="G458" s="207"/>
      <c r="H458" s="210">
        <v>34.1</v>
      </c>
      <c r="I458" s="211"/>
      <c r="J458" s="207"/>
      <c r="K458" s="207"/>
      <c r="L458" s="212"/>
      <c r="M458" s="213"/>
      <c r="N458" s="214"/>
      <c r="O458" s="214"/>
      <c r="P458" s="214"/>
      <c r="Q458" s="214"/>
      <c r="R458" s="214"/>
      <c r="S458" s="214"/>
      <c r="T458" s="215"/>
      <c r="AT458" s="216" t="s">
        <v>163</v>
      </c>
      <c r="AU458" s="216" t="s">
        <v>90</v>
      </c>
      <c r="AV458" s="13" t="s">
        <v>90</v>
      </c>
      <c r="AW458" s="13" t="s">
        <v>36</v>
      </c>
      <c r="AX458" s="13" t="s">
        <v>80</v>
      </c>
      <c r="AY458" s="216" t="s">
        <v>152</v>
      </c>
    </row>
    <row r="459" spans="1:65" s="14" customFormat="1" ht="11.25">
      <c r="B459" s="217"/>
      <c r="C459" s="218"/>
      <c r="D459" s="201" t="s">
        <v>163</v>
      </c>
      <c r="E459" s="219" t="s">
        <v>1</v>
      </c>
      <c r="F459" s="220" t="s">
        <v>165</v>
      </c>
      <c r="G459" s="218"/>
      <c r="H459" s="221">
        <v>108.1</v>
      </c>
      <c r="I459" s="222"/>
      <c r="J459" s="218"/>
      <c r="K459" s="218"/>
      <c r="L459" s="223"/>
      <c r="M459" s="224"/>
      <c r="N459" s="225"/>
      <c r="O459" s="225"/>
      <c r="P459" s="225"/>
      <c r="Q459" s="225"/>
      <c r="R459" s="225"/>
      <c r="S459" s="225"/>
      <c r="T459" s="226"/>
      <c r="AT459" s="227" t="s">
        <v>163</v>
      </c>
      <c r="AU459" s="227" t="s">
        <v>90</v>
      </c>
      <c r="AV459" s="14" t="s">
        <v>159</v>
      </c>
      <c r="AW459" s="14" t="s">
        <v>36</v>
      </c>
      <c r="AX459" s="14" t="s">
        <v>88</v>
      </c>
      <c r="AY459" s="227" t="s">
        <v>152</v>
      </c>
    </row>
    <row r="460" spans="1:65" s="2" customFormat="1" ht="16.5" customHeight="1">
      <c r="A460" s="35"/>
      <c r="B460" s="36"/>
      <c r="C460" s="188" t="s">
        <v>628</v>
      </c>
      <c r="D460" s="188" t="s">
        <v>155</v>
      </c>
      <c r="E460" s="189" t="s">
        <v>629</v>
      </c>
      <c r="F460" s="190" t="s">
        <v>630</v>
      </c>
      <c r="G460" s="191" t="s">
        <v>350</v>
      </c>
      <c r="H460" s="192">
        <v>91.81</v>
      </c>
      <c r="I460" s="193"/>
      <c r="J460" s="194">
        <f>ROUND(I460*H460,2)</f>
        <v>0</v>
      </c>
      <c r="K460" s="190" t="s">
        <v>169</v>
      </c>
      <c r="L460" s="40"/>
      <c r="M460" s="195" t="s">
        <v>1</v>
      </c>
      <c r="N460" s="196" t="s">
        <v>45</v>
      </c>
      <c r="O460" s="72"/>
      <c r="P460" s="197">
        <f>O460*H460</f>
        <v>0</v>
      </c>
      <c r="Q460" s="197">
        <v>1.0000000000000001E-5</v>
      </c>
      <c r="R460" s="197">
        <f>Q460*H460</f>
        <v>9.1810000000000014E-4</v>
      </c>
      <c r="S460" s="197">
        <v>0</v>
      </c>
      <c r="T460" s="198">
        <f>S460*H460</f>
        <v>0</v>
      </c>
      <c r="U460" s="35"/>
      <c r="V460" s="35"/>
      <c r="W460" s="35"/>
      <c r="X460" s="35"/>
      <c r="Y460" s="35"/>
      <c r="Z460" s="35"/>
      <c r="AA460" s="35"/>
      <c r="AB460" s="35"/>
      <c r="AC460" s="35"/>
      <c r="AD460" s="35"/>
      <c r="AE460" s="35"/>
      <c r="AR460" s="199" t="s">
        <v>258</v>
      </c>
      <c r="AT460" s="199" t="s">
        <v>155</v>
      </c>
      <c r="AU460" s="199" t="s">
        <v>90</v>
      </c>
      <c r="AY460" s="18" t="s">
        <v>152</v>
      </c>
      <c r="BE460" s="200">
        <f>IF(N460="základní",J460,0)</f>
        <v>0</v>
      </c>
      <c r="BF460" s="200">
        <f>IF(N460="snížená",J460,0)</f>
        <v>0</v>
      </c>
      <c r="BG460" s="200">
        <f>IF(N460="zákl. přenesená",J460,0)</f>
        <v>0</v>
      </c>
      <c r="BH460" s="200">
        <f>IF(N460="sníž. přenesená",J460,0)</f>
        <v>0</v>
      </c>
      <c r="BI460" s="200">
        <f>IF(N460="nulová",J460,0)</f>
        <v>0</v>
      </c>
      <c r="BJ460" s="18" t="s">
        <v>88</v>
      </c>
      <c r="BK460" s="200">
        <f>ROUND(I460*H460,2)</f>
        <v>0</v>
      </c>
      <c r="BL460" s="18" t="s">
        <v>258</v>
      </c>
      <c r="BM460" s="199" t="s">
        <v>631</v>
      </c>
    </row>
    <row r="461" spans="1:65" s="2" customFormat="1" ht="11.25">
      <c r="A461" s="35"/>
      <c r="B461" s="36"/>
      <c r="C461" s="37"/>
      <c r="D461" s="201" t="s">
        <v>161</v>
      </c>
      <c r="E461" s="37"/>
      <c r="F461" s="202" t="s">
        <v>632</v>
      </c>
      <c r="G461" s="37"/>
      <c r="H461" s="37"/>
      <c r="I461" s="203"/>
      <c r="J461" s="37"/>
      <c r="K461" s="37"/>
      <c r="L461" s="40"/>
      <c r="M461" s="204"/>
      <c r="N461" s="205"/>
      <c r="O461" s="72"/>
      <c r="P461" s="72"/>
      <c r="Q461" s="72"/>
      <c r="R461" s="72"/>
      <c r="S461" s="72"/>
      <c r="T461" s="73"/>
      <c r="U461" s="35"/>
      <c r="V461" s="35"/>
      <c r="W461" s="35"/>
      <c r="X461" s="35"/>
      <c r="Y461" s="35"/>
      <c r="Z461" s="35"/>
      <c r="AA461" s="35"/>
      <c r="AB461" s="35"/>
      <c r="AC461" s="35"/>
      <c r="AD461" s="35"/>
      <c r="AE461" s="35"/>
      <c r="AT461" s="18" t="s">
        <v>161</v>
      </c>
      <c r="AU461" s="18" t="s">
        <v>90</v>
      </c>
    </row>
    <row r="462" spans="1:65" s="13" customFormat="1" ht="11.25">
      <c r="B462" s="206"/>
      <c r="C462" s="207"/>
      <c r="D462" s="201" t="s">
        <v>163</v>
      </c>
      <c r="E462" s="208" t="s">
        <v>1</v>
      </c>
      <c r="F462" s="209" t="s">
        <v>633</v>
      </c>
      <c r="G462" s="207"/>
      <c r="H462" s="210">
        <v>23.22</v>
      </c>
      <c r="I462" s="211"/>
      <c r="J462" s="207"/>
      <c r="K462" s="207"/>
      <c r="L462" s="212"/>
      <c r="M462" s="213"/>
      <c r="N462" s="214"/>
      <c r="O462" s="214"/>
      <c r="P462" s="214"/>
      <c r="Q462" s="214"/>
      <c r="R462" s="214"/>
      <c r="S462" s="214"/>
      <c r="T462" s="215"/>
      <c r="AT462" s="216" t="s">
        <v>163</v>
      </c>
      <c r="AU462" s="216" t="s">
        <v>90</v>
      </c>
      <c r="AV462" s="13" t="s">
        <v>90</v>
      </c>
      <c r="AW462" s="13" t="s">
        <v>36</v>
      </c>
      <c r="AX462" s="13" t="s">
        <v>80</v>
      </c>
      <c r="AY462" s="216" t="s">
        <v>152</v>
      </c>
    </row>
    <row r="463" spans="1:65" s="13" customFormat="1" ht="11.25">
      <c r="B463" s="206"/>
      <c r="C463" s="207"/>
      <c r="D463" s="201" t="s">
        <v>163</v>
      </c>
      <c r="E463" s="208" t="s">
        <v>1</v>
      </c>
      <c r="F463" s="209" t="s">
        <v>634</v>
      </c>
      <c r="G463" s="207"/>
      <c r="H463" s="210">
        <v>30</v>
      </c>
      <c r="I463" s="211"/>
      <c r="J463" s="207"/>
      <c r="K463" s="207"/>
      <c r="L463" s="212"/>
      <c r="M463" s="213"/>
      <c r="N463" s="214"/>
      <c r="O463" s="214"/>
      <c r="P463" s="214"/>
      <c r="Q463" s="214"/>
      <c r="R463" s="214"/>
      <c r="S463" s="214"/>
      <c r="T463" s="215"/>
      <c r="AT463" s="216" t="s">
        <v>163</v>
      </c>
      <c r="AU463" s="216" t="s">
        <v>90</v>
      </c>
      <c r="AV463" s="13" t="s">
        <v>90</v>
      </c>
      <c r="AW463" s="13" t="s">
        <v>36</v>
      </c>
      <c r="AX463" s="13" t="s">
        <v>80</v>
      </c>
      <c r="AY463" s="216" t="s">
        <v>152</v>
      </c>
    </row>
    <row r="464" spans="1:65" s="13" customFormat="1" ht="11.25">
      <c r="B464" s="206"/>
      <c r="C464" s="207"/>
      <c r="D464" s="201" t="s">
        <v>163</v>
      </c>
      <c r="E464" s="208" t="s">
        <v>1</v>
      </c>
      <c r="F464" s="209" t="s">
        <v>635</v>
      </c>
      <c r="G464" s="207"/>
      <c r="H464" s="210">
        <v>17.190000000000001</v>
      </c>
      <c r="I464" s="211"/>
      <c r="J464" s="207"/>
      <c r="K464" s="207"/>
      <c r="L464" s="212"/>
      <c r="M464" s="213"/>
      <c r="N464" s="214"/>
      <c r="O464" s="214"/>
      <c r="P464" s="214"/>
      <c r="Q464" s="214"/>
      <c r="R464" s="214"/>
      <c r="S464" s="214"/>
      <c r="T464" s="215"/>
      <c r="AT464" s="216" t="s">
        <v>163</v>
      </c>
      <c r="AU464" s="216" t="s">
        <v>90</v>
      </c>
      <c r="AV464" s="13" t="s">
        <v>90</v>
      </c>
      <c r="AW464" s="13" t="s">
        <v>36</v>
      </c>
      <c r="AX464" s="13" t="s">
        <v>80</v>
      </c>
      <c r="AY464" s="216" t="s">
        <v>152</v>
      </c>
    </row>
    <row r="465" spans="1:65" s="13" customFormat="1" ht="11.25">
      <c r="B465" s="206"/>
      <c r="C465" s="207"/>
      <c r="D465" s="201" t="s">
        <v>163</v>
      </c>
      <c r="E465" s="208" t="s">
        <v>1</v>
      </c>
      <c r="F465" s="209" t="s">
        <v>636</v>
      </c>
      <c r="G465" s="207"/>
      <c r="H465" s="210">
        <v>21.4</v>
      </c>
      <c r="I465" s="211"/>
      <c r="J465" s="207"/>
      <c r="K465" s="207"/>
      <c r="L465" s="212"/>
      <c r="M465" s="213"/>
      <c r="N465" s="214"/>
      <c r="O465" s="214"/>
      <c r="P465" s="214"/>
      <c r="Q465" s="214"/>
      <c r="R465" s="214"/>
      <c r="S465" s="214"/>
      <c r="T465" s="215"/>
      <c r="AT465" s="216" t="s">
        <v>163</v>
      </c>
      <c r="AU465" s="216" t="s">
        <v>90</v>
      </c>
      <c r="AV465" s="13" t="s">
        <v>90</v>
      </c>
      <c r="AW465" s="13" t="s">
        <v>36</v>
      </c>
      <c r="AX465" s="13" t="s">
        <v>80</v>
      </c>
      <c r="AY465" s="216" t="s">
        <v>152</v>
      </c>
    </row>
    <row r="466" spans="1:65" s="16" customFormat="1" ht="11.25">
      <c r="B466" s="238"/>
      <c r="C466" s="239"/>
      <c r="D466" s="201" t="s">
        <v>163</v>
      </c>
      <c r="E466" s="240" t="s">
        <v>1</v>
      </c>
      <c r="F466" s="241" t="s">
        <v>215</v>
      </c>
      <c r="G466" s="239"/>
      <c r="H466" s="242">
        <v>91.81</v>
      </c>
      <c r="I466" s="243"/>
      <c r="J466" s="239"/>
      <c r="K466" s="239"/>
      <c r="L466" s="244"/>
      <c r="M466" s="245"/>
      <c r="N466" s="246"/>
      <c r="O466" s="246"/>
      <c r="P466" s="246"/>
      <c r="Q466" s="246"/>
      <c r="R466" s="246"/>
      <c r="S466" s="246"/>
      <c r="T466" s="247"/>
      <c r="AT466" s="248" t="s">
        <v>163</v>
      </c>
      <c r="AU466" s="248" t="s">
        <v>90</v>
      </c>
      <c r="AV466" s="16" t="s">
        <v>153</v>
      </c>
      <c r="AW466" s="16" t="s">
        <v>36</v>
      </c>
      <c r="AX466" s="16" t="s">
        <v>88</v>
      </c>
      <c r="AY466" s="248" t="s">
        <v>152</v>
      </c>
    </row>
    <row r="467" spans="1:65" s="2" customFormat="1" ht="16.5" customHeight="1">
      <c r="A467" s="35"/>
      <c r="B467" s="36"/>
      <c r="C467" s="249" t="s">
        <v>637</v>
      </c>
      <c r="D467" s="249" t="s">
        <v>253</v>
      </c>
      <c r="E467" s="250" t="s">
        <v>638</v>
      </c>
      <c r="F467" s="251" t="s">
        <v>639</v>
      </c>
      <c r="G467" s="252" t="s">
        <v>350</v>
      </c>
      <c r="H467" s="253">
        <v>93.646000000000001</v>
      </c>
      <c r="I467" s="254"/>
      <c r="J467" s="255">
        <f>ROUND(I467*H467,2)</f>
        <v>0</v>
      </c>
      <c r="K467" s="251" t="s">
        <v>169</v>
      </c>
      <c r="L467" s="256"/>
      <c r="M467" s="257" t="s">
        <v>1</v>
      </c>
      <c r="N467" s="258" t="s">
        <v>45</v>
      </c>
      <c r="O467" s="72"/>
      <c r="P467" s="197">
        <f>O467*H467</f>
        <v>0</v>
      </c>
      <c r="Q467" s="197">
        <v>2.2000000000000001E-4</v>
      </c>
      <c r="R467" s="197">
        <f>Q467*H467</f>
        <v>2.0602120000000002E-2</v>
      </c>
      <c r="S467" s="197">
        <v>0</v>
      </c>
      <c r="T467" s="198">
        <f>S467*H467</f>
        <v>0</v>
      </c>
      <c r="U467" s="35"/>
      <c r="V467" s="35"/>
      <c r="W467" s="35"/>
      <c r="X467" s="35"/>
      <c r="Y467" s="35"/>
      <c r="Z467" s="35"/>
      <c r="AA467" s="35"/>
      <c r="AB467" s="35"/>
      <c r="AC467" s="35"/>
      <c r="AD467" s="35"/>
      <c r="AE467" s="35"/>
      <c r="AR467" s="199" t="s">
        <v>366</v>
      </c>
      <c r="AT467" s="199" t="s">
        <v>253</v>
      </c>
      <c r="AU467" s="199" t="s">
        <v>90</v>
      </c>
      <c r="AY467" s="18" t="s">
        <v>152</v>
      </c>
      <c r="BE467" s="200">
        <f>IF(N467="základní",J467,0)</f>
        <v>0</v>
      </c>
      <c r="BF467" s="200">
        <f>IF(N467="snížená",J467,0)</f>
        <v>0</v>
      </c>
      <c r="BG467" s="200">
        <f>IF(N467="zákl. přenesená",J467,0)</f>
        <v>0</v>
      </c>
      <c r="BH467" s="200">
        <f>IF(N467="sníž. přenesená",J467,0)</f>
        <v>0</v>
      </c>
      <c r="BI467" s="200">
        <f>IF(N467="nulová",J467,0)</f>
        <v>0</v>
      </c>
      <c r="BJ467" s="18" t="s">
        <v>88</v>
      </c>
      <c r="BK467" s="200">
        <f>ROUND(I467*H467,2)</f>
        <v>0</v>
      </c>
      <c r="BL467" s="18" t="s">
        <v>258</v>
      </c>
      <c r="BM467" s="199" t="s">
        <v>640</v>
      </c>
    </row>
    <row r="468" spans="1:65" s="2" customFormat="1" ht="11.25">
      <c r="A468" s="35"/>
      <c r="B468" s="36"/>
      <c r="C468" s="37"/>
      <c r="D468" s="201" t="s">
        <v>161</v>
      </c>
      <c r="E468" s="37"/>
      <c r="F468" s="202" t="s">
        <v>639</v>
      </c>
      <c r="G468" s="37"/>
      <c r="H468" s="37"/>
      <c r="I468" s="203"/>
      <c r="J468" s="37"/>
      <c r="K468" s="37"/>
      <c r="L468" s="40"/>
      <c r="M468" s="204"/>
      <c r="N468" s="205"/>
      <c r="O468" s="72"/>
      <c r="P468" s="72"/>
      <c r="Q468" s="72"/>
      <c r="R468" s="72"/>
      <c r="S468" s="72"/>
      <c r="T468" s="73"/>
      <c r="U468" s="35"/>
      <c r="V468" s="35"/>
      <c r="W468" s="35"/>
      <c r="X468" s="35"/>
      <c r="Y468" s="35"/>
      <c r="Z468" s="35"/>
      <c r="AA468" s="35"/>
      <c r="AB468" s="35"/>
      <c r="AC468" s="35"/>
      <c r="AD468" s="35"/>
      <c r="AE468" s="35"/>
      <c r="AT468" s="18" t="s">
        <v>161</v>
      </c>
      <c r="AU468" s="18" t="s">
        <v>90</v>
      </c>
    </row>
    <row r="469" spans="1:65" s="13" customFormat="1" ht="11.25">
      <c r="B469" s="206"/>
      <c r="C469" s="207"/>
      <c r="D469" s="201" t="s">
        <v>163</v>
      </c>
      <c r="E469" s="207"/>
      <c r="F469" s="209" t="s">
        <v>641</v>
      </c>
      <c r="G469" s="207"/>
      <c r="H469" s="210">
        <v>93.646000000000001</v>
      </c>
      <c r="I469" s="211"/>
      <c r="J469" s="207"/>
      <c r="K469" s="207"/>
      <c r="L469" s="212"/>
      <c r="M469" s="213"/>
      <c r="N469" s="214"/>
      <c r="O469" s="214"/>
      <c r="P469" s="214"/>
      <c r="Q469" s="214"/>
      <c r="R469" s="214"/>
      <c r="S469" s="214"/>
      <c r="T469" s="215"/>
      <c r="AT469" s="216" t="s">
        <v>163</v>
      </c>
      <c r="AU469" s="216" t="s">
        <v>90</v>
      </c>
      <c r="AV469" s="13" t="s">
        <v>90</v>
      </c>
      <c r="AW469" s="13" t="s">
        <v>4</v>
      </c>
      <c r="AX469" s="13" t="s">
        <v>88</v>
      </c>
      <c r="AY469" s="216" t="s">
        <v>152</v>
      </c>
    </row>
    <row r="470" spans="1:65" s="2" customFormat="1" ht="16.5" customHeight="1">
      <c r="A470" s="35"/>
      <c r="B470" s="36"/>
      <c r="C470" s="188" t="s">
        <v>642</v>
      </c>
      <c r="D470" s="188" t="s">
        <v>155</v>
      </c>
      <c r="E470" s="189" t="s">
        <v>643</v>
      </c>
      <c r="F470" s="190" t="s">
        <v>644</v>
      </c>
      <c r="G470" s="191" t="s">
        <v>350</v>
      </c>
      <c r="H470" s="192">
        <v>52.6</v>
      </c>
      <c r="I470" s="193"/>
      <c r="J470" s="194">
        <f>ROUND(I470*H470,2)</f>
        <v>0</v>
      </c>
      <c r="K470" s="190" t="s">
        <v>578</v>
      </c>
      <c r="L470" s="40"/>
      <c r="M470" s="195" t="s">
        <v>1</v>
      </c>
      <c r="N470" s="196" t="s">
        <v>45</v>
      </c>
      <c r="O470" s="72"/>
      <c r="P470" s="197">
        <f>O470*H470</f>
        <v>0</v>
      </c>
      <c r="Q470" s="197">
        <v>1.0000000000000001E-5</v>
      </c>
      <c r="R470" s="197">
        <f>Q470*H470</f>
        <v>5.260000000000001E-4</v>
      </c>
      <c r="S470" s="197">
        <v>0</v>
      </c>
      <c r="T470" s="198">
        <f>S470*H470</f>
        <v>0</v>
      </c>
      <c r="U470" s="35"/>
      <c r="V470" s="35"/>
      <c r="W470" s="35"/>
      <c r="X470" s="35"/>
      <c r="Y470" s="35"/>
      <c r="Z470" s="35"/>
      <c r="AA470" s="35"/>
      <c r="AB470" s="35"/>
      <c r="AC470" s="35"/>
      <c r="AD470" s="35"/>
      <c r="AE470" s="35"/>
      <c r="AR470" s="199" t="s">
        <v>258</v>
      </c>
      <c r="AT470" s="199" t="s">
        <v>155</v>
      </c>
      <c r="AU470" s="199" t="s">
        <v>90</v>
      </c>
      <c r="AY470" s="18" t="s">
        <v>152</v>
      </c>
      <c r="BE470" s="200">
        <f>IF(N470="základní",J470,0)</f>
        <v>0</v>
      </c>
      <c r="BF470" s="200">
        <f>IF(N470="snížená",J470,0)</f>
        <v>0</v>
      </c>
      <c r="BG470" s="200">
        <f>IF(N470="zákl. přenesená",J470,0)</f>
        <v>0</v>
      </c>
      <c r="BH470" s="200">
        <f>IF(N470="sníž. přenesená",J470,0)</f>
        <v>0</v>
      </c>
      <c r="BI470" s="200">
        <f>IF(N470="nulová",J470,0)</f>
        <v>0</v>
      </c>
      <c r="BJ470" s="18" t="s">
        <v>88</v>
      </c>
      <c r="BK470" s="200">
        <f>ROUND(I470*H470,2)</f>
        <v>0</v>
      </c>
      <c r="BL470" s="18" t="s">
        <v>258</v>
      </c>
      <c r="BM470" s="199" t="s">
        <v>645</v>
      </c>
    </row>
    <row r="471" spans="1:65" s="2" customFormat="1" ht="11.25">
      <c r="A471" s="35"/>
      <c r="B471" s="36"/>
      <c r="C471" s="37"/>
      <c r="D471" s="201" t="s">
        <v>161</v>
      </c>
      <c r="E471" s="37"/>
      <c r="F471" s="202" t="s">
        <v>646</v>
      </c>
      <c r="G471" s="37"/>
      <c r="H471" s="37"/>
      <c r="I471" s="203"/>
      <c r="J471" s="37"/>
      <c r="K471" s="37"/>
      <c r="L471" s="40"/>
      <c r="M471" s="204"/>
      <c r="N471" s="205"/>
      <c r="O471" s="72"/>
      <c r="P471" s="72"/>
      <c r="Q471" s="72"/>
      <c r="R471" s="72"/>
      <c r="S471" s="72"/>
      <c r="T471" s="73"/>
      <c r="U471" s="35"/>
      <c r="V471" s="35"/>
      <c r="W471" s="35"/>
      <c r="X471" s="35"/>
      <c r="Y471" s="35"/>
      <c r="Z471" s="35"/>
      <c r="AA471" s="35"/>
      <c r="AB471" s="35"/>
      <c r="AC471" s="35"/>
      <c r="AD471" s="35"/>
      <c r="AE471" s="35"/>
      <c r="AT471" s="18" t="s">
        <v>161</v>
      </c>
      <c r="AU471" s="18" t="s">
        <v>90</v>
      </c>
    </row>
    <row r="472" spans="1:65" s="13" customFormat="1" ht="11.25">
      <c r="B472" s="206"/>
      <c r="C472" s="207"/>
      <c r="D472" s="201" t="s">
        <v>163</v>
      </c>
      <c r="E472" s="208" t="s">
        <v>1</v>
      </c>
      <c r="F472" s="209" t="s">
        <v>647</v>
      </c>
      <c r="G472" s="207"/>
      <c r="H472" s="210">
        <v>31.98</v>
      </c>
      <c r="I472" s="211"/>
      <c r="J472" s="207"/>
      <c r="K472" s="207"/>
      <c r="L472" s="212"/>
      <c r="M472" s="213"/>
      <c r="N472" s="214"/>
      <c r="O472" s="214"/>
      <c r="P472" s="214"/>
      <c r="Q472" s="214"/>
      <c r="R472" s="214"/>
      <c r="S472" s="214"/>
      <c r="T472" s="215"/>
      <c r="AT472" s="216" t="s">
        <v>163</v>
      </c>
      <c r="AU472" s="216" t="s">
        <v>90</v>
      </c>
      <c r="AV472" s="13" t="s">
        <v>90</v>
      </c>
      <c r="AW472" s="13" t="s">
        <v>36</v>
      </c>
      <c r="AX472" s="13" t="s">
        <v>80</v>
      </c>
      <c r="AY472" s="216" t="s">
        <v>152</v>
      </c>
    </row>
    <row r="473" spans="1:65" s="13" customFormat="1" ht="11.25">
      <c r="B473" s="206"/>
      <c r="C473" s="207"/>
      <c r="D473" s="201" t="s">
        <v>163</v>
      </c>
      <c r="E473" s="208" t="s">
        <v>1</v>
      </c>
      <c r="F473" s="209" t="s">
        <v>648</v>
      </c>
      <c r="G473" s="207"/>
      <c r="H473" s="210">
        <v>20.62</v>
      </c>
      <c r="I473" s="211"/>
      <c r="J473" s="207"/>
      <c r="K473" s="207"/>
      <c r="L473" s="212"/>
      <c r="M473" s="213"/>
      <c r="N473" s="214"/>
      <c r="O473" s="214"/>
      <c r="P473" s="214"/>
      <c r="Q473" s="214"/>
      <c r="R473" s="214"/>
      <c r="S473" s="214"/>
      <c r="T473" s="215"/>
      <c r="AT473" s="216" t="s">
        <v>163</v>
      </c>
      <c r="AU473" s="216" t="s">
        <v>90</v>
      </c>
      <c r="AV473" s="13" t="s">
        <v>90</v>
      </c>
      <c r="AW473" s="13" t="s">
        <v>36</v>
      </c>
      <c r="AX473" s="13" t="s">
        <v>80</v>
      </c>
      <c r="AY473" s="216" t="s">
        <v>152</v>
      </c>
    </row>
    <row r="474" spans="1:65" s="16" customFormat="1" ht="11.25">
      <c r="B474" s="238"/>
      <c r="C474" s="239"/>
      <c r="D474" s="201" t="s">
        <v>163</v>
      </c>
      <c r="E474" s="240" t="s">
        <v>1</v>
      </c>
      <c r="F474" s="241" t="s">
        <v>215</v>
      </c>
      <c r="G474" s="239"/>
      <c r="H474" s="242">
        <v>52.6</v>
      </c>
      <c r="I474" s="243"/>
      <c r="J474" s="239"/>
      <c r="K474" s="239"/>
      <c r="L474" s="244"/>
      <c r="M474" s="245"/>
      <c r="N474" s="246"/>
      <c r="O474" s="246"/>
      <c r="P474" s="246"/>
      <c r="Q474" s="246"/>
      <c r="R474" s="246"/>
      <c r="S474" s="246"/>
      <c r="T474" s="247"/>
      <c r="AT474" s="248" t="s">
        <v>163</v>
      </c>
      <c r="AU474" s="248" t="s">
        <v>90</v>
      </c>
      <c r="AV474" s="16" t="s">
        <v>153</v>
      </c>
      <c r="AW474" s="16" t="s">
        <v>36</v>
      </c>
      <c r="AX474" s="16" t="s">
        <v>88</v>
      </c>
      <c r="AY474" s="248" t="s">
        <v>152</v>
      </c>
    </row>
    <row r="475" spans="1:65" s="2" customFormat="1" ht="16.5" customHeight="1">
      <c r="A475" s="35"/>
      <c r="B475" s="36"/>
      <c r="C475" s="249" t="s">
        <v>649</v>
      </c>
      <c r="D475" s="249" t="s">
        <v>253</v>
      </c>
      <c r="E475" s="250" t="s">
        <v>650</v>
      </c>
      <c r="F475" s="251" t="s">
        <v>651</v>
      </c>
      <c r="G475" s="252" t="s">
        <v>350</v>
      </c>
      <c r="H475" s="253">
        <v>53.652000000000001</v>
      </c>
      <c r="I475" s="254"/>
      <c r="J475" s="255">
        <f>ROUND(I475*H475,2)</f>
        <v>0</v>
      </c>
      <c r="K475" s="251" t="s">
        <v>578</v>
      </c>
      <c r="L475" s="256"/>
      <c r="M475" s="257" t="s">
        <v>1</v>
      </c>
      <c r="N475" s="258" t="s">
        <v>45</v>
      </c>
      <c r="O475" s="72"/>
      <c r="P475" s="197">
        <f>O475*H475</f>
        <v>0</v>
      </c>
      <c r="Q475" s="197">
        <v>2.0000000000000001E-4</v>
      </c>
      <c r="R475" s="197">
        <f>Q475*H475</f>
        <v>1.0730400000000001E-2</v>
      </c>
      <c r="S475" s="197">
        <v>0</v>
      </c>
      <c r="T475" s="198">
        <f>S475*H475</f>
        <v>0</v>
      </c>
      <c r="U475" s="35"/>
      <c r="V475" s="35"/>
      <c r="W475" s="35"/>
      <c r="X475" s="35"/>
      <c r="Y475" s="35"/>
      <c r="Z475" s="35"/>
      <c r="AA475" s="35"/>
      <c r="AB475" s="35"/>
      <c r="AC475" s="35"/>
      <c r="AD475" s="35"/>
      <c r="AE475" s="35"/>
      <c r="AR475" s="199" t="s">
        <v>366</v>
      </c>
      <c r="AT475" s="199" t="s">
        <v>253</v>
      </c>
      <c r="AU475" s="199" t="s">
        <v>90</v>
      </c>
      <c r="AY475" s="18" t="s">
        <v>152</v>
      </c>
      <c r="BE475" s="200">
        <f>IF(N475="základní",J475,0)</f>
        <v>0</v>
      </c>
      <c r="BF475" s="200">
        <f>IF(N475="snížená",J475,0)</f>
        <v>0</v>
      </c>
      <c r="BG475" s="200">
        <f>IF(N475="zákl. přenesená",J475,0)</f>
        <v>0</v>
      </c>
      <c r="BH475" s="200">
        <f>IF(N475="sníž. přenesená",J475,0)</f>
        <v>0</v>
      </c>
      <c r="BI475" s="200">
        <f>IF(N475="nulová",J475,0)</f>
        <v>0</v>
      </c>
      <c r="BJ475" s="18" t="s">
        <v>88</v>
      </c>
      <c r="BK475" s="200">
        <f>ROUND(I475*H475,2)</f>
        <v>0</v>
      </c>
      <c r="BL475" s="18" t="s">
        <v>258</v>
      </c>
      <c r="BM475" s="199" t="s">
        <v>652</v>
      </c>
    </row>
    <row r="476" spans="1:65" s="2" customFormat="1" ht="11.25">
      <c r="A476" s="35"/>
      <c r="B476" s="36"/>
      <c r="C476" s="37"/>
      <c r="D476" s="201" t="s">
        <v>161</v>
      </c>
      <c r="E476" s="37"/>
      <c r="F476" s="202" t="s">
        <v>651</v>
      </c>
      <c r="G476" s="37"/>
      <c r="H476" s="37"/>
      <c r="I476" s="203"/>
      <c r="J476" s="37"/>
      <c r="K476" s="37"/>
      <c r="L476" s="40"/>
      <c r="M476" s="204"/>
      <c r="N476" s="205"/>
      <c r="O476" s="72"/>
      <c r="P476" s="72"/>
      <c r="Q476" s="72"/>
      <c r="R476" s="72"/>
      <c r="S476" s="72"/>
      <c r="T476" s="73"/>
      <c r="U476" s="35"/>
      <c r="V476" s="35"/>
      <c r="W476" s="35"/>
      <c r="X476" s="35"/>
      <c r="Y476" s="35"/>
      <c r="Z476" s="35"/>
      <c r="AA476" s="35"/>
      <c r="AB476" s="35"/>
      <c r="AC476" s="35"/>
      <c r="AD476" s="35"/>
      <c r="AE476" s="35"/>
      <c r="AT476" s="18" t="s">
        <v>161</v>
      </c>
      <c r="AU476" s="18" t="s">
        <v>90</v>
      </c>
    </row>
    <row r="477" spans="1:65" s="13" customFormat="1" ht="11.25">
      <c r="B477" s="206"/>
      <c r="C477" s="207"/>
      <c r="D477" s="201" t="s">
        <v>163</v>
      </c>
      <c r="E477" s="207"/>
      <c r="F477" s="209" t="s">
        <v>653</v>
      </c>
      <c r="G477" s="207"/>
      <c r="H477" s="210">
        <v>53.652000000000001</v>
      </c>
      <c r="I477" s="211"/>
      <c r="J477" s="207"/>
      <c r="K477" s="207"/>
      <c r="L477" s="212"/>
      <c r="M477" s="213"/>
      <c r="N477" s="214"/>
      <c r="O477" s="214"/>
      <c r="P477" s="214"/>
      <c r="Q477" s="214"/>
      <c r="R477" s="214"/>
      <c r="S477" s="214"/>
      <c r="T477" s="215"/>
      <c r="AT477" s="216" t="s">
        <v>163</v>
      </c>
      <c r="AU477" s="216" t="s">
        <v>90</v>
      </c>
      <c r="AV477" s="13" t="s">
        <v>90</v>
      </c>
      <c r="AW477" s="13" t="s">
        <v>4</v>
      </c>
      <c r="AX477" s="13" t="s">
        <v>88</v>
      </c>
      <c r="AY477" s="216" t="s">
        <v>152</v>
      </c>
    </row>
    <row r="478" spans="1:65" s="2" customFormat="1" ht="24.2" customHeight="1">
      <c r="A478" s="35"/>
      <c r="B478" s="36"/>
      <c r="C478" s="188" t="s">
        <v>654</v>
      </c>
      <c r="D478" s="188" t="s">
        <v>155</v>
      </c>
      <c r="E478" s="189" t="s">
        <v>655</v>
      </c>
      <c r="F478" s="190" t="s">
        <v>656</v>
      </c>
      <c r="G478" s="191" t="s">
        <v>279</v>
      </c>
      <c r="H478" s="192">
        <v>1.7150000000000001</v>
      </c>
      <c r="I478" s="193"/>
      <c r="J478" s="194">
        <f>ROUND(I478*H478,2)</f>
        <v>0</v>
      </c>
      <c r="K478" s="190" t="s">
        <v>578</v>
      </c>
      <c r="L478" s="40"/>
      <c r="M478" s="195" t="s">
        <v>1</v>
      </c>
      <c r="N478" s="196" t="s">
        <v>45</v>
      </c>
      <c r="O478" s="72"/>
      <c r="P478" s="197">
        <f>O478*H478</f>
        <v>0</v>
      </c>
      <c r="Q478" s="197">
        <v>0</v>
      </c>
      <c r="R478" s="197">
        <f>Q478*H478</f>
        <v>0</v>
      </c>
      <c r="S478" s="197">
        <v>0</v>
      </c>
      <c r="T478" s="198">
        <f>S478*H478</f>
        <v>0</v>
      </c>
      <c r="U478" s="35"/>
      <c r="V478" s="35"/>
      <c r="W478" s="35"/>
      <c r="X478" s="35"/>
      <c r="Y478" s="35"/>
      <c r="Z478" s="35"/>
      <c r="AA478" s="35"/>
      <c r="AB478" s="35"/>
      <c r="AC478" s="35"/>
      <c r="AD478" s="35"/>
      <c r="AE478" s="35"/>
      <c r="AR478" s="199" t="s">
        <v>258</v>
      </c>
      <c r="AT478" s="199" t="s">
        <v>155</v>
      </c>
      <c r="AU478" s="199" t="s">
        <v>90</v>
      </c>
      <c r="AY478" s="18" t="s">
        <v>152</v>
      </c>
      <c r="BE478" s="200">
        <f>IF(N478="základní",J478,0)</f>
        <v>0</v>
      </c>
      <c r="BF478" s="200">
        <f>IF(N478="snížená",J478,0)</f>
        <v>0</v>
      </c>
      <c r="BG478" s="200">
        <f>IF(N478="zákl. přenesená",J478,0)</f>
        <v>0</v>
      </c>
      <c r="BH478" s="200">
        <f>IF(N478="sníž. přenesená",J478,0)</f>
        <v>0</v>
      </c>
      <c r="BI478" s="200">
        <f>IF(N478="nulová",J478,0)</f>
        <v>0</v>
      </c>
      <c r="BJ478" s="18" t="s">
        <v>88</v>
      </c>
      <c r="BK478" s="200">
        <f>ROUND(I478*H478,2)</f>
        <v>0</v>
      </c>
      <c r="BL478" s="18" t="s">
        <v>258</v>
      </c>
      <c r="BM478" s="199" t="s">
        <v>657</v>
      </c>
    </row>
    <row r="479" spans="1:65" s="2" customFormat="1" ht="29.25">
      <c r="A479" s="35"/>
      <c r="B479" s="36"/>
      <c r="C479" s="37"/>
      <c r="D479" s="201" t="s">
        <v>161</v>
      </c>
      <c r="E479" s="37"/>
      <c r="F479" s="202" t="s">
        <v>658</v>
      </c>
      <c r="G479" s="37"/>
      <c r="H479" s="37"/>
      <c r="I479" s="203"/>
      <c r="J479" s="37"/>
      <c r="K479" s="37"/>
      <c r="L479" s="40"/>
      <c r="M479" s="204"/>
      <c r="N479" s="205"/>
      <c r="O479" s="72"/>
      <c r="P479" s="72"/>
      <c r="Q479" s="72"/>
      <c r="R479" s="72"/>
      <c r="S479" s="72"/>
      <c r="T479" s="73"/>
      <c r="U479" s="35"/>
      <c r="V479" s="35"/>
      <c r="W479" s="35"/>
      <c r="X479" s="35"/>
      <c r="Y479" s="35"/>
      <c r="Z479" s="35"/>
      <c r="AA479" s="35"/>
      <c r="AB479" s="35"/>
      <c r="AC479" s="35"/>
      <c r="AD479" s="35"/>
      <c r="AE479" s="35"/>
      <c r="AT479" s="18" t="s">
        <v>161</v>
      </c>
      <c r="AU479" s="18" t="s">
        <v>90</v>
      </c>
    </row>
    <row r="480" spans="1:65" s="2" customFormat="1" ht="24.2" customHeight="1">
      <c r="A480" s="35"/>
      <c r="B480" s="36"/>
      <c r="C480" s="188" t="s">
        <v>659</v>
      </c>
      <c r="D480" s="188" t="s">
        <v>155</v>
      </c>
      <c r="E480" s="189" t="s">
        <v>660</v>
      </c>
      <c r="F480" s="190" t="s">
        <v>661</v>
      </c>
      <c r="G480" s="191" t="s">
        <v>279</v>
      </c>
      <c r="H480" s="192">
        <v>1.7150000000000001</v>
      </c>
      <c r="I480" s="193"/>
      <c r="J480" s="194">
        <f>ROUND(I480*H480,2)</f>
        <v>0</v>
      </c>
      <c r="K480" s="190" t="s">
        <v>578</v>
      </c>
      <c r="L480" s="40"/>
      <c r="M480" s="195" t="s">
        <v>1</v>
      </c>
      <c r="N480" s="196" t="s">
        <v>45</v>
      </c>
      <c r="O480" s="72"/>
      <c r="P480" s="197">
        <f>O480*H480</f>
        <v>0</v>
      </c>
      <c r="Q480" s="197">
        <v>0</v>
      </c>
      <c r="R480" s="197">
        <f>Q480*H480</f>
        <v>0</v>
      </c>
      <c r="S480" s="197">
        <v>0</v>
      </c>
      <c r="T480" s="198">
        <f>S480*H480</f>
        <v>0</v>
      </c>
      <c r="U480" s="35"/>
      <c r="V480" s="35"/>
      <c r="W480" s="35"/>
      <c r="X480" s="35"/>
      <c r="Y480" s="35"/>
      <c r="Z480" s="35"/>
      <c r="AA480" s="35"/>
      <c r="AB480" s="35"/>
      <c r="AC480" s="35"/>
      <c r="AD480" s="35"/>
      <c r="AE480" s="35"/>
      <c r="AR480" s="199" t="s">
        <v>258</v>
      </c>
      <c r="AT480" s="199" t="s">
        <v>155</v>
      </c>
      <c r="AU480" s="199" t="s">
        <v>90</v>
      </c>
      <c r="AY480" s="18" t="s">
        <v>152</v>
      </c>
      <c r="BE480" s="200">
        <f>IF(N480="základní",J480,0)</f>
        <v>0</v>
      </c>
      <c r="BF480" s="200">
        <f>IF(N480="snížená",J480,0)</f>
        <v>0</v>
      </c>
      <c r="BG480" s="200">
        <f>IF(N480="zákl. přenesená",J480,0)</f>
        <v>0</v>
      </c>
      <c r="BH480" s="200">
        <f>IF(N480="sníž. přenesená",J480,0)</f>
        <v>0</v>
      </c>
      <c r="BI480" s="200">
        <f>IF(N480="nulová",J480,0)</f>
        <v>0</v>
      </c>
      <c r="BJ480" s="18" t="s">
        <v>88</v>
      </c>
      <c r="BK480" s="200">
        <f>ROUND(I480*H480,2)</f>
        <v>0</v>
      </c>
      <c r="BL480" s="18" t="s">
        <v>258</v>
      </c>
      <c r="BM480" s="199" t="s">
        <v>662</v>
      </c>
    </row>
    <row r="481" spans="1:65" s="2" customFormat="1" ht="29.25">
      <c r="A481" s="35"/>
      <c r="B481" s="36"/>
      <c r="C481" s="37"/>
      <c r="D481" s="201" t="s">
        <v>161</v>
      </c>
      <c r="E481" s="37"/>
      <c r="F481" s="202" t="s">
        <v>663</v>
      </c>
      <c r="G481" s="37"/>
      <c r="H481" s="37"/>
      <c r="I481" s="203"/>
      <c r="J481" s="37"/>
      <c r="K481" s="37"/>
      <c r="L481" s="40"/>
      <c r="M481" s="204"/>
      <c r="N481" s="205"/>
      <c r="O481" s="72"/>
      <c r="P481" s="72"/>
      <c r="Q481" s="72"/>
      <c r="R481" s="72"/>
      <c r="S481" s="72"/>
      <c r="T481" s="73"/>
      <c r="U481" s="35"/>
      <c r="V481" s="35"/>
      <c r="W481" s="35"/>
      <c r="X481" s="35"/>
      <c r="Y481" s="35"/>
      <c r="Z481" s="35"/>
      <c r="AA481" s="35"/>
      <c r="AB481" s="35"/>
      <c r="AC481" s="35"/>
      <c r="AD481" s="35"/>
      <c r="AE481" s="35"/>
      <c r="AT481" s="18" t="s">
        <v>161</v>
      </c>
      <c r="AU481" s="18" t="s">
        <v>90</v>
      </c>
    </row>
    <row r="482" spans="1:65" s="2" customFormat="1" ht="24.2" customHeight="1">
      <c r="A482" s="35"/>
      <c r="B482" s="36"/>
      <c r="C482" s="188" t="s">
        <v>664</v>
      </c>
      <c r="D482" s="188" t="s">
        <v>155</v>
      </c>
      <c r="E482" s="189" t="s">
        <v>665</v>
      </c>
      <c r="F482" s="190" t="s">
        <v>666</v>
      </c>
      <c r="G482" s="191" t="s">
        <v>279</v>
      </c>
      <c r="H482" s="192">
        <v>1.7150000000000001</v>
      </c>
      <c r="I482" s="193"/>
      <c r="J482" s="194">
        <f>ROUND(I482*H482,2)</f>
        <v>0</v>
      </c>
      <c r="K482" s="190" t="s">
        <v>578</v>
      </c>
      <c r="L482" s="40"/>
      <c r="M482" s="195" t="s">
        <v>1</v>
      </c>
      <c r="N482" s="196" t="s">
        <v>45</v>
      </c>
      <c r="O482" s="72"/>
      <c r="P482" s="197">
        <f>O482*H482</f>
        <v>0</v>
      </c>
      <c r="Q482" s="197">
        <v>0</v>
      </c>
      <c r="R482" s="197">
        <f>Q482*H482</f>
        <v>0</v>
      </c>
      <c r="S482" s="197">
        <v>0</v>
      </c>
      <c r="T482" s="198">
        <f>S482*H482</f>
        <v>0</v>
      </c>
      <c r="U482" s="35"/>
      <c r="V482" s="35"/>
      <c r="W482" s="35"/>
      <c r="X482" s="35"/>
      <c r="Y482" s="35"/>
      <c r="Z482" s="35"/>
      <c r="AA482" s="35"/>
      <c r="AB482" s="35"/>
      <c r="AC482" s="35"/>
      <c r="AD482" s="35"/>
      <c r="AE482" s="35"/>
      <c r="AR482" s="199" t="s">
        <v>258</v>
      </c>
      <c r="AT482" s="199" t="s">
        <v>155</v>
      </c>
      <c r="AU482" s="199" t="s">
        <v>90</v>
      </c>
      <c r="AY482" s="18" t="s">
        <v>152</v>
      </c>
      <c r="BE482" s="200">
        <f>IF(N482="základní",J482,0)</f>
        <v>0</v>
      </c>
      <c r="BF482" s="200">
        <f>IF(N482="snížená",J482,0)</f>
        <v>0</v>
      </c>
      <c r="BG482" s="200">
        <f>IF(N482="zákl. přenesená",J482,0)</f>
        <v>0</v>
      </c>
      <c r="BH482" s="200">
        <f>IF(N482="sníž. přenesená",J482,0)</f>
        <v>0</v>
      </c>
      <c r="BI482" s="200">
        <f>IF(N482="nulová",J482,0)</f>
        <v>0</v>
      </c>
      <c r="BJ482" s="18" t="s">
        <v>88</v>
      </c>
      <c r="BK482" s="200">
        <f>ROUND(I482*H482,2)</f>
        <v>0</v>
      </c>
      <c r="BL482" s="18" t="s">
        <v>258</v>
      </c>
      <c r="BM482" s="199" t="s">
        <v>667</v>
      </c>
    </row>
    <row r="483" spans="1:65" s="2" customFormat="1" ht="29.25">
      <c r="A483" s="35"/>
      <c r="B483" s="36"/>
      <c r="C483" s="37"/>
      <c r="D483" s="201" t="s">
        <v>161</v>
      </c>
      <c r="E483" s="37"/>
      <c r="F483" s="202" t="s">
        <v>668</v>
      </c>
      <c r="G483" s="37"/>
      <c r="H483" s="37"/>
      <c r="I483" s="203"/>
      <c r="J483" s="37"/>
      <c r="K483" s="37"/>
      <c r="L483" s="40"/>
      <c r="M483" s="204"/>
      <c r="N483" s="205"/>
      <c r="O483" s="72"/>
      <c r="P483" s="72"/>
      <c r="Q483" s="72"/>
      <c r="R483" s="72"/>
      <c r="S483" s="72"/>
      <c r="T483" s="73"/>
      <c r="U483" s="35"/>
      <c r="V483" s="35"/>
      <c r="W483" s="35"/>
      <c r="X483" s="35"/>
      <c r="Y483" s="35"/>
      <c r="Z483" s="35"/>
      <c r="AA483" s="35"/>
      <c r="AB483" s="35"/>
      <c r="AC483" s="35"/>
      <c r="AD483" s="35"/>
      <c r="AE483" s="35"/>
      <c r="AT483" s="18" t="s">
        <v>161</v>
      </c>
      <c r="AU483" s="18" t="s">
        <v>90</v>
      </c>
    </row>
    <row r="484" spans="1:65" s="12" customFormat="1" ht="22.9" customHeight="1">
      <c r="B484" s="172"/>
      <c r="C484" s="173"/>
      <c r="D484" s="174" t="s">
        <v>79</v>
      </c>
      <c r="E484" s="186" t="s">
        <v>669</v>
      </c>
      <c r="F484" s="186" t="s">
        <v>670</v>
      </c>
      <c r="G484" s="173"/>
      <c r="H484" s="173"/>
      <c r="I484" s="176"/>
      <c r="J484" s="187">
        <f>BK484</f>
        <v>0</v>
      </c>
      <c r="K484" s="173"/>
      <c r="L484" s="178"/>
      <c r="M484" s="179"/>
      <c r="N484" s="180"/>
      <c r="O484" s="180"/>
      <c r="P484" s="181">
        <f>SUM(P485:P512)</f>
        <v>0</v>
      </c>
      <c r="Q484" s="180"/>
      <c r="R484" s="181">
        <f>SUM(R485:R512)</f>
        <v>0.15137325000000001</v>
      </c>
      <c r="S484" s="180"/>
      <c r="T484" s="182">
        <f>SUM(T485:T512)</f>
        <v>6.8543999999999994E-2</v>
      </c>
      <c r="AR484" s="183" t="s">
        <v>90</v>
      </c>
      <c r="AT484" s="184" t="s">
        <v>79</v>
      </c>
      <c r="AU484" s="184" t="s">
        <v>88</v>
      </c>
      <c r="AY484" s="183" t="s">
        <v>152</v>
      </c>
      <c r="BK484" s="185">
        <f>SUM(BK485:BK512)</f>
        <v>0</v>
      </c>
    </row>
    <row r="485" spans="1:65" s="2" customFormat="1" ht="16.5" customHeight="1">
      <c r="A485" s="35"/>
      <c r="B485" s="36"/>
      <c r="C485" s="188" t="s">
        <v>671</v>
      </c>
      <c r="D485" s="188" t="s">
        <v>155</v>
      </c>
      <c r="E485" s="189" t="s">
        <v>672</v>
      </c>
      <c r="F485" s="190" t="s">
        <v>673</v>
      </c>
      <c r="G485" s="191" t="s">
        <v>158</v>
      </c>
      <c r="H485" s="192">
        <v>6.0449999999999999</v>
      </c>
      <c r="I485" s="193"/>
      <c r="J485" s="194">
        <f>ROUND(I485*H485,2)</f>
        <v>0</v>
      </c>
      <c r="K485" s="190" t="s">
        <v>169</v>
      </c>
      <c r="L485" s="40"/>
      <c r="M485" s="195" t="s">
        <v>1</v>
      </c>
      <c r="N485" s="196" t="s">
        <v>45</v>
      </c>
      <c r="O485" s="72"/>
      <c r="P485" s="197">
        <f>O485*H485</f>
        <v>0</v>
      </c>
      <c r="Q485" s="197">
        <v>2.9999999999999997E-4</v>
      </c>
      <c r="R485" s="197">
        <f>Q485*H485</f>
        <v>1.8134999999999998E-3</v>
      </c>
      <c r="S485" s="197">
        <v>0</v>
      </c>
      <c r="T485" s="198">
        <f>S485*H485</f>
        <v>0</v>
      </c>
      <c r="U485" s="35"/>
      <c r="V485" s="35"/>
      <c r="W485" s="35"/>
      <c r="X485" s="35"/>
      <c r="Y485" s="35"/>
      <c r="Z485" s="35"/>
      <c r="AA485" s="35"/>
      <c r="AB485" s="35"/>
      <c r="AC485" s="35"/>
      <c r="AD485" s="35"/>
      <c r="AE485" s="35"/>
      <c r="AR485" s="199" t="s">
        <v>258</v>
      </c>
      <c r="AT485" s="199" t="s">
        <v>155</v>
      </c>
      <c r="AU485" s="199" t="s">
        <v>90</v>
      </c>
      <c r="AY485" s="18" t="s">
        <v>152</v>
      </c>
      <c r="BE485" s="200">
        <f>IF(N485="základní",J485,0)</f>
        <v>0</v>
      </c>
      <c r="BF485" s="200">
        <f>IF(N485="snížená",J485,0)</f>
        <v>0</v>
      </c>
      <c r="BG485" s="200">
        <f>IF(N485="zákl. přenesená",J485,0)</f>
        <v>0</v>
      </c>
      <c r="BH485" s="200">
        <f>IF(N485="sníž. přenesená",J485,0)</f>
        <v>0</v>
      </c>
      <c r="BI485" s="200">
        <f>IF(N485="nulová",J485,0)</f>
        <v>0</v>
      </c>
      <c r="BJ485" s="18" t="s">
        <v>88</v>
      </c>
      <c r="BK485" s="200">
        <f>ROUND(I485*H485,2)</f>
        <v>0</v>
      </c>
      <c r="BL485" s="18" t="s">
        <v>258</v>
      </c>
      <c r="BM485" s="199" t="s">
        <v>674</v>
      </c>
    </row>
    <row r="486" spans="1:65" s="2" customFormat="1" ht="19.5">
      <c r="A486" s="35"/>
      <c r="B486" s="36"/>
      <c r="C486" s="37"/>
      <c r="D486" s="201" t="s">
        <v>161</v>
      </c>
      <c r="E486" s="37"/>
      <c r="F486" s="202" t="s">
        <v>675</v>
      </c>
      <c r="G486" s="37"/>
      <c r="H486" s="37"/>
      <c r="I486" s="203"/>
      <c r="J486" s="37"/>
      <c r="K486" s="37"/>
      <c r="L486" s="40"/>
      <c r="M486" s="204"/>
      <c r="N486" s="205"/>
      <c r="O486" s="72"/>
      <c r="P486" s="72"/>
      <c r="Q486" s="72"/>
      <c r="R486" s="72"/>
      <c r="S486" s="72"/>
      <c r="T486" s="73"/>
      <c r="U486" s="35"/>
      <c r="V486" s="35"/>
      <c r="W486" s="35"/>
      <c r="X486" s="35"/>
      <c r="Y486" s="35"/>
      <c r="Z486" s="35"/>
      <c r="AA486" s="35"/>
      <c r="AB486" s="35"/>
      <c r="AC486" s="35"/>
      <c r="AD486" s="35"/>
      <c r="AE486" s="35"/>
      <c r="AT486" s="18" t="s">
        <v>161</v>
      </c>
      <c r="AU486" s="18" t="s">
        <v>90</v>
      </c>
    </row>
    <row r="487" spans="1:65" s="15" customFormat="1" ht="11.25">
      <c r="B487" s="228"/>
      <c r="C487" s="229"/>
      <c r="D487" s="201" t="s">
        <v>163</v>
      </c>
      <c r="E487" s="230" t="s">
        <v>1</v>
      </c>
      <c r="F487" s="231" t="s">
        <v>676</v>
      </c>
      <c r="G487" s="229"/>
      <c r="H487" s="230" t="s">
        <v>1</v>
      </c>
      <c r="I487" s="232"/>
      <c r="J487" s="229"/>
      <c r="K487" s="229"/>
      <c r="L487" s="233"/>
      <c r="M487" s="234"/>
      <c r="N487" s="235"/>
      <c r="O487" s="235"/>
      <c r="P487" s="235"/>
      <c r="Q487" s="235"/>
      <c r="R487" s="235"/>
      <c r="S487" s="235"/>
      <c r="T487" s="236"/>
      <c r="AT487" s="237" t="s">
        <v>163</v>
      </c>
      <c r="AU487" s="237" t="s">
        <v>90</v>
      </c>
      <c r="AV487" s="15" t="s">
        <v>88</v>
      </c>
      <c r="AW487" s="15" t="s">
        <v>36</v>
      </c>
      <c r="AX487" s="15" t="s">
        <v>80</v>
      </c>
      <c r="AY487" s="237" t="s">
        <v>152</v>
      </c>
    </row>
    <row r="488" spans="1:65" s="13" customFormat="1" ht="11.25">
      <c r="B488" s="206"/>
      <c r="C488" s="207"/>
      <c r="D488" s="201" t="s">
        <v>163</v>
      </c>
      <c r="E488" s="208" t="s">
        <v>1</v>
      </c>
      <c r="F488" s="209" t="s">
        <v>677</v>
      </c>
      <c r="G488" s="207"/>
      <c r="H488" s="210">
        <v>6.0449999999999999</v>
      </c>
      <c r="I488" s="211"/>
      <c r="J488" s="207"/>
      <c r="K488" s="207"/>
      <c r="L488" s="212"/>
      <c r="M488" s="213"/>
      <c r="N488" s="214"/>
      <c r="O488" s="214"/>
      <c r="P488" s="214"/>
      <c r="Q488" s="214"/>
      <c r="R488" s="214"/>
      <c r="S488" s="214"/>
      <c r="T488" s="215"/>
      <c r="AT488" s="216" t="s">
        <v>163</v>
      </c>
      <c r="AU488" s="216" t="s">
        <v>90</v>
      </c>
      <c r="AV488" s="13" t="s">
        <v>90</v>
      </c>
      <c r="AW488" s="13" t="s">
        <v>36</v>
      </c>
      <c r="AX488" s="13" t="s">
        <v>80</v>
      </c>
      <c r="AY488" s="216" t="s">
        <v>152</v>
      </c>
    </row>
    <row r="489" spans="1:65" s="14" customFormat="1" ht="11.25">
      <c r="B489" s="217"/>
      <c r="C489" s="218"/>
      <c r="D489" s="201" t="s">
        <v>163</v>
      </c>
      <c r="E489" s="219" t="s">
        <v>1</v>
      </c>
      <c r="F489" s="220" t="s">
        <v>165</v>
      </c>
      <c r="G489" s="218"/>
      <c r="H489" s="221">
        <v>6.0449999999999999</v>
      </c>
      <c r="I489" s="222"/>
      <c r="J489" s="218"/>
      <c r="K489" s="218"/>
      <c r="L489" s="223"/>
      <c r="M489" s="224"/>
      <c r="N489" s="225"/>
      <c r="O489" s="225"/>
      <c r="P489" s="225"/>
      <c r="Q489" s="225"/>
      <c r="R489" s="225"/>
      <c r="S489" s="225"/>
      <c r="T489" s="226"/>
      <c r="AT489" s="227" t="s">
        <v>163</v>
      </c>
      <c r="AU489" s="227" t="s">
        <v>90</v>
      </c>
      <c r="AV489" s="14" t="s">
        <v>159</v>
      </c>
      <c r="AW489" s="14" t="s">
        <v>36</v>
      </c>
      <c r="AX489" s="14" t="s">
        <v>88</v>
      </c>
      <c r="AY489" s="227" t="s">
        <v>152</v>
      </c>
    </row>
    <row r="490" spans="1:65" s="2" customFormat="1" ht="16.5" customHeight="1">
      <c r="A490" s="35"/>
      <c r="B490" s="36"/>
      <c r="C490" s="188" t="s">
        <v>678</v>
      </c>
      <c r="D490" s="188" t="s">
        <v>155</v>
      </c>
      <c r="E490" s="189" t="s">
        <v>679</v>
      </c>
      <c r="F490" s="190" t="s">
        <v>680</v>
      </c>
      <c r="G490" s="191" t="s">
        <v>158</v>
      </c>
      <c r="H490" s="192">
        <v>6.0449999999999999</v>
      </c>
      <c r="I490" s="193"/>
      <c r="J490" s="194">
        <f>ROUND(I490*H490,2)</f>
        <v>0</v>
      </c>
      <c r="K490" s="190" t="s">
        <v>169</v>
      </c>
      <c r="L490" s="40"/>
      <c r="M490" s="195" t="s">
        <v>1</v>
      </c>
      <c r="N490" s="196" t="s">
        <v>45</v>
      </c>
      <c r="O490" s="72"/>
      <c r="P490" s="197">
        <f>O490*H490</f>
        <v>0</v>
      </c>
      <c r="Q490" s="197">
        <v>4.4999999999999997E-3</v>
      </c>
      <c r="R490" s="197">
        <f>Q490*H490</f>
        <v>2.7202499999999998E-2</v>
      </c>
      <c r="S490" s="197">
        <v>0</v>
      </c>
      <c r="T490" s="198">
        <f>S490*H490</f>
        <v>0</v>
      </c>
      <c r="U490" s="35"/>
      <c r="V490" s="35"/>
      <c r="W490" s="35"/>
      <c r="X490" s="35"/>
      <c r="Y490" s="35"/>
      <c r="Z490" s="35"/>
      <c r="AA490" s="35"/>
      <c r="AB490" s="35"/>
      <c r="AC490" s="35"/>
      <c r="AD490" s="35"/>
      <c r="AE490" s="35"/>
      <c r="AR490" s="199" t="s">
        <v>258</v>
      </c>
      <c r="AT490" s="199" t="s">
        <v>155</v>
      </c>
      <c r="AU490" s="199" t="s">
        <v>90</v>
      </c>
      <c r="AY490" s="18" t="s">
        <v>152</v>
      </c>
      <c r="BE490" s="200">
        <f>IF(N490="základní",J490,0)</f>
        <v>0</v>
      </c>
      <c r="BF490" s="200">
        <f>IF(N490="snížená",J490,0)</f>
        <v>0</v>
      </c>
      <c r="BG490" s="200">
        <f>IF(N490="zákl. přenesená",J490,0)</f>
        <v>0</v>
      </c>
      <c r="BH490" s="200">
        <f>IF(N490="sníž. přenesená",J490,0)</f>
        <v>0</v>
      </c>
      <c r="BI490" s="200">
        <f>IF(N490="nulová",J490,0)</f>
        <v>0</v>
      </c>
      <c r="BJ490" s="18" t="s">
        <v>88</v>
      </c>
      <c r="BK490" s="200">
        <f>ROUND(I490*H490,2)</f>
        <v>0</v>
      </c>
      <c r="BL490" s="18" t="s">
        <v>258</v>
      </c>
      <c r="BM490" s="199" t="s">
        <v>681</v>
      </c>
    </row>
    <row r="491" spans="1:65" s="2" customFormat="1" ht="19.5">
      <c r="A491" s="35"/>
      <c r="B491" s="36"/>
      <c r="C491" s="37"/>
      <c r="D491" s="201" t="s">
        <v>161</v>
      </c>
      <c r="E491" s="37"/>
      <c r="F491" s="202" t="s">
        <v>682</v>
      </c>
      <c r="G491" s="37"/>
      <c r="H491" s="37"/>
      <c r="I491" s="203"/>
      <c r="J491" s="37"/>
      <c r="K491" s="37"/>
      <c r="L491" s="40"/>
      <c r="M491" s="204"/>
      <c r="N491" s="205"/>
      <c r="O491" s="72"/>
      <c r="P491" s="72"/>
      <c r="Q491" s="72"/>
      <c r="R491" s="72"/>
      <c r="S491" s="72"/>
      <c r="T491" s="73"/>
      <c r="U491" s="35"/>
      <c r="V491" s="35"/>
      <c r="W491" s="35"/>
      <c r="X491" s="35"/>
      <c r="Y491" s="35"/>
      <c r="Z491" s="35"/>
      <c r="AA491" s="35"/>
      <c r="AB491" s="35"/>
      <c r="AC491" s="35"/>
      <c r="AD491" s="35"/>
      <c r="AE491" s="35"/>
      <c r="AT491" s="18" t="s">
        <v>161</v>
      </c>
      <c r="AU491" s="18" t="s">
        <v>90</v>
      </c>
    </row>
    <row r="492" spans="1:65" s="2" customFormat="1" ht="24.2" customHeight="1">
      <c r="A492" s="35"/>
      <c r="B492" s="36"/>
      <c r="C492" s="188" t="s">
        <v>683</v>
      </c>
      <c r="D492" s="188" t="s">
        <v>155</v>
      </c>
      <c r="E492" s="189" t="s">
        <v>684</v>
      </c>
      <c r="F492" s="190" t="s">
        <v>685</v>
      </c>
      <c r="G492" s="191" t="s">
        <v>158</v>
      </c>
      <c r="H492" s="192">
        <v>2.52</v>
      </c>
      <c r="I492" s="193"/>
      <c r="J492" s="194">
        <f>ROUND(I492*H492,2)</f>
        <v>0</v>
      </c>
      <c r="K492" s="190" t="s">
        <v>169</v>
      </c>
      <c r="L492" s="40"/>
      <c r="M492" s="195" t="s">
        <v>1</v>
      </c>
      <c r="N492" s="196" t="s">
        <v>45</v>
      </c>
      <c r="O492" s="72"/>
      <c r="P492" s="197">
        <f>O492*H492</f>
        <v>0</v>
      </c>
      <c r="Q492" s="197">
        <v>0</v>
      </c>
      <c r="R492" s="197">
        <f>Q492*H492</f>
        <v>0</v>
      </c>
      <c r="S492" s="197">
        <v>2.7199999999999998E-2</v>
      </c>
      <c r="T492" s="198">
        <f>S492*H492</f>
        <v>6.8543999999999994E-2</v>
      </c>
      <c r="U492" s="35"/>
      <c r="V492" s="35"/>
      <c r="W492" s="35"/>
      <c r="X492" s="35"/>
      <c r="Y492" s="35"/>
      <c r="Z492" s="35"/>
      <c r="AA492" s="35"/>
      <c r="AB492" s="35"/>
      <c r="AC492" s="35"/>
      <c r="AD492" s="35"/>
      <c r="AE492" s="35"/>
      <c r="AR492" s="199" t="s">
        <v>258</v>
      </c>
      <c r="AT492" s="199" t="s">
        <v>155</v>
      </c>
      <c r="AU492" s="199" t="s">
        <v>90</v>
      </c>
      <c r="AY492" s="18" t="s">
        <v>152</v>
      </c>
      <c r="BE492" s="200">
        <f>IF(N492="základní",J492,0)</f>
        <v>0</v>
      </c>
      <c r="BF492" s="200">
        <f>IF(N492="snížená",J492,0)</f>
        <v>0</v>
      </c>
      <c r="BG492" s="200">
        <f>IF(N492="zákl. přenesená",J492,0)</f>
        <v>0</v>
      </c>
      <c r="BH492" s="200">
        <f>IF(N492="sníž. přenesená",J492,0)</f>
        <v>0</v>
      </c>
      <c r="BI492" s="200">
        <f>IF(N492="nulová",J492,0)</f>
        <v>0</v>
      </c>
      <c r="BJ492" s="18" t="s">
        <v>88</v>
      </c>
      <c r="BK492" s="200">
        <f>ROUND(I492*H492,2)</f>
        <v>0</v>
      </c>
      <c r="BL492" s="18" t="s">
        <v>258</v>
      </c>
      <c r="BM492" s="199" t="s">
        <v>686</v>
      </c>
    </row>
    <row r="493" spans="1:65" s="2" customFormat="1" ht="11.25">
      <c r="A493" s="35"/>
      <c r="B493" s="36"/>
      <c r="C493" s="37"/>
      <c r="D493" s="201" t="s">
        <v>161</v>
      </c>
      <c r="E493" s="37"/>
      <c r="F493" s="202" t="s">
        <v>687</v>
      </c>
      <c r="G493" s="37"/>
      <c r="H493" s="37"/>
      <c r="I493" s="203"/>
      <c r="J493" s="37"/>
      <c r="K493" s="37"/>
      <c r="L493" s="40"/>
      <c r="M493" s="204"/>
      <c r="N493" s="205"/>
      <c r="O493" s="72"/>
      <c r="P493" s="72"/>
      <c r="Q493" s="72"/>
      <c r="R493" s="72"/>
      <c r="S493" s="72"/>
      <c r="T493" s="73"/>
      <c r="U493" s="35"/>
      <c r="V493" s="35"/>
      <c r="W493" s="35"/>
      <c r="X493" s="35"/>
      <c r="Y493" s="35"/>
      <c r="Z493" s="35"/>
      <c r="AA493" s="35"/>
      <c r="AB493" s="35"/>
      <c r="AC493" s="35"/>
      <c r="AD493" s="35"/>
      <c r="AE493" s="35"/>
      <c r="AT493" s="18" t="s">
        <v>161</v>
      </c>
      <c r="AU493" s="18" t="s">
        <v>90</v>
      </c>
    </row>
    <row r="494" spans="1:65" s="15" customFormat="1" ht="11.25">
      <c r="B494" s="228"/>
      <c r="C494" s="229"/>
      <c r="D494" s="201" t="s">
        <v>163</v>
      </c>
      <c r="E494" s="230" t="s">
        <v>1</v>
      </c>
      <c r="F494" s="231" t="s">
        <v>688</v>
      </c>
      <c r="G494" s="229"/>
      <c r="H494" s="230" t="s">
        <v>1</v>
      </c>
      <c r="I494" s="232"/>
      <c r="J494" s="229"/>
      <c r="K494" s="229"/>
      <c r="L494" s="233"/>
      <c r="M494" s="234"/>
      <c r="N494" s="235"/>
      <c r="O494" s="235"/>
      <c r="P494" s="235"/>
      <c r="Q494" s="235"/>
      <c r="R494" s="235"/>
      <c r="S494" s="235"/>
      <c r="T494" s="236"/>
      <c r="AT494" s="237" t="s">
        <v>163</v>
      </c>
      <c r="AU494" s="237" t="s">
        <v>90</v>
      </c>
      <c r="AV494" s="15" t="s">
        <v>88</v>
      </c>
      <c r="AW494" s="15" t="s">
        <v>36</v>
      </c>
      <c r="AX494" s="15" t="s">
        <v>80</v>
      </c>
      <c r="AY494" s="237" t="s">
        <v>152</v>
      </c>
    </row>
    <row r="495" spans="1:65" s="13" customFormat="1" ht="11.25">
      <c r="B495" s="206"/>
      <c r="C495" s="207"/>
      <c r="D495" s="201" t="s">
        <v>163</v>
      </c>
      <c r="E495" s="208" t="s">
        <v>1</v>
      </c>
      <c r="F495" s="209" t="s">
        <v>689</v>
      </c>
      <c r="G495" s="207"/>
      <c r="H495" s="210">
        <v>2.52</v>
      </c>
      <c r="I495" s="211"/>
      <c r="J495" s="207"/>
      <c r="K495" s="207"/>
      <c r="L495" s="212"/>
      <c r="M495" s="213"/>
      <c r="N495" s="214"/>
      <c r="O495" s="214"/>
      <c r="P495" s="214"/>
      <c r="Q495" s="214"/>
      <c r="R495" s="214"/>
      <c r="S495" s="214"/>
      <c r="T495" s="215"/>
      <c r="AT495" s="216" t="s">
        <v>163</v>
      </c>
      <c r="AU495" s="216" t="s">
        <v>90</v>
      </c>
      <c r="AV495" s="13" t="s">
        <v>90</v>
      </c>
      <c r="AW495" s="13" t="s">
        <v>36</v>
      </c>
      <c r="AX495" s="13" t="s">
        <v>80</v>
      </c>
      <c r="AY495" s="216" t="s">
        <v>152</v>
      </c>
    </row>
    <row r="496" spans="1:65" s="14" customFormat="1" ht="11.25">
      <c r="B496" s="217"/>
      <c r="C496" s="218"/>
      <c r="D496" s="201" t="s">
        <v>163</v>
      </c>
      <c r="E496" s="219" t="s">
        <v>1</v>
      </c>
      <c r="F496" s="220" t="s">
        <v>165</v>
      </c>
      <c r="G496" s="218"/>
      <c r="H496" s="221">
        <v>2.52</v>
      </c>
      <c r="I496" s="222"/>
      <c r="J496" s="218"/>
      <c r="K496" s="218"/>
      <c r="L496" s="223"/>
      <c r="M496" s="224"/>
      <c r="N496" s="225"/>
      <c r="O496" s="225"/>
      <c r="P496" s="225"/>
      <c r="Q496" s="225"/>
      <c r="R496" s="225"/>
      <c r="S496" s="225"/>
      <c r="T496" s="226"/>
      <c r="AT496" s="227" t="s">
        <v>163</v>
      </c>
      <c r="AU496" s="227" t="s">
        <v>90</v>
      </c>
      <c r="AV496" s="14" t="s">
        <v>159</v>
      </c>
      <c r="AW496" s="14" t="s">
        <v>36</v>
      </c>
      <c r="AX496" s="14" t="s">
        <v>88</v>
      </c>
      <c r="AY496" s="227" t="s">
        <v>152</v>
      </c>
    </row>
    <row r="497" spans="1:65" s="2" customFormat="1" ht="24.2" customHeight="1">
      <c r="A497" s="35"/>
      <c r="B497" s="36"/>
      <c r="C497" s="188" t="s">
        <v>690</v>
      </c>
      <c r="D497" s="188" t="s">
        <v>155</v>
      </c>
      <c r="E497" s="189" t="s">
        <v>691</v>
      </c>
      <c r="F497" s="190" t="s">
        <v>692</v>
      </c>
      <c r="G497" s="191" t="s">
        <v>158</v>
      </c>
      <c r="H497" s="192">
        <v>6.0449999999999999</v>
      </c>
      <c r="I497" s="193"/>
      <c r="J497" s="194">
        <f>ROUND(I497*H497,2)</f>
        <v>0</v>
      </c>
      <c r="K497" s="190" t="s">
        <v>169</v>
      </c>
      <c r="L497" s="40"/>
      <c r="M497" s="195" t="s">
        <v>1</v>
      </c>
      <c r="N497" s="196" t="s">
        <v>45</v>
      </c>
      <c r="O497" s="72"/>
      <c r="P497" s="197">
        <f>O497*H497</f>
        <v>0</v>
      </c>
      <c r="Q497" s="197">
        <v>6.0499999999999998E-3</v>
      </c>
      <c r="R497" s="197">
        <f>Q497*H497</f>
        <v>3.6572250000000001E-2</v>
      </c>
      <c r="S497" s="197">
        <v>0</v>
      </c>
      <c r="T497" s="198">
        <f>S497*H497</f>
        <v>0</v>
      </c>
      <c r="U497" s="35"/>
      <c r="V497" s="35"/>
      <c r="W497" s="35"/>
      <c r="X497" s="35"/>
      <c r="Y497" s="35"/>
      <c r="Z497" s="35"/>
      <c r="AA497" s="35"/>
      <c r="AB497" s="35"/>
      <c r="AC497" s="35"/>
      <c r="AD497" s="35"/>
      <c r="AE497" s="35"/>
      <c r="AR497" s="199" t="s">
        <v>258</v>
      </c>
      <c r="AT497" s="199" t="s">
        <v>155</v>
      </c>
      <c r="AU497" s="199" t="s">
        <v>90</v>
      </c>
      <c r="AY497" s="18" t="s">
        <v>152</v>
      </c>
      <c r="BE497" s="200">
        <f>IF(N497="základní",J497,0)</f>
        <v>0</v>
      </c>
      <c r="BF497" s="200">
        <f>IF(N497="snížená",J497,0)</f>
        <v>0</v>
      </c>
      <c r="BG497" s="200">
        <f>IF(N497="zákl. přenesená",J497,0)</f>
        <v>0</v>
      </c>
      <c r="BH497" s="200">
        <f>IF(N497="sníž. přenesená",J497,0)</f>
        <v>0</v>
      </c>
      <c r="BI497" s="200">
        <f>IF(N497="nulová",J497,0)</f>
        <v>0</v>
      </c>
      <c r="BJ497" s="18" t="s">
        <v>88</v>
      </c>
      <c r="BK497" s="200">
        <f>ROUND(I497*H497,2)</f>
        <v>0</v>
      </c>
      <c r="BL497" s="18" t="s">
        <v>258</v>
      </c>
      <c r="BM497" s="199" t="s">
        <v>693</v>
      </c>
    </row>
    <row r="498" spans="1:65" s="2" customFormat="1" ht="19.5">
      <c r="A498" s="35"/>
      <c r="B498" s="36"/>
      <c r="C498" s="37"/>
      <c r="D498" s="201" t="s">
        <v>161</v>
      </c>
      <c r="E498" s="37"/>
      <c r="F498" s="202" t="s">
        <v>694</v>
      </c>
      <c r="G498" s="37"/>
      <c r="H498" s="37"/>
      <c r="I498" s="203"/>
      <c r="J498" s="37"/>
      <c r="K498" s="37"/>
      <c r="L498" s="40"/>
      <c r="M498" s="204"/>
      <c r="N498" s="205"/>
      <c r="O498" s="72"/>
      <c r="P498" s="72"/>
      <c r="Q498" s="72"/>
      <c r="R498" s="72"/>
      <c r="S498" s="72"/>
      <c r="T498" s="73"/>
      <c r="U498" s="35"/>
      <c r="V498" s="35"/>
      <c r="W498" s="35"/>
      <c r="X498" s="35"/>
      <c r="Y498" s="35"/>
      <c r="Z498" s="35"/>
      <c r="AA498" s="35"/>
      <c r="AB498" s="35"/>
      <c r="AC498" s="35"/>
      <c r="AD498" s="35"/>
      <c r="AE498" s="35"/>
      <c r="AT498" s="18" t="s">
        <v>161</v>
      </c>
      <c r="AU498" s="18" t="s">
        <v>90</v>
      </c>
    </row>
    <row r="499" spans="1:65" s="15" customFormat="1" ht="11.25">
      <c r="B499" s="228"/>
      <c r="C499" s="229"/>
      <c r="D499" s="201" t="s">
        <v>163</v>
      </c>
      <c r="E499" s="230" t="s">
        <v>1</v>
      </c>
      <c r="F499" s="231" t="s">
        <v>676</v>
      </c>
      <c r="G499" s="229"/>
      <c r="H499" s="230" t="s">
        <v>1</v>
      </c>
      <c r="I499" s="232"/>
      <c r="J499" s="229"/>
      <c r="K499" s="229"/>
      <c r="L499" s="233"/>
      <c r="M499" s="234"/>
      <c r="N499" s="235"/>
      <c r="O499" s="235"/>
      <c r="P499" s="235"/>
      <c r="Q499" s="235"/>
      <c r="R499" s="235"/>
      <c r="S499" s="235"/>
      <c r="T499" s="236"/>
      <c r="AT499" s="237" t="s">
        <v>163</v>
      </c>
      <c r="AU499" s="237" t="s">
        <v>90</v>
      </c>
      <c r="AV499" s="15" t="s">
        <v>88</v>
      </c>
      <c r="AW499" s="15" t="s">
        <v>36</v>
      </c>
      <c r="AX499" s="15" t="s">
        <v>80</v>
      </c>
      <c r="AY499" s="237" t="s">
        <v>152</v>
      </c>
    </row>
    <row r="500" spans="1:65" s="13" customFormat="1" ht="11.25">
      <c r="B500" s="206"/>
      <c r="C500" s="207"/>
      <c r="D500" s="201" t="s">
        <v>163</v>
      </c>
      <c r="E500" s="208" t="s">
        <v>1</v>
      </c>
      <c r="F500" s="209" t="s">
        <v>677</v>
      </c>
      <c r="G500" s="207"/>
      <c r="H500" s="210">
        <v>6.0449999999999999</v>
      </c>
      <c r="I500" s="211"/>
      <c r="J500" s="207"/>
      <c r="K500" s="207"/>
      <c r="L500" s="212"/>
      <c r="M500" s="213"/>
      <c r="N500" s="214"/>
      <c r="O500" s="214"/>
      <c r="P500" s="214"/>
      <c r="Q500" s="214"/>
      <c r="R500" s="214"/>
      <c r="S500" s="214"/>
      <c r="T500" s="215"/>
      <c r="AT500" s="216" t="s">
        <v>163</v>
      </c>
      <c r="AU500" s="216" t="s">
        <v>90</v>
      </c>
      <c r="AV500" s="13" t="s">
        <v>90</v>
      </c>
      <c r="AW500" s="13" t="s">
        <v>36</v>
      </c>
      <c r="AX500" s="13" t="s">
        <v>80</v>
      </c>
      <c r="AY500" s="216" t="s">
        <v>152</v>
      </c>
    </row>
    <row r="501" spans="1:65" s="14" customFormat="1" ht="11.25">
      <c r="B501" s="217"/>
      <c r="C501" s="218"/>
      <c r="D501" s="201" t="s">
        <v>163</v>
      </c>
      <c r="E501" s="219" t="s">
        <v>1</v>
      </c>
      <c r="F501" s="220" t="s">
        <v>165</v>
      </c>
      <c r="G501" s="218"/>
      <c r="H501" s="221">
        <v>6.0449999999999999</v>
      </c>
      <c r="I501" s="222"/>
      <c r="J501" s="218"/>
      <c r="K501" s="218"/>
      <c r="L501" s="223"/>
      <c r="M501" s="224"/>
      <c r="N501" s="225"/>
      <c r="O501" s="225"/>
      <c r="P501" s="225"/>
      <c r="Q501" s="225"/>
      <c r="R501" s="225"/>
      <c r="S501" s="225"/>
      <c r="T501" s="226"/>
      <c r="AT501" s="227" t="s">
        <v>163</v>
      </c>
      <c r="AU501" s="227" t="s">
        <v>90</v>
      </c>
      <c r="AV501" s="14" t="s">
        <v>159</v>
      </c>
      <c r="AW501" s="14" t="s">
        <v>36</v>
      </c>
      <c r="AX501" s="14" t="s">
        <v>88</v>
      </c>
      <c r="AY501" s="227" t="s">
        <v>152</v>
      </c>
    </row>
    <row r="502" spans="1:65" s="2" customFormat="1" ht="16.5" customHeight="1">
      <c r="A502" s="35"/>
      <c r="B502" s="36"/>
      <c r="C502" s="249" t="s">
        <v>695</v>
      </c>
      <c r="D502" s="249" t="s">
        <v>253</v>
      </c>
      <c r="E502" s="250" t="s">
        <v>696</v>
      </c>
      <c r="F502" s="251" t="s">
        <v>697</v>
      </c>
      <c r="G502" s="252" t="s">
        <v>158</v>
      </c>
      <c r="H502" s="253">
        <v>6.65</v>
      </c>
      <c r="I502" s="254"/>
      <c r="J502" s="255">
        <f>ROUND(I502*H502,2)</f>
        <v>0</v>
      </c>
      <c r="K502" s="251" t="s">
        <v>169</v>
      </c>
      <c r="L502" s="256"/>
      <c r="M502" s="257" t="s">
        <v>1</v>
      </c>
      <c r="N502" s="258" t="s">
        <v>45</v>
      </c>
      <c r="O502" s="72"/>
      <c r="P502" s="197">
        <f>O502*H502</f>
        <v>0</v>
      </c>
      <c r="Q502" s="197">
        <v>1.29E-2</v>
      </c>
      <c r="R502" s="197">
        <f>Q502*H502</f>
        <v>8.5785E-2</v>
      </c>
      <c r="S502" s="197">
        <v>0</v>
      </c>
      <c r="T502" s="198">
        <f>S502*H502</f>
        <v>0</v>
      </c>
      <c r="U502" s="35"/>
      <c r="V502" s="35"/>
      <c r="W502" s="35"/>
      <c r="X502" s="35"/>
      <c r="Y502" s="35"/>
      <c r="Z502" s="35"/>
      <c r="AA502" s="35"/>
      <c r="AB502" s="35"/>
      <c r="AC502" s="35"/>
      <c r="AD502" s="35"/>
      <c r="AE502" s="35"/>
      <c r="AR502" s="199" t="s">
        <v>366</v>
      </c>
      <c r="AT502" s="199" t="s">
        <v>253</v>
      </c>
      <c r="AU502" s="199" t="s">
        <v>90</v>
      </c>
      <c r="AY502" s="18" t="s">
        <v>152</v>
      </c>
      <c r="BE502" s="200">
        <f>IF(N502="základní",J502,0)</f>
        <v>0</v>
      </c>
      <c r="BF502" s="200">
        <f>IF(N502="snížená",J502,0)</f>
        <v>0</v>
      </c>
      <c r="BG502" s="200">
        <f>IF(N502="zákl. přenesená",J502,0)</f>
        <v>0</v>
      </c>
      <c r="BH502" s="200">
        <f>IF(N502="sníž. přenesená",J502,0)</f>
        <v>0</v>
      </c>
      <c r="BI502" s="200">
        <f>IF(N502="nulová",J502,0)</f>
        <v>0</v>
      </c>
      <c r="BJ502" s="18" t="s">
        <v>88</v>
      </c>
      <c r="BK502" s="200">
        <f>ROUND(I502*H502,2)</f>
        <v>0</v>
      </c>
      <c r="BL502" s="18" t="s">
        <v>258</v>
      </c>
      <c r="BM502" s="199" t="s">
        <v>698</v>
      </c>
    </row>
    <row r="503" spans="1:65" s="2" customFormat="1" ht="11.25">
      <c r="A503" s="35"/>
      <c r="B503" s="36"/>
      <c r="C503" s="37"/>
      <c r="D503" s="201" t="s">
        <v>161</v>
      </c>
      <c r="E503" s="37"/>
      <c r="F503" s="202" t="s">
        <v>697</v>
      </c>
      <c r="G503" s="37"/>
      <c r="H503" s="37"/>
      <c r="I503" s="203"/>
      <c r="J503" s="37"/>
      <c r="K503" s="37"/>
      <c r="L503" s="40"/>
      <c r="M503" s="204"/>
      <c r="N503" s="205"/>
      <c r="O503" s="72"/>
      <c r="P503" s="72"/>
      <c r="Q503" s="72"/>
      <c r="R503" s="72"/>
      <c r="S503" s="72"/>
      <c r="T503" s="73"/>
      <c r="U503" s="35"/>
      <c r="V503" s="35"/>
      <c r="W503" s="35"/>
      <c r="X503" s="35"/>
      <c r="Y503" s="35"/>
      <c r="Z503" s="35"/>
      <c r="AA503" s="35"/>
      <c r="AB503" s="35"/>
      <c r="AC503" s="35"/>
      <c r="AD503" s="35"/>
      <c r="AE503" s="35"/>
      <c r="AT503" s="18" t="s">
        <v>161</v>
      </c>
      <c r="AU503" s="18" t="s">
        <v>90</v>
      </c>
    </row>
    <row r="504" spans="1:65" s="13" customFormat="1" ht="11.25">
      <c r="B504" s="206"/>
      <c r="C504" s="207"/>
      <c r="D504" s="201" t="s">
        <v>163</v>
      </c>
      <c r="E504" s="207"/>
      <c r="F504" s="209" t="s">
        <v>699</v>
      </c>
      <c r="G504" s="207"/>
      <c r="H504" s="210">
        <v>6.65</v>
      </c>
      <c r="I504" s="211"/>
      <c r="J504" s="207"/>
      <c r="K504" s="207"/>
      <c r="L504" s="212"/>
      <c r="M504" s="213"/>
      <c r="N504" s="214"/>
      <c r="O504" s="214"/>
      <c r="P504" s="214"/>
      <c r="Q504" s="214"/>
      <c r="R504" s="214"/>
      <c r="S504" s="214"/>
      <c r="T504" s="215"/>
      <c r="AT504" s="216" t="s">
        <v>163</v>
      </c>
      <c r="AU504" s="216" t="s">
        <v>90</v>
      </c>
      <c r="AV504" s="13" t="s">
        <v>90</v>
      </c>
      <c r="AW504" s="13" t="s">
        <v>4</v>
      </c>
      <c r="AX504" s="13" t="s">
        <v>88</v>
      </c>
      <c r="AY504" s="216" t="s">
        <v>152</v>
      </c>
    </row>
    <row r="505" spans="1:65" s="2" customFormat="1" ht="24.2" customHeight="1">
      <c r="A505" s="35"/>
      <c r="B505" s="36"/>
      <c r="C505" s="188" t="s">
        <v>700</v>
      </c>
      <c r="D505" s="188" t="s">
        <v>155</v>
      </c>
      <c r="E505" s="189" t="s">
        <v>701</v>
      </c>
      <c r="F505" s="190" t="s">
        <v>702</v>
      </c>
      <c r="G505" s="191" t="s">
        <v>158</v>
      </c>
      <c r="H505" s="192">
        <v>6.0449999999999999</v>
      </c>
      <c r="I505" s="193"/>
      <c r="J505" s="194">
        <f>ROUND(I505*H505,2)</f>
        <v>0</v>
      </c>
      <c r="K505" s="190" t="s">
        <v>169</v>
      </c>
      <c r="L505" s="40"/>
      <c r="M505" s="195" t="s">
        <v>1</v>
      </c>
      <c r="N505" s="196" t="s">
        <v>45</v>
      </c>
      <c r="O505" s="72"/>
      <c r="P505" s="197">
        <f>O505*H505</f>
        <v>0</v>
      </c>
      <c r="Q505" s="197">
        <v>0</v>
      </c>
      <c r="R505" s="197">
        <f>Q505*H505</f>
        <v>0</v>
      </c>
      <c r="S505" s="197">
        <v>0</v>
      </c>
      <c r="T505" s="198">
        <f>S505*H505</f>
        <v>0</v>
      </c>
      <c r="U505" s="35"/>
      <c r="V505" s="35"/>
      <c r="W505" s="35"/>
      <c r="X505" s="35"/>
      <c r="Y505" s="35"/>
      <c r="Z505" s="35"/>
      <c r="AA505" s="35"/>
      <c r="AB505" s="35"/>
      <c r="AC505" s="35"/>
      <c r="AD505" s="35"/>
      <c r="AE505" s="35"/>
      <c r="AR505" s="199" t="s">
        <v>258</v>
      </c>
      <c r="AT505" s="199" t="s">
        <v>155</v>
      </c>
      <c r="AU505" s="199" t="s">
        <v>90</v>
      </c>
      <c r="AY505" s="18" t="s">
        <v>152</v>
      </c>
      <c r="BE505" s="200">
        <f>IF(N505="základní",J505,0)</f>
        <v>0</v>
      </c>
      <c r="BF505" s="200">
        <f>IF(N505="snížená",J505,0)</f>
        <v>0</v>
      </c>
      <c r="BG505" s="200">
        <f>IF(N505="zákl. přenesená",J505,0)</f>
        <v>0</v>
      </c>
      <c r="BH505" s="200">
        <f>IF(N505="sníž. přenesená",J505,0)</f>
        <v>0</v>
      </c>
      <c r="BI505" s="200">
        <f>IF(N505="nulová",J505,0)</f>
        <v>0</v>
      </c>
      <c r="BJ505" s="18" t="s">
        <v>88</v>
      </c>
      <c r="BK505" s="200">
        <f>ROUND(I505*H505,2)</f>
        <v>0</v>
      </c>
      <c r="BL505" s="18" t="s">
        <v>258</v>
      </c>
      <c r="BM505" s="199" t="s">
        <v>703</v>
      </c>
    </row>
    <row r="506" spans="1:65" s="2" customFormat="1" ht="19.5">
      <c r="A506" s="35"/>
      <c r="B506" s="36"/>
      <c r="C506" s="37"/>
      <c r="D506" s="201" t="s">
        <v>161</v>
      </c>
      <c r="E506" s="37"/>
      <c r="F506" s="202" t="s">
        <v>704</v>
      </c>
      <c r="G506" s="37"/>
      <c r="H506" s="37"/>
      <c r="I506" s="203"/>
      <c r="J506" s="37"/>
      <c r="K506" s="37"/>
      <c r="L506" s="40"/>
      <c r="M506" s="204"/>
      <c r="N506" s="205"/>
      <c r="O506" s="72"/>
      <c r="P506" s="72"/>
      <c r="Q506" s="72"/>
      <c r="R506" s="72"/>
      <c r="S506" s="72"/>
      <c r="T506" s="73"/>
      <c r="U506" s="35"/>
      <c r="V506" s="35"/>
      <c r="W506" s="35"/>
      <c r="X506" s="35"/>
      <c r="Y506" s="35"/>
      <c r="Z506" s="35"/>
      <c r="AA506" s="35"/>
      <c r="AB506" s="35"/>
      <c r="AC506" s="35"/>
      <c r="AD506" s="35"/>
      <c r="AE506" s="35"/>
      <c r="AT506" s="18" t="s">
        <v>161</v>
      </c>
      <c r="AU506" s="18" t="s">
        <v>90</v>
      </c>
    </row>
    <row r="507" spans="1:65" s="2" customFormat="1" ht="24.2" customHeight="1">
      <c r="A507" s="35"/>
      <c r="B507" s="36"/>
      <c r="C507" s="188" t="s">
        <v>705</v>
      </c>
      <c r="D507" s="188" t="s">
        <v>155</v>
      </c>
      <c r="E507" s="189" t="s">
        <v>706</v>
      </c>
      <c r="F507" s="190" t="s">
        <v>707</v>
      </c>
      <c r="G507" s="191" t="s">
        <v>279</v>
      </c>
      <c r="H507" s="192">
        <v>0.151</v>
      </c>
      <c r="I507" s="193"/>
      <c r="J507" s="194">
        <f>ROUND(I507*H507,2)</f>
        <v>0</v>
      </c>
      <c r="K507" s="190" t="s">
        <v>169</v>
      </c>
      <c r="L507" s="40"/>
      <c r="M507" s="195" t="s">
        <v>1</v>
      </c>
      <c r="N507" s="196" t="s">
        <v>45</v>
      </c>
      <c r="O507" s="72"/>
      <c r="P507" s="197">
        <f>O507*H507</f>
        <v>0</v>
      </c>
      <c r="Q507" s="197">
        <v>0</v>
      </c>
      <c r="R507" s="197">
        <f>Q507*H507</f>
        <v>0</v>
      </c>
      <c r="S507" s="197">
        <v>0</v>
      </c>
      <c r="T507" s="198">
        <f>S507*H507</f>
        <v>0</v>
      </c>
      <c r="U507" s="35"/>
      <c r="V507" s="35"/>
      <c r="W507" s="35"/>
      <c r="X507" s="35"/>
      <c r="Y507" s="35"/>
      <c r="Z507" s="35"/>
      <c r="AA507" s="35"/>
      <c r="AB507" s="35"/>
      <c r="AC507" s="35"/>
      <c r="AD507" s="35"/>
      <c r="AE507" s="35"/>
      <c r="AR507" s="199" t="s">
        <v>258</v>
      </c>
      <c r="AT507" s="199" t="s">
        <v>155</v>
      </c>
      <c r="AU507" s="199" t="s">
        <v>90</v>
      </c>
      <c r="AY507" s="18" t="s">
        <v>152</v>
      </c>
      <c r="BE507" s="200">
        <f>IF(N507="základní",J507,0)</f>
        <v>0</v>
      </c>
      <c r="BF507" s="200">
        <f>IF(N507="snížená",J507,0)</f>
        <v>0</v>
      </c>
      <c r="BG507" s="200">
        <f>IF(N507="zákl. přenesená",J507,0)</f>
        <v>0</v>
      </c>
      <c r="BH507" s="200">
        <f>IF(N507="sníž. přenesená",J507,0)</f>
        <v>0</v>
      </c>
      <c r="BI507" s="200">
        <f>IF(N507="nulová",J507,0)</f>
        <v>0</v>
      </c>
      <c r="BJ507" s="18" t="s">
        <v>88</v>
      </c>
      <c r="BK507" s="200">
        <f>ROUND(I507*H507,2)</f>
        <v>0</v>
      </c>
      <c r="BL507" s="18" t="s">
        <v>258</v>
      </c>
      <c r="BM507" s="199" t="s">
        <v>708</v>
      </c>
    </row>
    <row r="508" spans="1:65" s="2" customFormat="1" ht="29.25">
      <c r="A508" s="35"/>
      <c r="B508" s="36"/>
      <c r="C508" s="37"/>
      <c r="D508" s="201" t="s">
        <v>161</v>
      </c>
      <c r="E508" s="37"/>
      <c r="F508" s="202" t="s">
        <v>709</v>
      </c>
      <c r="G508" s="37"/>
      <c r="H508" s="37"/>
      <c r="I508" s="203"/>
      <c r="J508" s="37"/>
      <c r="K508" s="37"/>
      <c r="L508" s="40"/>
      <c r="M508" s="204"/>
      <c r="N508" s="205"/>
      <c r="O508" s="72"/>
      <c r="P508" s="72"/>
      <c r="Q508" s="72"/>
      <c r="R508" s="72"/>
      <c r="S508" s="72"/>
      <c r="T508" s="73"/>
      <c r="U508" s="35"/>
      <c r="V508" s="35"/>
      <c r="W508" s="35"/>
      <c r="X508" s="35"/>
      <c r="Y508" s="35"/>
      <c r="Z508" s="35"/>
      <c r="AA508" s="35"/>
      <c r="AB508" s="35"/>
      <c r="AC508" s="35"/>
      <c r="AD508" s="35"/>
      <c r="AE508" s="35"/>
      <c r="AT508" s="18" t="s">
        <v>161</v>
      </c>
      <c r="AU508" s="18" t="s">
        <v>90</v>
      </c>
    </row>
    <row r="509" spans="1:65" s="2" customFormat="1" ht="24.2" customHeight="1">
      <c r="A509" s="35"/>
      <c r="B509" s="36"/>
      <c r="C509" s="188" t="s">
        <v>710</v>
      </c>
      <c r="D509" s="188" t="s">
        <v>155</v>
      </c>
      <c r="E509" s="189" t="s">
        <v>711</v>
      </c>
      <c r="F509" s="190" t="s">
        <v>712</v>
      </c>
      <c r="G509" s="191" t="s">
        <v>279</v>
      </c>
      <c r="H509" s="192">
        <v>0.151</v>
      </c>
      <c r="I509" s="193"/>
      <c r="J509" s="194">
        <f>ROUND(I509*H509,2)</f>
        <v>0</v>
      </c>
      <c r="K509" s="190" t="s">
        <v>169</v>
      </c>
      <c r="L509" s="40"/>
      <c r="M509" s="195" t="s">
        <v>1</v>
      </c>
      <c r="N509" s="196" t="s">
        <v>45</v>
      </c>
      <c r="O509" s="72"/>
      <c r="P509" s="197">
        <f>O509*H509</f>
        <v>0</v>
      </c>
      <c r="Q509" s="197">
        <v>0</v>
      </c>
      <c r="R509" s="197">
        <f>Q509*H509</f>
        <v>0</v>
      </c>
      <c r="S509" s="197">
        <v>0</v>
      </c>
      <c r="T509" s="198">
        <f>S509*H509</f>
        <v>0</v>
      </c>
      <c r="U509" s="35"/>
      <c r="V509" s="35"/>
      <c r="W509" s="35"/>
      <c r="X509" s="35"/>
      <c r="Y509" s="35"/>
      <c r="Z509" s="35"/>
      <c r="AA509" s="35"/>
      <c r="AB509" s="35"/>
      <c r="AC509" s="35"/>
      <c r="AD509" s="35"/>
      <c r="AE509" s="35"/>
      <c r="AR509" s="199" t="s">
        <v>258</v>
      </c>
      <c r="AT509" s="199" t="s">
        <v>155</v>
      </c>
      <c r="AU509" s="199" t="s">
        <v>90</v>
      </c>
      <c r="AY509" s="18" t="s">
        <v>152</v>
      </c>
      <c r="BE509" s="200">
        <f>IF(N509="základní",J509,0)</f>
        <v>0</v>
      </c>
      <c r="BF509" s="200">
        <f>IF(N509="snížená",J509,0)</f>
        <v>0</v>
      </c>
      <c r="BG509" s="200">
        <f>IF(N509="zákl. přenesená",J509,0)</f>
        <v>0</v>
      </c>
      <c r="BH509" s="200">
        <f>IF(N509="sníž. přenesená",J509,0)</f>
        <v>0</v>
      </c>
      <c r="BI509" s="200">
        <f>IF(N509="nulová",J509,0)</f>
        <v>0</v>
      </c>
      <c r="BJ509" s="18" t="s">
        <v>88</v>
      </c>
      <c r="BK509" s="200">
        <f>ROUND(I509*H509,2)</f>
        <v>0</v>
      </c>
      <c r="BL509" s="18" t="s">
        <v>258</v>
      </c>
      <c r="BM509" s="199" t="s">
        <v>713</v>
      </c>
    </row>
    <row r="510" spans="1:65" s="2" customFormat="1" ht="29.25">
      <c r="A510" s="35"/>
      <c r="B510" s="36"/>
      <c r="C510" s="37"/>
      <c r="D510" s="201" t="s">
        <v>161</v>
      </c>
      <c r="E510" s="37"/>
      <c r="F510" s="202" t="s">
        <v>714</v>
      </c>
      <c r="G510" s="37"/>
      <c r="H510" s="37"/>
      <c r="I510" s="203"/>
      <c r="J510" s="37"/>
      <c r="K510" s="37"/>
      <c r="L510" s="40"/>
      <c r="M510" s="204"/>
      <c r="N510" s="205"/>
      <c r="O510" s="72"/>
      <c r="P510" s="72"/>
      <c r="Q510" s="72"/>
      <c r="R510" s="72"/>
      <c r="S510" s="72"/>
      <c r="T510" s="73"/>
      <c r="U510" s="35"/>
      <c r="V510" s="35"/>
      <c r="W510" s="35"/>
      <c r="X510" s="35"/>
      <c r="Y510" s="35"/>
      <c r="Z510" s="35"/>
      <c r="AA510" s="35"/>
      <c r="AB510" s="35"/>
      <c r="AC510" s="35"/>
      <c r="AD510" s="35"/>
      <c r="AE510" s="35"/>
      <c r="AT510" s="18" t="s">
        <v>161</v>
      </c>
      <c r="AU510" s="18" t="s">
        <v>90</v>
      </c>
    </row>
    <row r="511" spans="1:65" s="2" customFormat="1" ht="24.2" customHeight="1">
      <c r="A511" s="35"/>
      <c r="B511" s="36"/>
      <c r="C511" s="188" t="s">
        <v>715</v>
      </c>
      <c r="D511" s="188" t="s">
        <v>155</v>
      </c>
      <c r="E511" s="189" t="s">
        <v>716</v>
      </c>
      <c r="F511" s="190" t="s">
        <v>717</v>
      </c>
      <c r="G511" s="191" t="s">
        <v>279</v>
      </c>
      <c r="H511" s="192">
        <v>0.151</v>
      </c>
      <c r="I511" s="193"/>
      <c r="J511" s="194">
        <f>ROUND(I511*H511,2)</f>
        <v>0</v>
      </c>
      <c r="K511" s="190" t="s">
        <v>169</v>
      </c>
      <c r="L511" s="40"/>
      <c r="M511" s="195" t="s">
        <v>1</v>
      </c>
      <c r="N511" s="196" t="s">
        <v>45</v>
      </c>
      <c r="O511" s="72"/>
      <c r="P511" s="197">
        <f>O511*H511</f>
        <v>0</v>
      </c>
      <c r="Q511" s="197">
        <v>0</v>
      </c>
      <c r="R511" s="197">
        <f>Q511*H511</f>
        <v>0</v>
      </c>
      <c r="S511" s="197">
        <v>0</v>
      </c>
      <c r="T511" s="198">
        <f>S511*H511</f>
        <v>0</v>
      </c>
      <c r="U511" s="35"/>
      <c r="V511" s="35"/>
      <c r="W511" s="35"/>
      <c r="X511" s="35"/>
      <c r="Y511" s="35"/>
      <c r="Z511" s="35"/>
      <c r="AA511" s="35"/>
      <c r="AB511" s="35"/>
      <c r="AC511" s="35"/>
      <c r="AD511" s="35"/>
      <c r="AE511" s="35"/>
      <c r="AR511" s="199" t="s">
        <v>258</v>
      </c>
      <c r="AT511" s="199" t="s">
        <v>155</v>
      </c>
      <c r="AU511" s="199" t="s">
        <v>90</v>
      </c>
      <c r="AY511" s="18" t="s">
        <v>152</v>
      </c>
      <c r="BE511" s="200">
        <f>IF(N511="základní",J511,0)</f>
        <v>0</v>
      </c>
      <c r="BF511" s="200">
        <f>IF(N511="snížená",J511,0)</f>
        <v>0</v>
      </c>
      <c r="BG511" s="200">
        <f>IF(N511="zákl. přenesená",J511,0)</f>
        <v>0</v>
      </c>
      <c r="BH511" s="200">
        <f>IF(N511="sníž. přenesená",J511,0)</f>
        <v>0</v>
      </c>
      <c r="BI511" s="200">
        <f>IF(N511="nulová",J511,0)</f>
        <v>0</v>
      </c>
      <c r="BJ511" s="18" t="s">
        <v>88</v>
      </c>
      <c r="BK511" s="200">
        <f>ROUND(I511*H511,2)</f>
        <v>0</v>
      </c>
      <c r="BL511" s="18" t="s">
        <v>258</v>
      </c>
      <c r="BM511" s="199" t="s">
        <v>718</v>
      </c>
    </row>
    <row r="512" spans="1:65" s="2" customFormat="1" ht="29.25">
      <c r="A512" s="35"/>
      <c r="B512" s="36"/>
      <c r="C512" s="37"/>
      <c r="D512" s="201" t="s">
        <v>161</v>
      </c>
      <c r="E512" s="37"/>
      <c r="F512" s="202" t="s">
        <v>719</v>
      </c>
      <c r="G512" s="37"/>
      <c r="H512" s="37"/>
      <c r="I512" s="203"/>
      <c r="J512" s="37"/>
      <c r="K512" s="37"/>
      <c r="L512" s="40"/>
      <c r="M512" s="204"/>
      <c r="N512" s="205"/>
      <c r="O512" s="72"/>
      <c r="P512" s="72"/>
      <c r="Q512" s="72"/>
      <c r="R512" s="72"/>
      <c r="S512" s="72"/>
      <c r="T512" s="73"/>
      <c r="U512" s="35"/>
      <c r="V512" s="35"/>
      <c r="W512" s="35"/>
      <c r="X512" s="35"/>
      <c r="Y512" s="35"/>
      <c r="Z512" s="35"/>
      <c r="AA512" s="35"/>
      <c r="AB512" s="35"/>
      <c r="AC512" s="35"/>
      <c r="AD512" s="35"/>
      <c r="AE512" s="35"/>
      <c r="AT512" s="18" t="s">
        <v>161</v>
      </c>
      <c r="AU512" s="18" t="s">
        <v>90</v>
      </c>
    </row>
    <row r="513" spans="1:65" s="12" customFormat="1" ht="22.9" customHeight="1">
      <c r="B513" s="172"/>
      <c r="C513" s="173"/>
      <c r="D513" s="174" t="s">
        <v>79</v>
      </c>
      <c r="E513" s="186" t="s">
        <v>720</v>
      </c>
      <c r="F513" s="186" t="s">
        <v>721</v>
      </c>
      <c r="G513" s="173"/>
      <c r="H513" s="173"/>
      <c r="I513" s="176"/>
      <c r="J513" s="187">
        <f>BK513</f>
        <v>0</v>
      </c>
      <c r="K513" s="173"/>
      <c r="L513" s="178"/>
      <c r="M513" s="179"/>
      <c r="N513" s="180"/>
      <c r="O513" s="180"/>
      <c r="P513" s="181">
        <f>SUM(P514:P548)</f>
        <v>0</v>
      </c>
      <c r="Q513" s="180"/>
      <c r="R513" s="181">
        <f>SUM(R514:R548)</f>
        <v>1.51424E-2</v>
      </c>
      <c r="S513" s="180"/>
      <c r="T513" s="182">
        <f>SUM(T514:T548)</f>
        <v>0</v>
      </c>
      <c r="AR513" s="183" t="s">
        <v>90</v>
      </c>
      <c r="AT513" s="184" t="s">
        <v>79</v>
      </c>
      <c r="AU513" s="184" t="s">
        <v>88</v>
      </c>
      <c r="AY513" s="183" t="s">
        <v>152</v>
      </c>
      <c r="BK513" s="185">
        <f>SUM(BK514:BK548)</f>
        <v>0</v>
      </c>
    </row>
    <row r="514" spans="1:65" s="2" customFormat="1" ht="33" customHeight="1">
      <c r="A514" s="35"/>
      <c r="B514" s="36"/>
      <c r="C514" s="188" t="s">
        <v>722</v>
      </c>
      <c r="D514" s="188" t="s">
        <v>155</v>
      </c>
      <c r="E514" s="189" t="s">
        <v>723</v>
      </c>
      <c r="F514" s="190" t="s">
        <v>724</v>
      </c>
      <c r="G514" s="191" t="s">
        <v>158</v>
      </c>
      <c r="H514" s="192">
        <v>10.24</v>
      </c>
      <c r="I514" s="193"/>
      <c r="J514" s="194">
        <f>ROUND(I514*H514,2)</f>
        <v>0</v>
      </c>
      <c r="K514" s="190" t="s">
        <v>169</v>
      </c>
      <c r="L514" s="40"/>
      <c r="M514" s="195" t="s">
        <v>1</v>
      </c>
      <c r="N514" s="196" t="s">
        <v>45</v>
      </c>
      <c r="O514" s="72"/>
      <c r="P514" s="197">
        <f>O514*H514</f>
        <v>0</v>
      </c>
      <c r="Q514" s="197">
        <v>2.3000000000000001E-4</v>
      </c>
      <c r="R514" s="197">
        <f>Q514*H514</f>
        <v>2.3552E-3</v>
      </c>
      <c r="S514" s="197">
        <v>0</v>
      </c>
      <c r="T514" s="198">
        <f>S514*H514</f>
        <v>0</v>
      </c>
      <c r="U514" s="35"/>
      <c r="V514" s="35"/>
      <c r="W514" s="35"/>
      <c r="X514" s="35"/>
      <c r="Y514" s="35"/>
      <c r="Z514" s="35"/>
      <c r="AA514" s="35"/>
      <c r="AB514" s="35"/>
      <c r="AC514" s="35"/>
      <c r="AD514" s="35"/>
      <c r="AE514" s="35"/>
      <c r="AR514" s="199" t="s">
        <v>258</v>
      </c>
      <c r="AT514" s="199" t="s">
        <v>155</v>
      </c>
      <c r="AU514" s="199" t="s">
        <v>90</v>
      </c>
      <c r="AY514" s="18" t="s">
        <v>152</v>
      </c>
      <c r="BE514" s="200">
        <f>IF(N514="základní",J514,0)</f>
        <v>0</v>
      </c>
      <c r="BF514" s="200">
        <f>IF(N514="snížená",J514,0)</f>
        <v>0</v>
      </c>
      <c r="BG514" s="200">
        <f>IF(N514="zákl. přenesená",J514,0)</f>
        <v>0</v>
      </c>
      <c r="BH514" s="200">
        <f>IF(N514="sníž. přenesená",J514,0)</f>
        <v>0</v>
      </c>
      <c r="BI514" s="200">
        <f>IF(N514="nulová",J514,0)</f>
        <v>0</v>
      </c>
      <c r="BJ514" s="18" t="s">
        <v>88</v>
      </c>
      <c r="BK514" s="200">
        <f>ROUND(I514*H514,2)</f>
        <v>0</v>
      </c>
      <c r="BL514" s="18" t="s">
        <v>258</v>
      </c>
      <c r="BM514" s="199" t="s">
        <v>725</v>
      </c>
    </row>
    <row r="515" spans="1:65" s="2" customFormat="1" ht="19.5">
      <c r="A515" s="35"/>
      <c r="B515" s="36"/>
      <c r="C515" s="37"/>
      <c r="D515" s="201" t="s">
        <v>161</v>
      </c>
      <c r="E515" s="37"/>
      <c r="F515" s="202" t="s">
        <v>726</v>
      </c>
      <c r="G515" s="37"/>
      <c r="H515" s="37"/>
      <c r="I515" s="203"/>
      <c r="J515" s="37"/>
      <c r="K515" s="37"/>
      <c r="L515" s="40"/>
      <c r="M515" s="204"/>
      <c r="N515" s="205"/>
      <c r="O515" s="72"/>
      <c r="P515" s="72"/>
      <c r="Q515" s="72"/>
      <c r="R515" s="72"/>
      <c r="S515" s="72"/>
      <c r="T515" s="73"/>
      <c r="U515" s="35"/>
      <c r="V515" s="35"/>
      <c r="W515" s="35"/>
      <c r="X515" s="35"/>
      <c r="Y515" s="35"/>
      <c r="Z515" s="35"/>
      <c r="AA515" s="35"/>
      <c r="AB515" s="35"/>
      <c r="AC515" s="35"/>
      <c r="AD515" s="35"/>
      <c r="AE515" s="35"/>
      <c r="AT515" s="18" t="s">
        <v>161</v>
      </c>
      <c r="AU515" s="18" t="s">
        <v>90</v>
      </c>
    </row>
    <row r="516" spans="1:65" s="15" customFormat="1" ht="11.25">
      <c r="B516" s="228"/>
      <c r="C516" s="229"/>
      <c r="D516" s="201" t="s">
        <v>163</v>
      </c>
      <c r="E516" s="230" t="s">
        <v>1</v>
      </c>
      <c r="F516" s="231" t="s">
        <v>727</v>
      </c>
      <c r="G516" s="229"/>
      <c r="H516" s="230" t="s">
        <v>1</v>
      </c>
      <c r="I516" s="232"/>
      <c r="J516" s="229"/>
      <c r="K516" s="229"/>
      <c r="L516" s="233"/>
      <c r="M516" s="234"/>
      <c r="N516" s="235"/>
      <c r="O516" s="235"/>
      <c r="P516" s="235"/>
      <c r="Q516" s="235"/>
      <c r="R516" s="235"/>
      <c r="S516" s="235"/>
      <c r="T516" s="236"/>
      <c r="AT516" s="237" t="s">
        <v>163</v>
      </c>
      <c r="AU516" s="237" t="s">
        <v>90</v>
      </c>
      <c r="AV516" s="15" t="s">
        <v>88</v>
      </c>
      <c r="AW516" s="15" t="s">
        <v>36</v>
      </c>
      <c r="AX516" s="15" t="s">
        <v>80</v>
      </c>
      <c r="AY516" s="237" t="s">
        <v>152</v>
      </c>
    </row>
    <row r="517" spans="1:65" s="13" customFormat="1" ht="11.25">
      <c r="B517" s="206"/>
      <c r="C517" s="207"/>
      <c r="D517" s="201" t="s">
        <v>163</v>
      </c>
      <c r="E517" s="208" t="s">
        <v>1</v>
      </c>
      <c r="F517" s="209" t="s">
        <v>728</v>
      </c>
      <c r="G517" s="207"/>
      <c r="H517" s="210">
        <v>10.24</v>
      </c>
      <c r="I517" s="211"/>
      <c r="J517" s="207"/>
      <c r="K517" s="207"/>
      <c r="L517" s="212"/>
      <c r="M517" s="213"/>
      <c r="N517" s="214"/>
      <c r="O517" s="214"/>
      <c r="P517" s="214"/>
      <c r="Q517" s="214"/>
      <c r="R517" s="214"/>
      <c r="S517" s="214"/>
      <c r="T517" s="215"/>
      <c r="AT517" s="216" t="s">
        <v>163</v>
      </c>
      <c r="AU517" s="216" t="s">
        <v>90</v>
      </c>
      <c r="AV517" s="13" t="s">
        <v>90</v>
      </c>
      <c r="AW517" s="13" t="s">
        <v>36</v>
      </c>
      <c r="AX517" s="13" t="s">
        <v>80</v>
      </c>
      <c r="AY517" s="216" t="s">
        <v>152</v>
      </c>
    </row>
    <row r="518" spans="1:65" s="14" customFormat="1" ht="11.25">
      <c r="B518" s="217"/>
      <c r="C518" s="218"/>
      <c r="D518" s="201" t="s">
        <v>163</v>
      </c>
      <c r="E518" s="219" t="s">
        <v>108</v>
      </c>
      <c r="F518" s="220" t="s">
        <v>165</v>
      </c>
      <c r="G518" s="218"/>
      <c r="H518" s="221">
        <v>10.24</v>
      </c>
      <c r="I518" s="222"/>
      <c r="J518" s="218"/>
      <c r="K518" s="218"/>
      <c r="L518" s="223"/>
      <c r="M518" s="224"/>
      <c r="N518" s="225"/>
      <c r="O518" s="225"/>
      <c r="P518" s="225"/>
      <c r="Q518" s="225"/>
      <c r="R518" s="225"/>
      <c r="S518" s="225"/>
      <c r="T518" s="226"/>
      <c r="AT518" s="227" t="s">
        <v>163</v>
      </c>
      <c r="AU518" s="227" t="s">
        <v>90</v>
      </c>
      <c r="AV518" s="14" t="s">
        <v>159</v>
      </c>
      <c r="AW518" s="14" t="s">
        <v>36</v>
      </c>
      <c r="AX518" s="14" t="s">
        <v>88</v>
      </c>
      <c r="AY518" s="227" t="s">
        <v>152</v>
      </c>
    </row>
    <row r="519" spans="1:65" s="2" customFormat="1" ht="24.2" customHeight="1">
      <c r="A519" s="35"/>
      <c r="B519" s="36"/>
      <c r="C519" s="188" t="s">
        <v>729</v>
      </c>
      <c r="D519" s="188" t="s">
        <v>155</v>
      </c>
      <c r="E519" s="189" t="s">
        <v>730</v>
      </c>
      <c r="F519" s="190" t="s">
        <v>731</v>
      </c>
      <c r="G519" s="191" t="s">
        <v>158</v>
      </c>
      <c r="H519" s="192">
        <v>10.24</v>
      </c>
      <c r="I519" s="193"/>
      <c r="J519" s="194">
        <f>ROUND(I519*H519,2)</f>
        <v>0</v>
      </c>
      <c r="K519" s="190" t="s">
        <v>169</v>
      </c>
      <c r="L519" s="40"/>
      <c r="M519" s="195" t="s">
        <v>1</v>
      </c>
      <c r="N519" s="196" t="s">
        <v>45</v>
      </c>
      <c r="O519" s="72"/>
      <c r="P519" s="197">
        <f>O519*H519</f>
        <v>0</v>
      </c>
      <c r="Q519" s="197">
        <v>0</v>
      </c>
      <c r="R519" s="197">
        <f>Q519*H519</f>
        <v>0</v>
      </c>
      <c r="S519" s="197">
        <v>0</v>
      </c>
      <c r="T519" s="198">
        <f>S519*H519</f>
        <v>0</v>
      </c>
      <c r="U519" s="35"/>
      <c r="V519" s="35"/>
      <c r="W519" s="35"/>
      <c r="X519" s="35"/>
      <c r="Y519" s="35"/>
      <c r="Z519" s="35"/>
      <c r="AA519" s="35"/>
      <c r="AB519" s="35"/>
      <c r="AC519" s="35"/>
      <c r="AD519" s="35"/>
      <c r="AE519" s="35"/>
      <c r="AR519" s="199" t="s">
        <v>258</v>
      </c>
      <c r="AT519" s="199" t="s">
        <v>155</v>
      </c>
      <c r="AU519" s="199" t="s">
        <v>90</v>
      </c>
      <c r="AY519" s="18" t="s">
        <v>152</v>
      </c>
      <c r="BE519" s="200">
        <f>IF(N519="základní",J519,0)</f>
        <v>0</v>
      </c>
      <c r="BF519" s="200">
        <f>IF(N519="snížená",J519,0)</f>
        <v>0</v>
      </c>
      <c r="BG519" s="200">
        <f>IF(N519="zákl. přenesená",J519,0)</f>
        <v>0</v>
      </c>
      <c r="BH519" s="200">
        <f>IF(N519="sníž. přenesená",J519,0)</f>
        <v>0</v>
      </c>
      <c r="BI519" s="200">
        <f>IF(N519="nulová",J519,0)</f>
        <v>0</v>
      </c>
      <c r="BJ519" s="18" t="s">
        <v>88</v>
      </c>
      <c r="BK519" s="200">
        <f>ROUND(I519*H519,2)</f>
        <v>0</v>
      </c>
      <c r="BL519" s="18" t="s">
        <v>258</v>
      </c>
      <c r="BM519" s="199" t="s">
        <v>732</v>
      </c>
    </row>
    <row r="520" spans="1:65" s="2" customFormat="1" ht="19.5">
      <c r="A520" s="35"/>
      <c r="B520" s="36"/>
      <c r="C520" s="37"/>
      <c r="D520" s="201" t="s">
        <v>161</v>
      </c>
      <c r="E520" s="37"/>
      <c r="F520" s="202" t="s">
        <v>733</v>
      </c>
      <c r="G520" s="37"/>
      <c r="H520" s="37"/>
      <c r="I520" s="203"/>
      <c r="J520" s="37"/>
      <c r="K520" s="37"/>
      <c r="L520" s="40"/>
      <c r="M520" s="204"/>
      <c r="N520" s="205"/>
      <c r="O520" s="72"/>
      <c r="P520" s="72"/>
      <c r="Q520" s="72"/>
      <c r="R520" s="72"/>
      <c r="S520" s="72"/>
      <c r="T520" s="73"/>
      <c r="U520" s="35"/>
      <c r="V520" s="35"/>
      <c r="W520" s="35"/>
      <c r="X520" s="35"/>
      <c r="Y520" s="35"/>
      <c r="Z520" s="35"/>
      <c r="AA520" s="35"/>
      <c r="AB520" s="35"/>
      <c r="AC520" s="35"/>
      <c r="AD520" s="35"/>
      <c r="AE520" s="35"/>
      <c r="AT520" s="18" t="s">
        <v>161</v>
      </c>
      <c r="AU520" s="18" t="s">
        <v>90</v>
      </c>
    </row>
    <row r="521" spans="1:65" s="13" customFormat="1" ht="11.25">
      <c r="B521" s="206"/>
      <c r="C521" s="207"/>
      <c r="D521" s="201" t="s">
        <v>163</v>
      </c>
      <c r="E521" s="208" t="s">
        <v>1</v>
      </c>
      <c r="F521" s="209" t="s">
        <v>108</v>
      </c>
      <c r="G521" s="207"/>
      <c r="H521" s="210">
        <v>10.24</v>
      </c>
      <c r="I521" s="211"/>
      <c r="J521" s="207"/>
      <c r="K521" s="207"/>
      <c r="L521" s="212"/>
      <c r="M521" s="213"/>
      <c r="N521" s="214"/>
      <c r="O521" s="214"/>
      <c r="P521" s="214"/>
      <c r="Q521" s="214"/>
      <c r="R521" s="214"/>
      <c r="S521" s="214"/>
      <c r="T521" s="215"/>
      <c r="AT521" s="216" t="s">
        <v>163</v>
      </c>
      <c r="AU521" s="216" t="s">
        <v>90</v>
      </c>
      <c r="AV521" s="13" t="s">
        <v>90</v>
      </c>
      <c r="AW521" s="13" t="s">
        <v>36</v>
      </c>
      <c r="AX521" s="13" t="s">
        <v>88</v>
      </c>
      <c r="AY521" s="216" t="s">
        <v>152</v>
      </c>
    </row>
    <row r="522" spans="1:65" s="2" customFormat="1" ht="24.2" customHeight="1">
      <c r="A522" s="35"/>
      <c r="B522" s="36"/>
      <c r="C522" s="188" t="s">
        <v>734</v>
      </c>
      <c r="D522" s="188" t="s">
        <v>155</v>
      </c>
      <c r="E522" s="189" t="s">
        <v>735</v>
      </c>
      <c r="F522" s="190" t="s">
        <v>736</v>
      </c>
      <c r="G522" s="191" t="s">
        <v>350</v>
      </c>
      <c r="H522" s="192">
        <v>40</v>
      </c>
      <c r="I522" s="193"/>
      <c r="J522" s="194">
        <f>ROUND(I522*H522,2)</f>
        <v>0</v>
      </c>
      <c r="K522" s="190" t="s">
        <v>169</v>
      </c>
      <c r="L522" s="40"/>
      <c r="M522" s="195" t="s">
        <v>1</v>
      </c>
      <c r="N522" s="196" t="s">
        <v>45</v>
      </c>
      <c r="O522" s="72"/>
      <c r="P522" s="197">
        <f>O522*H522</f>
        <v>0</v>
      </c>
      <c r="Q522" s="197">
        <v>2.0000000000000002E-5</v>
      </c>
      <c r="R522" s="197">
        <f>Q522*H522</f>
        <v>8.0000000000000004E-4</v>
      </c>
      <c r="S522" s="197">
        <v>0</v>
      </c>
      <c r="T522" s="198">
        <f>S522*H522</f>
        <v>0</v>
      </c>
      <c r="U522" s="35"/>
      <c r="V522" s="35"/>
      <c r="W522" s="35"/>
      <c r="X522" s="35"/>
      <c r="Y522" s="35"/>
      <c r="Z522" s="35"/>
      <c r="AA522" s="35"/>
      <c r="AB522" s="35"/>
      <c r="AC522" s="35"/>
      <c r="AD522" s="35"/>
      <c r="AE522" s="35"/>
      <c r="AR522" s="199" t="s">
        <v>258</v>
      </c>
      <c r="AT522" s="199" t="s">
        <v>155</v>
      </c>
      <c r="AU522" s="199" t="s">
        <v>90</v>
      </c>
      <c r="AY522" s="18" t="s">
        <v>152</v>
      </c>
      <c r="BE522" s="200">
        <f>IF(N522="základní",J522,0)</f>
        <v>0</v>
      </c>
      <c r="BF522" s="200">
        <f>IF(N522="snížená",J522,0)</f>
        <v>0</v>
      </c>
      <c r="BG522" s="200">
        <f>IF(N522="zákl. přenesená",J522,0)</f>
        <v>0</v>
      </c>
      <c r="BH522" s="200">
        <f>IF(N522="sníž. přenesená",J522,0)</f>
        <v>0</v>
      </c>
      <c r="BI522" s="200">
        <f>IF(N522="nulová",J522,0)</f>
        <v>0</v>
      </c>
      <c r="BJ522" s="18" t="s">
        <v>88</v>
      </c>
      <c r="BK522" s="200">
        <f>ROUND(I522*H522,2)</f>
        <v>0</v>
      </c>
      <c r="BL522" s="18" t="s">
        <v>258</v>
      </c>
      <c r="BM522" s="199" t="s">
        <v>737</v>
      </c>
    </row>
    <row r="523" spans="1:65" s="2" customFormat="1" ht="29.25">
      <c r="A523" s="35"/>
      <c r="B523" s="36"/>
      <c r="C523" s="37"/>
      <c r="D523" s="201" t="s">
        <v>161</v>
      </c>
      <c r="E523" s="37"/>
      <c r="F523" s="202" t="s">
        <v>738</v>
      </c>
      <c r="G523" s="37"/>
      <c r="H523" s="37"/>
      <c r="I523" s="203"/>
      <c r="J523" s="37"/>
      <c r="K523" s="37"/>
      <c r="L523" s="40"/>
      <c r="M523" s="204"/>
      <c r="N523" s="205"/>
      <c r="O523" s="72"/>
      <c r="P523" s="72"/>
      <c r="Q523" s="72"/>
      <c r="R523" s="72"/>
      <c r="S523" s="72"/>
      <c r="T523" s="73"/>
      <c r="U523" s="35"/>
      <c r="V523" s="35"/>
      <c r="W523" s="35"/>
      <c r="X523" s="35"/>
      <c r="Y523" s="35"/>
      <c r="Z523" s="35"/>
      <c r="AA523" s="35"/>
      <c r="AB523" s="35"/>
      <c r="AC523" s="35"/>
      <c r="AD523" s="35"/>
      <c r="AE523" s="35"/>
      <c r="AT523" s="18" t="s">
        <v>161</v>
      </c>
      <c r="AU523" s="18" t="s">
        <v>90</v>
      </c>
    </row>
    <row r="524" spans="1:65" s="15" customFormat="1" ht="11.25">
      <c r="B524" s="228"/>
      <c r="C524" s="229"/>
      <c r="D524" s="201" t="s">
        <v>163</v>
      </c>
      <c r="E524" s="230" t="s">
        <v>1</v>
      </c>
      <c r="F524" s="231" t="s">
        <v>739</v>
      </c>
      <c r="G524" s="229"/>
      <c r="H524" s="230" t="s">
        <v>1</v>
      </c>
      <c r="I524" s="232"/>
      <c r="J524" s="229"/>
      <c r="K524" s="229"/>
      <c r="L524" s="233"/>
      <c r="M524" s="234"/>
      <c r="N524" s="235"/>
      <c r="O524" s="235"/>
      <c r="P524" s="235"/>
      <c r="Q524" s="235"/>
      <c r="R524" s="235"/>
      <c r="S524" s="235"/>
      <c r="T524" s="236"/>
      <c r="AT524" s="237" t="s">
        <v>163</v>
      </c>
      <c r="AU524" s="237" t="s">
        <v>90</v>
      </c>
      <c r="AV524" s="15" t="s">
        <v>88</v>
      </c>
      <c r="AW524" s="15" t="s">
        <v>36</v>
      </c>
      <c r="AX524" s="15" t="s">
        <v>80</v>
      </c>
      <c r="AY524" s="237" t="s">
        <v>152</v>
      </c>
    </row>
    <row r="525" spans="1:65" s="13" customFormat="1" ht="11.25">
      <c r="B525" s="206"/>
      <c r="C525" s="207"/>
      <c r="D525" s="201" t="s">
        <v>163</v>
      </c>
      <c r="E525" s="208" t="s">
        <v>1</v>
      </c>
      <c r="F525" s="209" t="s">
        <v>740</v>
      </c>
      <c r="G525" s="207"/>
      <c r="H525" s="210">
        <v>40</v>
      </c>
      <c r="I525" s="211"/>
      <c r="J525" s="207"/>
      <c r="K525" s="207"/>
      <c r="L525" s="212"/>
      <c r="M525" s="213"/>
      <c r="N525" s="214"/>
      <c r="O525" s="214"/>
      <c r="P525" s="214"/>
      <c r="Q525" s="214"/>
      <c r="R525" s="214"/>
      <c r="S525" s="214"/>
      <c r="T525" s="215"/>
      <c r="AT525" s="216" t="s">
        <v>163</v>
      </c>
      <c r="AU525" s="216" t="s">
        <v>90</v>
      </c>
      <c r="AV525" s="13" t="s">
        <v>90</v>
      </c>
      <c r="AW525" s="13" t="s">
        <v>36</v>
      </c>
      <c r="AX525" s="13" t="s">
        <v>80</v>
      </c>
      <c r="AY525" s="216" t="s">
        <v>152</v>
      </c>
    </row>
    <row r="526" spans="1:65" s="14" customFormat="1" ht="11.25">
      <c r="B526" s="217"/>
      <c r="C526" s="218"/>
      <c r="D526" s="201" t="s">
        <v>163</v>
      </c>
      <c r="E526" s="219" t="s">
        <v>103</v>
      </c>
      <c r="F526" s="220" t="s">
        <v>165</v>
      </c>
      <c r="G526" s="218"/>
      <c r="H526" s="221">
        <v>40</v>
      </c>
      <c r="I526" s="222"/>
      <c r="J526" s="218"/>
      <c r="K526" s="218"/>
      <c r="L526" s="223"/>
      <c r="M526" s="224"/>
      <c r="N526" s="225"/>
      <c r="O526" s="225"/>
      <c r="P526" s="225"/>
      <c r="Q526" s="225"/>
      <c r="R526" s="225"/>
      <c r="S526" s="225"/>
      <c r="T526" s="226"/>
      <c r="AT526" s="227" t="s">
        <v>163</v>
      </c>
      <c r="AU526" s="227" t="s">
        <v>90</v>
      </c>
      <c r="AV526" s="14" t="s">
        <v>159</v>
      </c>
      <c r="AW526" s="14" t="s">
        <v>36</v>
      </c>
      <c r="AX526" s="14" t="s">
        <v>88</v>
      </c>
      <c r="AY526" s="227" t="s">
        <v>152</v>
      </c>
    </row>
    <row r="527" spans="1:65" s="2" customFormat="1" ht="24.2" customHeight="1">
      <c r="A527" s="35"/>
      <c r="B527" s="36"/>
      <c r="C527" s="188" t="s">
        <v>741</v>
      </c>
      <c r="D527" s="188" t="s">
        <v>155</v>
      </c>
      <c r="E527" s="189" t="s">
        <v>742</v>
      </c>
      <c r="F527" s="190" t="s">
        <v>743</v>
      </c>
      <c r="G527" s="191" t="s">
        <v>158</v>
      </c>
      <c r="H527" s="192">
        <v>10.24</v>
      </c>
      <c r="I527" s="193"/>
      <c r="J527" s="194">
        <f>ROUND(I527*H527,2)</f>
        <v>0</v>
      </c>
      <c r="K527" s="190" t="s">
        <v>169</v>
      </c>
      <c r="L527" s="40"/>
      <c r="M527" s="195" t="s">
        <v>1</v>
      </c>
      <c r="N527" s="196" t="s">
        <v>45</v>
      </c>
      <c r="O527" s="72"/>
      <c r="P527" s="197">
        <f>O527*H527</f>
        <v>0</v>
      </c>
      <c r="Q527" s="197">
        <v>1.8000000000000001E-4</v>
      </c>
      <c r="R527" s="197">
        <f>Q527*H527</f>
        <v>1.8432000000000001E-3</v>
      </c>
      <c r="S527" s="197">
        <v>0</v>
      </c>
      <c r="T527" s="198">
        <f>S527*H527</f>
        <v>0</v>
      </c>
      <c r="U527" s="35"/>
      <c r="V527" s="35"/>
      <c r="W527" s="35"/>
      <c r="X527" s="35"/>
      <c r="Y527" s="35"/>
      <c r="Z527" s="35"/>
      <c r="AA527" s="35"/>
      <c r="AB527" s="35"/>
      <c r="AC527" s="35"/>
      <c r="AD527" s="35"/>
      <c r="AE527" s="35"/>
      <c r="AR527" s="199" t="s">
        <v>258</v>
      </c>
      <c r="AT527" s="199" t="s">
        <v>155</v>
      </c>
      <c r="AU527" s="199" t="s">
        <v>90</v>
      </c>
      <c r="AY527" s="18" t="s">
        <v>152</v>
      </c>
      <c r="BE527" s="200">
        <f>IF(N527="základní",J527,0)</f>
        <v>0</v>
      </c>
      <c r="BF527" s="200">
        <f>IF(N527="snížená",J527,0)</f>
        <v>0</v>
      </c>
      <c r="BG527" s="200">
        <f>IF(N527="zákl. přenesená",J527,0)</f>
        <v>0</v>
      </c>
      <c r="BH527" s="200">
        <f>IF(N527="sníž. přenesená",J527,0)</f>
        <v>0</v>
      </c>
      <c r="BI527" s="200">
        <f>IF(N527="nulová",J527,0)</f>
        <v>0</v>
      </c>
      <c r="BJ527" s="18" t="s">
        <v>88</v>
      </c>
      <c r="BK527" s="200">
        <f>ROUND(I527*H527,2)</f>
        <v>0</v>
      </c>
      <c r="BL527" s="18" t="s">
        <v>258</v>
      </c>
      <c r="BM527" s="199" t="s">
        <v>744</v>
      </c>
    </row>
    <row r="528" spans="1:65" s="2" customFormat="1" ht="19.5">
      <c r="A528" s="35"/>
      <c r="B528" s="36"/>
      <c r="C528" s="37"/>
      <c r="D528" s="201" t="s">
        <v>161</v>
      </c>
      <c r="E528" s="37"/>
      <c r="F528" s="202" t="s">
        <v>745</v>
      </c>
      <c r="G528" s="37"/>
      <c r="H528" s="37"/>
      <c r="I528" s="203"/>
      <c r="J528" s="37"/>
      <c r="K528" s="37"/>
      <c r="L528" s="40"/>
      <c r="M528" s="204"/>
      <c r="N528" s="205"/>
      <c r="O528" s="72"/>
      <c r="P528" s="72"/>
      <c r="Q528" s="72"/>
      <c r="R528" s="72"/>
      <c r="S528" s="72"/>
      <c r="T528" s="73"/>
      <c r="U528" s="35"/>
      <c r="V528" s="35"/>
      <c r="W528" s="35"/>
      <c r="X528" s="35"/>
      <c r="Y528" s="35"/>
      <c r="Z528" s="35"/>
      <c r="AA528" s="35"/>
      <c r="AB528" s="35"/>
      <c r="AC528" s="35"/>
      <c r="AD528" s="35"/>
      <c r="AE528" s="35"/>
      <c r="AT528" s="18" t="s">
        <v>161</v>
      </c>
      <c r="AU528" s="18" t="s">
        <v>90</v>
      </c>
    </row>
    <row r="529" spans="1:65" s="15" customFormat="1" ht="11.25">
      <c r="B529" s="228"/>
      <c r="C529" s="229"/>
      <c r="D529" s="201" t="s">
        <v>163</v>
      </c>
      <c r="E529" s="230" t="s">
        <v>1</v>
      </c>
      <c r="F529" s="231" t="s">
        <v>727</v>
      </c>
      <c r="G529" s="229"/>
      <c r="H529" s="230" t="s">
        <v>1</v>
      </c>
      <c r="I529" s="232"/>
      <c r="J529" s="229"/>
      <c r="K529" s="229"/>
      <c r="L529" s="233"/>
      <c r="M529" s="234"/>
      <c r="N529" s="235"/>
      <c r="O529" s="235"/>
      <c r="P529" s="235"/>
      <c r="Q529" s="235"/>
      <c r="R529" s="235"/>
      <c r="S529" s="235"/>
      <c r="T529" s="236"/>
      <c r="AT529" s="237" t="s">
        <v>163</v>
      </c>
      <c r="AU529" s="237" t="s">
        <v>90</v>
      </c>
      <c r="AV529" s="15" t="s">
        <v>88</v>
      </c>
      <c r="AW529" s="15" t="s">
        <v>36</v>
      </c>
      <c r="AX529" s="15" t="s">
        <v>80</v>
      </c>
      <c r="AY529" s="237" t="s">
        <v>152</v>
      </c>
    </row>
    <row r="530" spans="1:65" s="13" customFormat="1" ht="11.25">
      <c r="B530" s="206"/>
      <c r="C530" s="207"/>
      <c r="D530" s="201" t="s">
        <v>163</v>
      </c>
      <c r="E530" s="208" t="s">
        <v>1</v>
      </c>
      <c r="F530" s="209" t="s">
        <v>728</v>
      </c>
      <c r="G530" s="207"/>
      <c r="H530" s="210">
        <v>10.24</v>
      </c>
      <c r="I530" s="211"/>
      <c r="J530" s="207"/>
      <c r="K530" s="207"/>
      <c r="L530" s="212"/>
      <c r="M530" s="213"/>
      <c r="N530" s="214"/>
      <c r="O530" s="214"/>
      <c r="P530" s="214"/>
      <c r="Q530" s="214"/>
      <c r="R530" s="214"/>
      <c r="S530" s="214"/>
      <c r="T530" s="215"/>
      <c r="AT530" s="216" t="s">
        <v>163</v>
      </c>
      <c r="AU530" s="216" t="s">
        <v>90</v>
      </c>
      <c r="AV530" s="13" t="s">
        <v>90</v>
      </c>
      <c r="AW530" s="13" t="s">
        <v>36</v>
      </c>
      <c r="AX530" s="13" t="s">
        <v>80</v>
      </c>
      <c r="AY530" s="216" t="s">
        <v>152</v>
      </c>
    </row>
    <row r="531" spans="1:65" s="14" customFormat="1" ht="11.25">
      <c r="B531" s="217"/>
      <c r="C531" s="218"/>
      <c r="D531" s="201" t="s">
        <v>163</v>
      </c>
      <c r="E531" s="219" t="s">
        <v>1</v>
      </c>
      <c r="F531" s="220" t="s">
        <v>165</v>
      </c>
      <c r="G531" s="218"/>
      <c r="H531" s="221">
        <v>10.24</v>
      </c>
      <c r="I531" s="222"/>
      <c r="J531" s="218"/>
      <c r="K531" s="218"/>
      <c r="L531" s="223"/>
      <c r="M531" s="224"/>
      <c r="N531" s="225"/>
      <c r="O531" s="225"/>
      <c r="P531" s="225"/>
      <c r="Q531" s="225"/>
      <c r="R531" s="225"/>
      <c r="S531" s="225"/>
      <c r="T531" s="226"/>
      <c r="AT531" s="227" t="s">
        <v>163</v>
      </c>
      <c r="AU531" s="227" t="s">
        <v>90</v>
      </c>
      <c r="AV531" s="14" t="s">
        <v>159</v>
      </c>
      <c r="AW531" s="14" t="s">
        <v>36</v>
      </c>
      <c r="AX531" s="14" t="s">
        <v>88</v>
      </c>
      <c r="AY531" s="227" t="s">
        <v>152</v>
      </c>
    </row>
    <row r="532" spans="1:65" s="2" customFormat="1" ht="24.2" customHeight="1">
      <c r="A532" s="35"/>
      <c r="B532" s="36"/>
      <c r="C532" s="188" t="s">
        <v>746</v>
      </c>
      <c r="D532" s="188" t="s">
        <v>155</v>
      </c>
      <c r="E532" s="189" t="s">
        <v>747</v>
      </c>
      <c r="F532" s="190" t="s">
        <v>748</v>
      </c>
      <c r="G532" s="191" t="s">
        <v>350</v>
      </c>
      <c r="H532" s="192">
        <v>40</v>
      </c>
      <c r="I532" s="193"/>
      <c r="J532" s="194">
        <f>ROUND(I532*H532,2)</f>
        <v>0</v>
      </c>
      <c r="K532" s="190" t="s">
        <v>169</v>
      </c>
      <c r="L532" s="40"/>
      <c r="M532" s="195" t="s">
        <v>1</v>
      </c>
      <c r="N532" s="196" t="s">
        <v>45</v>
      </c>
      <c r="O532" s="72"/>
      <c r="P532" s="197">
        <f>O532*H532</f>
        <v>0</v>
      </c>
      <c r="Q532" s="197">
        <v>1.0000000000000001E-5</v>
      </c>
      <c r="R532" s="197">
        <f>Q532*H532</f>
        <v>4.0000000000000002E-4</v>
      </c>
      <c r="S532" s="197">
        <v>0</v>
      </c>
      <c r="T532" s="198">
        <f>S532*H532</f>
        <v>0</v>
      </c>
      <c r="U532" s="35"/>
      <c r="V532" s="35"/>
      <c r="W532" s="35"/>
      <c r="X532" s="35"/>
      <c r="Y532" s="35"/>
      <c r="Z532" s="35"/>
      <c r="AA532" s="35"/>
      <c r="AB532" s="35"/>
      <c r="AC532" s="35"/>
      <c r="AD532" s="35"/>
      <c r="AE532" s="35"/>
      <c r="AR532" s="199" t="s">
        <v>258</v>
      </c>
      <c r="AT532" s="199" t="s">
        <v>155</v>
      </c>
      <c r="AU532" s="199" t="s">
        <v>90</v>
      </c>
      <c r="AY532" s="18" t="s">
        <v>152</v>
      </c>
      <c r="BE532" s="200">
        <f>IF(N532="základní",J532,0)</f>
        <v>0</v>
      </c>
      <c r="BF532" s="200">
        <f>IF(N532="snížená",J532,0)</f>
        <v>0</v>
      </c>
      <c r="BG532" s="200">
        <f>IF(N532="zákl. přenesená",J532,0)</f>
        <v>0</v>
      </c>
      <c r="BH532" s="200">
        <f>IF(N532="sníž. přenesená",J532,0)</f>
        <v>0</v>
      </c>
      <c r="BI532" s="200">
        <f>IF(N532="nulová",J532,0)</f>
        <v>0</v>
      </c>
      <c r="BJ532" s="18" t="s">
        <v>88</v>
      </c>
      <c r="BK532" s="200">
        <f>ROUND(I532*H532,2)</f>
        <v>0</v>
      </c>
      <c r="BL532" s="18" t="s">
        <v>258</v>
      </c>
      <c r="BM532" s="199" t="s">
        <v>749</v>
      </c>
    </row>
    <row r="533" spans="1:65" s="2" customFormat="1" ht="19.5">
      <c r="A533" s="35"/>
      <c r="B533" s="36"/>
      <c r="C533" s="37"/>
      <c r="D533" s="201" t="s">
        <v>161</v>
      </c>
      <c r="E533" s="37"/>
      <c r="F533" s="202" t="s">
        <v>750</v>
      </c>
      <c r="G533" s="37"/>
      <c r="H533" s="37"/>
      <c r="I533" s="203"/>
      <c r="J533" s="37"/>
      <c r="K533" s="37"/>
      <c r="L533" s="40"/>
      <c r="M533" s="204"/>
      <c r="N533" s="205"/>
      <c r="O533" s="72"/>
      <c r="P533" s="72"/>
      <c r="Q533" s="72"/>
      <c r="R533" s="72"/>
      <c r="S533" s="72"/>
      <c r="T533" s="73"/>
      <c r="U533" s="35"/>
      <c r="V533" s="35"/>
      <c r="W533" s="35"/>
      <c r="X533" s="35"/>
      <c r="Y533" s="35"/>
      <c r="Z533" s="35"/>
      <c r="AA533" s="35"/>
      <c r="AB533" s="35"/>
      <c r="AC533" s="35"/>
      <c r="AD533" s="35"/>
      <c r="AE533" s="35"/>
      <c r="AT533" s="18" t="s">
        <v>161</v>
      </c>
      <c r="AU533" s="18" t="s">
        <v>90</v>
      </c>
    </row>
    <row r="534" spans="1:65" s="15" customFormat="1" ht="11.25">
      <c r="B534" s="228"/>
      <c r="C534" s="229"/>
      <c r="D534" s="201" t="s">
        <v>163</v>
      </c>
      <c r="E534" s="230" t="s">
        <v>1</v>
      </c>
      <c r="F534" s="231" t="s">
        <v>739</v>
      </c>
      <c r="G534" s="229"/>
      <c r="H534" s="230" t="s">
        <v>1</v>
      </c>
      <c r="I534" s="232"/>
      <c r="J534" s="229"/>
      <c r="K534" s="229"/>
      <c r="L534" s="233"/>
      <c r="M534" s="234"/>
      <c r="N534" s="235"/>
      <c r="O534" s="235"/>
      <c r="P534" s="235"/>
      <c r="Q534" s="235"/>
      <c r="R534" s="235"/>
      <c r="S534" s="235"/>
      <c r="T534" s="236"/>
      <c r="AT534" s="237" t="s">
        <v>163</v>
      </c>
      <c r="AU534" s="237" t="s">
        <v>90</v>
      </c>
      <c r="AV534" s="15" t="s">
        <v>88</v>
      </c>
      <c r="AW534" s="15" t="s">
        <v>36</v>
      </c>
      <c r="AX534" s="15" t="s">
        <v>80</v>
      </c>
      <c r="AY534" s="237" t="s">
        <v>152</v>
      </c>
    </row>
    <row r="535" spans="1:65" s="13" customFormat="1" ht="11.25">
      <c r="B535" s="206"/>
      <c r="C535" s="207"/>
      <c r="D535" s="201" t="s">
        <v>163</v>
      </c>
      <c r="E535" s="208" t="s">
        <v>1</v>
      </c>
      <c r="F535" s="209" t="s">
        <v>740</v>
      </c>
      <c r="G535" s="207"/>
      <c r="H535" s="210">
        <v>40</v>
      </c>
      <c r="I535" s="211"/>
      <c r="J535" s="207"/>
      <c r="K535" s="207"/>
      <c r="L535" s="212"/>
      <c r="M535" s="213"/>
      <c r="N535" s="214"/>
      <c r="O535" s="214"/>
      <c r="P535" s="214"/>
      <c r="Q535" s="214"/>
      <c r="R535" s="214"/>
      <c r="S535" s="214"/>
      <c r="T535" s="215"/>
      <c r="AT535" s="216" t="s">
        <v>163</v>
      </c>
      <c r="AU535" s="216" t="s">
        <v>90</v>
      </c>
      <c r="AV535" s="13" t="s">
        <v>90</v>
      </c>
      <c r="AW535" s="13" t="s">
        <v>36</v>
      </c>
      <c r="AX535" s="13" t="s">
        <v>80</v>
      </c>
      <c r="AY535" s="216" t="s">
        <v>152</v>
      </c>
    </row>
    <row r="536" spans="1:65" s="14" customFormat="1" ht="11.25">
      <c r="B536" s="217"/>
      <c r="C536" s="218"/>
      <c r="D536" s="201" t="s">
        <v>163</v>
      </c>
      <c r="E536" s="219" t="s">
        <v>1</v>
      </c>
      <c r="F536" s="220" t="s">
        <v>165</v>
      </c>
      <c r="G536" s="218"/>
      <c r="H536" s="221">
        <v>40</v>
      </c>
      <c r="I536" s="222"/>
      <c r="J536" s="218"/>
      <c r="K536" s="218"/>
      <c r="L536" s="223"/>
      <c r="M536" s="224"/>
      <c r="N536" s="225"/>
      <c r="O536" s="225"/>
      <c r="P536" s="225"/>
      <c r="Q536" s="225"/>
      <c r="R536" s="225"/>
      <c r="S536" s="225"/>
      <c r="T536" s="226"/>
      <c r="AT536" s="227" t="s">
        <v>163</v>
      </c>
      <c r="AU536" s="227" t="s">
        <v>90</v>
      </c>
      <c r="AV536" s="14" t="s">
        <v>159</v>
      </c>
      <c r="AW536" s="14" t="s">
        <v>36</v>
      </c>
      <c r="AX536" s="14" t="s">
        <v>88</v>
      </c>
      <c r="AY536" s="227" t="s">
        <v>152</v>
      </c>
    </row>
    <row r="537" spans="1:65" s="2" customFormat="1" ht="24.2" customHeight="1">
      <c r="A537" s="35"/>
      <c r="B537" s="36"/>
      <c r="C537" s="188" t="s">
        <v>751</v>
      </c>
      <c r="D537" s="188" t="s">
        <v>155</v>
      </c>
      <c r="E537" s="189" t="s">
        <v>752</v>
      </c>
      <c r="F537" s="190" t="s">
        <v>753</v>
      </c>
      <c r="G537" s="191" t="s">
        <v>158</v>
      </c>
      <c r="H537" s="192">
        <v>10.24</v>
      </c>
      <c r="I537" s="193"/>
      <c r="J537" s="194">
        <f>ROUND(I537*H537,2)</f>
        <v>0</v>
      </c>
      <c r="K537" s="190" t="s">
        <v>169</v>
      </c>
      <c r="L537" s="40"/>
      <c r="M537" s="195" t="s">
        <v>1</v>
      </c>
      <c r="N537" s="196" t="s">
        <v>45</v>
      </c>
      <c r="O537" s="72"/>
      <c r="P537" s="197">
        <f>O537*H537</f>
        <v>0</v>
      </c>
      <c r="Q537" s="197">
        <v>2.1000000000000001E-4</v>
      </c>
      <c r="R537" s="197">
        <f>Q537*H537</f>
        <v>2.1504000000000002E-3</v>
      </c>
      <c r="S537" s="197">
        <v>0</v>
      </c>
      <c r="T537" s="198">
        <f>S537*H537</f>
        <v>0</v>
      </c>
      <c r="U537" s="35"/>
      <c r="V537" s="35"/>
      <c r="W537" s="35"/>
      <c r="X537" s="35"/>
      <c r="Y537" s="35"/>
      <c r="Z537" s="35"/>
      <c r="AA537" s="35"/>
      <c r="AB537" s="35"/>
      <c r="AC537" s="35"/>
      <c r="AD537" s="35"/>
      <c r="AE537" s="35"/>
      <c r="AR537" s="199" t="s">
        <v>258</v>
      </c>
      <c r="AT537" s="199" t="s">
        <v>155</v>
      </c>
      <c r="AU537" s="199" t="s">
        <v>90</v>
      </c>
      <c r="AY537" s="18" t="s">
        <v>152</v>
      </c>
      <c r="BE537" s="200">
        <f>IF(N537="základní",J537,0)</f>
        <v>0</v>
      </c>
      <c r="BF537" s="200">
        <f>IF(N537="snížená",J537,0)</f>
        <v>0</v>
      </c>
      <c r="BG537" s="200">
        <f>IF(N537="zákl. přenesená",J537,0)</f>
        <v>0</v>
      </c>
      <c r="BH537" s="200">
        <f>IF(N537="sníž. přenesená",J537,0)</f>
        <v>0</v>
      </c>
      <c r="BI537" s="200">
        <f>IF(N537="nulová",J537,0)</f>
        <v>0</v>
      </c>
      <c r="BJ537" s="18" t="s">
        <v>88</v>
      </c>
      <c r="BK537" s="200">
        <f>ROUND(I537*H537,2)</f>
        <v>0</v>
      </c>
      <c r="BL537" s="18" t="s">
        <v>258</v>
      </c>
      <c r="BM537" s="199" t="s">
        <v>754</v>
      </c>
    </row>
    <row r="538" spans="1:65" s="2" customFormat="1" ht="11.25">
      <c r="A538" s="35"/>
      <c r="B538" s="36"/>
      <c r="C538" s="37"/>
      <c r="D538" s="201" t="s">
        <v>161</v>
      </c>
      <c r="E538" s="37"/>
      <c r="F538" s="202" t="s">
        <v>755</v>
      </c>
      <c r="G538" s="37"/>
      <c r="H538" s="37"/>
      <c r="I538" s="203"/>
      <c r="J538" s="37"/>
      <c r="K538" s="37"/>
      <c r="L538" s="40"/>
      <c r="M538" s="204"/>
      <c r="N538" s="205"/>
      <c r="O538" s="72"/>
      <c r="P538" s="72"/>
      <c r="Q538" s="72"/>
      <c r="R538" s="72"/>
      <c r="S538" s="72"/>
      <c r="T538" s="73"/>
      <c r="U538" s="35"/>
      <c r="V538" s="35"/>
      <c r="W538" s="35"/>
      <c r="X538" s="35"/>
      <c r="Y538" s="35"/>
      <c r="Z538" s="35"/>
      <c r="AA538" s="35"/>
      <c r="AB538" s="35"/>
      <c r="AC538" s="35"/>
      <c r="AD538" s="35"/>
      <c r="AE538" s="35"/>
      <c r="AT538" s="18" t="s">
        <v>161</v>
      </c>
      <c r="AU538" s="18" t="s">
        <v>90</v>
      </c>
    </row>
    <row r="539" spans="1:65" s="13" customFormat="1" ht="11.25">
      <c r="B539" s="206"/>
      <c r="C539" s="207"/>
      <c r="D539" s="201" t="s">
        <v>163</v>
      </c>
      <c r="E539" s="208" t="s">
        <v>1</v>
      </c>
      <c r="F539" s="209" t="s">
        <v>108</v>
      </c>
      <c r="G539" s="207"/>
      <c r="H539" s="210">
        <v>10.24</v>
      </c>
      <c r="I539" s="211"/>
      <c r="J539" s="207"/>
      <c r="K539" s="207"/>
      <c r="L539" s="212"/>
      <c r="M539" s="213"/>
      <c r="N539" s="214"/>
      <c r="O539" s="214"/>
      <c r="P539" s="214"/>
      <c r="Q539" s="214"/>
      <c r="R539" s="214"/>
      <c r="S539" s="214"/>
      <c r="T539" s="215"/>
      <c r="AT539" s="216" t="s">
        <v>163</v>
      </c>
      <c r="AU539" s="216" t="s">
        <v>90</v>
      </c>
      <c r="AV539" s="13" t="s">
        <v>90</v>
      </c>
      <c r="AW539" s="13" t="s">
        <v>36</v>
      </c>
      <c r="AX539" s="13" t="s">
        <v>88</v>
      </c>
      <c r="AY539" s="216" t="s">
        <v>152</v>
      </c>
    </row>
    <row r="540" spans="1:65" s="2" customFormat="1" ht="24.2" customHeight="1">
      <c r="A540" s="35"/>
      <c r="B540" s="36"/>
      <c r="C540" s="188" t="s">
        <v>756</v>
      </c>
      <c r="D540" s="188" t="s">
        <v>155</v>
      </c>
      <c r="E540" s="189" t="s">
        <v>757</v>
      </c>
      <c r="F540" s="190" t="s">
        <v>758</v>
      </c>
      <c r="G540" s="191" t="s">
        <v>350</v>
      </c>
      <c r="H540" s="192">
        <v>40</v>
      </c>
      <c r="I540" s="193"/>
      <c r="J540" s="194">
        <f>ROUND(I540*H540,2)</f>
        <v>0</v>
      </c>
      <c r="K540" s="190" t="s">
        <v>169</v>
      </c>
      <c r="L540" s="40"/>
      <c r="M540" s="195" t="s">
        <v>1</v>
      </c>
      <c r="N540" s="196" t="s">
        <v>45</v>
      </c>
      <c r="O540" s="72"/>
      <c r="P540" s="197">
        <f>O540*H540</f>
        <v>0</v>
      </c>
      <c r="Q540" s="197">
        <v>3.0000000000000001E-5</v>
      </c>
      <c r="R540" s="197">
        <f>Q540*H540</f>
        <v>1.2000000000000001E-3</v>
      </c>
      <c r="S540" s="197">
        <v>0</v>
      </c>
      <c r="T540" s="198">
        <f>S540*H540</f>
        <v>0</v>
      </c>
      <c r="U540" s="35"/>
      <c r="V540" s="35"/>
      <c r="W540" s="35"/>
      <c r="X540" s="35"/>
      <c r="Y540" s="35"/>
      <c r="Z540" s="35"/>
      <c r="AA540" s="35"/>
      <c r="AB540" s="35"/>
      <c r="AC540" s="35"/>
      <c r="AD540" s="35"/>
      <c r="AE540" s="35"/>
      <c r="AR540" s="199" t="s">
        <v>258</v>
      </c>
      <c r="AT540" s="199" t="s">
        <v>155</v>
      </c>
      <c r="AU540" s="199" t="s">
        <v>90</v>
      </c>
      <c r="AY540" s="18" t="s">
        <v>152</v>
      </c>
      <c r="BE540" s="200">
        <f>IF(N540="základní",J540,0)</f>
        <v>0</v>
      </c>
      <c r="BF540" s="200">
        <f>IF(N540="snížená",J540,0)</f>
        <v>0</v>
      </c>
      <c r="BG540" s="200">
        <f>IF(N540="zákl. přenesená",J540,0)</f>
        <v>0</v>
      </c>
      <c r="BH540" s="200">
        <f>IF(N540="sníž. přenesená",J540,0)</f>
        <v>0</v>
      </c>
      <c r="BI540" s="200">
        <f>IF(N540="nulová",J540,0)</f>
        <v>0</v>
      </c>
      <c r="BJ540" s="18" t="s">
        <v>88</v>
      </c>
      <c r="BK540" s="200">
        <f>ROUND(I540*H540,2)</f>
        <v>0</v>
      </c>
      <c r="BL540" s="18" t="s">
        <v>258</v>
      </c>
      <c r="BM540" s="199" t="s">
        <v>759</v>
      </c>
    </row>
    <row r="541" spans="1:65" s="2" customFormat="1" ht="19.5">
      <c r="A541" s="35"/>
      <c r="B541" s="36"/>
      <c r="C541" s="37"/>
      <c r="D541" s="201" t="s">
        <v>161</v>
      </c>
      <c r="E541" s="37"/>
      <c r="F541" s="202" t="s">
        <v>760</v>
      </c>
      <c r="G541" s="37"/>
      <c r="H541" s="37"/>
      <c r="I541" s="203"/>
      <c r="J541" s="37"/>
      <c r="K541" s="37"/>
      <c r="L541" s="40"/>
      <c r="M541" s="204"/>
      <c r="N541" s="205"/>
      <c r="O541" s="72"/>
      <c r="P541" s="72"/>
      <c r="Q541" s="72"/>
      <c r="R541" s="72"/>
      <c r="S541" s="72"/>
      <c r="T541" s="73"/>
      <c r="U541" s="35"/>
      <c r="V541" s="35"/>
      <c r="W541" s="35"/>
      <c r="X541" s="35"/>
      <c r="Y541" s="35"/>
      <c r="Z541" s="35"/>
      <c r="AA541" s="35"/>
      <c r="AB541" s="35"/>
      <c r="AC541" s="35"/>
      <c r="AD541" s="35"/>
      <c r="AE541" s="35"/>
      <c r="AT541" s="18" t="s">
        <v>161</v>
      </c>
      <c r="AU541" s="18" t="s">
        <v>90</v>
      </c>
    </row>
    <row r="542" spans="1:65" s="13" customFormat="1" ht="11.25">
      <c r="B542" s="206"/>
      <c r="C542" s="207"/>
      <c r="D542" s="201" t="s">
        <v>163</v>
      </c>
      <c r="E542" s="208" t="s">
        <v>1</v>
      </c>
      <c r="F542" s="209" t="s">
        <v>103</v>
      </c>
      <c r="G542" s="207"/>
      <c r="H542" s="210">
        <v>40</v>
      </c>
      <c r="I542" s="211"/>
      <c r="J542" s="207"/>
      <c r="K542" s="207"/>
      <c r="L542" s="212"/>
      <c r="M542" s="213"/>
      <c r="N542" s="214"/>
      <c r="O542" s="214"/>
      <c r="P542" s="214"/>
      <c r="Q542" s="214"/>
      <c r="R542" s="214"/>
      <c r="S542" s="214"/>
      <c r="T542" s="215"/>
      <c r="AT542" s="216" t="s">
        <v>163</v>
      </c>
      <c r="AU542" s="216" t="s">
        <v>90</v>
      </c>
      <c r="AV542" s="13" t="s">
        <v>90</v>
      </c>
      <c r="AW542" s="13" t="s">
        <v>36</v>
      </c>
      <c r="AX542" s="13" t="s">
        <v>88</v>
      </c>
      <c r="AY542" s="216" t="s">
        <v>152</v>
      </c>
    </row>
    <row r="543" spans="1:65" s="2" customFormat="1" ht="24.2" customHeight="1">
      <c r="A543" s="35"/>
      <c r="B543" s="36"/>
      <c r="C543" s="188" t="s">
        <v>761</v>
      </c>
      <c r="D543" s="188" t="s">
        <v>155</v>
      </c>
      <c r="E543" s="189" t="s">
        <v>762</v>
      </c>
      <c r="F543" s="190" t="s">
        <v>763</v>
      </c>
      <c r="G543" s="191" t="s">
        <v>158</v>
      </c>
      <c r="H543" s="192">
        <v>10.24</v>
      </c>
      <c r="I543" s="193"/>
      <c r="J543" s="194">
        <f>ROUND(I543*H543,2)</f>
        <v>0</v>
      </c>
      <c r="K543" s="190" t="s">
        <v>169</v>
      </c>
      <c r="L543" s="40"/>
      <c r="M543" s="195" t="s">
        <v>1</v>
      </c>
      <c r="N543" s="196" t="s">
        <v>45</v>
      </c>
      <c r="O543" s="72"/>
      <c r="P543" s="197">
        <f>O543*H543</f>
        <v>0</v>
      </c>
      <c r="Q543" s="197">
        <v>3.8999999999999999E-4</v>
      </c>
      <c r="R543" s="197">
        <f>Q543*H543</f>
        <v>3.9935999999999999E-3</v>
      </c>
      <c r="S543" s="197">
        <v>0</v>
      </c>
      <c r="T543" s="198">
        <f>S543*H543</f>
        <v>0</v>
      </c>
      <c r="U543" s="35"/>
      <c r="V543" s="35"/>
      <c r="W543" s="35"/>
      <c r="X543" s="35"/>
      <c r="Y543" s="35"/>
      <c r="Z543" s="35"/>
      <c r="AA543" s="35"/>
      <c r="AB543" s="35"/>
      <c r="AC543" s="35"/>
      <c r="AD543" s="35"/>
      <c r="AE543" s="35"/>
      <c r="AR543" s="199" t="s">
        <v>258</v>
      </c>
      <c r="AT543" s="199" t="s">
        <v>155</v>
      </c>
      <c r="AU543" s="199" t="s">
        <v>90</v>
      </c>
      <c r="AY543" s="18" t="s">
        <v>152</v>
      </c>
      <c r="BE543" s="200">
        <f>IF(N543="základní",J543,0)</f>
        <v>0</v>
      </c>
      <c r="BF543" s="200">
        <f>IF(N543="snížená",J543,0)</f>
        <v>0</v>
      </c>
      <c r="BG543" s="200">
        <f>IF(N543="zákl. přenesená",J543,0)</f>
        <v>0</v>
      </c>
      <c r="BH543" s="200">
        <f>IF(N543="sníž. přenesená",J543,0)</f>
        <v>0</v>
      </c>
      <c r="BI543" s="200">
        <f>IF(N543="nulová",J543,0)</f>
        <v>0</v>
      </c>
      <c r="BJ543" s="18" t="s">
        <v>88</v>
      </c>
      <c r="BK543" s="200">
        <f>ROUND(I543*H543,2)</f>
        <v>0</v>
      </c>
      <c r="BL543" s="18" t="s">
        <v>258</v>
      </c>
      <c r="BM543" s="199" t="s">
        <v>764</v>
      </c>
    </row>
    <row r="544" spans="1:65" s="2" customFormat="1" ht="19.5">
      <c r="A544" s="35"/>
      <c r="B544" s="36"/>
      <c r="C544" s="37"/>
      <c r="D544" s="201" t="s">
        <v>161</v>
      </c>
      <c r="E544" s="37"/>
      <c r="F544" s="202" t="s">
        <v>765</v>
      </c>
      <c r="G544" s="37"/>
      <c r="H544" s="37"/>
      <c r="I544" s="203"/>
      <c r="J544" s="37"/>
      <c r="K544" s="37"/>
      <c r="L544" s="40"/>
      <c r="M544" s="204"/>
      <c r="N544" s="205"/>
      <c r="O544" s="72"/>
      <c r="P544" s="72"/>
      <c r="Q544" s="72"/>
      <c r="R544" s="72"/>
      <c r="S544" s="72"/>
      <c r="T544" s="73"/>
      <c r="U544" s="35"/>
      <c r="V544" s="35"/>
      <c r="W544" s="35"/>
      <c r="X544" s="35"/>
      <c r="Y544" s="35"/>
      <c r="Z544" s="35"/>
      <c r="AA544" s="35"/>
      <c r="AB544" s="35"/>
      <c r="AC544" s="35"/>
      <c r="AD544" s="35"/>
      <c r="AE544" s="35"/>
      <c r="AT544" s="18" t="s">
        <v>161</v>
      </c>
      <c r="AU544" s="18" t="s">
        <v>90</v>
      </c>
    </row>
    <row r="545" spans="1:65" s="13" customFormat="1" ht="11.25">
      <c r="B545" s="206"/>
      <c r="C545" s="207"/>
      <c r="D545" s="201" t="s">
        <v>163</v>
      </c>
      <c r="E545" s="208" t="s">
        <v>1</v>
      </c>
      <c r="F545" s="209" t="s">
        <v>108</v>
      </c>
      <c r="G545" s="207"/>
      <c r="H545" s="210">
        <v>10.24</v>
      </c>
      <c r="I545" s="211"/>
      <c r="J545" s="207"/>
      <c r="K545" s="207"/>
      <c r="L545" s="212"/>
      <c r="M545" s="213"/>
      <c r="N545" s="214"/>
      <c r="O545" s="214"/>
      <c r="P545" s="214"/>
      <c r="Q545" s="214"/>
      <c r="R545" s="214"/>
      <c r="S545" s="214"/>
      <c r="T545" s="215"/>
      <c r="AT545" s="216" t="s">
        <v>163</v>
      </c>
      <c r="AU545" s="216" t="s">
        <v>90</v>
      </c>
      <c r="AV545" s="13" t="s">
        <v>90</v>
      </c>
      <c r="AW545" s="13" t="s">
        <v>36</v>
      </c>
      <c r="AX545" s="13" t="s">
        <v>88</v>
      </c>
      <c r="AY545" s="216" t="s">
        <v>152</v>
      </c>
    </row>
    <row r="546" spans="1:65" s="2" customFormat="1" ht="24.2" customHeight="1">
      <c r="A546" s="35"/>
      <c r="B546" s="36"/>
      <c r="C546" s="188" t="s">
        <v>766</v>
      </c>
      <c r="D546" s="188" t="s">
        <v>155</v>
      </c>
      <c r="E546" s="189" t="s">
        <v>767</v>
      </c>
      <c r="F546" s="190" t="s">
        <v>768</v>
      </c>
      <c r="G546" s="191" t="s">
        <v>350</v>
      </c>
      <c r="H546" s="192">
        <v>40</v>
      </c>
      <c r="I546" s="193"/>
      <c r="J546" s="194">
        <f>ROUND(I546*H546,2)</f>
        <v>0</v>
      </c>
      <c r="K546" s="190" t="s">
        <v>169</v>
      </c>
      <c r="L546" s="40"/>
      <c r="M546" s="195" t="s">
        <v>1</v>
      </c>
      <c r="N546" s="196" t="s">
        <v>45</v>
      </c>
      <c r="O546" s="72"/>
      <c r="P546" s="197">
        <f>O546*H546</f>
        <v>0</v>
      </c>
      <c r="Q546" s="197">
        <v>6.0000000000000002E-5</v>
      </c>
      <c r="R546" s="197">
        <f>Q546*H546</f>
        <v>2.4000000000000002E-3</v>
      </c>
      <c r="S546" s="197">
        <v>0</v>
      </c>
      <c r="T546" s="198">
        <f>S546*H546</f>
        <v>0</v>
      </c>
      <c r="U546" s="35"/>
      <c r="V546" s="35"/>
      <c r="W546" s="35"/>
      <c r="X546" s="35"/>
      <c r="Y546" s="35"/>
      <c r="Z546" s="35"/>
      <c r="AA546" s="35"/>
      <c r="AB546" s="35"/>
      <c r="AC546" s="35"/>
      <c r="AD546" s="35"/>
      <c r="AE546" s="35"/>
      <c r="AR546" s="199" t="s">
        <v>258</v>
      </c>
      <c r="AT546" s="199" t="s">
        <v>155</v>
      </c>
      <c r="AU546" s="199" t="s">
        <v>90</v>
      </c>
      <c r="AY546" s="18" t="s">
        <v>152</v>
      </c>
      <c r="BE546" s="200">
        <f>IF(N546="základní",J546,0)</f>
        <v>0</v>
      </c>
      <c r="BF546" s="200">
        <f>IF(N546="snížená",J546,0)</f>
        <v>0</v>
      </c>
      <c r="BG546" s="200">
        <f>IF(N546="zákl. přenesená",J546,0)</f>
        <v>0</v>
      </c>
      <c r="BH546" s="200">
        <f>IF(N546="sníž. přenesená",J546,0)</f>
        <v>0</v>
      </c>
      <c r="BI546" s="200">
        <f>IF(N546="nulová",J546,0)</f>
        <v>0</v>
      </c>
      <c r="BJ546" s="18" t="s">
        <v>88</v>
      </c>
      <c r="BK546" s="200">
        <f>ROUND(I546*H546,2)</f>
        <v>0</v>
      </c>
      <c r="BL546" s="18" t="s">
        <v>258</v>
      </c>
      <c r="BM546" s="199" t="s">
        <v>769</v>
      </c>
    </row>
    <row r="547" spans="1:65" s="2" customFormat="1" ht="19.5">
      <c r="A547" s="35"/>
      <c r="B547" s="36"/>
      <c r="C547" s="37"/>
      <c r="D547" s="201" t="s">
        <v>161</v>
      </c>
      <c r="E547" s="37"/>
      <c r="F547" s="202" t="s">
        <v>770</v>
      </c>
      <c r="G547" s="37"/>
      <c r="H547" s="37"/>
      <c r="I547" s="203"/>
      <c r="J547" s="37"/>
      <c r="K547" s="37"/>
      <c r="L547" s="40"/>
      <c r="M547" s="204"/>
      <c r="N547" s="205"/>
      <c r="O547" s="72"/>
      <c r="P547" s="72"/>
      <c r="Q547" s="72"/>
      <c r="R547" s="72"/>
      <c r="S547" s="72"/>
      <c r="T547" s="73"/>
      <c r="U547" s="35"/>
      <c r="V547" s="35"/>
      <c r="W547" s="35"/>
      <c r="X547" s="35"/>
      <c r="Y547" s="35"/>
      <c r="Z547" s="35"/>
      <c r="AA547" s="35"/>
      <c r="AB547" s="35"/>
      <c r="AC547" s="35"/>
      <c r="AD547" s="35"/>
      <c r="AE547" s="35"/>
      <c r="AT547" s="18" t="s">
        <v>161</v>
      </c>
      <c r="AU547" s="18" t="s">
        <v>90</v>
      </c>
    </row>
    <row r="548" spans="1:65" s="13" customFormat="1" ht="11.25">
      <c r="B548" s="206"/>
      <c r="C548" s="207"/>
      <c r="D548" s="201" t="s">
        <v>163</v>
      </c>
      <c r="E548" s="208" t="s">
        <v>1</v>
      </c>
      <c r="F548" s="209" t="s">
        <v>103</v>
      </c>
      <c r="G548" s="207"/>
      <c r="H548" s="210">
        <v>40</v>
      </c>
      <c r="I548" s="211"/>
      <c r="J548" s="207"/>
      <c r="K548" s="207"/>
      <c r="L548" s="212"/>
      <c r="M548" s="213"/>
      <c r="N548" s="214"/>
      <c r="O548" s="214"/>
      <c r="P548" s="214"/>
      <c r="Q548" s="214"/>
      <c r="R548" s="214"/>
      <c r="S548" s="214"/>
      <c r="T548" s="215"/>
      <c r="AT548" s="216" t="s">
        <v>163</v>
      </c>
      <c r="AU548" s="216" t="s">
        <v>90</v>
      </c>
      <c r="AV548" s="13" t="s">
        <v>90</v>
      </c>
      <c r="AW548" s="13" t="s">
        <v>36</v>
      </c>
      <c r="AX548" s="13" t="s">
        <v>88</v>
      </c>
      <c r="AY548" s="216" t="s">
        <v>152</v>
      </c>
    </row>
    <row r="549" spans="1:65" s="12" customFormat="1" ht="22.9" customHeight="1">
      <c r="B549" s="172"/>
      <c r="C549" s="173"/>
      <c r="D549" s="174" t="s">
        <v>79</v>
      </c>
      <c r="E549" s="186" t="s">
        <v>771</v>
      </c>
      <c r="F549" s="186" t="s">
        <v>772</v>
      </c>
      <c r="G549" s="173"/>
      <c r="H549" s="173"/>
      <c r="I549" s="176"/>
      <c r="J549" s="187">
        <f>BK549</f>
        <v>0</v>
      </c>
      <c r="K549" s="173"/>
      <c r="L549" s="178"/>
      <c r="M549" s="179"/>
      <c r="N549" s="180"/>
      <c r="O549" s="180"/>
      <c r="P549" s="181">
        <f>SUM(P550:P600)</f>
        <v>0</v>
      </c>
      <c r="Q549" s="180"/>
      <c r="R549" s="181">
        <f>SUM(R550:R600)</f>
        <v>0.61690400000000012</v>
      </c>
      <c r="S549" s="180"/>
      <c r="T549" s="182">
        <f>SUM(T550:T600)</f>
        <v>0.1160919</v>
      </c>
      <c r="AR549" s="183" t="s">
        <v>90</v>
      </c>
      <c r="AT549" s="184" t="s">
        <v>79</v>
      </c>
      <c r="AU549" s="184" t="s">
        <v>88</v>
      </c>
      <c r="AY549" s="183" t="s">
        <v>152</v>
      </c>
      <c r="BK549" s="185">
        <f>SUM(BK550:BK600)</f>
        <v>0</v>
      </c>
    </row>
    <row r="550" spans="1:65" s="2" customFormat="1" ht="16.5" customHeight="1">
      <c r="A550" s="35"/>
      <c r="B550" s="36"/>
      <c r="C550" s="188" t="s">
        <v>773</v>
      </c>
      <c r="D550" s="188" t="s">
        <v>155</v>
      </c>
      <c r="E550" s="189" t="s">
        <v>774</v>
      </c>
      <c r="F550" s="190" t="s">
        <v>775</v>
      </c>
      <c r="G550" s="191" t="s">
        <v>158</v>
      </c>
      <c r="H550" s="192">
        <v>374.49</v>
      </c>
      <c r="I550" s="193"/>
      <c r="J550" s="194">
        <f>ROUND(I550*H550,2)</f>
        <v>0</v>
      </c>
      <c r="K550" s="190" t="s">
        <v>169</v>
      </c>
      <c r="L550" s="40"/>
      <c r="M550" s="195" t="s">
        <v>1</v>
      </c>
      <c r="N550" s="196" t="s">
        <v>45</v>
      </c>
      <c r="O550" s="72"/>
      <c r="P550" s="197">
        <f>O550*H550</f>
        <v>0</v>
      </c>
      <c r="Q550" s="197">
        <v>1E-3</v>
      </c>
      <c r="R550" s="197">
        <f>Q550*H550</f>
        <v>0.37448999999999999</v>
      </c>
      <c r="S550" s="197">
        <v>3.1E-4</v>
      </c>
      <c r="T550" s="198">
        <f>S550*H550</f>
        <v>0.1160919</v>
      </c>
      <c r="U550" s="35"/>
      <c r="V550" s="35"/>
      <c r="W550" s="35"/>
      <c r="X550" s="35"/>
      <c r="Y550" s="35"/>
      <c r="Z550" s="35"/>
      <c r="AA550" s="35"/>
      <c r="AB550" s="35"/>
      <c r="AC550" s="35"/>
      <c r="AD550" s="35"/>
      <c r="AE550" s="35"/>
      <c r="AR550" s="199" t="s">
        <v>258</v>
      </c>
      <c r="AT550" s="199" t="s">
        <v>155</v>
      </c>
      <c r="AU550" s="199" t="s">
        <v>90</v>
      </c>
      <c r="AY550" s="18" t="s">
        <v>152</v>
      </c>
      <c r="BE550" s="200">
        <f>IF(N550="základní",J550,0)</f>
        <v>0</v>
      </c>
      <c r="BF550" s="200">
        <f>IF(N550="snížená",J550,0)</f>
        <v>0</v>
      </c>
      <c r="BG550" s="200">
        <f>IF(N550="zákl. přenesená",J550,0)</f>
        <v>0</v>
      </c>
      <c r="BH550" s="200">
        <f>IF(N550="sníž. přenesená",J550,0)</f>
        <v>0</v>
      </c>
      <c r="BI550" s="200">
        <f>IF(N550="nulová",J550,0)</f>
        <v>0</v>
      </c>
      <c r="BJ550" s="18" t="s">
        <v>88</v>
      </c>
      <c r="BK550" s="200">
        <f>ROUND(I550*H550,2)</f>
        <v>0</v>
      </c>
      <c r="BL550" s="18" t="s">
        <v>258</v>
      </c>
      <c r="BM550" s="199" t="s">
        <v>776</v>
      </c>
    </row>
    <row r="551" spans="1:65" s="2" customFormat="1" ht="11.25">
      <c r="A551" s="35"/>
      <c r="B551" s="36"/>
      <c r="C551" s="37"/>
      <c r="D551" s="201" t="s">
        <v>161</v>
      </c>
      <c r="E551" s="37"/>
      <c r="F551" s="202" t="s">
        <v>777</v>
      </c>
      <c r="G551" s="37"/>
      <c r="H551" s="37"/>
      <c r="I551" s="203"/>
      <c r="J551" s="37"/>
      <c r="K551" s="37"/>
      <c r="L551" s="40"/>
      <c r="M551" s="204"/>
      <c r="N551" s="205"/>
      <c r="O551" s="72"/>
      <c r="P551" s="72"/>
      <c r="Q551" s="72"/>
      <c r="R551" s="72"/>
      <c r="S551" s="72"/>
      <c r="T551" s="73"/>
      <c r="U551" s="35"/>
      <c r="V551" s="35"/>
      <c r="W551" s="35"/>
      <c r="X551" s="35"/>
      <c r="Y551" s="35"/>
      <c r="Z551" s="35"/>
      <c r="AA551" s="35"/>
      <c r="AB551" s="35"/>
      <c r="AC551" s="35"/>
      <c r="AD551" s="35"/>
      <c r="AE551" s="35"/>
      <c r="AT551" s="18" t="s">
        <v>161</v>
      </c>
      <c r="AU551" s="18" t="s">
        <v>90</v>
      </c>
    </row>
    <row r="552" spans="1:65" s="15" customFormat="1" ht="11.25">
      <c r="B552" s="228"/>
      <c r="C552" s="229"/>
      <c r="D552" s="201" t="s">
        <v>163</v>
      </c>
      <c r="E552" s="230" t="s">
        <v>1</v>
      </c>
      <c r="F552" s="231" t="s">
        <v>778</v>
      </c>
      <c r="G552" s="229"/>
      <c r="H552" s="230" t="s">
        <v>1</v>
      </c>
      <c r="I552" s="232"/>
      <c r="J552" s="229"/>
      <c r="K552" s="229"/>
      <c r="L552" s="233"/>
      <c r="M552" s="234"/>
      <c r="N552" s="235"/>
      <c r="O552" s="235"/>
      <c r="P552" s="235"/>
      <c r="Q552" s="235"/>
      <c r="R552" s="235"/>
      <c r="S552" s="235"/>
      <c r="T552" s="236"/>
      <c r="AT552" s="237" t="s">
        <v>163</v>
      </c>
      <c r="AU552" s="237" t="s">
        <v>90</v>
      </c>
      <c r="AV552" s="15" t="s">
        <v>88</v>
      </c>
      <c r="AW552" s="15" t="s">
        <v>36</v>
      </c>
      <c r="AX552" s="15" t="s">
        <v>80</v>
      </c>
      <c r="AY552" s="237" t="s">
        <v>152</v>
      </c>
    </row>
    <row r="553" spans="1:65" s="13" customFormat="1" ht="11.25">
      <c r="B553" s="206"/>
      <c r="C553" s="207"/>
      <c r="D553" s="201" t="s">
        <v>163</v>
      </c>
      <c r="E553" s="208" t="s">
        <v>1</v>
      </c>
      <c r="F553" s="209" t="s">
        <v>212</v>
      </c>
      <c r="G553" s="207"/>
      <c r="H553" s="210">
        <v>74.951999999999998</v>
      </c>
      <c r="I553" s="211"/>
      <c r="J553" s="207"/>
      <c r="K553" s="207"/>
      <c r="L553" s="212"/>
      <c r="M553" s="213"/>
      <c r="N553" s="214"/>
      <c r="O553" s="214"/>
      <c r="P553" s="214"/>
      <c r="Q553" s="214"/>
      <c r="R553" s="214"/>
      <c r="S553" s="214"/>
      <c r="T553" s="215"/>
      <c r="AT553" s="216" t="s">
        <v>163</v>
      </c>
      <c r="AU553" s="216" t="s">
        <v>90</v>
      </c>
      <c r="AV553" s="13" t="s">
        <v>90</v>
      </c>
      <c r="AW553" s="13" t="s">
        <v>36</v>
      </c>
      <c r="AX553" s="13" t="s">
        <v>80</v>
      </c>
      <c r="AY553" s="216" t="s">
        <v>152</v>
      </c>
    </row>
    <row r="554" spans="1:65" s="13" customFormat="1" ht="11.25">
      <c r="B554" s="206"/>
      <c r="C554" s="207"/>
      <c r="D554" s="201" t="s">
        <v>163</v>
      </c>
      <c r="E554" s="208" t="s">
        <v>1</v>
      </c>
      <c r="F554" s="209" t="s">
        <v>236</v>
      </c>
      <c r="G554" s="207"/>
      <c r="H554" s="210">
        <v>75.486999999999995</v>
      </c>
      <c r="I554" s="211"/>
      <c r="J554" s="207"/>
      <c r="K554" s="207"/>
      <c r="L554" s="212"/>
      <c r="M554" s="213"/>
      <c r="N554" s="214"/>
      <c r="O554" s="214"/>
      <c r="P554" s="214"/>
      <c r="Q554" s="214"/>
      <c r="R554" s="214"/>
      <c r="S554" s="214"/>
      <c r="T554" s="215"/>
      <c r="AT554" s="216" t="s">
        <v>163</v>
      </c>
      <c r="AU554" s="216" t="s">
        <v>90</v>
      </c>
      <c r="AV554" s="13" t="s">
        <v>90</v>
      </c>
      <c r="AW554" s="13" t="s">
        <v>36</v>
      </c>
      <c r="AX554" s="13" t="s">
        <v>80</v>
      </c>
      <c r="AY554" s="216" t="s">
        <v>152</v>
      </c>
    </row>
    <row r="555" spans="1:65" s="13" customFormat="1" ht="22.5">
      <c r="B555" s="206"/>
      <c r="C555" s="207"/>
      <c r="D555" s="201" t="s">
        <v>163</v>
      </c>
      <c r="E555" s="208" t="s">
        <v>1</v>
      </c>
      <c r="F555" s="209" t="s">
        <v>213</v>
      </c>
      <c r="G555" s="207"/>
      <c r="H555" s="210">
        <v>106.688</v>
      </c>
      <c r="I555" s="211"/>
      <c r="J555" s="207"/>
      <c r="K555" s="207"/>
      <c r="L555" s="212"/>
      <c r="M555" s="213"/>
      <c r="N555" s="214"/>
      <c r="O555" s="214"/>
      <c r="P555" s="214"/>
      <c r="Q555" s="214"/>
      <c r="R555" s="214"/>
      <c r="S555" s="214"/>
      <c r="T555" s="215"/>
      <c r="AT555" s="216" t="s">
        <v>163</v>
      </c>
      <c r="AU555" s="216" t="s">
        <v>90</v>
      </c>
      <c r="AV555" s="13" t="s">
        <v>90</v>
      </c>
      <c r="AW555" s="13" t="s">
        <v>36</v>
      </c>
      <c r="AX555" s="13" t="s">
        <v>80</v>
      </c>
      <c r="AY555" s="216" t="s">
        <v>152</v>
      </c>
    </row>
    <row r="556" spans="1:65" s="13" customFormat="1" ht="11.25">
      <c r="B556" s="206"/>
      <c r="C556" s="207"/>
      <c r="D556" s="201" t="s">
        <v>163</v>
      </c>
      <c r="E556" s="208" t="s">
        <v>1</v>
      </c>
      <c r="F556" s="209" t="s">
        <v>214</v>
      </c>
      <c r="G556" s="207"/>
      <c r="H556" s="210">
        <v>117.363</v>
      </c>
      <c r="I556" s="211"/>
      <c r="J556" s="207"/>
      <c r="K556" s="207"/>
      <c r="L556" s="212"/>
      <c r="M556" s="213"/>
      <c r="N556" s="214"/>
      <c r="O556" s="214"/>
      <c r="P556" s="214"/>
      <c r="Q556" s="214"/>
      <c r="R556" s="214"/>
      <c r="S556" s="214"/>
      <c r="T556" s="215"/>
      <c r="AT556" s="216" t="s">
        <v>163</v>
      </c>
      <c r="AU556" s="216" t="s">
        <v>90</v>
      </c>
      <c r="AV556" s="13" t="s">
        <v>90</v>
      </c>
      <c r="AW556" s="13" t="s">
        <v>36</v>
      </c>
      <c r="AX556" s="13" t="s">
        <v>80</v>
      </c>
      <c r="AY556" s="216" t="s">
        <v>152</v>
      </c>
    </row>
    <row r="557" spans="1:65" s="14" customFormat="1" ht="11.25">
      <c r="B557" s="217"/>
      <c r="C557" s="218"/>
      <c r="D557" s="201" t="s">
        <v>163</v>
      </c>
      <c r="E557" s="219" t="s">
        <v>1</v>
      </c>
      <c r="F557" s="220" t="s">
        <v>165</v>
      </c>
      <c r="G557" s="218"/>
      <c r="H557" s="221">
        <v>374.49</v>
      </c>
      <c r="I557" s="222"/>
      <c r="J557" s="218"/>
      <c r="K557" s="218"/>
      <c r="L557" s="223"/>
      <c r="M557" s="224"/>
      <c r="N557" s="225"/>
      <c r="O557" s="225"/>
      <c r="P557" s="225"/>
      <c r="Q557" s="225"/>
      <c r="R557" s="225"/>
      <c r="S557" s="225"/>
      <c r="T557" s="226"/>
      <c r="AT557" s="227" t="s">
        <v>163</v>
      </c>
      <c r="AU557" s="227" t="s">
        <v>90</v>
      </c>
      <c r="AV557" s="14" t="s">
        <v>159</v>
      </c>
      <c r="AW557" s="14" t="s">
        <v>36</v>
      </c>
      <c r="AX557" s="14" t="s">
        <v>88</v>
      </c>
      <c r="AY557" s="227" t="s">
        <v>152</v>
      </c>
    </row>
    <row r="558" spans="1:65" s="2" customFormat="1" ht="16.5" customHeight="1">
      <c r="A558" s="35"/>
      <c r="B558" s="36"/>
      <c r="C558" s="188" t="s">
        <v>779</v>
      </c>
      <c r="D558" s="188" t="s">
        <v>155</v>
      </c>
      <c r="E558" s="189" t="s">
        <v>780</v>
      </c>
      <c r="F558" s="190" t="s">
        <v>781</v>
      </c>
      <c r="G558" s="191" t="s">
        <v>158</v>
      </c>
      <c r="H558" s="192">
        <v>151.49299999999999</v>
      </c>
      <c r="I558" s="193"/>
      <c r="J558" s="194">
        <f>ROUND(I558*H558,2)</f>
        <v>0</v>
      </c>
      <c r="K558" s="190" t="s">
        <v>169</v>
      </c>
      <c r="L558" s="40"/>
      <c r="M558" s="195" t="s">
        <v>1</v>
      </c>
      <c r="N558" s="196" t="s">
        <v>45</v>
      </c>
      <c r="O558" s="72"/>
      <c r="P558" s="197">
        <f>O558*H558</f>
        <v>0</v>
      </c>
      <c r="Q558" s="197">
        <v>0</v>
      </c>
      <c r="R558" s="197">
        <f>Q558*H558</f>
        <v>0</v>
      </c>
      <c r="S558" s="197">
        <v>0</v>
      </c>
      <c r="T558" s="198">
        <f>S558*H558</f>
        <v>0</v>
      </c>
      <c r="U558" s="35"/>
      <c r="V558" s="35"/>
      <c r="W558" s="35"/>
      <c r="X558" s="35"/>
      <c r="Y558" s="35"/>
      <c r="Z558" s="35"/>
      <c r="AA558" s="35"/>
      <c r="AB558" s="35"/>
      <c r="AC558" s="35"/>
      <c r="AD558" s="35"/>
      <c r="AE558" s="35"/>
      <c r="AR558" s="199" t="s">
        <v>258</v>
      </c>
      <c r="AT558" s="199" t="s">
        <v>155</v>
      </c>
      <c r="AU558" s="199" t="s">
        <v>90</v>
      </c>
      <c r="AY558" s="18" t="s">
        <v>152</v>
      </c>
      <c r="BE558" s="200">
        <f>IF(N558="základní",J558,0)</f>
        <v>0</v>
      </c>
      <c r="BF558" s="200">
        <f>IF(N558="snížená",J558,0)</f>
        <v>0</v>
      </c>
      <c r="BG558" s="200">
        <f>IF(N558="zákl. přenesená",J558,0)</f>
        <v>0</v>
      </c>
      <c r="BH558" s="200">
        <f>IF(N558="sníž. přenesená",J558,0)</f>
        <v>0</v>
      </c>
      <c r="BI558" s="200">
        <f>IF(N558="nulová",J558,0)</f>
        <v>0</v>
      </c>
      <c r="BJ558" s="18" t="s">
        <v>88</v>
      </c>
      <c r="BK558" s="200">
        <f>ROUND(I558*H558,2)</f>
        <v>0</v>
      </c>
      <c r="BL558" s="18" t="s">
        <v>258</v>
      </c>
      <c r="BM558" s="199" t="s">
        <v>782</v>
      </c>
    </row>
    <row r="559" spans="1:65" s="2" customFormat="1" ht="19.5">
      <c r="A559" s="35"/>
      <c r="B559" s="36"/>
      <c r="C559" s="37"/>
      <c r="D559" s="201" t="s">
        <v>161</v>
      </c>
      <c r="E559" s="37"/>
      <c r="F559" s="202" t="s">
        <v>783</v>
      </c>
      <c r="G559" s="37"/>
      <c r="H559" s="37"/>
      <c r="I559" s="203"/>
      <c r="J559" s="37"/>
      <c r="K559" s="37"/>
      <c r="L559" s="40"/>
      <c r="M559" s="204"/>
      <c r="N559" s="205"/>
      <c r="O559" s="72"/>
      <c r="P559" s="72"/>
      <c r="Q559" s="72"/>
      <c r="R559" s="72"/>
      <c r="S559" s="72"/>
      <c r="T559" s="73"/>
      <c r="U559" s="35"/>
      <c r="V559" s="35"/>
      <c r="W559" s="35"/>
      <c r="X559" s="35"/>
      <c r="Y559" s="35"/>
      <c r="Z559" s="35"/>
      <c r="AA559" s="35"/>
      <c r="AB559" s="35"/>
      <c r="AC559" s="35"/>
      <c r="AD559" s="35"/>
      <c r="AE559" s="35"/>
      <c r="AT559" s="18" t="s">
        <v>161</v>
      </c>
      <c r="AU559" s="18" t="s">
        <v>90</v>
      </c>
    </row>
    <row r="560" spans="1:65" s="15" customFormat="1" ht="11.25">
      <c r="B560" s="228"/>
      <c r="C560" s="229"/>
      <c r="D560" s="201" t="s">
        <v>163</v>
      </c>
      <c r="E560" s="230" t="s">
        <v>1</v>
      </c>
      <c r="F560" s="231" t="s">
        <v>263</v>
      </c>
      <c r="G560" s="229"/>
      <c r="H560" s="230" t="s">
        <v>1</v>
      </c>
      <c r="I560" s="232"/>
      <c r="J560" s="229"/>
      <c r="K560" s="229"/>
      <c r="L560" s="233"/>
      <c r="M560" s="234"/>
      <c r="N560" s="235"/>
      <c r="O560" s="235"/>
      <c r="P560" s="235"/>
      <c r="Q560" s="235"/>
      <c r="R560" s="235"/>
      <c r="S560" s="235"/>
      <c r="T560" s="236"/>
      <c r="AT560" s="237" t="s">
        <v>163</v>
      </c>
      <c r="AU560" s="237" t="s">
        <v>90</v>
      </c>
      <c r="AV560" s="15" t="s">
        <v>88</v>
      </c>
      <c r="AW560" s="15" t="s">
        <v>36</v>
      </c>
      <c r="AX560" s="15" t="s">
        <v>80</v>
      </c>
      <c r="AY560" s="237" t="s">
        <v>152</v>
      </c>
    </row>
    <row r="561" spans="1:65" s="13" customFormat="1" ht="11.25">
      <c r="B561" s="206"/>
      <c r="C561" s="207"/>
      <c r="D561" s="201" t="s">
        <v>163</v>
      </c>
      <c r="E561" s="208" t="s">
        <v>1</v>
      </c>
      <c r="F561" s="209" t="s">
        <v>264</v>
      </c>
      <c r="G561" s="207"/>
      <c r="H561" s="210">
        <v>22.62</v>
      </c>
      <c r="I561" s="211"/>
      <c r="J561" s="207"/>
      <c r="K561" s="207"/>
      <c r="L561" s="212"/>
      <c r="M561" s="213"/>
      <c r="N561" s="214"/>
      <c r="O561" s="214"/>
      <c r="P561" s="214"/>
      <c r="Q561" s="214"/>
      <c r="R561" s="214"/>
      <c r="S561" s="214"/>
      <c r="T561" s="215"/>
      <c r="AT561" s="216" t="s">
        <v>163</v>
      </c>
      <c r="AU561" s="216" t="s">
        <v>90</v>
      </c>
      <c r="AV561" s="13" t="s">
        <v>90</v>
      </c>
      <c r="AW561" s="13" t="s">
        <v>36</v>
      </c>
      <c r="AX561" s="13" t="s">
        <v>80</v>
      </c>
      <c r="AY561" s="216" t="s">
        <v>152</v>
      </c>
    </row>
    <row r="562" spans="1:65" s="13" customFormat="1" ht="11.25">
      <c r="B562" s="206"/>
      <c r="C562" s="207"/>
      <c r="D562" s="201" t="s">
        <v>163</v>
      </c>
      <c r="E562" s="208" t="s">
        <v>1</v>
      </c>
      <c r="F562" s="209" t="s">
        <v>265</v>
      </c>
      <c r="G562" s="207"/>
      <c r="H562" s="210">
        <v>20.838000000000001</v>
      </c>
      <c r="I562" s="211"/>
      <c r="J562" s="207"/>
      <c r="K562" s="207"/>
      <c r="L562" s="212"/>
      <c r="M562" s="213"/>
      <c r="N562" s="214"/>
      <c r="O562" s="214"/>
      <c r="P562" s="214"/>
      <c r="Q562" s="214"/>
      <c r="R562" s="214"/>
      <c r="S562" s="214"/>
      <c r="T562" s="215"/>
      <c r="AT562" s="216" t="s">
        <v>163</v>
      </c>
      <c r="AU562" s="216" t="s">
        <v>90</v>
      </c>
      <c r="AV562" s="13" t="s">
        <v>90</v>
      </c>
      <c r="AW562" s="13" t="s">
        <v>36</v>
      </c>
      <c r="AX562" s="13" t="s">
        <v>80</v>
      </c>
      <c r="AY562" s="216" t="s">
        <v>152</v>
      </c>
    </row>
    <row r="563" spans="1:65" s="13" customFormat="1" ht="11.25">
      <c r="B563" s="206"/>
      <c r="C563" s="207"/>
      <c r="D563" s="201" t="s">
        <v>163</v>
      </c>
      <c r="E563" s="208" t="s">
        <v>1</v>
      </c>
      <c r="F563" s="209" t="s">
        <v>266</v>
      </c>
      <c r="G563" s="207"/>
      <c r="H563" s="210">
        <v>36.409999999999997</v>
      </c>
      <c r="I563" s="211"/>
      <c r="J563" s="207"/>
      <c r="K563" s="207"/>
      <c r="L563" s="212"/>
      <c r="M563" s="213"/>
      <c r="N563" s="214"/>
      <c r="O563" s="214"/>
      <c r="P563" s="214"/>
      <c r="Q563" s="214"/>
      <c r="R563" s="214"/>
      <c r="S563" s="214"/>
      <c r="T563" s="215"/>
      <c r="AT563" s="216" t="s">
        <v>163</v>
      </c>
      <c r="AU563" s="216" t="s">
        <v>90</v>
      </c>
      <c r="AV563" s="13" t="s">
        <v>90</v>
      </c>
      <c r="AW563" s="13" t="s">
        <v>36</v>
      </c>
      <c r="AX563" s="13" t="s">
        <v>80</v>
      </c>
      <c r="AY563" s="216" t="s">
        <v>152</v>
      </c>
    </row>
    <row r="564" spans="1:65" s="13" customFormat="1" ht="11.25">
      <c r="B564" s="206"/>
      <c r="C564" s="207"/>
      <c r="D564" s="201" t="s">
        <v>163</v>
      </c>
      <c r="E564" s="208" t="s">
        <v>1</v>
      </c>
      <c r="F564" s="209" t="s">
        <v>267</v>
      </c>
      <c r="G564" s="207"/>
      <c r="H564" s="210">
        <v>71.625</v>
      </c>
      <c r="I564" s="211"/>
      <c r="J564" s="207"/>
      <c r="K564" s="207"/>
      <c r="L564" s="212"/>
      <c r="M564" s="213"/>
      <c r="N564" s="214"/>
      <c r="O564" s="214"/>
      <c r="P564" s="214"/>
      <c r="Q564" s="214"/>
      <c r="R564" s="214"/>
      <c r="S564" s="214"/>
      <c r="T564" s="215"/>
      <c r="AT564" s="216" t="s">
        <v>163</v>
      </c>
      <c r="AU564" s="216" t="s">
        <v>90</v>
      </c>
      <c r="AV564" s="13" t="s">
        <v>90</v>
      </c>
      <c r="AW564" s="13" t="s">
        <v>36</v>
      </c>
      <c r="AX564" s="13" t="s">
        <v>80</v>
      </c>
      <c r="AY564" s="216" t="s">
        <v>152</v>
      </c>
    </row>
    <row r="565" spans="1:65" s="14" customFormat="1" ht="11.25">
      <c r="B565" s="217"/>
      <c r="C565" s="218"/>
      <c r="D565" s="201" t="s">
        <v>163</v>
      </c>
      <c r="E565" s="219" t="s">
        <v>1</v>
      </c>
      <c r="F565" s="220" t="s">
        <v>165</v>
      </c>
      <c r="G565" s="218"/>
      <c r="H565" s="221">
        <v>151.49299999999999</v>
      </c>
      <c r="I565" s="222"/>
      <c r="J565" s="218"/>
      <c r="K565" s="218"/>
      <c r="L565" s="223"/>
      <c r="M565" s="224"/>
      <c r="N565" s="225"/>
      <c r="O565" s="225"/>
      <c r="P565" s="225"/>
      <c r="Q565" s="225"/>
      <c r="R565" s="225"/>
      <c r="S565" s="225"/>
      <c r="T565" s="226"/>
      <c r="AT565" s="227" t="s">
        <v>163</v>
      </c>
      <c r="AU565" s="227" t="s">
        <v>90</v>
      </c>
      <c r="AV565" s="14" t="s">
        <v>159</v>
      </c>
      <c r="AW565" s="14" t="s">
        <v>36</v>
      </c>
      <c r="AX565" s="14" t="s">
        <v>88</v>
      </c>
      <c r="AY565" s="227" t="s">
        <v>152</v>
      </c>
    </row>
    <row r="566" spans="1:65" s="2" customFormat="1" ht="16.5" customHeight="1">
      <c r="A566" s="35"/>
      <c r="B566" s="36"/>
      <c r="C566" s="249" t="s">
        <v>784</v>
      </c>
      <c r="D566" s="249" t="s">
        <v>253</v>
      </c>
      <c r="E566" s="250" t="s">
        <v>785</v>
      </c>
      <c r="F566" s="251" t="s">
        <v>786</v>
      </c>
      <c r="G566" s="252" t="s">
        <v>158</v>
      </c>
      <c r="H566" s="253">
        <v>159.06800000000001</v>
      </c>
      <c r="I566" s="254"/>
      <c r="J566" s="255">
        <f>ROUND(I566*H566,2)</f>
        <v>0</v>
      </c>
      <c r="K566" s="251" t="s">
        <v>169</v>
      </c>
      <c r="L566" s="256"/>
      <c r="M566" s="257" t="s">
        <v>1</v>
      </c>
      <c r="N566" s="258" t="s">
        <v>45</v>
      </c>
      <c r="O566" s="72"/>
      <c r="P566" s="197">
        <f>O566*H566</f>
        <v>0</v>
      </c>
      <c r="Q566" s="197">
        <v>0</v>
      </c>
      <c r="R566" s="197">
        <f>Q566*H566</f>
        <v>0</v>
      </c>
      <c r="S566" s="197">
        <v>0</v>
      </c>
      <c r="T566" s="198">
        <f>S566*H566</f>
        <v>0</v>
      </c>
      <c r="U566" s="35"/>
      <c r="V566" s="35"/>
      <c r="W566" s="35"/>
      <c r="X566" s="35"/>
      <c r="Y566" s="35"/>
      <c r="Z566" s="35"/>
      <c r="AA566" s="35"/>
      <c r="AB566" s="35"/>
      <c r="AC566" s="35"/>
      <c r="AD566" s="35"/>
      <c r="AE566" s="35"/>
      <c r="AR566" s="199" t="s">
        <v>366</v>
      </c>
      <c r="AT566" s="199" t="s">
        <v>253</v>
      </c>
      <c r="AU566" s="199" t="s">
        <v>90</v>
      </c>
      <c r="AY566" s="18" t="s">
        <v>152</v>
      </c>
      <c r="BE566" s="200">
        <f>IF(N566="základní",J566,0)</f>
        <v>0</v>
      </c>
      <c r="BF566" s="200">
        <f>IF(N566="snížená",J566,0)</f>
        <v>0</v>
      </c>
      <c r="BG566" s="200">
        <f>IF(N566="zákl. přenesená",J566,0)</f>
        <v>0</v>
      </c>
      <c r="BH566" s="200">
        <f>IF(N566="sníž. přenesená",J566,0)</f>
        <v>0</v>
      </c>
      <c r="BI566" s="200">
        <f>IF(N566="nulová",J566,0)</f>
        <v>0</v>
      </c>
      <c r="BJ566" s="18" t="s">
        <v>88</v>
      </c>
      <c r="BK566" s="200">
        <f>ROUND(I566*H566,2)</f>
        <v>0</v>
      </c>
      <c r="BL566" s="18" t="s">
        <v>258</v>
      </c>
      <c r="BM566" s="199" t="s">
        <v>787</v>
      </c>
    </row>
    <row r="567" spans="1:65" s="2" customFormat="1" ht="11.25">
      <c r="A567" s="35"/>
      <c r="B567" s="36"/>
      <c r="C567" s="37"/>
      <c r="D567" s="201" t="s">
        <v>161</v>
      </c>
      <c r="E567" s="37"/>
      <c r="F567" s="202" t="s">
        <v>786</v>
      </c>
      <c r="G567" s="37"/>
      <c r="H567" s="37"/>
      <c r="I567" s="203"/>
      <c r="J567" s="37"/>
      <c r="K567" s="37"/>
      <c r="L567" s="40"/>
      <c r="M567" s="204"/>
      <c r="N567" s="205"/>
      <c r="O567" s="72"/>
      <c r="P567" s="72"/>
      <c r="Q567" s="72"/>
      <c r="R567" s="72"/>
      <c r="S567" s="72"/>
      <c r="T567" s="73"/>
      <c r="U567" s="35"/>
      <c r="V567" s="35"/>
      <c r="W567" s="35"/>
      <c r="X567" s="35"/>
      <c r="Y567" s="35"/>
      <c r="Z567" s="35"/>
      <c r="AA567" s="35"/>
      <c r="AB567" s="35"/>
      <c r="AC567" s="35"/>
      <c r="AD567" s="35"/>
      <c r="AE567" s="35"/>
      <c r="AT567" s="18" t="s">
        <v>161</v>
      </c>
      <c r="AU567" s="18" t="s">
        <v>90</v>
      </c>
    </row>
    <row r="568" spans="1:65" s="13" customFormat="1" ht="11.25">
      <c r="B568" s="206"/>
      <c r="C568" s="207"/>
      <c r="D568" s="201" t="s">
        <v>163</v>
      </c>
      <c r="E568" s="207"/>
      <c r="F568" s="209" t="s">
        <v>788</v>
      </c>
      <c r="G568" s="207"/>
      <c r="H568" s="210">
        <v>159.06800000000001</v>
      </c>
      <c r="I568" s="211"/>
      <c r="J568" s="207"/>
      <c r="K568" s="207"/>
      <c r="L568" s="212"/>
      <c r="M568" s="213"/>
      <c r="N568" s="214"/>
      <c r="O568" s="214"/>
      <c r="P568" s="214"/>
      <c r="Q568" s="214"/>
      <c r="R568" s="214"/>
      <c r="S568" s="214"/>
      <c r="T568" s="215"/>
      <c r="AT568" s="216" t="s">
        <v>163</v>
      </c>
      <c r="AU568" s="216" t="s">
        <v>90</v>
      </c>
      <c r="AV568" s="13" t="s">
        <v>90</v>
      </c>
      <c r="AW568" s="13" t="s">
        <v>4</v>
      </c>
      <c r="AX568" s="13" t="s">
        <v>88</v>
      </c>
      <c r="AY568" s="216" t="s">
        <v>152</v>
      </c>
    </row>
    <row r="569" spans="1:65" s="2" customFormat="1" ht="24.2" customHeight="1">
      <c r="A569" s="35"/>
      <c r="B569" s="36"/>
      <c r="C569" s="188" t="s">
        <v>789</v>
      </c>
      <c r="D569" s="188" t="s">
        <v>155</v>
      </c>
      <c r="E569" s="189" t="s">
        <v>790</v>
      </c>
      <c r="F569" s="190" t="s">
        <v>791</v>
      </c>
      <c r="G569" s="191" t="s">
        <v>158</v>
      </c>
      <c r="H569" s="192">
        <v>486.67200000000003</v>
      </c>
      <c r="I569" s="193"/>
      <c r="J569" s="194">
        <f>ROUND(I569*H569,2)</f>
        <v>0</v>
      </c>
      <c r="K569" s="190" t="s">
        <v>169</v>
      </c>
      <c r="L569" s="40"/>
      <c r="M569" s="195" t="s">
        <v>1</v>
      </c>
      <c r="N569" s="196" t="s">
        <v>45</v>
      </c>
      <c r="O569" s="72"/>
      <c r="P569" s="197">
        <f>O569*H569</f>
        <v>0</v>
      </c>
      <c r="Q569" s="197">
        <v>2.0000000000000001E-4</v>
      </c>
      <c r="R569" s="197">
        <f>Q569*H569</f>
        <v>9.7334400000000015E-2</v>
      </c>
      <c r="S569" s="197">
        <v>0</v>
      </c>
      <c r="T569" s="198">
        <f>S569*H569</f>
        <v>0</v>
      </c>
      <c r="U569" s="35"/>
      <c r="V569" s="35"/>
      <c r="W569" s="35"/>
      <c r="X569" s="35"/>
      <c r="Y569" s="35"/>
      <c r="Z569" s="35"/>
      <c r="AA569" s="35"/>
      <c r="AB569" s="35"/>
      <c r="AC569" s="35"/>
      <c r="AD569" s="35"/>
      <c r="AE569" s="35"/>
      <c r="AR569" s="199" t="s">
        <v>258</v>
      </c>
      <c r="AT569" s="199" t="s">
        <v>155</v>
      </c>
      <c r="AU569" s="199" t="s">
        <v>90</v>
      </c>
      <c r="AY569" s="18" t="s">
        <v>152</v>
      </c>
      <c r="BE569" s="200">
        <f>IF(N569="základní",J569,0)</f>
        <v>0</v>
      </c>
      <c r="BF569" s="200">
        <f>IF(N569="snížená",J569,0)</f>
        <v>0</v>
      </c>
      <c r="BG569" s="200">
        <f>IF(N569="zákl. přenesená",J569,0)</f>
        <v>0</v>
      </c>
      <c r="BH569" s="200">
        <f>IF(N569="sníž. přenesená",J569,0)</f>
        <v>0</v>
      </c>
      <c r="BI569" s="200">
        <f>IF(N569="nulová",J569,0)</f>
        <v>0</v>
      </c>
      <c r="BJ569" s="18" t="s">
        <v>88</v>
      </c>
      <c r="BK569" s="200">
        <f>ROUND(I569*H569,2)</f>
        <v>0</v>
      </c>
      <c r="BL569" s="18" t="s">
        <v>258</v>
      </c>
      <c r="BM569" s="199" t="s">
        <v>792</v>
      </c>
    </row>
    <row r="570" spans="1:65" s="2" customFormat="1" ht="19.5">
      <c r="A570" s="35"/>
      <c r="B570" s="36"/>
      <c r="C570" s="37"/>
      <c r="D570" s="201" t="s">
        <v>161</v>
      </c>
      <c r="E570" s="37"/>
      <c r="F570" s="202" t="s">
        <v>793</v>
      </c>
      <c r="G570" s="37"/>
      <c r="H570" s="37"/>
      <c r="I570" s="203"/>
      <c r="J570" s="37"/>
      <c r="K570" s="37"/>
      <c r="L570" s="40"/>
      <c r="M570" s="204"/>
      <c r="N570" s="205"/>
      <c r="O570" s="72"/>
      <c r="P570" s="72"/>
      <c r="Q570" s="72"/>
      <c r="R570" s="72"/>
      <c r="S570" s="72"/>
      <c r="T570" s="73"/>
      <c r="U570" s="35"/>
      <c r="V570" s="35"/>
      <c r="W570" s="35"/>
      <c r="X570" s="35"/>
      <c r="Y570" s="35"/>
      <c r="Z570" s="35"/>
      <c r="AA570" s="35"/>
      <c r="AB570" s="35"/>
      <c r="AC570" s="35"/>
      <c r="AD570" s="35"/>
      <c r="AE570" s="35"/>
      <c r="AT570" s="18" t="s">
        <v>161</v>
      </c>
      <c r="AU570" s="18" t="s">
        <v>90</v>
      </c>
    </row>
    <row r="571" spans="1:65" s="13" customFormat="1" ht="11.25">
      <c r="B571" s="206"/>
      <c r="C571" s="207"/>
      <c r="D571" s="201" t="s">
        <v>163</v>
      </c>
      <c r="E571" s="208" t="s">
        <v>1</v>
      </c>
      <c r="F571" s="209" t="s">
        <v>112</v>
      </c>
      <c r="G571" s="207"/>
      <c r="H571" s="210">
        <v>362.48599999999999</v>
      </c>
      <c r="I571" s="211"/>
      <c r="J571" s="207"/>
      <c r="K571" s="207"/>
      <c r="L571" s="212"/>
      <c r="M571" s="213"/>
      <c r="N571" s="214"/>
      <c r="O571" s="214"/>
      <c r="P571" s="214"/>
      <c r="Q571" s="214"/>
      <c r="R571" s="214"/>
      <c r="S571" s="214"/>
      <c r="T571" s="215"/>
      <c r="AT571" s="216" t="s">
        <v>163</v>
      </c>
      <c r="AU571" s="216" t="s">
        <v>90</v>
      </c>
      <c r="AV571" s="13" t="s">
        <v>90</v>
      </c>
      <c r="AW571" s="13" t="s">
        <v>36</v>
      </c>
      <c r="AX571" s="13" t="s">
        <v>80</v>
      </c>
      <c r="AY571" s="216" t="s">
        <v>152</v>
      </c>
    </row>
    <row r="572" spans="1:65" s="15" customFormat="1" ht="11.25">
      <c r="B572" s="228"/>
      <c r="C572" s="229"/>
      <c r="D572" s="201" t="s">
        <v>163</v>
      </c>
      <c r="E572" s="230" t="s">
        <v>1</v>
      </c>
      <c r="F572" s="231" t="s">
        <v>676</v>
      </c>
      <c r="G572" s="229"/>
      <c r="H572" s="230" t="s">
        <v>1</v>
      </c>
      <c r="I572" s="232"/>
      <c r="J572" s="229"/>
      <c r="K572" s="229"/>
      <c r="L572" s="233"/>
      <c r="M572" s="234"/>
      <c r="N572" s="235"/>
      <c r="O572" s="235"/>
      <c r="P572" s="235"/>
      <c r="Q572" s="235"/>
      <c r="R572" s="235"/>
      <c r="S572" s="235"/>
      <c r="T572" s="236"/>
      <c r="AT572" s="237" t="s">
        <v>163</v>
      </c>
      <c r="AU572" s="237" t="s">
        <v>90</v>
      </c>
      <c r="AV572" s="15" t="s">
        <v>88</v>
      </c>
      <c r="AW572" s="15" t="s">
        <v>36</v>
      </c>
      <c r="AX572" s="15" t="s">
        <v>80</v>
      </c>
      <c r="AY572" s="237" t="s">
        <v>152</v>
      </c>
    </row>
    <row r="573" spans="1:65" s="13" customFormat="1" ht="11.25">
      <c r="B573" s="206"/>
      <c r="C573" s="207"/>
      <c r="D573" s="201" t="s">
        <v>163</v>
      </c>
      <c r="E573" s="208" t="s">
        <v>1</v>
      </c>
      <c r="F573" s="209" t="s">
        <v>794</v>
      </c>
      <c r="G573" s="207"/>
      <c r="H573" s="210">
        <v>-6.0449999999999999</v>
      </c>
      <c r="I573" s="211"/>
      <c r="J573" s="207"/>
      <c r="K573" s="207"/>
      <c r="L573" s="212"/>
      <c r="M573" s="213"/>
      <c r="N573" s="214"/>
      <c r="O573" s="214"/>
      <c r="P573" s="214"/>
      <c r="Q573" s="214"/>
      <c r="R573" s="214"/>
      <c r="S573" s="214"/>
      <c r="T573" s="215"/>
      <c r="AT573" s="216" t="s">
        <v>163</v>
      </c>
      <c r="AU573" s="216" t="s">
        <v>90</v>
      </c>
      <c r="AV573" s="13" t="s">
        <v>90</v>
      </c>
      <c r="AW573" s="13" t="s">
        <v>36</v>
      </c>
      <c r="AX573" s="13" t="s">
        <v>80</v>
      </c>
      <c r="AY573" s="216" t="s">
        <v>152</v>
      </c>
    </row>
    <row r="574" spans="1:65" s="16" customFormat="1" ht="11.25">
      <c r="B574" s="238"/>
      <c r="C574" s="239"/>
      <c r="D574" s="201" t="s">
        <v>163</v>
      </c>
      <c r="E574" s="240" t="s">
        <v>1</v>
      </c>
      <c r="F574" s="241" t="s">
        <v>215</v>
      </c>
      <c r="G574" s="239"/>
      <c r="H574" s="242">
        <v>356.44099999999997</v>
      </c>
      <c r="I574" s="243"/>
      <c r="J574" s="239"/>
      <c r="K574" s="239"/>
      <c r="L574" s="244"/>
      <c r="M574" s="245"/>
      <c r="N574" s="246"/>
      <c r="O574" s="246"/>
      <c r="P574" s="246"/>
      <c r="Q574" s="246"/>
      <c r="R574" s="246"/>
      <c r="S574" s="246"/>
      <c r="T574" s="247"/>
      <c r="AT574" s="248" t="s">
        <v>163</v>
      </c>
      <c r="AU574" s="248" t="s">
        <v>90</v>
      </c>
      <c r="AV574" s="16" t="s">
        <v>153</v>
      </c>
      <c r="AW574" s="16" t="s">
        <v>36</v>
      </c>
      <c r="AX574" s="16" t="s">
        <v>80</v>
      </c>
      <c r="AY574" s="248" t="s">
        <v>152</v>
      </c>
    </row>
    <row r="575" spans="1:65" s="13" customFormat="1" ht="11.25">
      <c r="B575" s="206"/>
      <c r="C575" s="207"/>
      <c r="D575" s="201" t="s">
        <v>163</v>
      </c>
      <c r="E575" s="208" t="s">
        <v>1</v>
      </c>
      <c r="F575" s="209" t="s">
        <v>376</v>
      </c>
      <c r="G575" s="207"/>
      <c r="H575" s="210">
        <v>19.600000000000001</v>
      </c>
      <c r="I575" s="211"/>
      <c r="J575" s="207"/>
      <c r="K575" s="207"/>
      <c r="L575" s="212"/>
      <c r="M575" s="213"/>
      <c r="N575" s="214"/>
      <c r="O575" s="214"/>
      <c r="P575" s="214"/>
      <c r="Q575" s="214"/>
      <c r="R575" s="214"/>
      <c r="S575" s="214"/>
      <c r="T575" s="215"/>
      <c r="AT575" s="216" t="s">
        <v>163</v>
      </c>
      <c r="AU575" s="216" t="s">
        <v>90</v>
      </c>
      <c r="AV575" s="13" t="s">
        <v>90</v>
      </c>
      <c r="AW575" s="13" t="s">
        <v>36</v>
      </c>
      <c r="AX575" s="13" t="s">
        <v>80</v>
      </c>
      <c r="AY575" s="216" t="s">
        <v>152</v>
      </c>
    </row>
    <row r="576" spans="1:65" s="13" customFormat="1" ht="11.25">
      <c r="B576" s="206"/>
      <c r="C576" s="207"/>
      <c r="D576" s="201" t="s">
        <v>163</v>
      </c>
      <c r="E576" s="208" t="s">
        <v>1</v>
      </c>
      <c r="F576" s="209" t="s">
        <v>377</v>
      </c>
      <c r="G576" s="207"/>
      <c r="H576" s="210">
        <v>32.799999999999997</v>
      </c>
      <c r="I576" s="211"/>
      <c r="J576" s="207"/>
      <c r="K576" s="207"/>
      <c r="L576" s="212"/>
      <c r="M576" s="213"/>
      <c r="N576" s="214"/>
      <c r="O576" s="214"/>
      <c r="P576" s="214"/>
      <c r="Q576" s="214"/>
      <c r="R576" s="214"/>
      <c r="S576" s="214"/>
      <c r="T576" s="215"/>
      <c r="AT576" s="216" t="s">
        <v>163</v>
      </c>
      <c r="AU576" s="216" t="s">
        <v>90</v>
      </c>
      <c r="AV576" s="13" t="s">
        <v>90</v>
      </c>
      <c r="AW576" s="13" t="s">
        <v>36</v>
      </c>
      <c r="AX576" s="13" t="s">
        <v>80</v>
      </c>
      <c r="AY576" s="216" t="s">
        <v>152</v>
      </c>
    </row>
    <row r="577" spans="1:65" s="13" customFormat="1" ht="11.25">
      <c r="B577" s="206"/>
      <c r="C577" s="207"/>
      <c r="D577" s="201" t="s">
        <v>163</v>
      </c>
      <c r="E577" s="208" t="s">
        <v>1</v>
      </c>
      <c r="F577" s="209" t="s">
        <v>378</v>
      </c>
      <c r="G577" s="207"/>
      <c r="H577" s="210">
        <v>16.8</v>
      </c>
      <c r="I577" s="211"/>
      <c r="J577" s="207"/>
      <c r="K577" s="207"/>
      <c r="L577" s="212"/>
      <c r="M577" s="213"/>
      <c r="N577" s="214"/>
      <c r="O577" s="214"/>
      <c r="P577" s="214"/>
      <c r="Q577" s="214"/>
      <c r="R577" s="214"/>
      <c r="S577" s="214"/>
      <c r="T577" s="215"/>
      <c r="AT577" s="216" t="s">
        <v>163</v>
      </c>
      <c r="AU577" s="216" t="s">
        <v>90</v>
      </c>
      <c r="AV577" s="13" t="s">
        <v>90</v>
      </c>
      <c r="AW577" s="13" t="s">
        <v>36</v>
      </c>
      <c r="AX577" s="13" t="s">
        <v>80</v>
      </c>
      <c r="AY577" s="216" t="s">
        <v>152</v>
      </c>
    </row>
    <row r="578" spans="1:65" s="13" customFormat="1" ht="11.25">
      <c r="B578" s="206"/>
      <c r="C578" s="207"/>
      <c r="D578" s="201" t="s">
        <v>163</v>
      </c>
      <c r="E578" s="208" t="s">
        <v>1</v>
      </c>
      <c r="F578" s="209" t="s">
        <v>379</v>
      </c>
      <c r="G578" s="207"/>
      <c r="H578" s="210">
        <v>23</v>
      </c>
      <c r="I578" s="211"/>
      <c r="J578" s="207"/>
      <c r="K578" s="207"/>
      <c r="L578" s="212"/>
      <c r="M578" s="213"/>
      <c r="N578" s="214"/>
      <c r="O578" s="214"/>
      <c r="P578" s="214"/>
      <c r="Q578" s="214"/>
      <c r="R578" s="214"/>
      <c r="S578" s="214"/>
      <c r="T578" s="215"/>
      <c r="AT578" s="216" t="s">
        <v>163</v>
      </c>
      <c r="AU578" s="216" t="s">
        <v>90</v>
      </c>
      <c r="AV578" s="13" t="s">
        <v>90</v>
      </c>
      <c r="AW578" s="13" t="s">
        <v>36</v>
      </c>
      <c r="AX578" s="13" t="s">
        <v>80</v>
      </c>
      <c r="AY578" s="216" t="s">
        <v>152</v>
      </c>
    </row>
    <row r="579" spans="1:65" s="16" customFormat="1" ht="11.25">
      <c r="B579" s="238"/>
      <c r="C579" s="239"/>
      <c r="D579" s="201" t="s">
        <v>163</v>
      </c>
      <c r="E579" s="240" t="s">
        <v>1</v>
      </c>
      <c r="F579" s="241" t="s">
        <v>215</v>
      </c>
      <c r="G579" s="239"/>
      <c r="H579" s="242">
        <v>92.2</v>
      </c>
      <c r="I579" s="243"/>
      <c r="J579" s="239"/>
      <c r="K579" s="239"/>
      <c r="L579" s="244"/>
      <c r="M579" s="245"/>
      <c r="N579" s="246"/>
      <c r="O579" s="246"/>
      <c r="P579" s="246"/>
      <c r="Q579" s="246"/>
      <c r="R579" s="246"/>
      <c r="S579" s="246"/>
      <c r="T579" s="247"/>
      <c r="AT579" s="248" t="s">
        <v>163</v>
      </c>
      <c r="AU579" s="248" t="s">
        <v>90</v>
      </c>
      <c r="AV579" s="16" t="s">
        <v>153</v>
      </c>
      <c r="AW579" s="16" t="s">
        <v>36</v>
      </c>
      <c r="AX579" s="16" t="s">
        <v>80</v>
      </c>
      <c r="AY579" s="248" t="s">
        <v>152</v>
      </c>
    </row>
    <row r="580" spans="1:65" s="13" customFormat="1" ht="11.25">
      <c r="B580" s="206"/>
      <c r="C580" s="207"/>
      <c r="D580" s="201" t="s">
        <v>163</v>
      </c>
      <c r="E580" s="208" t="s">
        <v>1</v>
      </c>
      <c r="F580" s="209" t="s">
        <v>242</v>
      </c>
      <c r="G580" s="207"/>
      <c r="H580" s="210">
        <v>15.72</v>
      </c>
      <c r="I580" s="211"/>
      <c r="J580" s="207"/>
      <c r="K580" s="207"/>
      <c r="L580" s="212"/>
      <c r="M580" s="213"/>
      <c r="N580" s="214"/>
      <c r="O580" s="214"/>
      <c r="P580" s="214"/>
      <c r="Q580" s="214"/>
      <c r="R580" s="214"/>
      <c r="S580" s="214"/>
      <c r="T580" s="215"/>
      <c r="AT580" s="216" t="s">
        <v>163</v>
      </c>
      <c r="AU580" s="216" t="s">
        <v>90</v>
      </c>
      <c r="AV580" s="13" t="s">
        <v>90</v>
      </c>
      <c r="AW580" s="13" t="s">
        <v>36</v>
      </c>
      <c r="AX580" s="13" t="s">
        <v>80</v>
      </c>
      <c r="AY580" s="216" t="s">
        <v>152</v>
      </c>
    </row>
    <row r="581" spans="1:65" s="16" customFormat="1" ht="11.25">
      <c r="B581" s="238"/>
      <c r="C581" s="239"/>
      <c r="D581" s="201" t="s">
        <v>163</v>
      </c>
      <c r="E581" s="240" t="s">
        <v>1</v>
      </c>
      <c r="F581" s="241" t="s">
        <v>215</v>
      </c>
      <c r="G581" s="239"/>
      <c r="H581" s="242">
        <v>15.72</v>
      </c>
      <c r="I581" s="243"/>
      <c r="J581" s="239"/>
      <c r="K581" s="239"/>
      <c r="L581" s="244"/>
      <c r="M581" s="245"/>
      <c r="N581" s="246"/>
      <c r="O581" s="246"/>
      <c r="P581" s="246"/>
      <c r="Q581" s="246"/>
      <c r="R581" s="246"/>
      <c r="S581" s="246"/>
      <c r="T581" s="247"/>
      <c r="AT581" s="248" t="s">
        <v>163</v>
      </c>
      <c r="AU581" s="248" t="s">
        <v>90</v>
      </c>
      <c r="AV581" s="16" t="s">
        <v>153</v>
      </c>
      <c r="AW581" s="16" t="s">
        <v>36</v>
      </c>
      <c r="AX581" s="16" t="s">
        <v>80</v>
      </c>
      <c r="AY581" s="248" t="s">
        <v>152</v>
      </c>
    </row>
    <row r="582" spans="1:65" s="15" customFormat="1" ht="11.25">
      <c r="B582" s="228"/>
      <c r="C582" s="229"/>
      <c r="D582" s="201" t="s">
        <v>163</v>
      </c>
      <c r="E582" s="230" t="s">
        <v>1</v>
      </c>
      <c r="F582" s="231" t="s">
        <v>345</v>
      </c>
      <c r="G582" s="229"/>
      <c r="H582" s="230" t="s">
        <v>1</v>
      </c>
      <c r="I582" s="232"/>
      <c r="J582" s="229"/>
      <c r="K582" s="229"/>
      <c r="L582" s="233"/>
      <c r="M582" s="234"/>
      <c r="N582" s="235"/>
      <c r="O582" s="235"/>
      <c r="P582" s="235"/>
      <c r="Q582" s="235"/>
      <c r="R582" s="235"/>
      <c r="S582" s="235"/>
      <c r="T582" s="236"/>
      <c r="AT582" s="237" t="s">
        <v>163</v>
      </c>
      <c r="AU582" s="237" t="s">
        <v>90</v>
      </c>
      <c r="AV582" s="15" t="s">
        <v>88</v>
      </c>
      <c r="AW582" s="15" t="s">
        <v>36</v>
      </c>
      <c r="AX582" s="15" t="s">
        <v>80</v>
      </c>
      <c r="AY582" s="237" t="s">
        <v>152</v>
      </c>
    </row>
    <row r="583" spans="1:65" s="13" customFormat="1" ht="11.25">
      <c r="B583" s="206"/>
      <c r="C583" s="207"/>
      <c r="D583" s="201" t="s">
        <v>163</v>
      </c>
      <c r="E583" s="208" t="s">
        <v>1</v>
      </c>
      <c r="F583" s="209" t="s">
        <v>795</v>
      </c>
      <c r="G583" s="207"/>
      <c r="H583" s="210">
        <v>22.311</v>
      </c>
      <c r="I583" s="211"/>
      <c r="J583" s="207"/>
      <c r="K583" s="207"/>
      <c r="L583" s="212"/>
      <c r="M583" s="213"/>
      <c r="N583" s="214"/>
      <c r="O583" s="214"/>
      <c r="P583" s="214"/>
      <c r="Q583" s="214"/>
      <c r="R583" s="214"/>
      <c r="S583" s="214"/>
      <c r="T583" s="215"/>
      <c r="AT583" s="216" t="s">
        <v>163</v>
      </c>
      <c r="AU583" s="216" t="s">
        <v>90</v>
      </c>
      <c r="AV583" s="13" t="s">
        <v>90</v>
      </c>
      <c r="AW583" s="13" t="s">
        <v>36</v>
      </c>
      <c r="AX583" s="13" t="s">
        <v>80</v>
      </c>
      <c r="AY583" s="216" t="s">
        <v>152</v>
      </c>
    </row>
    <row r="584" spans="1:65" s="16" customFormat="1" ht="11.25">
      <c r="B584" s="238"/>
      <c r="C584" s="239"/>
      <c r="D584" s="201" t="s">
        <v>163</v>
      </c>
      <c r="E584" s="240" t="s">
        <v>1</v>
      </c>
      <c r="F584" s="241" t="s">
        <v>215</v>
      </c>
      <c r="G584" s="239"/>
      <c r="H584" s="242">
        <v>22.311</v>
      </c>
      <c r="I584" s="243"/>
      <c r="J584" s="239"/>
      <c r="K584" s="239"/>
      <c r="L584" s="244"/>
      <c r="M584" s="245"/>
      <c r="N584" s="246"/>
      <c r="O584" s="246"/>
      <c r="P584" s="246"/>
      <c r="Q584" s="246"/>
      <c r="R584" s="246"/>
      <c r="S584" s="246"/>
      <c r="T584" s="247"/>
      <c r="AT584" s="248" t="s">
        <v>163</v>
      </c>
      <c r="AU584" s="248" t="s">
        <v>90</v>
      </c>
      <c r="AV584" s="16" t="s">
        <v>153</v>
      </c>
      <c r="AW584" s="16" t="s">
        <v>36</v>
      </c>
      <c r="AX584" s="16" t="s">
        <v>80</v>
      </c>
      <c r="AY584" s="248" t="s">
        <v>152</v>
      </c>
    </row>
    <row r="585" spans="1:65" s="14" customFormat="1" ht="11.25">
      <c r="B585" s="217"/>
      <c r="C585" s="218"/>
      <c r="D585" s="201" t="s">
        <v>163</v>
      </c>
      <c r="E585" s="219" t="s">
        <v>110</v>
      </c>
      <c r="F585" s="220" t="s">
        <v>165</v>
      </c>
      <c r="G585" s="218"/>
      <c r="H585" s="221">
        <v>486.67200000000003</v>
      </c>
      <c r="I585" s="222"/>
      <c r="J585" s="218"/>
      <c r="K585" s="218"/>
      <c r="L585" s="223"/>
      <c r="M585" s="224"/>
      <c r="N585" s="225"/>
      <c r="O585" s="225"/>
      <c r="P585" s="225"/>
      <c r="Q585" s="225"/>
      <c r="R585" s="225"/>
      <c r="S585" s="225"/>
      <c r="T585" s="226"/>
      <c r="AT585" s="227" t="s">
        <v>163</v>
      </c>
      <c r="AU585" s="227" t="s">
        <v>90</v>
      </c>
      <c r="AV585" s="14" t="s">
        <v>159</v>
      </c>
      <c r="AW585" s="14" t="s">
        <v>36</v>
      </c>
      <c r="AX585" s="14" t="s">
        <v>88</v>
      </c>
      <c r="AY585" s="227" t="s">
        <v>152</v>
      </c>
    </row>
    <row r="586" spans="1:65" s="2" customFormat="1" ht="24.2" customHeight="1">
      <c r="A586" s="35"/>
      <c r="B586" s="36"/>
      <c r="C586" s="188" t="s">
        <v>796</v>
      </c>
      <c r="D586" s="188" t="s">
        <v>155</v>
      </c>
      <c r="E586" s="189" t="s">
        <v>797</v>
      </c>
      <c r="F586" s="190" t="s">
        <v>798</v>
      </c>
      <c r="G586" s="191" t="s">
        <v>158</v>
      </c>
      <c r="H586" s="192">
        <v>486.67200000000003</v>
      </c>
      <c r="I586" s="193"/>
      <c r="J586" s="194">
        <f>ROUND(I586*H586,2)</f>
        <v>0</v>
      </c>
      <c r="K586" s="190" t="s">
        <v>169</v>
      </c>
      <c r="L586" s="40"/>
      <c r="M586" s="195" t="s">
        <v>1</v>
      </c>
      <c r="N586" s="196" t="s">
        <v>45</v>
      </c>
      <c r="O586" s="72"/>
      <c r="P586" s="197">
        <f>O586*H586</f>
        <v>0</v>
      </c>
      <c r="Q586" s="197">
        <v>2.9E-4</v>
      </c>
      <c r="R586" s="197">
        <f>Q586*H586</f>
        <v>0.14113488000000002</v>
      </c>
      <c r="S586" s="197">
        <v>0</v>
      </c>
      <c r="T586" s="198">
        <f>S586*H586</f>
        <v>0</v>
      </c>
      <c r="U586" s="35"/>
      <c r="V586" s="35"/>
      <c r="W586" s="35"/>
      <c r="X586" s="35"/>
      <c r="Y586" s="35"/>
      <c r="Z586" s="35"/>
      <c r="AA586" s="35"/>
      <c r="AB586" s="35"/>
      <c r="AC586" s="35"/>
      <c r="AD586" s="35"/>
      <c r="AE586" s="35"/>
      <c r="AR586" s="199" t="s">
        <v>258</v>
      </c>
      <c r="AT586" s="199" t="s">
        <v>155</v>
      </c>
      <c r="AU586" s="199" t="s">
        <v>90</v>
      </c>
      <c r="AY586" s="18" t="s">
        <v>152</v>
      </c>
      <c r="BE586" s="200">
        <f>IF(N586="základní",J586,0)</f>
        <v>0</v>
      </c>
      <c r="BF586" s="200">
        <f>IF(N586="snížená",J586,0)</f>
        <v>0</v>
      </c>
      <c r="BG586" s="200">
        <f>IF(N586="zákl. přenesená",J586,0)</f>
        <v>0</v>
      </c>
      <c r="BH586" s="200">
        <f>IF(N586="sníž. přenesená",J586,0)</f>
        <v>0</v>
      </c>
      <c r="BI586" s="200">
        <f>IF(N586="nulová",J586,0)</f>
        <v>0</v>
      </c>
      <c r="BJ586" s="18" t="s">
        <v>88</v>
      </c>
      <c r="BK586" s="200">
        <f>ROUND(I586*H586,2)</f>
        <v>0</v>
      </c>
      <c r="BL586" s="18" t="s">
        <v>258</v>
      </c>
      <c r="BM586" s="199" t="s">
        <v>799</v>
      </c>
    </row>
    <row r="587" spans="1:65" s="2" customFormat="1" ht="29.25">
      <c r="A587" s="35"/>
      <c r="B587" s="36"/>
      <c r="C587" s="37"/>
      <c r="D587" s="201" t="s">
        <v>161</v>
      </c>
      <c r="E587" s="37"/>
      <c r="F587" s="202" t="s">
        <v>800</v>
      </c>
      <c r="G587" s="37"/>
      <c r="H587" s="37"/>
      <c r="I587" s="203"/>
      <c r="J587" s="37"/>
      <c r="K587" s="37"/>
      <c r="L587" s="40"/>
      <c r="M587" s="204"/>
      <c r="N587" s="205"/>
      <c r="O587" s="72"/>
      <c r="P587" s="72"/>
      <c r="Q587" s="72"/>
      <c r="R587" s="72"/>
      <c r="S587" s="72"/>
      <c r="T587" s="73"/>
      <c r="U587" s="35"/>
      <c r="V587" s="35"/>
      <c r="W587" s="35"/>
      <c r="X587" s="35"/>
      <c r="Y587" s="35"/>
      <c r="Z587" s="35"/>
      <c r="AA587" s="35"/>
      <c r="AB587" s="35"/>
      <c r="AC587" s="35"/>
      <c r="AD587" s="35"/>
      <c r="AE587" s="35"/>
      <c r="AT587" s="18" t="s">
        <v>161</v>
      </c>
      <c r="AU587" s="18" t="s">
        <v>90</v>
      </c>
    </row>
    <row r="588" spans="1:65" s="13" customFormat="1" ht="11.25">
      <c r="B588" s="206"/>
      <c r="C588" s="207"/>
      <c r="D588" s="201" t="s">
        <v>163</v>
      </c>
      <c r="E588" s="208" t="s">
        <v>1</v>
      </c>
      <c r="F588" s="209" t="s">
        <v>110</v>
      </c>
      <c r="G588" s="207"/>
      <c r="H588" s="210">
        <v>486.67200000000003</v>
      </c>
      <c r="I588" s="211"/>
      <c r="J588" s="207"/>
      <c r="K588" s="207"/>
      <c r="L588" s="212"/>
      <c r="M588" s="213"/>
      <c r="N588" s="214"/>
      <c r="O588" s="214"/>
      <c r="P588" s="214"/>
      <c r="Q588" s="214"/>
      <c r="R588" s="214"/>
      <c r="S588" s="214"/>
      <c r="T588" s="215"/>
      <c r="AT588" s="216" t="s">
        <v>163</v>
      </c>
      <c r="AU588" s="216" t="s">
        <v>90</v>
      </c>
      <c r="AV588" s="13" t="s">
        <v>90</v>
      </c>
      <c r="AW588" s="13" t="s">
        <v>36</v>
      </c>
      <c r="AX588" s="13" t="s">
        <v>88</v>
      </c>
      <c r="AY588" s="216" t="s">
        <v>152</v>
      </c>
    </row>
    <row r="589" spans="1:65" s="2" customFormat="1" ht="33" customHeight="1">
      <c r="A589" s="35"/>
      <c r="B589" s="36"/>
      <c r="C589" s="188" t="s">
        <v>801</v>
      </c>
      <c r="D589" s="188" t="s">
        <v>155</v>
      </c>
      <c r="E589" s="189" t="s">
        <v>802</v>
      </c>
      <c r="F589" s="190" t="s">
        <v>803</v>
      </c>
      <c r="G589" s="191" t="s">
        <v>158</v>
      </c>
      <c r="H589" s="192">
        <v>394.47199999999998</v>
      </c>
      <c r="I589" s="193"/>
      <c r="J589" s="194">
        <f>ROUND(I589*H589,2)</f>
        <v>0</v>
      </c>
      <c r="K589" s="190" t="s">
        <v>169</v>
      </c>
      <c r="L589" s="40"/>
      <c r="M589" s="195" t="s">
        <v>1</v>
      </c>
      <c r="N589" s="196" t="s">
        <v>45</v>
      </c>
      <c r="O589" s="72"/>
      <c r="P589" s="197">
        <f>O589*H589</f>
        <v>0</v>
      </c>
      <c r="Q589" s="197">
        <v>1.0000000000000001E-5</v>
      </c>
      <c r="R589" s="197">
        <f>Q589*H589</f>
        <v>3.9447200000000005E-3</v>
      </c>
      <c r="S589" s="197">
        <v>0</v>
      </c>
      <c r="T589" s="198">
        <f>S589*H589</f>
        <v>0</v>
      </c>
      <c r="U589" s="35"/>
      <c r="V589" s="35"/>
      <c r="W589" s="35"/>
      <c r="X589" s="35"/>
      <c r="Y589" s="35"/>
      <c r="Z589" s="35"/>
      <c r="AA589" s="35"/>
      <c r="AB589" s="35"/>
      <c r="AC589" s="35"/>
      <c r="AD589" s="35"/>
      <c r="AE589" s="35"/>
      <c r="AR589" s="199" t="s">
        <v>258</v>
      </c>
      <c r="AT589" s="199" t="s">
        <v>155</v>
      </c>
      <c r="AU589" s="199" t="s">
        <v>90</v>
      </c>
      <c r="AY589" s="18" t="s">
        <v>152</v>
      </c>
      <c r="BE589" s="200">
        <f>IF(N589="základní",J589,0)</f>
        <v>0</v>
      </c>
      <c r="BF589" s="200">
        <f>IF(N589="snížená",J589,0)</f>
        <v>0</v>
      </c>
      <c r="BG589" s="200">
        <f>IF(N589="zákl. přenesená",J589,0)</f>
        <v>0</v>
      </c>
      <c r="BH589" s="200">
        <f>IF(N589="sníž. přenesená",J589,0)</f>
        <v>0</v>
      </c>
      <c r="BI589" s="200">
        <f>IF(N589="nulová",J589,0)</f>
        <v>0</v>
      </c>
      <c r="BJ589" s="18" t="s">
        <v>88</v>
      </c>
      <c r="BK589" s="200">
        <f>ROUND(I589*H589,2)</f>
        <v>0</v>
      </c>
      <c r="BL589" s="18" t="s">
        <v>258</v>
      </c>
      <c r="BM589" s="199" t="s">
        <v>804</v>
      </c>
    </row>
    <row r="590" spans="1:65" s="2" customFormat="1" ht="29.25">
      <c r="A590" s="35"/>
      <c r="B590" s="36"/>
      <c r="C590" s="37"/>
      <c r="D590" s="201" t="s">
        <v>161</v>
      </c>
      <c r="E590" s="37"/>
      <c r="F590" s="202" t="s">
        <v>805</v>
      </c>
      <c r="G590" s="37"/>
      <c r="H590" s="37"/>
      <c r="I590" s="203"/>
      <c r="J590" s="37"/>
      <c r="K590" s="37"/>
      <c r="L590" s="40"/>
      <c r="M590" s="204"/>
      <c r="N590" s="205"/>
      <c r="O590" s="72"/>
      <c r="P590" s="72"/>
      <c r="Q590" s="72"/>
      <c r="R590" s="72"/>
      <c r="S590" s="72"/>
      <c r="T590" s="73"/>
      <c r="U590" s="35"/>
      <c r="V590" s="35"/>
      <c r="W590" s="35"/>
      <c r="X590" s="35"/>
      <c r="Y590" s="35"/>
      <c r="Z590" s="35"/>
      <c r="AA590" s="35"/>
      <c r="AB590" s="35"/>
      <c r="AC590" s="35"/>
      <c r="AD590" s="35"/>
      <c r="AE590" s="35"/>
      <c r="AT590" s="18" t="s">
        <v>161</v>
      </c>
      <c r="AU590" s="18" t="s">
        <v>90</v>
      </c>
    </row>
    <row r="591" spans="1:65" s="13" customFormat="1" ht="11.25">
      <c r="B591" s="206"/>
      <c r="C591" s="207"/>
      <c r="D591" s="201" t="s">
        <v>163</v>
      </c>
      <c r="E591" s="208" t="s">
        <v>1</v>
      </c>
      <c r="F591" s="209" t="s">
        <v>112</v>
      </c>
      <c r="G591" s="207"/>
      <c r="H591" s="210">
        <v>362.48599999999999</v>
      </c>
      <c r="I591" s="211"/>
      <c r="J591" s="207"/>
      <c r="K591" s="207"/>
      <c r="L591" s="212"/>
      <c r="M591" s="213"/>
      <c r="N591" s="214"/>
      <c r="O591" s="214"/>
      <c r="P591" s="214"/>
      <c r="Q591" s="214"/>
      <c r="R591" s="214"/>
      <c r="S591" s="214"/>
      <c r="T591" s="215"/>
      <c r="AT591" s="216" t="s">
        <v>163</v>
      </c>
      <c r="AU591" s="216" t="s">
        <v>90</v>
      </c>
      <c r="AV591" s="13" t="s">
        <v>90</v>
      </c>
      <c r="AW591" s="13" t="s">
        <v>36</v>
      </c>
      <c r="AX591" s="13" t="s">
        <v>80</v>
      </c>
      <c r="AY591" s="216" t="s">
        <v>152</v>
      </c>
    </row>
    <row r="592" spans="1:65" s="15" customFormat="1" ht="11.25">
      <c r="B592" s="228"/>
      <c r="C592" s="229"/>
      <c r="D592" s="201" t="s">
        <v>163</v>
      </c>
      <c r="E592" s="230" t="s">
        <v>1</v>
      </c>
      <c r="F592" s="231" t="s">
        <v>676</v>
      </c>
      <c r="G592" s="229"/>
      <c r="H592" s="230" t="s">
        <v>1</v>
      </c>
      <c r="I592" s="232"/>
      <c r="J592" s="229"/>
      <c r="K592" s="229"/>
      <c r="L592" s="233"/>
      <c r="M592" s="234"/>
      <c r="N592" s="235"/>
      <c r="O592" s="235"/>
      <c r="P592" s="235"/>
      <c r="Q592" s="235"/>
      <c r="R592" s="235"/>
      <c r="S592" s="235"/>
      <c r="T592" s="236"/>
      <c r="AT592" s="237" t="s">
        <v>163</v>
      </c>
      <c r="AU592" s="237" t="s">
        <v>90</v>
      </c>
      <c r="AV592" s="15" t="s">
        <v>88</v>
      </c>
      <c r="AW592" s="15" t="s">
        <v>36</v>
      </c>
      <c r="AX592" s="15" t="s">
        <v>80</v>
      </c>
      <c r="AY592" s="237" t="s">
        <v>152</v>
      </c>
    </row>
    <row r="593" spans="1:65" s="13" customFormat="1" ht="11.25">
      <c r="B593" s="206"/>
      <c r="C593" s="207"/>
      <c r="D593" s="201" t="s">
        <v>163</v>
      </c>
      <c r="E593" s="208" t="s">
        <v>1</v>
      </c>
      <c r="F593" s="209" t="s">
        <v>794</v>
      </c>
      <c r="G593" s="207"/>
      <c r="H593" s="210">
        <v>-6.0449999999999999</v>
      </c>
      <c r="I593" s="211"/>
      <c r="J593" s="207"/>
      <c r="K593" s="207"/>
      <c r="L593" s="212"/>
      <c r="M593" s="213"/>
      <c r="N593" s="214"/>
      <c r="O593" s="214"/>
      <c r="P593" s="214"/>
      <c r="Q593" s="214"/>
      <c r="R593" s="214"/>
      <c r="S593" s="214"/>
      <c r="T593" s="215"/>
      <c r="AT593" s="216" t="s">
        <v>163</v>
      </c>
      <c r="AU593" s="216" t="s">
        <v>90</v>
      </c>
      <c r="AV593" s="13" t="s">
        <v>90</v>
      </c>
      <c r="AW593" s="13" t="s">
        <v>36</v>
      </c>
      <c r="AX593" s="13" t="s">
        <v>80</v>
      </c>
      <c r="AY593" s="216" t="s">
        <v>152</v>
      </c>
    </row>
    <row r="594" spans="1:65" s="16" customFormat="1" ht="11.25">
      <c r="B594" s="238"/>
      <c r="C594" s="239"/>
      <c r="D594" s="201" t="s">
        <v>163</v>
      </c>
      <c r="E594" s="240" t="s">
        <v>1</v>
      </c>
      <c r="F594" s="241" t="s">
        <v>215</v>
      </c>
      <c r="G594" s="239"/>
      <c r="H594" s="242">
        <v>356.44099999999997</v>
      </c>
      <c r="I594" s="243"/>
      <c r="J594" s="239"/>
      <c r="K594" s="239"/>
      <c r="L594" s="244"/>
      <c r="M594" s="245"/>
      <c r="N594" s="246"/>
      <c r="O594" s="246"/>
      <c r="P594" s="246"/>
      <c r="Q594" s="246"/>
      <c r="R594" s="246"/>
      <c r="S594" s="246"/>
      <c r="T594" s="247"/>
      <c r="AT594" s="248" t="s">
        <v>163</v>
      </c>
      <c r="AU594" s="248" t="s">
        <v>90</v>
      </c>
      <c r="AV594" s="16" t="s">
        <v>153</v>
      </c>
      <c r="AW594" s="16" t="s">
        <v>36</v>
      </c>
      <c r="AX594" s="16" t="s">
        <v>80</v>
      </c>
      <c r="AY594" s="248" t="s">
        <v>152</v>
      </c>
    </row>
    <row r="595" spans="1:65" s="13" customFormat="1" ht="11.25">
      <c r="B595" s="206"/>
      <c r="C595" s="207"/>
      <c r="D595" s="201" t="s">
        <v>163</v>
      </c>
      <c r="E595" s="208" t="s">
        <v>1</v>
      </c>
      <c r="F595" s="209" t="s">
        <v>242</v>
      </c>
      <c r="G595" s="207"/>
      <c r="H595" s="210">
        <v>15.72</v>
      </c>
      <c r="I595" s="211"/>
      <c r="J595" s="207"/>
      <c r="K595" s="207"/>
      <c r="L595" s="212"/>
      <c r="M595" s="213"/>
      <c r="N595" s="214"/>
      <c r="O595" s="214"/>
      <c r="P595" s="214"/>
      <c r="Q595" s="214"/>
      <c r="R595" s="214"/>
      <c r="S595" s="214"/>
      <c r="T595" s="215"/>
      <c r="AT595" s="216" t="s">
        <v>163</v>
      </c>
      <c r="AU595" s="216" t="s">
        <v>90</v>
      </c>
      <c r="AV595" s="13" t="s">
        <v>90</v>
      </c>
      <c r="AW595" s="13" t="s">
        <v>36</v>
      </c>
      <c r="AX595" s="13" t="s">
        <v>80</v>
      </c>
      <c r="AY595" s="216" t="s">
        <v>152</v>
      </c>
    </row>
    <row r="596" spans="1:65" s="16" customFormat="1" ht="11.25">
      <c r="B596" s="238"/>
      <c r="C596" s="239"/>
      <c r="D596" s="201" t="s">
        <v>163</v>
      </c>
      <c r="E596" s="240" t="s">
        <v>1</v>
      </c>
      <c r="F596" s="241" t="s">
        <v>215</v>
      </c>
      <c r="G596" s="239"/>
      <c r="H596" s="242">
        <v>15.72</v>
      </c>
      <c r="I596" s="243"/>
      <c r="J596" s="239"/>
      <c r="K596" s="239"/>
      <c r="L596" s="244"/>
      <c r="M596" s="245"/>
      <c r="N596" s="246"/>
      <c r="O596" s="246"/>
      <c r="P596" s="246"/>
      <c r="Q596" s="246"/>
      <c r="R596" s="246"/>
      <c r="S596" s="246"/>
      <c r="T596" s="247"/>
      <c r="AT596" s="248" t="s">
        <v>163</v>
      </c>
      <c r="AU596" s="248" t="s">
        <v>90</v>
      </c>
      <c r="AV596" s="16" t="s">
        <v>153</v>
      </c>
      <c r="AW596" s="16" t="s">
        <v>36</v>
      </c>
      <c r="AX596" s="16" t="s">
        <v>80</v>
      </c>
      <c r="AY596" s="248" t="s">
        <v>152</v>
      </c>
    </row>
    <row r="597" spans="1:65" s="15" customFormat="1" ht="11.25">
      <c r="B597" s="228"/>
      <c r="C597" s="229"/>
      <c r="D597" s="201" t="s">
        <v>163</v>
      </c>
      <c r="E597" s="230" t="s">
        <v>1</v>
      </c>
      <c r="F597" s="231" t="s">
        <v>345</v>
      </c>
      <c r="G597" s="229"/>
      <c r="H597" s="230" t="s">
        <v>1</v>
      </c>
      <c r="I597" s="232"/>
      <c r="J597" s="229"/>
      <c r="K597" s="229"/>
      <c r="L597" s="233"/>
      <c r="M597" s="234"/>
      <c r="N597" s="235"/>
      <c r="O597" s="235"/>
      <c r="P597" s="235"/>
      <c r="Q597" s="235"/>
      <c r="R597" s="235"/>
      <c r="S597" s="235"/>
      <c r="T597" s="236"/>
      <c r="AT597" s="237" t="s">
        <v>163</v>
      </c>
      <c r="AU597" s="237" t="s">
        <v>90</v>
      </c>
      <c r="AV597" s="15" t="s">
        <v>88</v>
      </c>
      <c r="AW597" s="15" t="s">
        <v>36</v>
      </c>
      <c r="AX597" s="15" t="s">
        <v>80</v>
      </c>
      <c r="AY597" s="237" t="s">
        <v>152</v>
      </c>
    </row>
    <row r="598" spans="1:65" s="13" customFormat="1" ht="11.25">
      <c r="B598" s="206"/>
      <c r="C598" s="207"/>
      <c r="D598" s="201" t="s">
        <v>163</v>
      </c>
      <c r="E598" s="208" t="s">
        <v>1</v>
      </c>
      <c r="F598" s="209" t="s">
        <v>795</v>
      </c>
      <c r="G598" s="207"/>
      <c r="H598" s="210">
        <v>22.311</v>
      </c>
      <c r="I598" s="211"/>
      <c r="J598" s="207"/>
      <c r="K598" s="207"/>
      <c r="L598" s="212"/>
      <c r="M598" s="213"/>
      <c r="N598" s="214"/>
      <c r="O598" s="214"/>
      <c r="P598" s="214"/>
      <c r="Q598" s="214"/>
      <c r="R598" s="214"/>
      <c r="S598" s="214"/>
      <c r="T598" s="215"/>
      <c r="AT598" s="216" t="s">
        <v>163</v>
      </c>
      <c r="AU598" s="216" t="s">
        <v>90</v>
      </c>
      <c r="AV598" s="13" t="s">
        <v>90</v>
      </c>
      <c r="AW598" s="13" t="s">
        <v>36</v>
      </c>
      <c r="AX598" s="13" t="s">
        <v>80</v>
      </c>
      <c r="AY598" s="216" t="s">
        <v>152</v>
      </c>
    </row>
    <row r="599" spans="1:65" s="16" customFormat="1" ht="11.25">
      <c r="B599" s="238"/>
      <c r="C599" s="239"/>
      <c r="D599" s="201" t="s">
        <v>163</v>
      </c>
      <c r="E599" s="240" t="s">
        <v>1</v>
      </c>
      <c r="F599" s="241" t="s">
        <v>215</v>
      </c>
      <c r="G599" s="239"/>
      <c r="H599" s="242">
        <v>22.311</v>
      </c>
      <c r="I599" s="243"/>
      <c r="J599" s="239"/>
      <c r="K599" s="239"/>
      <c r="L599" s="244"/>
      <c r="M599" s="245"/>
      <c r="N599" s="246"/>
      <c r="O599" s="246"/>
      <c r="P599" s="246"/>
      <c r="Q599" s="246"/>
      <c r="R599" s="246"/>
      <c r="S599" s="246"/>
      <c r="T599" s="247"/>
      <c r="AT599" s="248" t="s">
        <v>163</v>
      </c>
      <c r="AU599" s="248" t="s">
        <v>90</v>
      </c>
      <c r="AV599" s="16" t="s">
        <v>153</v>
      </c>
      <c r="AW599" s="16" t="s">
        <v>36</v>
      </c>
      <c r="AX599" s="16" t="s">
        <v>80</v>
      </c>
      <c r="AY599" s="248" t="s">
        <v>152</v>
      </c>
    </row>
    <row r="600" spans="1:65" s="14" customFormat="1" ht="11.25">
      <c r="B600" s="217"/>
      <c r="C600" s="218"/>
      <c r="D600" s="201" t="s">
        <v>163</v>
      </c>
      <c r="E600" s="219" t="s">
        <v>1</v>
      </c>
      <c r="F600" s="220" t="s">
        <v>165</v>
      </c>
      <c r="G600" s="218"/>
      <c r="H600" s="221">
        <v>394.47199999999998</v>
      </c>
      <c r="I600" s="222"/>
      <c r="J600" s="218"/>
      <c r="K600" s="218"/>
      <c r="L600" s="223"/>
      <c r="M600" s="224"/>
      <c r="N600" s="225"/>
      <c r="O600" s="225"/>
      <c r="P600" s="225"/>
      <c r="Q600" s="225"/>
      <c r="R600" s="225"/>
      <c r="S600" s="225"/>
      <c r="T600" s="226"/>
      <c r="AT600" s="227" t="s">
        <v>163</v>
      </c>
      <c r="AU600" s="227" t="s">
        <v>90</v>
      </c>
      <c r="AV600" s="14" t="s">
        <v>159</v>
      </c>
      <c r="AW600" s="14" t="s">
        <v>36</v>
      </c>
      <c r="AX600" s="14" t="s">
        <v>88</v>
      </c>
      <c r="AY600" s="227" t="s">
        <v>152</v>
      </c>
    </row>
    <row r="601" spans="1:65" s="12" customFormat="1" ht="25.9" customHeight="1">
      <c r="B601" s="172"/>
      <c r="C601" s="173"/>
      <c r="D601" s="174" t="s">
        <v>79</v>
      </c>
      <c r="E601" s="175" t="s">
        <v>806</v>
      </c>
      <c r="F601" s="175" t="s">
        <v>807</v>
      </c>
      <c r="G601" s="173"/>
      <c r="H601" s="173"/>
      <c r="I601" s="176"/>
      <c r="J601" s="177">
        <f>BK601</f>
        <v>0</v>
      </c>
      <c r="K601" s="173"/>
      <c r="L601" s="178"/>
      <c r="M601" s="179"/>
      <c r="N601" s="180"/>
      <c r="O601" s="180"/>
      <c r="P601" s="181">
        <f>SUM(P602:P613)</f>
        <v>0</v>
      </c>
      <c r="Q601" s="180"/>
      <c r="R601" s="181">
        <f>SUM(R602:R613)</f>
        <v>0</v>
      </c>
      <c r="S601" s="180"/>
      <c r="T601" s="182">
        <f>SUM(T602:T613)</f>
        <v>0</v>
      </c>
      <c r="AR601" s="183" t="s">
        <v>159</v>
      </c>
      <c r="AT601" s="184" t="s">
        <v>79</v>
      </c>
      <c r="AU601" s="184" t="s">
        <v>80</v>
      </c>
      <c r="AY601" s="183" t="s">
        <v>152</v>
      </c>
      <c r="BK601" s="185">
        <f>SUM(BK602:BK613)</f>
        <v>0</v>
      </c>
    </row>
    <row r="602" spans="1:65" s="2" customFormat="1" ht="21.75" customHeight="1">
      <c r="A602" s="35"/>
      <c r="B602" s="36"/>
      <c r="C602" s="188" t="s">
        <v>808</v>
      </c>
      <c r="D602" s="188" t="s">
        <v>155</v>
      </c>
      <c r="E602" s="189" t="s">
        <v>809</v>
      </c>
      <c r="F602" s="190" t="s">
        <v>810</v>
      </c>
      <c r="G602" s="191" t="s">
        <v>811</v>
      </c>
      <c r="H602" s="192">
        <v>20</v>
      </c>
      <c r="I602" s="193"/>
      <c r="J602" s="194">
        <f>ROUND(I602*H602,2)</f>
        <v>0</v>
      </c>
      <c r="K602" s="190" t="s">
        <v>169</v>
      </c>
      <c r="L602" s="40"/>
      <c r="M602" s="195" t="s">
        <v>1</v>
      </c>
      <c r="N602" s="196" t="s">
        <v>45</v>
      </c>
      <c r="O602" s="72"/>
      <c r="P602" s="197">
        <f>O602*H602</f>
        <v>0</v>
      </c>
      <c r="Q602" s="197">
        <v>0</v>
      </c>
      <c r="R602" s="197">
        <f>Q602*H602</f>
        <v>0</v>
      </c>
      <c r="S602" s="197">
        <v>0</v>
      </c>
      <c r="T602" s="198">
        <f>S602*H602</f>
        <v>0</v>
      </c>
      <c r="U602" s="35"/>
      <c r="V602" s="35"/>
      <c r="W602" s="35"/>
      <c r="X602" s="35"/>
      <c r="Y602" s="35"/>
      <c r="Z602" s="35"/>
      <c r="AA602" s="35"/>
      <c r="AB602" s="35"/>
      <c r="AC602" s="35"/>
      <c r="AD602" s="35"/>
      <c r="AE602" s="35"/>
      <c r="AR602" s="199" t="s">
        <v>812</v>
      </c>
      <c r="AT602" s="199" t="s">
        <v>155</v>
      </c>
      <c r="AU602" s="199" t="s">
        <v>88</v>
      </c>
      <c r="AY602" s="18" t="s">
        <v>152</v>
      </c>
      <c r="BE602" s="200">
        <f>IF(N602="základní",J602,0)</f>
        <v>0</v>
      </c>
      <c r="BF602" s="200">
        <f>IF(N602="snížená",J602,0)</f>
        <v>0</v>
      </c>
      <c r="BG602" s="200">
        <f>IF(N602="zákl. přenesená",J602,0)</f>
        <v>0</v>
      </c>
      <c r="BH602" s="200">
        <f>IF(N602="sníž. přenesená",J602,0)</f>
        <v>0</v>
      </c>
      <c r="BI602" s="200">
        <f>IF(N602="nulová",J602,0)</f>
        <v>0</v>
      </c>
      <c r="BJ602" s="18" t="s">
        <v>88</v>
      </c>
      <c r="BK602" s="200">
        <f>ROUND(I602*H602,2)</f>
        <v>0</v>
      </c>
      <c r="BL602" s="18" t="s">
        <v>812</v>
      </c>
      <c r="BM602" s="199" t="s">
        <v>813</v>
      </c>
    </row>
    <row r="603" spans="1:65" s="2" customFormat="1" ht="19.5">
      <c r="A603" s="35"/>
      <c r="B603" s="36"/>
      <c r="C603" s="37"/>
      <c r="D603" s="201" t="s">
        <v>161</v>
      </c>
      <c r="E603" s="37"/>
      <c r="F603" s="202" t="s">
        <v>814</v>
      </c>
      <c r="G603" s="37"/>
      <c r="H603" s="37"/>
      <c r="I603" s="203"/>
      <c r="J603" s="37"/>
      <c r="K603" s="37"/>
      <c r="L603" s="40"/>
      <c r="M603" s="204"/>
      <c r="N603" s="205"/>
      <c r="O603" s="72"/>
      <c r="P603" s="72"/>
      <c r="Q603" s="72"/>
      <c r="R603" s="72"/>
      <c r="S603" s="72"/>
      <c r="T603" s="73"/>
      <c r="U603" s="35"/>
      <c r="V603" s="35"/>
      <c r="W603" s="35"/>
      <c r="X603" s="35"/>
      <c r="Y603" s="35"/>
      <c r="Z603" s="35"/>
      <c r="AA603" s="35"/>
      <c r="AB603" s="35"/>
      <c r="AC603" s="35"/>
      <c r="AD603" s="35"/>
      <c r="AE603" s="35"/>
      <c r="AT603" s="18" t="s">
        <v>161</v>
      </c>
      <c r="AU603" s="18" t="s">
        <v>88</v>
      </c>
    </row>
    <row r="604" spans="1:65" s="2" customFormat="1" ht="29.25">
      <c r="A604" s="35"/>
      <c r="B604" s="36"/>
      <c r="C604" s="37"/>
      <c r="D604" s="201" t="s">
        <v>427</v>
      </c>
      <c r="E604" s="37"/>
      <c r="F604" s="259" t="s">
        <v>815</v>
      </c>
      <c r="G604" s="37"/>
      <c r="H604" s="37"/>
      <c r="I604" s="203"/>
      <c r="J604" s="37"/>
      <c r="K604" s="37"/>
      <c r="L604" s="40"/>
      <c r="M604" s="204"/>
      <c r="N604" s="205"/>
      <c r="O604" s="72"/>
      <c r="P604" s="72"/>
      <c r="Q604" s="72"/>
      <c r="R604" s="72"/>
      <c r="S604" s="72"/>
      <c r="T604" s="73"/>
      <c r="U604" s="35"/>
      <c r="V604" s="35"/>
      <c r="W604" s="35"/>
      <c r="X604" s="35"/>
      <c r="Y604" s="35"/>
      <c r="Z604" s="35"/>
      <c r="AA604" s="35"/>
      <c r="AB604" s="35"/>
      <c r="AC604" s="35"/>
      <c r="AD604" s="35"/>
      <c r="AE604" s="35"/>
      <c r="AT604" s="18" t="s">
        <v>427</v>
      </c>
      <c r="AU604" s="18" t="s">
        <v>88</v>
      </c>
    </row>
    <row r="605" spans="1:65" s="2" customFormat="1" ht="16.5" customHeight="1">
      <c r="A605" s="35"/>
      <c r="B605" s="36"/>
      <c r="C605" s="188" t="s">
        <v>816</v>
      </c>
      <c r="D605" s="188" t="s">
        <v>155</v>
      </c>
      <c r="E605" s="189" t="s">
        <v>817</v>
      </c>
      <c r="F605" s="190" t="s">
        <v>818</v>
      </c>
      <c r="G605" s="191" t="s">
        <v>811</v>
      </c>
      <c r="H605" s="192">
        <v>20</v>
      </c>
      <c r="I605" s="193"/>
      <c r="J605" s="194">
        <f>ROUND(I605*H605,2)</f>
        <v>0</v>
      </c>
      <c r="K605" s="190" t="s">
        <v>169</v>
      </c>
      <c r="L605" s="40"/>
      <c r="M605" s="195" t="s">
        <v>1</v>
      </c>
      <c r="N605" s="196" t="s">
        <v>45</v>
      </c>
      <c r="O605" s="72"/>
      <c r="P605" s="197">
        <f>O605*H605</f>
        <v>0</v>
      </c>
      <c r="Q605" s="197">
        <v>0</v>
      </c>
      <c r="R605" s="197">
        <f>Q605*H605</f>
        <v>0</v>
      </c>
      <c r="S605" s="197">
        <v>0</v>
      </c>
      <c r="T605" s="198">
        <f>S605*H605</f>
        <v>0</v>
      </c>
      <c r="U605" s="35"/>
      <c r="V605" s="35"/>
      <c r="W605" s="35"/>
      <c r="X605" s="35"/>
      <c r="Y605" s="35"/>
      <c r="Z605" s="35"/>
      <c r="AA605" s="35"/>
      <c r="AB605" s="35"/>
      <c r="AC605" s="35"/>
      <c r="AD605" s="35"/>
      <c r="AE605" s="35"/>
      <c r="AR605" s="199" t="s">
        <v>812</v>
      </c>
      <c r="AT605" s="199" t="s">
        <v>155</v>
      </c>
      <c r="AU605" s="199" t="s">
        <v>88</v>
      </c>
      <c r="AY605" s="18" t="s">
        <v>152</v>
      </c>
      <c r="BE605" s="200">
        <f>IF(N605="základní",J605,0)</f>
        <v>0</v>
      </c>
      <c r="BF605" s="200">
        <f>IF(N605="snížená",J605,0)</f>
        <v>0</v>
      </c>
      <c r="BG605" s="200">
        <f>IF(N605="zákl. přenesená",J605,0)</f>
        <v>0</v>
      </c>
      <c r="BH605" s="200">
        <f>IF(N605="sníž. přenesená",J605,0)</f>
        <v>0</v>
      </c>
      <c r="BI605" s="200">
        <f>IF(N605="nulová",J605,0)</f>
        <v>0</v>
      </c>
      <c r="BJ605" s="18" t="s">
        <v>88</v>
      </c>
      <c r="BK605" s="200">
        <f>ROUND(I605*H605,2)</f>
        <v>0</v>
      </c>
      <c r="BL605" s="18" t="s">
        <v>812</v>
      </c>
      <c r="BM605" s="199" t="s">
        <v>819</v>
      </c>
    </row>
    <row r="606" spans="1:65" s="2" customFormat="1" ht="19.5">
      <c r="A606" s="35"/>
      <c r="B606" s="36"/>
      <c r="C606" s="37"/>
      <c r="D606" s="201" t="s">
        <v>161</v>
      </c>
      <c r="E606" s="37"/>
      <c r="F606" s="202" t="s">
        <v>820</v>
      </c>
      <c r="G606" s="37"/>
      <c r="H606" s="37"/>
      <c r="I606" s="203"/>
      <c r="J606" s="37"/>
      <c r="K606" s="37"/>
      <c r="L606" s="40"/>
      <c r="M606" s="204"/>
      <c r="N606" s="205"/>
      <c r="O606" s="72"/>
      <c r="P606" s="72"/>
      <c r="Q606" s="72"/>
      <c r="R606" s="72"/>
      <c r="S606" s="72"/>
      <c r="T606" s="73"/>
      <c r="U606" s="35"/>
      <c r="V606" s="35"/>
      <c r="W606" s="35"/>
      <c r="X606" s="35"/>
      <c r="Y606" s="35"/>
      <c r="Z606" s="35"/>
      <c r="AA606" s="35"/>
      <c r="AB606" s="35"/>
      <c r="AC606" s="35"/>
      <c r="AD606" s="35"/>
      <c r="AE606" s="35"/>
      <c r="AT606" s="18" t="s">
        <v>161</v>
      </c>
      <c r="AU606" s="18" t="s">
        <v>88</v>
      </c>
    </row>
    <row r="607" spans="1:65" s="2" customFormat="1" ht="29.25">
      <c r="A607" s="35"/>
      <c r="B607" s="36"/>
      <c r="C607" s="37"/>
      <c r="D607" s="201" t="s">
        <v>427</v>
      </c>
      <c r="E607" s="37"/>
      <c r="F607" s="259" t="s">
        <v>815</v>
      </c>
      <c r="G607" s="37"/>
      <c r="H607" s="37"/>
      <c r="I607" s="203"/>
      <c r="J607" s="37"/>
      <c r="K607" s="37"/>
      <c r="L607" s="40"/>
      <c r="M607" s="204"/>
      <c r="N607" s="205"/>
      <c r="O607" s="72"/>
      <c r="P607" s="72"/>
      <c r="Q607" s="72"/>
      <c r="R607" s="72"/>
      <c r="S607" s="72"/>
      <c r="T607" s="73"/>
      <c r="U607" s="35"/>
      <c r="V607" s="35"/>
      <c r="W607" s="35"/>
      <c r="X607" s="35"/>
      <c r="Y607" s="35"/>
      <c r="Z607" s="35"/>
      <c r="AA607" s="35"/>
      <c r="AB607" s="35"/>
      <c r="AC607" s="35"/>
      <c r="AD607" s="35"/>
      <c r="AE607" s="35"/>
      <c r="AT607" s="18" t="s">
        <v>427</v>
      </c>
      <c r="AU607" s="18" t="s">
        <v>88</v>
      </c>
    </row>
    <row r="608" spans="1:65" s="2" customFormat="1" ht="16.5" customHeight="1">
      <c r="A608" s="35"/>
      <c r="B608" s="36"/>
      <c r="C608" s="188" t="s">
        <v>821</v>
      </c>
      <c r="D608" s="188" t="s">
        <v>155</v>
      </c>
      <c r="E608" s="189" t="s">
        <v>822</v>
      </c>
      <c r="F608" s="190" t="s">
        <v>823</v>
      </c>
      <c r="G608" s="191" t="s">
        <v>811</v>
      </c>
      <c r="H608" s="192">
        <v>20</v>
      </c>
      <c r="I608" s="193"/>
      <c r="J608" s="194">
        <f>ROUND(I608*H608,2)</f>
        <v>0</v>
      </c>
      <c r="K608" s="190" t="s">
        <v>169</v>
      </c>
      <c r="L608" s="40"/>
      <c r="M608" s="195" t="s">
        <v>1</v>
      </c>
      <c r="N608" s="196" t="s">
        <v>45</v>
      </c>
      <c r="O608" s="72"/>
      <c r="P608" s="197">
        <f>O608*H608</f>
        <v>0</v>
      </c>
      <c r="Q608" s="197">
        <v>0</v>
      </c>
      <c r="R608" s="197">
        <f>Q608*H608</f>
        <v>0</v>
      </c>
      <c r="S608" s="197">
        <v>0</v>
      </c>
      <c r="T608" s="198">
        <f>S608*H608</f>
        <v>0</v>
      </c>
      <c r="U608" s="35"/>
      <c r="V608" s="35"/>
      <c r="W608" s="35"/>
      <c r="X608" s="35"/>
      <c r="Y608" s="35"/>
      <c r="Z608" s="35"/>
      <c r="AA608" s="35"/>
      <c r="AB608" s="35"/>
      <c r="AC608" s="35"/>
      <c r="AD608" s="35"/>
      <c r="AE608" s="35"/>
      <c r="AR608" s="199" t="s">
        <v>812</v>
      </c>
      <c r="AT608" s="199" t="s">
        <v>155</v>
      </c>
      <c r="AU608" s="199" t="s">
        <v>88</v>
      </c>
      <c r="AY608" s="18" t="s">
        <v>152</v>
      </c>
      <c r="BE608" s="200">
        <f>IF(N608="základní",J608,0)</f>
        <v>0</v>
      </c>
      <c r="BF608" s="200">
        <f>IF(N608="snížená",J608,0)</f>
        <v>0</v>
      </c>
      <c r="BG608" s="200">
        <f>IF(N608="zákl. přenesená",J608,0)</f>
        <v>0</v>
      </c>
      <c r="BH608" s="200">
        <f>IF(N608="sníž. přenesená",J608,0)</f>
        <v>0</v>
      </c>
      <c r="BI608" s="200">
        <f>IF(N608="nulová",J608,0)</f>
        <v>0</v>
      </c>
      <c r="BJ608" s="18" t="s">
        <v>88</v>
      </c>
      <c r="BK608" s="200">
        <f>ROUND(I608*H608,2)</f>
        <v>0</v>
      </c>
      <c r="BL608" s="18" t="s">
        <v>812</v>
      </c>
      <c r="BM608" s="199" t="s">
        <v>824</v>
      </c>
    </row>
    <row r="609" spans="1:65" s="2" customFormat="1" ht="19.5">
      <c r="A609" s="35"/>
      <c r="B609" s="36"/>
      <c r="C609" s="37"/>
      <c r="D609" s="201" t="s">
        <v>161</v>
      </c>
      <c r="E609" s="37"/>
      <c r="F609" s="202" t="s">
        <v>825</v>
      </c>
      <c r="G609" s="37"/>
      <c r="H609" s="37"/>
      <c r="I609" s="203"/>
      <c r="J609" s="37"/>
      <c r="K609" s="37"/>
      <c r="L609" s="40"/>
      <c r="M609" s="204"/>
      <c r="N609" s="205"/>
      <c r="O609" s="72"/>
      <c r="P609" s="72"/>
      <c r="Q609" s="72"/>
      <c r="R609" s="72"/>
      <c r="S609" s="72"/>
      <c r="T609" s="73"/>
      <c r="U609" s="35"/>
      <c r="V609" s="35"/>
      <c r="W609" s="35"/>
      <c r="X609" s="35"/>
      <c r="Y609" s="35"/>
      <c r="Z609" s="35"/>
      <c r="AA609" s="35"/>
      <c r="AB609" s="35"/>
      <c r="AC609" s="35"/>
      <c r="AD609" s="35"/>
      <c r="AE609" s="35"/>
      <c r="AT609" s="18" t="s">
        <v>161</v>
      </c>
      <c r="AU609" s="18" t="s">
        <v>88</v>
      </c>
    </row>
    <row r="610" spans="1:65" s="2" customFormat="1" ht="29.25">
      <c r="A610" s="35"/>
      <c r="B610" s="36"/>
      <c r="C610" s="37"/>
      <c r="D610" s="201" t="s">
        <v>427</v>
      </c>
      <c r="E610" s="37"/>
      <c r="F610" s="259" t="s">
        <v>815</v>
      </c>
      <c r="G610" s="37"/>
      <c r="H610" s="37"/>
      <c r="I610" s="203"/>
      <c r="J610" s="37"/>
      <c r="K610" s="37"/>
      <c r="L610" s="40"/>
      <c r="M610" s="204"/>
      <c r="N610" s="205"/>
      <c r="O610" s="72"/>
      <c r="P610" s="72"/>
      <c r="Q610" s="72"/>
      <c r="R610" s="72"/>
      <c r="S610" s="72"/>
      <c r="T610" s="73"/>
      <c r="U610" s="35"/>
      <c r="V610" s="35"/>
      <c r="W610" s="35"/>
      <c r="X610" s="35"/>
      <c r="Y610" s="35"/>
      <c r="Z610" s="35"/>
      <c r="AA610" s="35"/>
      <c r="AB610" s="35"/>
      <c r="AC610" s="35"/>
      <c r="AD610" s="35"/>
      <c r="AE610" s="35"/>
      <c r="AT610" s="18" t="s">
        <v>427</v>
      </c>
      <c r="AU610" s="18" t="s">
        <v>88</v>
      </c>
    </row>
    <row r="611" spans="1:65" s="2" customFormat="1" ht="16.5" customHeight="1">
      <c r="A611" s="35"/>
      <c r="B611" s="36"/>
      <c r="C611" s="188" t="s">
        <v>826</v>
      </c>
      <c r="D611" s="188" t="s">
        <v>155</v>
      </c>
      <c r="E611" s="189" t="s">
        <v>827</v>
      </c>
      <c r="F611" s="190" t="s">
        <v>828</v>
      </c>
      <c r="G611" s="191" t="s">
        <v>811</v>
      </c>
      <c r="H611" s="192">
        <v>20</v>
      </c>
      <c r="I611" s="193"/>
      <c r="J611" s="194">
        <f>ROUND(I611*H611,2)</f>
        <v>0</v>
      </c>
      <c r="K611" s="190" t="s">
        <v>169</v>
      </c>
      <c r="L611" s="40"/>
      <c r="M611" s="195" t="s">
        <v>1</v>
      </c>
      <c r="N611" s="196" t="s">
        <v>45</v>
      </c>
      <c r="O611" s="72"/>
      <c r="P611" s="197">
        <f>O611*H611</f>
        <v>0</v>
      </c>
      <c r="Q611" s="197">
        <v>0</v>
      </c>
      <c r="R611" s="197">
        <f>Q611*H611</f>
        <v>0</v>
      </c>
      <c r="S611" s="197">
        <v>0</v>
      </c>
      <c r="T611" s="198">
        <f>S611*H611</f>
        <v>0</v>
      </c>
      <c r="U611" s="35"/>
      <c r="V611" s="35"/>
      <c r="W611" s="35"/>
      <c r="X611" s="35"/>
      <c r="Y611" s="35"/>
      <c r="Z611" s="35"/>
      <c r="AA611" s="35"/>
      <c r="AB611" s="35"/>
      <c r="AC611" s="35"/>
      <c r="AD611" s="35"/>
      <c r="AE611" s="35"/>
      <c r="AR611" s="199" t="s">
        <v>812</v>
      </c>
      <c r="AT611" s="199" t="s">
        <v>155</v>
      </c>
      <c r="AU611" s="199" t="s">
        <v>88</v>
      </c>
      <c r="AY611" s="18" t="s">
        <v>152</v>
      </c>
      <c r="BE611" s="200">
        <f>IF(N611="základní",J611,0)</f>
        <v>0</v>
      </c>
      <c r="BF611" s="200">
        <f>IF(N611="snížená",J611,0)</f>
        <v>0</v>
      </c>
      <c r="BG611" s="200">
        <f>IF(N611="zákl. přenesená",J611,0)</f>
        <v>0</v>
      </c>
      <c r="BH611" s="200">
        <f>IF(N611="sníž. přenesená",J611,0)</f>
        <v>0</v>
      </c>
      <c r="BI611" s="200">
        <f>IF(N611="nulová",J611,0)</f>
        <v>0</v>
      </c>
      <c r="BJ611" s="18" t="s">
        <v>88</v>
      </c>
      <c r="BK611" s="200">
        <f>ROUND(I611*H611,2)</f>
        <v>0</v>
      </c>
      <c r="BL611" s="18" t="s">
        <v>812</v>
      </c>
      <c r="BM611" s="199" t="s">
        <v>829</v>
      </c>
    </row>
    <row r="612" spans="1:65" s="2" customFormat="1" ht="19.5">
      <c r="A612" s="35"/>
      <c r="B612" s="36"/>
      <c r="C612" s="37"/>
      <c r="D612" s="201" t="s">
        <v>161</v>
      </c>
      <c r="E612" s="37"/>
      <c r="F612" s="202" t="s">
        <v>830</v>
      </c>
      <c r="G612" s="37"/>
      <c r="H612" s="37"/>
      <c r="I612" s="203"/>
      <c r="J612" s="37"/>
      <c r="K612" s="37"/>
      <c r="L612" s="40"/>
      <c r="M612" s="204"/>
      <c r="N612" s="205"/>
      <c r="O612" s="72"/>
      <c r="P612" s="72"/>
      <c r="Q612" s="72"/>
      <c r="R612" s="72"/>
      <c r="S612" s="72"/>
      <c r="T612" s="73"/>
      <c r="U612" s="35"/>
      <c r="V612" s="35"/>
      <c r="W612" s="35"/>
      <c r="X612" s="35"/>
      <c r="Y612" s="35"/>
      <c r="Z612" s="35"/>
      <c r="AA612" s="35"/>
      <c r="AB612" s="35"/>
      <c r="AC612" s="35"/>
      <c r="AD612" s="35"/>
      <c r="AE612" s="35"/>
      <c r="AT612" s="18" t="s">
        <v>161</v>
      </c>
      <c r="AU612" s="18" t="s">
        <v>88</v>
      </c>
    </row>
    <row r="613" spans="1:65" s="2" customFormat="1" ht="29.25">
      <c r="A613" s="35"/>
      <c r="B613" s="36"/>
      <c r="C613" s="37"/>
      <c r="D613" s="201" t="s">
        <v>427</v>
      </c>
      <c r="E613" s="37"/>
      <c r="F613" s="259" t="s">
        <v>815</v>
      </c>
      <c r="G613" s="37"/>
      <c r="H613" s="37"/>
      <c r="I613" s="203"/>
      <c r="J613" s="37"/>
      <c r="K613" s="37"/>
      <c r="L613" s="40"/>
      <c r="M613" s="260"/>
      <c r="N613" s="261"/>
      <c r="O613" s="262"/>
      <c r="P613" s="262"/>
      <c r="Q613" s="262"/>
      <c r="R613" s="262"/>
      <c r="S613" s="262"/>
      <c r="T613" s="263"/>
      <c r="U613" s="35"/>
      <c r="V613" s="35"/>
      <c r="W613" s="35"/>
      <c r="X613" s="35"/>
      <c r="Y613" s="35"/>
      <c r="Z613" s="35"/>
      <c r="AA613" s="35"/>
      <c r="AB613" s="35"/>
      <c r="AC613" s="35"/>
      <c r="AD613" s="35"/>
      <c r="AE613" s="35"/>
      <c r="AT613" s="18" t="s">
        <v>427</v>
      </c>
      <c r="AU613" s="18" t="s">
        <v>88</v>
      </c>
    </row>
    <row r="614" spans="1:65" s="2" customFormat="1" ht="6.95" customHeight="1">
      <c r="A614" s="35"/>
      <c r="B614" s="55"/>
      <c r="C614" s="56"/>
      <c r="D614" s="56"/>
      <c r="E614" s="56"/>
      <c r="F614" s="56"/>
      <c r="G614" s="56"/>
      <c r="H614" s="56"/>
      <c r="I614" s="56"/>
      <c r="J614" s="56"/>
      <c r="K614" s="56"/>
      <c r="L614" s="40"/>
      <c r="M614" s="35"/>
      <c r="O614" s="35"/>
      <c r="P614" s="35"/>
      <c r="Q614" s="35"/>
      <c r="R614" s="35"/>
      <c r="S614" s="35"/>
      <c r="T614" s="35"/>
      <c r="U614" s="35"/>
      <c r="V614" s="35"/>
      <c r="W614" s="35"/>
      <c r="X614" s="35"/>
      <c r="Y614" s="35"/>
      <c r="Z614" s="35"/>
      <c r="AA614" s="35"/>
      <c r="AB614" s="35"/>
      <c r="AC614" s="35"/>
      <c r="AD614" s="35"/>
      <c r="AE614" s="35"/>
    </row>
  </sheetData>
  <sheetProtection algorithmName="SHA-512" hashValue="Ad4u3GPK213eFqiXMYIMcqgKoTLPZ1ntUXoZATOLSheWky/YrF8sVXXBM13xBSItrOBceiaHphqW6fBsl/U89g==" saltValue="S0BxvQGFLqErpwmnuS1YKwxQgrFePglLWGrF9CAf+78cblbWHSPkn7q0v+4kyK13PckvyYMuhghdZ4iRLVgfLw==" spinCount="100000" sheet="1" objects="1" scenarios="1" formatColumns="0" formatRows="0" autoFilter="0"/>
  <autoFilter ref="C131:K613"/>
  <mergeCells count="9">
    <mergeCell ref="E87:H87"/>
    <mergeCell ref="E122:H122"/>
    <mergeCell ref="E124:H12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0"/>
      <c r="M2" s="320"/>
      <c r="N2" s="320"/>
      <c r="O2" s="320"/>
      <c r="P2" s="320"/>
      <c r="Q2" s="320"/>
      <c r="R2" s="320"/>
      <c r="S2" s="320"/>
      <c r="T2" s="320"/>
      <c r="U2" s="320"/>
      <c r="V2" s="320"/>
      <c r="AT2" s="18" t="s">
        <v>93</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1" t="str">
        <f>'Rekapitulace stavby'!K6</f>
        <v>Změna užívání části 1.NP v objektu FSE, Moskevská 1533/54 ÚnL</v>
      </c>
      <c r="F7" s="322"/>
      <c r="G7" s="322"/>
      <c r="H7" s="322"/>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3" t="s">
        <v>831</v>
      </c>
      <c r="F9" s="324"/>
      <c r="G9" s="324"/>
      <c r="H9" s="324"/>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5" t="str">
        <f>'Rekapitulace stavby'!E14</f>
        <v>Vyplň údaj</v>
      </c>
      <c r="F18" s="326"/>
      <c r="G18" s="326"/>
      <c r="H18" s="326"/>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27" t="s">
        <v>1</v>
      </c>
      <c r="F27" s="327"/>
      <c r="G27" s="327"/>
      <c r="H27" s="327"/>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ROUND((SUM(BE124:BE197)),  2)</f>
        <v>0</v>
      </c>
      <c r="G33" s="35"/>
      <c r="H33" s="35"/>
      <c r="I33" s="126">
        <v>0.21</v>
      </c>
      <c r="J33" s="125">
        <f>ROUND(((SUM(BE124:BE197))*I33),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ROUND((SUM(BF124:BF197)),  2)</f>
        <v>0</v>
      </c>
      <c r="G34" s="35"/>
      <c r="H34" s="35"/>
      <c r="I34" s="126">
        <v>0.15</v>
      </c>
      <c r="J34" s="125">
        <f>ROUND(((SUM(BF124:BF197))*I34),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ROUND((SUM(BG124:BG197)),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ROUND((SUM(BH124:BH197)),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ROUND((SUM(BI124:BI197)),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8" t="str">
        <f>E7</f>
        <v>Změna užívání části 1.NP v objektu FSE, Moskevská 1533/54 ÚnL</v>
      </c>
      <c r="F85" s="329"/>
      <c r="G85" s="329"/>
      <c r="H85" s="32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0" t="str">
        <f>E9</f>
        <v>ASŘ 02 - Výměna oken</v>
      </c>
      <c r="F87" s="330"/>
      <c r="G87" s="330"/>
      <c r="H87" s="3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121</v>
      </c>
      <c r="E97" s="152"/>
      <c r="F97" s="152"/>
      <c r="G97" s="152"/>
      <c r="H97" s="152"/>
      <c r="I97" s="152"/>
      <c r="J97" s="153">
        <f>J125</f>
        <v>0</v>
      </c>
      <c r="K97" s="150"/>
      <c r="L97" s="154"/>
    </row>
    <row r="98" spans="1:31" s="10" customFormat="1" ht="19.899999999999999" customHeight="1">
      <c r="B98" s="155"/>
      <c r="C98" s="156"/>
      <c r="D98" s="157" t="s">
        <v>123</v>
      </c>
      <c r="E98" s="158"/>
      <c r="F98" s="158"/>
      <c r="G98" s="158"/>
      <c r="H98" s="158"/>
      <c r="I98" s="158"/>
      <c r="J98" s="159">
        <f>J126</f>
        <v>0</v>
      </c>
      <c r="K98" s="156"/>
      <c r="L98" s="160"/>
    </row>
    <row r="99" spans="1:31" s="10" customFormat="1" ht="19.899999999999999" customHeight="1">
      <c r="B99" s="155"/>
      <c r="C99" s="156"/>
      <c r="D99" s="157" t="s">
        <v>124</v>
      </c>
      <c r="E99" s="158"/>
      <c r="F99" s="158"/>
      <c r="G99" s="158"/>
      <c r="H99" s="158"/>
      <c r="I99" s="158"/>
      <c r="J99" s="159">
        <f>J133</f>
        <v>0</v>
      </c>
      <c r="K99" s="156"/>
      <c r="L99" s="160"/>
    </row>
    <row r="100" spans="1:31" s="10" customFormat="1" ht="19.899999999999999" customHeight="1">
      <c r="B100" s="155"/>
      <c r="C100" s="156"/>
      <c r="D100" s="157" t="s">
        <v>125</v>
      </c>
      <c r="E100" s="158"/>
      <c r="F100" s="158"/>
      <c r="G100" s="158"/>
      <c r="H100" s="158"/>
      <c r="I100" s="158"/>
      <c r="J100" s="159">
        <f>J137</f>
        <v>0</v>
      </c>
      <c r="K100" s="156"/>
      <c r="L100" s="160"/>
    </row>
    <row r="101" spans="1:31" s="10" customFormat="1" ht="19.899999999999999" customHeight="1">
      <c r="B101" s="155"/>
      <c r="C101" s="156"/>
      <c r="D101" s="157" t="s">
        <v>126</v>
      </c>
      <c r="E101" s="158"/>
      <c r="F101" s="158"/>
      <c r="G101" s="158"/>
      <c r="H101" s="158"/>
      <c r="I101" s="158"/>
      <c r="J101" s="159">
        <f>J157</f>
        <v>0</v>
      </c>
      <c r="K101" s="156"/>
      <c r="L101" s="160"/>
    </row>
    <row r="102" spans="1:31" s="9" customFormat="1" ht="24.95" customHeight="1">
      <c r="B102" s="149"/>
      <c r="C102" s="150"/>
      <c r="D102" s="151" t="s">
        <v>127</v>
      </c>
      <c r="E102" s="152"/>
      <c r="F102" s="152"/>
      <c r="G102" s="152"/>
      <c r="H102" s="152"/>
      <c r="I102" s="152"/>
      <c r="J102" s="153">
        <f>J160</f>
        <v>0</v>
      </c>
      <c r="K102" s="150"/>
      <c r="L102" s="154"/>
    </row>
    <row r="103" spans="1:31" s="10" customFormat="1" ht="19.899999999999999" customHeight="1">
      <c r="B103" s="155"/>
      <c r="C103" s="156"/>
      <c r="D103" s="157" t="s">
        <v>832</v>
      </c>
      <c r="E103" s="158"/>
      <c r="F103" s="158"/>
      <c r="G103" s="158"/>
      <c r="H103" s="158"/>
      <c r="I103" s="158"/>
      <c r="J103" s="159">
        <f>J161</f>
        <v>0</v>
      </c>
      <c r="K103" s="156"/>
      <c r="L103" s="160"/>
    </row>
    <row r="104" spans="1:31" s="10" customFormat="1" ht="19.899999999999999" customHeight="1">
      <c r="B104" s="155"/>
      <c r="C104" s="156"/>
      <c r="D104" s="157" t="s">
        <v>130</v>
      </c>
      <c r="E104" s="158"/>
      <c r="F104" s="158"/>
      <c r="G104" s="158"/>
      <c r="H104" s="158"/>
      <c r="I104" s="158"/>
      <c r="J104" s="159">
        <f>J176</f>
        <v>0</v>
      </c>
      <c r="K104" s="156"/>
      <c r="L104" s="160"/>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137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28" t="str">
        <f>E7</f>
        <v>Změna užívání části 1.NP v objektu FSE, Moskevská 1533/54 ÚnL</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114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0" t="str">
        <f>E9</f>
        <v>ASŘ 02 - Výměna oken</v>
      </c>
      <c r="F116" s="330"/>
      <c r="G116" s="330"/>
      <c r="H116" s="330"/>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Ústí nad Labem</v>
      </c>
      <c r="G118" s="37"/>
      <c r="H118" s="37"/>
      <c r="I118" s="30" t="s">
        <v>22</v>
      </c>
      <c r="J118" s="67" t="str">
        <f>IF(J12="","",J12)</f>
        <v>10. 4. 2021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UJEP</v>
      </c>
      <c r="G120" s="37"/>
      <c r="H120" s="37"/>
      <c r="I120" s="30" t="s">
        <v>32</v>
      </c>
      <c r="J120" s="33" t="str">
        <f>E21</f>
        <v>Correct BC,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30</v>
      </c>
      <c r="D121" s="37"/>
      <c r="E121" s="37"/>
      <c r="F121" s="28" t="str">
        <f>IF(E18="","",E18)</f>
        <v>Vyplň údaj</v>
      </c>
      <c r="G121" s="37"/>
      <c r="H121" s="37"/>
      <c r="I121" s="30" t="s">
        <v>37</v>
      </c>
      <c r="J121" s="33" t="str">
        <f>E24</f>
        <v>Correct BC,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1"/>
      <c r="B123" s="162"/>
      <c r="C123" s="163" t="s">
        <v>138</v>
      </c>
      <c r="D123" s="164" t="s">
        <v>65</v>
      </c>
      <c r="E123" s="164" t="s">
        <v>61</v>
      </c>
      <c r="F123" s="164" t="s">
        <v>62</v>
      </c>
      <c r="G123" s="164" t="s">
        <v>139</v>
      </c>
      <c r="H123" s="164" t="s">
        <v>140</v>
      </c>
      <c r="I123" s="164" t="s">
        <v>141</v>
      </c>
      <c r="J123" s="164" t="s">
        <v>118</v>
      </c>
      <c r="K123" s="165" t="s">
        <v>142</v>
      </c>
      <c r="L123" s="166"/>
      <c r="M123" s="76" t="s">
        <v>1</v>
      </c>
      <c r="N123" s="77" t="s">
        <v>44</v>
      </c>
      <c r="O123" s="77" t="s">
        <v>143</v>
      </c>
      <c r="P123" s="77" t="s">
        <v>144</v>
      </c>
      <c r="Q123" s="77" t="s">
        <v>145</v>
      </c>
      <c r="R123" s="77" t="s">
        <v>146</v>
      </c>
      <c r="S123" s="77" t="s">
        <v>147</v>
      </c>
      <c r="T123" s="78" t="s">
        <v>148</v>
      </c>
      <c r="U123" s="161"/>
      <c r="V123" s="161"/>
      <c r="W123" s="161"/>
      <c r="X123" s="161"/>
      <c r="Y123" s="161"/>
      <c r="Z123" s="161"/>
      <c r="AA123" s="161"/>
      <c r="AB123" s="161"/>
      <c r="AC123" s="161"/>
      <c r="AD123" s="161"/>
      <c r="AE123" s="161"/>
    </row>
    <row r="124" spans="1:65" s="2" customFormat="1" ht="22.9" customHeight="1">
      <c r="A124" s="35"/>
      <c r="B124" s="36"/>
      <c r="C124" s="83" t="s">
        <v>149</v>
      </c>
      <c r="D124" s="37"/>
      <c r="E124" s="37"/>
      <c r="F124" s="37"/>
      <c r="G124" s="37"/>
      <c r="H124" s="37"/>
      <c r="I124" s="37"/>
      <c r="J124" s="167">
        <f>BK124</f>
        <v>0</v>
      </c>
      <c r="K124" s="37"/>
      <c r="L124" s="40"/>
      <c r="M124" s="79"/>
      <c r="N124" s="168"/>
      <c r="O124" s="80"/>
      <c r="P124" s="169">
        <f>P125+P160</f>
        <v>0</v>
      </c>
      <c r="Q124" s="80"/>
      <c r="R124" s="169">
        <f>R125+R160</f>
        <v>0.33764000000000005</v>
      </c>
      <c r="S124" s="80"/>
      <c r="T124" s="170">
        <f>T125+T160</f>
        <v>0.50300999999999996</v>
      </c>
      <c r="U124" s="35"/>
      <c r="V124" s="35"/>
      <c r="W124" s="35"/>
      <c r="X124" s="35"/>
      <c r="Y124" s="35"/>
      <c r="Z124" s="35"/>
      <c r="AA124" s="35"/>
      <c r="AB124" s="35"/>
      <c r="AC124" s="35"/>
      <c r="AD124" s="35"/>
      <c r="AE124" s="35"/>
      <c r="AT124" s="18" t="s">
        <v>79</v>
      </c>
      <c r="AU124" s="18" t="s">
        <v>120</v>
      </c>
      <c r="BK124" s="171">
        <f>BK125+BK160</f>
        <v>0</v>
      </c>
    </row>
    <row r="125" spans="1:65" s="12" customFormat="1" ht="25.9" customHeight="1">
      <c r="B125" s="172"/>
      <c r="C125" s="173"/>
      <c r="D125" s="174" t="s">
        <v>79</v>
      </c>
      <c r="E125" s="175" t="s">
        <v>150</v>
      </c>
      <c r="F125" s="175" t="s">
        <v>151</v>
      </c>
      <c r="G125" s="173"/>
      <c r="H125" s="173"/>
      <c r="I125" s="176"/>
      <c r="J125" s="177">
        <f>BK125</f>
        <v>0</v>
      </c>
      <c r="K125" s="173"/>
      <c r="L125" s="178"/>
      <c r="M125" s="179"/>
      <c r="N125" s="180"/>
      <c r="O125" s="180"/>
      <c r="P125" s="181">
        <f>P126+P133+P137+P157</f>
        <v>0</v>
      </c>
      <c r="Q125" s="180"/>
      <c r="R125" s="181">
        <f>R126+R133+R137+R157</f>
        <v>0.16290000000000002</v>
      </c>
      <c r="S125" s="180"/>
      <c r="T125" s="182">
        <f>T126+T133+T137+T157</f>
        <v>0.48</v>
      </c>
      <c r="AR125" s="183" t="s">
        <v>88</v>
      </c>
      <c r="AT125" s="184" t="s">
        <v>79</v>
      </c>
      <c r="AU125" s="184" t="s">
        <v>80</v>
      </c>
      <c r="AY125" s="183" t="s">
        <v>152</v>
      </c>
      <c r="BK125" s="185">
        <f>BK126+BK133+BK137+BK157</f>
        <v>0</v>
      </c>
    </row>
    <row r="126" spans="1:65" s="12" customFormat="1" ht="22.9" customHeight="1">
      <c r="B126" s="172"/>
      <c r="C126" s="173"/>
      <c r="D126" s="174" t="s">
        <v>79</v>
      </c>
      <c r="E126" s="186" t="s">
        <v>191</v>
      </c>
      <c r="F126" s="186" t="s">
        <v>198</v>
      </c>
      <c r="G126" s="173"/>
      <c r="H126" s="173"/>
      <c r="I126" s="176"/>
      <c r="J126" s="187">
        <f>BK126</f>
        <v>0</v>
      </c>
      <c r="K126" s="173"/>
      <c r="L126" s="178"/>
      <c r="M126" s="179"/>
      <c r="N126" s="180"/>
      <c r="O126" s="180"/>
      <c r="P126" s="181">
        <f>SUM(P127:P132)</f>
        <v>0</v>
      </c>
      <c r="Q126" s="180"/>
      <c r="R126" s="181">
        <f>SUM(R127:R132)</f>
        <v>0.16290000000000002</v>
      </c>
      <c r="S126" s="180"/>
      <c r="T126" s="182">
        <f>SUM(T127:T132)</f>
        <v>0</v>
      </c>
      <c r="AR126" s="183" t="s">
        <v>88</v>
      </c>
      <c r="AT126" s="184" t="s">
        <v>79</v>
      </c>
      <c r="AU126" s="184" t="s">
        <v>88</v>
      </c>
      <c r="AY126" s="183" t="s">
        <v>152</v>
      </c>
      <c r="BK126" s="185">
        <f>SUM(BK127:BK132)</f>
        <v>0</v>
      </c>
    </row>
    <row r="127" spans="1:65" s="2" customFormat="1" ht="24.2" customHeight="1">
      <c r="A127" s="35"/>
      <c r="B127" s="36"/>
      <c r="C127" s="188" t="s">
        <v>88</v>
      </c>
      <c r="D127" s="188" t="s">
        <v>155</v>
      </c>
      <c r="E127" s="189" t="s">
        <v>833</v>
      </c>
      <c r="F127" s="190" t="s">
        <v>834</v>
      </c>
      <c r="G127" s="191" t="s">
        <v>350</v>
      </c>
      <c r="H127" s="192">
        <v>26</v>
      </c>
      <c r="I127" s="193"/>
      <c r="J127" s="194">
        <f>ROUND(I127*H127,2)</f>
        <v>0</v>
      </c>
      <c r="K127" s="190" t="s">
        <v>169</v>
      </c>
      <c r="L127" s="40"/>
      <c r="M127" s="195" t="s">
        <v>1</v>
      </c>
      <c r="N127" s="196" t="s">
        <v>45</v>
      </c>
      <c r="O127" s="72"/>
      <c r="P127" s="197">
        <f>O127*H127</f>
        <v>0</v>
      </c>
      <c r="Q127" s="197">
        <v>1.5E-3</v>
      </c>
      <c r="R127" s="197">
        <f>Q127*H127</f>
        <v>3.9E-2</v>
      </c>
      <c r="S127" s="197">
        <v>0</v>
      </c>
      <c r="T127" s="198">
        <f>S127*H127</f>
        <v>0</v>
      </c>
      <c r="U127" s="35"/>
      <c r="V127" s="35"/>
      <c r="W127" s="35"/>
      <c r="X127" s="35"/>
      <c r="Y127" s="35"/>
      <c r="Z127" s="35"/>
      <c r="AA127" s="35"/>
      <c r="AB127" s="35"/>
      <c r="AC127" s="35"/>
      <c r="AD127" s="35"/>
      <c r="AE127" s="35"/>
      <c r="AR127" s="199" t="s">
        <v>159</v>
      </c>
      <c r="AT127" s="199" t="s">
        <v>155</v>
      </c>
      <c r="AU127" s="199" t="s">
        <v>90</v>
      </c>
      <c r="AY127" s="18" t="s">
        <v>152</v>
      </c>
      <c r="BE127" s="200">
        <f>IF(N127="základní",J127,0)</f>
        <v>0</v>
      </c>
      <c r="BF127" s="200">
        <f>IF(N127="snížená",J127,0)</f>
        <v>0</v>
      </c>
      <c r="BG127" s="200">
        <f>IF(N127="zákl. přenesená",J127,0)</f>
        <v>0</v>
      </c>
      <c r="BH127" s="200">
        <f>IF(N127="sníž. přenesená",J127,0)</f>
        <v>0</v>
      </c>
      <c r="BI127" s="200">
        <f>IF(N127="nulová",J127,0)</f>
        <v>0</v>
      </c>
      <c r="BJ127" s="18" t="s">
        <v>88</v>
      </c>
      <c r="BK127" s="200">
        <f>ROUND(I127*H127,2)</f>
        <v>0</v>
      </c>
      <c r="BL127" s="18" t="s">
        <v>159</v>
      </c>
      <c r="BM127" s="199" t="s">
        <v>835</v>
      </c>
    </row>
    <row r="128" spans="1:65" s="2" customFormat="1" ht="19.5">
      <c r="A128" s="35"/>
      <c r="B128" s="36"/>
      <c r="C128" s="37"/>
      <c r="D128" s="201" t="s">
        <v>161</v>
      </c>
      <c r="E128" s="37"/>
      <c r="F128" s="202" t="s">
        <v>836</v>
      </c>
      <c r="G128" s="37"/>
      <c r="H128" s="37"/>
      <c r="I128" s="203"/>
      <c r="J128" s="37"/>
      <c r="K128" s="37"/>
      <c r="L128" s="40"/>
      <c r="M128" s="204"/>
      <c r="N128" s="205"/>
      <c r="O128" s="72"/>
      <c r="P128" s="72"/>
      <c r="Q128" s="72"/>
      <c r="R128" s="72"/>
      <c r="S128" s="72"/>
      <c r="T128" s="73"/>
      <c r="U128" s="35"/>
      <c r="V128" s="35"/>
      <c r="W128" s="35"/>
      <c r="X128" s="35"/>
      <c r="Y128" s="35"/>
      <c r="Z128" s="35"/>
      <c r="AA128" s="35"/>
      <c r="AB128" s="35"/>
      <c r="AC128" s="35"/>
      <c r="AD128" s="35"/>
      <c r="AE128" s="35"/>
      <c r="AT128" s="18" t="s">
        <v>161</v>
      </c>
      <c r="AU128" s="18" t="s">
        <v>90</v>
      </c>
    </row>
    <row r="129" spans="1:65" s="13" customFormat="1" ht="11.25">
      <c r="B129" s="206"/>
      <c r="C129" s="207"/>
      <c r="D129" s="201" t="s">
        <v>163</v>
      </c>
      <c r="E129" s="208" t="s">
        <v>1</v>
      </c>
      <c r="F129" s="209" t="s">
        <v>837</v>
      </c>
      <c r="G129" s="207"/>
      <c r="H129" s="210">
        <v>26</v>
      </c>
      <c r="I129" s="211"/>
      <c r="J129" s="207"/>
      <c r="K129" s="207"/>
      <c r="L129" s="212"/>
      <c r="M129" s="213"/>
      <c r="N129" s="214"/>
      <c r="O129" s="214"/>
      <c r="P129" s="214"/>
      <c r="Q129" s="214"/>
      <c r="R129" s="214"/>
      <c r="S129" s="214"/>
      <c r="T129" s="215"/>
      <c r="AT129" s="216" t="s">
        <v>163</v>
      </c>
      <c r="AU129" s="216" t="s">
        <v>90</v>
      </c>
      <c r="AV129" s="13" t="s">
        <v>90</v>
      </c>
      <c r="AW129" s="13" t="s">
        <v>36</v>
      </c>
      <c r="AX129" s="13" t="s">
        <v>88</v>
      </c>
      <c r="AY129" s="216" t="s">
        <v>152</v>
      </c>
    </row>
    <row r="130" spans="1:65" s="2" customFormat="1" ht="24.2" customHeight="1">
      <c r="A130" s="35"/>
      <c r="B130" s="36"/>
      <c r="C130" s="188" t="s">
        <v>90</v>
      </c>
      <c r="D130" s="188" t="s">
        <v>155</v>
      </c>
      <c r="E130" s="189" t="s">
        <v>838</v>
      </c>
      <c r="F130" s="190" t="s">
        <v>839</v>
      </c>
      <c r="G130" s="191" t="s">
        <v>350</v>
      </c>
      <c r="H130" s="192">
        <v>6</v>
      </c>
      <c r="I130" s="193"/>
      <c r="J130" s="194">
        <f>ROUND(I130*H130,2)</f>
        <v>0</v>
      </c>
      <c r="K130" s="190" t="s">
        <v>169</v>
      </c>
      <c r="L130" s="40"/>
      <c r="M130" s="195" t="s">
        <v>1</v>
      </c>
      <c r="N130" s="196" t="s">
        <v>45</v>
      </c>
      <c r="O130" s="72"/>
      <c r="P130" s="197">
        <f>O130*H130</f>
        <v>0</v>
      </c>
      <c r="Q130" s="197">
        <v>2.0650000000000002E-2</v>
      </c>
      <c r="R130" s="197">
        <f>Q130*H130</f>
        <v>0.12390000000000001</v>
      </c>
      <c r="S130" s="197">
        <v>0</v>
      </c>
      <c r="T130" s="198">
        <f>S130*H130</f>
        <v>0</v>
      </c>
      <c r="U130" s="35"/>
      <c r="V130" s="35"/>
      <c r="W130" s="35"/>
      <c r="X130" s="35"/>
      <c r="Y130" s="35"/>
      <c r="Z130" s="35"/>
      <c r="AA130" s="35"/>
      <c r="AB130" s="35"/>
      <c r="AC130" s="35"/>
      <c r="AD130" s="35"/>
      <c r="AE130" s="35"/>
      <c r="AR130" s="199" t="s">
        <v>159</v>
      </c>
      <c r="AT130" s="199" t="s">
        <v>155</v>
      </c>
      <c r="AU130" s="199" t="s">
        <v>90</v>
      </c>
      <c r="AY130" s="18" t="s">
        <v>152</v>
      </c>
      <c r="BE130" s="200">
        <f>IF(N130="základní",J130,0)</f>
        <v>0</v>
      </c>
      <c r="BF130" s="200">
        <f>IF(N130="snížená",J130,0)</f>
        <v>0</v>
      </c>
      <c r="BG130" s="200">
        <f>IF(N130="zákl. přenesená",J130,0)</f>
        <v>0</v>
      </c>
      <c r="BH130" s="200">
        <f>IF(N130="sníž. přenesená",J130,0)</f>
        <v>0</v>
      </c>
      <c r="BI130" s="200">
        <f>IF(N130="nulová",J130,0)</f>
        <v>0</v>
      </c>
      <c r="BJ130" s="18" t="s">
        <v>88</v>
      </c>
      <c r="BK130" s="200">
        <f>ROUND(I130*H130,2)</f>
        <v>0</v>
      </c>
      <c r="BL130" s="18" t="s">
        <v>159</v>
      </c>
      <c r="BM130" s="199" t="s">
        <v>840</v>
      </c>
    </row>
    <row r="131" spans="1:65" s="2" customFormat="1" ht="19.5">
      <c r="A131" s="35"/>
      <c r="B131" s="36"/>
      <c r="C131" s="37"/>
      <c r="D131" s="201" t="s">
        <v>161</v>
      </c>
      <c r="E131" s="37"/>
      <c r="F131" s="202" t="s">
        <v>841</v>
      </c>
      <c r="G131" s="37"/>
      <c r="H131" s="37"/>
      <c r="I131" s="203"/>
      <c r="J131" s="37"/>
      <c r="K131" s="37"/>
      <c r="L131" s="40"/>
      <c r="M131" s="204"/>
      <c r="N131" s="205"/>
      <c r="O131" s="72"/>
      <c r="P131" s="72"/>
      <c r="Q131" s="72"/>
      <c r="R131" s="72"/>
      <c r="S131" s="72"/>
      <c r="T131" s="73"/>
      <c r="U131" s="35"/>
      <c r="V131" s="35"/>
      <c r="W131" s="35"/>
      <c r="X131" s="35"/>
      <c r="Y131" s="35"/>
      <c r="Z131" s="35"/>
      <c r="AA131" s="35"/>
      <c r="AB131" s="35"/>
      <c r="AC131" s="35"/>
      <c r="AD131" s="35"/>
      <c r="AE131" s="35"/>
      <c r="AT131" s="18" t="s">
        <v>161</v>
      </c>
      <c r="AU131" s="18" t="s">
        <v>90</v>
      </c>
    </row>
    <row r="132" spans="1:65" s="13" customFormat="1" ht="11.25">
      <c r="B132" s="206"/>
      <c r="C132" s="207"/>
      <c r="D132" s="201" t="s">
        <v>163</v>
      </c>
      <c r="E132" s="208" t="s">
        <v>1</v>
      </c>
      <c r="F132" s="209" t="s">
        <v>842</v>
      </c>
      <c r="G132" s="207"/>
      <c r="H132" s="210">
        <v>6</v>
      </c>
      <c r="I132" s="211"/>
      <c r="J132" s="207"/>
      <c r="K132" s="207"/>
      <c r="L132" s="212"/>
      <c r="M132" s="213"/>
      <c r="N132" s="214"/>
      <c r="O132" s="214"/>
      <c r="P132" s="214"/>
      <c r="Q132" s="214"/>
      <c r="R132" s="214"/>
      <c r="S132" s="214"/>
      <c r="T132" s="215"/>
      <c r="AT132" s="216" t="s">
        <v>163</v>
      </c>
      <c r="AU132" s="216" t="s">
        <v>90</v>
      </c>
      <c r="AV132" s="13" t="s">
        <v>90</v>
      </c>
      <c r="AW132" s="13" t="s">
        <v>36</v>
      </c>
      <c r="AX132" s="13" t="s">
        <v>88</v>
      </c>
      <c r="AY132" s="216" t="s">
        <v>152</v>
      </c>
    </row>
    <row r="133" spans="1:65" s="12" customFormat="1" ht="22.9" customHeight="1">
      <c r="B133" s="172"/>
      <c r="C133" s="173"/>
      <c r="D133" s="174" t="s">
        <v>79</v>
      </c>
      <c r="E133" s="186" t="s">
        <v>220</v>
      </c>
      <c r="F133" s="186" t="s">
        <v>257</v>
      </c>
      <c r="G133" s="173"/>
      <c r="H133" s="173"/>
      <c r="I133" s="176"/>
      <c r="J133" s="187">
        <f>BK133</f>
        <v>0</v>
      </c>
      <c r="K133" s="173"/>
      <c r="L133" s="178"/>
      <c r="M133" s="179"/>
      <c r="N133" s="180"/>
      <c r="O133" s="180"/>
      <c r="P133" s="181">
        <f>SUM(P134:P136)</f>
        <v>0</v>
      </c>
      <c r="Q133" s="180"/>
      <c r="R133" s="181">
        <f>SUM(R134:R136)</f>
        <v>0</v>
      </c>
      <c r="S133" s="180"/>
      <c r="T133" s="182">
        <f>SUM(T134:T136)</f>
        <v>0.48</v>
      </c>
      <c r="AR133" s="183" t="s">
        <v>88</v>
      </c>
      <c r="AT133" s="184" t="s">
        <v>79</v>
      </c>
      <c r="AU133" s="184" t="s">
        <v>88</v>
      </c>
      <c r="AY133" s="183" t="s">
        <v>152</v>
      </c>
      <c r="BK133" s="185">
        <f>SUM(BK134:BK136)</f>
        <v>0</v>
      </c>
    </row>
    <row r="134" spans="1:65" s="2" customFormat="1" ht="24.2" customHeight="1">
      <c r="A134" s="35"/>
      <c r="B134" s="36"/>
      <c r="C134" s="188" t="s">
        <v>153</v>
      </c>
      <c r="D134" s="188" t="s">
        <v>155</v>
      </c>
      <c r="E134" s="189" t="s">
        <v>843</v>
      </c>
      <c r="F134" s="190" t="s">
        <v>844</v>
      </c>
      <c r="G134" s="191" t="s">
        <v>158</v>
      </c>
      <c r="H134" s="192">
        <v>15</v>
      </c>
      <c r="I134" s="193"/>
      <c r="J134" s="194">
        <f>ROUND(I134*H134,2)</f>
        <v>0</v>
      </c>
      <c r="K134" s="190" t="s">
        <v>169</v>
      </c>
      <c r="L134" s="40"/>
      <c r="M134" s="195" t="s">
        <v>1</v>
      </c>
      <c r="N134" s="196" t="s">
        <v>45</v>
      </c>
      <c r="O134" s="72"/>
      <c r="P134" s="197">
        <f>O134*H134</f>
        <v>0</v>
      </c>
      <c r="Q134" s="197">
        <v>0</v>
      </c>
      <c r="R134" s="197">
        <f>Q134*H134</f>
        <v>0</v>
      </c>
      <c r="S134" s="197">
        <v>3.2000000000000001E-2</v>
      </c>
      <c r="T134" s="198">
        <f>S134*H134</f>
        <v>0.48</v>
      </c>
      <c r="U134" s="35"/>
      <c r="V134" s="35"/>
      <c r="W134" s="35"/>
      <c r="X134" s="35"/>
      <c r="Y134" s="35"/>
      <c r="Z134" s="35"/>
      <c r="AA134" s="35"/>
      <c r="AB134" s="35"/>
      <c r="AC134" s="35"/>
      <c r="AD134" s="35"/>
      <c r="AE134" s="35"/>
      <c r="AR134" s="199" t="s">
        <v>159</v>
      </c>
      <c r="AT134" s="199" t="s">
        <v>155</v>
      </c>
      <c r="AU134" s="199" t="s">
        <v>90</v>
      </c>
      <c r="AY134" s="18" t="s">
        <v>152</v>
      </c>
      <c r="BE134" s="200">
        <f>IF(N134="základní",J134,0)</f>
        <v>0</v>
      </c>
      <c r="BF134" s="200">
        <f>IF(N134="snížená",J134,0)</f>
        <v>0</v>
      </c>
      <c r="BG134" s="200">
        <f>IF(N134="zákl. přenesená",J134,0)</f>
        <v>0</v>
      </c>
      <c r="BH134" s="200">
        <f>IF(N134="sníž. přenesená",J134,0)</f>
        <v>0</v>
      </c>
      <c r="BI134" s="200">
        <f>IF(N134="nulová",J134,0)</f>
        <v>0</v>
      </c>
      <c r="BJ134" s="18" t="s">
        <v>88</v>
      </c>
      <c r="BK134" s="200">
        <f>ROUND(I134*H134,2)</f>
        <v>0</v>
      </c>
      <c r="BL134" s="18" t="s">
        <v>159</v>
      </c>
      <c r="BM134" s="199" t="s">
        <v>845</v>
      </c>
    </row>
    <row r="135" spans="1:65" s="2" customFormat="1" ht="29.25">
      <c r="A135" s="35"/>
      <c r="B135" s="36"/>
      <c r="C135" s="37"/>
      <c r="D135" s="201" t="s">
        <v>161</v>
      </c>
      <c r="E135" s="37"/>
      <c r="F135" s="202" t="s">
        <v>846</v>
      </c>
      <c r="G135" s="37"/>
      <c r="H135" s="37"/>
      <c r="I135" s="203"/>
      <c r="J135" s="37"/>
      <c r="K135" s="37"/>
      <c r="L135" s="40"/>
      <c r="M135" s="204"/>
      <c r="N135" s="205"/>
      <c r="O135" s="72"/>
      <c r="P135" s="72"/>
      <c r="Q135" s="72"/>
      <c r="R135" s="72"/>
      <c r="S135" s="72"/>
      <c r="T135" s="73"/>
      <c r="U135" s="35"/>
      <c r="V135" s="35"/>
      <c r="W135" s="35"/>
      <c r="X135" s="35"/>
      <c r="Y135" s="35"/>
      <c r="Z135" s="35"/>
      <c r="AA135" s="35"/>
      <c r="AB135" s="35"/>
      <c r="AC135" s="35"/>
      <c r="AD135" s="35"/>
      <c r="AE135" s="35"/>
      <c r="AT135" s="18" t="s">
        <v>161</v>
      </c>
      <c r="AU135" s="18" t="s">
        <v>90</v>
      </c>
    </row>
    <row r="136" spans="1:65" s="13" customFormat="1" ht="11.25">
      <c r="B136" s="206"/>
      <c r="C136" s="207"/>
      <c r="D136" s="201" t="s">
        <v>163</v>
      </c>
      <c r="E136" s="208" t="s">
        <v>1</v>
      </c>
      <c r="F136" s="209" t="s">
        <v>847</v>
      </c>
      <c r="G136" s="207"/>
      <c r="H136" s="210">
        <v>15</v>
      </c>
      <c r="I136" s="211"/>
      <c r="J136" s="207"/>
      <c r="K136" s="207"/>
      <c r="L136" s="212"/>
      <c r="M136" s="213"/>
      <c r="N136" s="214"/>
      <c r="O136" s="214"/>
      <c r="P136" s="214"/>
      <c r="Q136" s="214"/>
      <c r="R136" s="214"/>
      <c r="S136" s="214"/>
      <c r="T136" s="215"/>
      <c r="AT136" s="216" t="s">
        <v>163</v>
      </c>
      <c r="AU136" s="216" t="s">
        <v>90</v>
      </c>
      <c r="AV136" s="13" t="s">
        <v>90</v>
      </c>
      <c r="AW136" s="13" t="s">
        <v>36</v>
      </c>
      <c r="AX136" s="13" t="s">
        <v>88</v>
      </c>
      <c r="AY136" s="216" t="s">
        <v>152</v>
      </c>
    </row>
    <row r="137" spans="1:65" s="12" customFormat="1" ht="22.9" customHeight="1">
      <c r="B137" s="172"/>
      <c r="C137" s="173"/>
      <c r="D137" s="174" t="s">
        <v>79</v>
      </c>
      <c r="E137" s="186" t="s">
        <v>274</v>
      </c>
      <c r="F137" s="186" t="s">
        <v>275</v>
      </c>
      <c r="G137" s="173"/>
      <c r="H137" s="173"/>
      <c r="I137" s="176"/>
      <c r="J137" s="187">
        <f>BK137</f>
        <v>0</v>
      </c>
      <c r="K137" s="173"/>
      <c r="L137" s="178"/>
      <c r="M137" s="179"/>
      <c r="N137" s="180"/>
      <c r="O137" s="180"/>
      <c r="P137" s="181">
        <f>SUM(P138:P156)</f>
        <v>0</v>
      </c>
      <c r="Q137" s="180"/>
      <c r="R137" s="181">
        <f>SUM(R138:R156)</f>
        <v>0</v>
      </c>
      <c r="S137" s="180"/>
      <c r="T137" s="182">
        <f>SUM(T138:T156)</f>
        <v>0</v>
      </c>
      <c r="AR137" s="183" t="s">
        <v>88</v>
      </c>
      <c r="AT137" s="184" t="s">
        <v>79</v>
      </c>
      <c r="AU137" s="184" t="s">
        <v>88</v>
      </c>
      <c r="AY137" s="183" t="s">
        <v>152</v>
      </c>
      <c r="BK137" s="185">
        <f>SUM(BK138:BK156)</f>
        <v>0</v>
      </c>
    </row>
    <row r="138" spans="1:65" s="2" customFormat="1" ht="24.2" customHeight="1">
      <c r="A138" s="35"/>
      <c r="B138" s="36"/>
      <c r="C138" s="188" t="s">
        <v>159</v>
      </c>
      <c r="D138" s="188" t="s">
        <v>155</v>
      </c>
      <c r="E138" s="189" t="s">
        <v>277</v>
      </c>
      <c r="F138" s="190" t="s">
        <v>278</v>
      </c>
      <c r="G138" s="191" t="s">
        <v>279</v>
      </c>
      <c r="H138" s="192">
        <v>0.503</v>
      </c>
      <c r="I138" s="193"/>
      <c r="J138" s="194">
        <f>ROUND(I138*H138,2)</f>
        <v>0</v>
      </c>
      <c r="K138" s="190" t="s">
        <v>169</v>
      </c>
      <c r="L138" s="40"/>
      <c r="M138" s="195" t="s">
        <v>1</v>
      </c>
      <c r="N138" s="196" t="s">
        <v>45</v>
      </c>
      <c r="O138" s="72"/>
      <c r="P138" s="197">
        <f>O138*H138</f>
        <v>0</v>
      </c>
      <c r="Q138" s="197">
        <v>0</v>
      </c>
      <c r="R138" s="197">
        <f>Q138*H138</f>
        <v>0</v>
      </c>
      <c r="S138" s="197">
        <v>0</v>
      </c>
      <c r="T138" s="198">
        <f>S138*H138</f>
        <v>0</v>
      </c>
      <c r="U138" s="35"/>
      <c r="V138" s="35"/>
      <c r="W138" s="35"/>
      <c r="X138" s="35"/>
      <c r="Y138" s="35"/>
      <c r="Z138" s="35"/>
      <c r="AA138" s="35"/>
      <c r="AB138" s="35"/>
      <c r="AC138" s="35"/>
      <c r="AD138" s="35"/>
      <c r="AE138" s="35"/>
      <c r="AR138" s="199" t="s">
        <v>159</v>
      </c>
      <c r="AT138" s="199" t="s">
        <v>155</v>
      </c>
      <c r="AU138" s="199" t="s">
        <v>90</v>
      </c>
      <c r="AY138" s="18" t="s">
        <v>152</v>
      </c>
      <c r="BE138" s="200">
        <f>IF(N138="základní",J138,0)</f>
        <v>0</v>
      </c>
      <c r="BF138" s="200">
        <f>IF(N138="snížená",J138,0)</f>
        <v>0</v>
      </c>
      <c r="BG138" s="200">
        <f>IF(N138="zákl. přenesená",J138,0)</f>
        <v>0</v>
      </c>
      <c r="BH138" s="200">
        <f>IF(N138="sníž. přenesená",J138,0)</f>
        <v>0</v>
      </c>
      <c r="BI138" s="200">
        <f>IF(N138="nulová",J138,0)</f>
        <v>0</v>
      </c>
      <c r="BJ138" s="18" t="s">
        <v>88</v>
      </c>
      <c r="BK138" s="200">
        <f>ROUND(I138*H138,2)</f>
        <v>0</v>
      </c>
      <c r="BL138" s="18" t="s">
        <v>159</v>
      </c>
      <c r="BM138" s="199" t="s">
        <v>848</v>
      </c>
    </row>
    <row r="139" spans="1:65" s="2" customFormat="1" ht="19.5">
      <c r="A139" s="35"/>
      <c r="B139" s="36"/>
      <c r="C139" s="37"/>
      <c r="D139" s="201" t="s">
        <v>161</v>
      </c>
      <c r="E139" s="37"/>
      <c r="F139" s="202" t="s">
        <v>281</v>
      </c>
      <c r="G139" s="37"/>
      <c r="H139" s="37"/>
      <c r="I139" s="203"/>
      <c r="J139" s="37"/>
      <c r="K139" s="37"/>
      <c r="L139" s="40"/>
      <c r="M139" s="204"/>
      <c r="N139" s="205"/>
      <c r="O139" s="72"/>
      <c r="P139" s="72"/>
      <c r="Q139" s="72"/>
      <c r="R139" s="72"/>
      <c r="S139" s="72"/>
      <c r="T139" s="73"/>
      <c r="U139" s="35"/>
      <c r="V139" s="35"/>
      <c r="W139" s="35"/>
      <c r="X139" s="35"/>
      <c r="Y139" s="35"/>
      <c r="Z139" s="35"/>
      <c r="AA139" s="35"/>
      <c r="AB139" s="35"/>
      <c r="AC139" s="35"/>
      <c r="AD139" s="35"/>
      <c r="AE139" s="35"/>
      <c r="AT139" s="18" t="s">
        <v>161</v>
      </c>
      <c r="AU139" s="18" t="s">
        <v>90</v>
      </c>
    </row>
    <row r="140" spans="1:65" s="2" customFormat="1" ht="33" customHeight="1">
      <c r="A140" s="35"/>
      <c r="B140" s="36"/>
      <c r="C140" s="188" t="s">
        <v>184</v>
      </c>
      <c r="D140" s="188" t="s">
        <v>155</v>
      </c>
      <c r="E140" s="189" t="s">
        <v>283</v>
      </c>
      <c r="F140" s="190" t="s">
        <v>284</v>
      </c>
      <c r="G140" s="191" t="s">
        <v>279</v>
      </c>
      <c r="H140" s="192">
        <v>2.5150000000000001</v>
      </c>
      <c r="I140" s="193"/>
      <c r="J140" s="194">
        <f>ROUND(I140*H140,2)</f>
        <v>0</v>
      </c>
      <c r="K140" s="190" t="s">
        <v>169</v>
      </c>
      <c r="L140" s="40"/>
      <c r="M140" s="195" t="s">
        <v>1</v>
      </c>
      <c r="N140" s="196" t="s">
        <v>45</v>
      </c>
      <c r="O140" s="72"/>
      <c r="P140" s="197">
        <f>O140*H140</f>
        <v>0</v>
      </c>
      <c r="Q140" s="197">
        <v>0</v>
      </c>
      <c r="R140" s="197">
        <f>Q140*H140</f>
        <v>0</v>
      </c>
      <c r="S140" s="197">
        <v>0</v>
      </c>
      <c r="T140" s="198">
        <f>S140*H140</f>
        <v>0</v>
      </c>
      <c r="U140" s="35"/>
      <c r="V140" s="35"/>
      <c r="W140" s="35"/>
      <c r="X140" s="35"/>
      <c r="Y140" s="35"/>
      <c r="Z140" s="35"/>
      <c r="AA140" s="35"/>
      <c r="AB140" s="35"/>
      <c r="AC140" s="35"/>
      <c r="AD140" s="35"/>
      <c r="AE140" s="35"/>
      <c r="AR140" s="199" t="s">
        <v>159</v>
      </c>
      <c r="AT140" s="199" t="s">
        <v>155</v>
      </c>
      <c r="AU140" s="199" t="s">
        <v>90</v>
      </c>
      <c r="AY140" s="18" t="s">
        <v>152</v>
      </c>
      <c r="BE140" s="200">
        <f>IF(N140="základní",J140,0)</f>
        <v>0</v>
      </c>
      <c r="BF140" s="200">
        <f>IF(N140="snížená",J140,0)</f>
        <v>0</v>
      </c>
      <c r="BG140" s="200">
        <f>IF(N140="zákl. přenesená",J140,0)</f>
        <v>0</v>
      </c>
      <c r="BH140" s="200">
        <f>IF(N140="sníž. přenesená",J140,0)</f>
        <v>0</v>
      </c>
      <c r="BI140" s="200">
        <f>IF(N140="nulová",J140,0)</f>
        <v>0</v>
      </c>
      <c r="BJ140" s="18" t="s">
        <v>88</v>
      </c>
      <c r="BK140" s="200">
        <f>ROUND(I140*H140,2)</f>
        <v>0</v>
      </c>
      <c r="BL140" s="18" t="s">
        <v>159</v>
      </c>
      <c r="BM140" s="199" t="s">
        <v>849</v>
      </c>
    </row>
    <row r="141" spans="1:65" s="2" customFormat="1" ht="39">
      <c r="A141" s="35"/>
      <c r="B141" s="36"/>
      <c r="C141" s="37"/>
      <c r="D141" s="201" t="s">
        <v>161</v>
      </c>
      <c r="E141" s="37"/>
      <c r="F141" s="202" t="s">
        <v>286</v>
      </c>
      <c r="G141" s="37"/>
      <c r="H141" s="37"/>
      <c r="I141" s="203"/>
      <c r="J141" s="37"/>
      <c r="K141" s="37"/>
      <c r="L141" s="40"/>
      <c r="M141" s="204"/>
      <c r="N141" s="205"/>
      <c r="O141" s="72"/>
      <c r="P141" s="72"/>
      <c r="Q141" s="72"/>
      <c r="R141" s="72"/>
      <c r="S141" s="72"/>
      <c r="T141" s="73"/>
      <c r="U141" s="35"/>
      <c r="V141" s="35"/>
      <c r="W141" s="35"/>
      <c r="X141" s="35"/>
      <c r="Y141" s="35"/>
      <c r="Z141" s="35"/>
      <c r="AA141" s="35"/>
      <c r="AB141" s="35"/>
      <c r="AC141" s="35"/>
      <c r="AD141" s="35"/>
      <c r="AE141" s="35"/>
      <c r="AT141" s="18" t="s">
        <v>161</v>
      </c>
      <c r="AU141" s="18" t="s">
        <v>90</v>
      </c>
    </row>
    <row r="142" spans="1:65" s="13" customFormat="1" ht="11.25">
      <c r="B142" s="206"/>
      <c r="C142" s="207"/>
      <c r="D142" s="201" t="s">
        <v>163</v>
      </c>
      <c r="E142" s="207"/>
      <c r="F142" s="209" t="s">
        <v>850</v>
      </c>
      <c r="G142" s="207"/>
      <c r="H142" s="210">
        <v>2.5150000000000001</v>
      </c>
      <c r="I142" s="211"/>
      <c r="J142" s="207"/>
      <c r="K142" s="207"/>
      <c r="L142" s="212"/>
      <c r="M142" s="213"/>
      <c r="N142" s="214"/>
      <c r="O142" s="214"/>
      <c r="P142" s="214"/>
      <c r="Q142" s="214"/>
      <c r="R142" s="214"/>
      <c r="S142" s="214"/>
      <c r="T142" s="215"/>
      <c r="AT142" s="216" t="s">
        <v>163</v>
      </c>
      <c r="AU142" s="216" t="s">
        <v>90</v>
      </c>
      <c r="AV142" s="13" t="s">
        <v>90</v>
      </c>
      <c r="AW142" s="13" t="s">
        <v>4</v>
      </c>
      <c r="AX142" s="13" t="s">
        <v>88</v>
      </c>
      <c r="AY142" s="216" t="s">
        <v>152</v>
      </c>
    </row>
    <row r="143" spans="1:65" s="2" customFormat="1" ht="24.2" customHeight="1">
      <c r="A143" s="35"/>
      <c r="B143" s="36"/>
      <c r="C143" s="188" t="s">
        <v>191</v>
      </c>
      <c r="D143" s="188" t="s">
        <v>155</v>
      </c>
      <c r="E143" s="189" t="s">
        <v>289</v>
      </c>
      <c r="F143" s="190" t="s">
        <v>290</v>
      </c>
      <c r="G143" s="191" t="s">
        <v>279</v>
      </c>
      <c r="H143" s="192">
        <v>0.503</v>
      </c>
      <c r="I143" s="193"/>
      <c r="J143" s="194">
        <f>ROUND(I143*H143,2)</f>
        <v>0</v>
      </c>
      <c r="K143" s="190" t="s">
        <v>169</v>
      </c>
      <c r="L143" s="40"/>
      <c r="M143" s="195" t="s">
        <v>1</v>
      </c>
      <c r="N143" s="196" t="s">
        <v>45</v>
      </c>
      <c r="O143" s="72"/>
      <c r="P143" s="197">
        <f>O143*H143</f>
        <v>0</v>
      </c>
      <c r="Q143" s="197">
        <v>0</v>
      </c>
      <c r="R143" s="197">
        <f>Q143*H143</f>
        <v>0</v>
      </c>
      <c r="S143" s="197">
        <v>0</v>
      </c>
      <c r="T143" s="198">
        <f>S143*H143</f>
        <v>0</v>
      </c>
      <c r="U143" s="35"/>
      <c r="V143" s="35"/>
      <c r="W143" s="35"/>
      <c r="X143" s="35"/>
      <c r="Y143" s="35"/>
      <c r="Z143" s="35"/>
      <c r="AA143" s="35"/>
      <c r="AB143" s="35"/>
      <c r="AC143" s="35"/>
      <c r="AD143" s="35"/>
      <c r="AE143" s="35"/>
      <c r="AR143" s="199" t="s">
        <v>159</v>
      </c>
      <c r="AT143" s="199" t="s">
        <v>155</v>
      </c>
      <c r="AU143" s="199" t="s">
        <v>90</v>
      </c>
      <c r="AY143" s="18" t="s">
        <v>152</v>
      </c>
      <c r="BE143" s="200">
        <f>IF(N143="základní",J143,0)</f>
        <v>0</v>
      </c>
      <c r="BF143" s="200">
        <f>IF(N143="snížená",J143,0)</f>
        <v>0</v>
      </c>
      <c r="BG143" s="200">
        <f>IF(N143="zákl. přenesená",J143,0)</f>
        <v>0</v>
      </c>
      <c r="BH143" s="200">
        <f>IF(N143="sníž. přenesená",J143,0)</f>
        <v>0</v>
      </c>
      <c r="BI143" s="200">
        <f>IF(N143="nulová",J143,0)</f>
        <v>0</v>
      </c>
      <c r="BJ143" s="18" t="s">
        <v>88</v>
      </c>
      <c r="BK143" s="200">
        <f>ROUND(I143*H143,2)</f>
        <v>0</v>
      </c>
      <c r="BL143" s="18" t="s">
        <v>159</v>
      </c>
      <c r="BM143" s="199" t="s">
        <v>851</v>
      </c>
    </row>
    <row r="144" spans="1:65" s="2" customFormat="1" ht="19.5">
      <c r="A144" s="35"/>
      <c r="B144" s="36"/>
      <c r="C144" s="37"/>
      <c r="D144" s="201" t="s">
        <v>161</v>
      </c>
      <c r="E144" s="37"/>
      <c r="F144" s="202" t="s">
        <v>292</v>
      </c>
      <c r="G144" s="37"/>
      <c r="H144" s="37"/>
      <c r="I144" s="203"/>
      <c r="J144" s="37"/>
      <c r="K144" s="37"/>
      <c r="L144" s="40"/>
      <c r="M144" s="204"/>
      <c r="N144" s="205"/>
      <c r="O144" s="72"/>
      <c r="P144" s="72"/>
      <c r="Q144" s="72"/>
      <c r="R144" s="72"/>
      <c r="S144" s="72"/>
      <c r="T144" s="73"/>
      <c r="U144" s="35"/>
      <c r="V144" s="35"/>
      <c r="W144" s="35"/>
      <c r="X144" s="35"/>
      <c r="Y144" s="35"/>
      <c r="Z144" s="35"/>
      <c r="AA144" s="35"/>
      <c r="AB144" s="35"/>
      <c r="AC144" s="35"/>
      <c r="AD144" s="35"/>
      <c r="AE144" s="35"/>
      <c r="AT144" s="18" t="s">
        <v>161</v>
      </c>
      <c r="AU144" s="18" t="s">
        <v>90</v>
      </c>
    </row>
    <row r="145" spans="1:65" s="2" customFormat="1" ht="24.2" customHeight="1">
      <c r="A145" s="35"/>
      <c r="B145" s="36"/>
      <c r="C145" s="188" t="s">
        <v>199</v>
      </c>
      <c r="D145" s="188" t="s">
        <v>155</v>
      </c>
      <c r="E145" s="189" t="s">
        <v>293</v>
      </c>
      <c r="F145" s="190" t="s">
        <v>294</v>
      </c>
      <c r="G145" s="191" t="s">
        <v>279</v>
      </c>
      <c r="H145" s="192">
        <v>2.5150000000000001</v>
      </c>
      <c r="I145" s="193"/>
      <c r="J145" s="194">
        <f>ROUND(I145*H145,2)</f>
        <v>0</v>
      </c>
      <c r="K145" s="190" t="s">
        <v>169</v>
      </c>
      <c r="L145" s="40"/>
      <c r="M145" s="195" t="s">
        <v>1</v>
      </c>
      <c r="N145" s="196" t="s">
        <v>45</v>
      </c>
      <c r="O145" s="72"/>
      <c r="P145" s="197">
        <f>O145*H145</f>
        <v>0</v>
      </c>
      <c r="Q145" s="197">
        <v>0</v>
      </c>
      <c r="R145" s="197">
        <f>Q145*H145</f>
        <v>0</v>
      </c>
      <c r="S145" s="197">
        <v>0</v>
      </c>
      <c r="T145" s="198">
        <f>S145*H145</f>
        <v>0</v>
      </c>
      <c r="U145" s="35"/>
      <c r="V145" s="35"/>
      <c r="W145" s="35"/>
      <c r="X145" s="35"/>
      <c r="Y145" s="35"/>
      <c r="Z145" s="35"/>
      <c r="AA145" s="35"/>
      <c r="AB145" s="35"/>
      <c r="AC145" s="35"/>
      <c r="AD145" s="35"/>
      <c r="AE145" s="35"/>
      <c r="AR145" s="199" t="s">
        <v>159</v>
      </c>
      <c r="AT145" s="199" t="s">
        <v>155</v>
      </c>
      <c r="AU145" s="199" t="s">
        <v>90</v>
      </c>
      <c r="AY145" s="18" t="s">
        <v>152</v>
      </c>
      <c r="BE145" s="200">
        <f>IF(N145="základní",J145,0)</f>
        <v>0</v>
      </c>
      <c r="BF145" s="200">
        <f>IF(N145="snížená",J145,0)</f>
        <v>0</v>
      </c>
      <c r="BG145" s="200">
        <f>IF(N145="zákl. přenesená",J145,0)</f>
        <v>0</v>
      </c>
      <c r="BH145" s="200">
        <f>IF(N145="sníž. přenesená",J145,0)</f>
        <v>0</v>
      </c>
      <c r="BI145" s="200">
        <f>IF(N145="nulová",J145,0)</f>
        <v>0</v>
      </c>
      <c r="BJ145" s="18" t="s">
        <v>88</v>
      </c>
      <c r="BK145" s="200">
        <f>ROUND(I145*H145,2)</f>
        <v>0</v>
      </c>
      <c r="BL145" s="18" t="s">
        <v>159</v>
      </c>
      <c r="BM145" s="199" t="s">
        <v>852</v>
      </c>
    </row>
    <row r="146" spans="1:65" s="2" customFormat="1" ht="29.25">
      <c r="A146" s="35"/>
      <c r="B146" s="36"/>
      <c r="C146" s="37"/>
      <c r="D146" s="201" t="s">
        <v>161</v>
      </c>
      <c r="E146" s="37"/>
      <c r="F146" s="202" t="s">
        <v>296</v>
      </c>
      <c r="G146" s="37"/>
      <c r="H146" s="37"/>
      <c r="I146" s="203"/>
      <c r="J146" s="37"/>
      <c r="K146" s="37"/>
      <c r="L146" s="40"/>
      <c r="M146" s="204"/>
      <c r="N146" s="205"/>
      <c r="O146" s="72"/>
      <c r="P146" s="72"/>
      <c r="Q146" s="72"/>
      <c r="R146" s="72"/>
      <c r="S146" s="72"/>
      <c r="T146" s="73"/>
      <c r="U146" s="35"/>
      <c r="V146" s="35"/>
      <c r="W146" s="35"/>
      <c r="X146" s="35"/>
      <c r="Y146" s="35"/>
      <c r="Z146" s="35"/>
      <c r="AA146" s="35"/>
      <c r="AB146" s="35"/>
      <c r="AC146" s="35"/>
      <c r="AD146" s="35"/>
      <c r="AE146" s="35"/>
      <c r="AT146" s="18" t="s">
        <v>161</v>
      </c>
      <c r="AU146" s="18" t="s">
        <v>90</v>
      </c>
    </row>
    <row r="147" spans="1:65" s="13" customFormat="1" ht="11.25">
      <c r="B147" s="206"/>
      <c r="C147" s="207"/>
      <c r="D147" s="201" t="s">
        <v>163</v>
      </c>
      <c r="E147" s="207"/>
      <c r="F147" s="209" t="s">
        <v>850</v>
      </c>
      <c r="G147" s="207"/>
      <c r="H147" s="210">
        <v>2.5150000000000001</v>
      </c>
      <c r="I147" s="211"/>
      <c r="J147" s="207"/>
      <c r="K147" s="207"/>
      <c r="L147" s="212"/>
      <c r="M147" s="213"/>
      <c r="N147" s="214"/>
      <c r="O147" s="214"/>
      <c r="P147" s="214"/>
      <c r="Q147" s="214"/>
      <c r="R147" s="214"/>
      <c r="S147" s="214"/>
      <c r="T147" s="215"/>
      <c r="AT147" s="216" t="s">
        <v>163</v>
      </c>
      <c r="AU147" s="216" t="s">
        <v>90</v>
      </c>
      <c r="AV147" s="13" t="s">
        <v>90</v>
      </c>
      <c r="AW147" s="13" t="s">
        <v>4</v>
      </c>
      <c r="AX147" s="13" t="s">
        <v>88</v>
      </c>
      <c r="AY147" s="216" t="s">
        <v>152</v>
      </c>
    </row>
    <row r="148" spans="1:65" s="2" customFormat="1" ht="33" customHeight="1">
      <c r="A148" s="35"/>
      <c r="B148" s="36"/>
      <c r="C148" s="188" t="s">
        <v>206</v>
      </c>
      <c r="D148" s="188" t="s">
        <v>155</v>
      </c>
      <c r="E148" s="189" t="s">
        <v>305</v>
      </c>
      <c r="F148" s="190" t="s">
        <v>306</v>
      </c>
      <c r="G148" s="191" t="s">
        <v>279</v>
      </c>
      <c r="H148" s="192">
        <v>0.20100000000000001</v>
      </c>
      <c r="I148" s="193"/>
      <c r="J148" s="194">
        <f>ROUND(I148*H148,2)</f>
        <v>0</v>
      </c>
      <c r="K148" s="190" t="s">
        <v>169</v>
      </c>
      <c r="L148" s="40"/>
      <c r="M148" s="195" t="s">
        <v>1</v>
      </c>
      <c r="N148" s="196" t="s">
        <v>45</v>
      </c>
      <c r="O148" s="72"/>
      <c r="P148" s="197">
        <f>O148*H148</f>
        <v>0</v>
      </c>
      <c r="Q148" s="197">
        <v>0</v>
      </c>
      <c r="R148" s="197">
        <f>Q148*H148</f>
        <v>0</v>
      </c>
      <c r="S148" s="197">
        <v>0</v>
      </c>
      <c r="T148" s="198">
        <f>S148*H148</f>
        <v>0</v>
      </c>
      <c r="U148" s="35"/>
      <c r="V148" s="35"/>
      <c r="W148" s="35"/>
      <c r="X148" s="35"/>
      <c r="Y148" s="35"/>
      <c r="Z148" s="35"/>
      <c r="AA148" s="35"/>
      <c r="AB148" s="35"/>
      <c r="AC148" s="35"/>
      <c r="AD148" s="35"/>
      <c r="AE148" s="35"/>
      <c r="AR148" s="199" t="s">
        <v>159</v>
      </c>
      <c r="AT148" s="199" t="s">
        <v>155</v>
      </c>
      <c r="AU148" s="199" t="s">
        <v>90</v>
      </c>
      <c r="AY148" s="18" t="s">
        <v>152</v>
      </c>
      <c r="BE148" s="200">
        <f>IF(N148="základní",J148,0)</f>
        <v>0</v>
      </c>
      <c r="BF148" s="200">
        <f>IF(N148="snížená",J148,0)</f>
        <v>0</v>
      </c>
      <c r="BG148" s="200">
        <f>IF(N148="zákl. přenesená",J148,0)</f>
        <v>0</v>
      </c>
      <c r="BH148" s="200">
        <f>IF(N148="sníž. přenesená",J148,0)</f>
        <v>0</v>
      </c>
      <c r="BI148" s="200">
        <f>IF(N148="nulová",J148,0)</f>
        <v>0</v>
      </c>
      <c r="BJ148" s="18" t="s">
        <v>88</v>
      </c>
      <c r="BK148" s="200">
        <f>ROUND(I148*H148,2)</f>
        <v>0</v>
      </c>
      <c r="BL148" s="18" t="s">
        <v>159</v>
      </c>
      <c r="BM148" s="199" t="s">
        <v>853</v>
      </c>
    </row>
    <row r="149" spans="1:65" s="2" customFormat="1" ht="29.25">
      <c r="A149" s="35"/>
      <c r="B149" s="36"/>
      <c r="C149" s="37"/>
      <c r="D149" s="201" t="s">
        <v>161</v>
      </c>
      <c r="E149" s="37"/>
      <c r="F149" s="202" t="s">
        <v>308</v>
      </c>
      <c r="G149" s="37"/>
      <c r="H149" s="37"/>
      <c r="I149" s="203"/>
      <c r="J149" s="37"/>
      <c r="K149" s="37"/>
      <c r="L149" s="40"/>
      <c r="M149" s="204"/>
      <c r="N149" s="205"/>
      <c r="O149" s="72"/>
      <c r="P149" s="72"/>
      <c r="Q149" s="72"/>
      <c r="R149" s="72"/>
      <c r="S149" s="72"/>
      <c r="T149" s="73"/>
      <c r="U149" s="35"/>
      <c r="V149" s="35"/>
      <c r="W149" s="35"/>
      <c r="X149" s="35"/>
      <c r="Y149" s="35"/>
      <c r="Z149" s="35"/>
      <c r="AA149" s="35"/>
      <c r="AB149" s="35"/>
      <c r="AC149" s="35"/>
      <c r="AD149" s="35"/>
      <c r="AE149" s="35"/>
      <c r="AT149" s="18" t="s">
        <v>161</v>
      </c>
      <c r="AU149" s="18" t="s">
        <v>90</v>
      </c>
    </row>
    <row r="150" spans="1:65" s="13" customFormat="1" ht="11.25">
      <c r="B150" s="206"/>
      <c r="C150" s="207"/>
      <c r="D150" s="201" t="s">
        <v>163</v>
      </c>
      <c r="E150" s="207"/>
      <c r="F150" s="209" t="s">
        <v>854</v>
      </c>
      <c r="G150" s="207"/>
      <c r="H150" s="210">
        <v>0.20100000000000001</v>
      </c>
      <c r="I150" s="211"/>
      <c r="J150" s="207"/>
      <c r="K150" s="207"/>
      <c r="L150" s="212"/>
      <c r="M150" s="213"/>
      <c r="N150" s="214"/>
      <c r="O150" s="214"/>
      <c r="P150" s="214"/>
      <c r="Q150" s="214"/>
      <c r="R150" s="214"/>
      <c r="S150" s="214"/>
      <c r="T150" s="215"/>
      <c r="AT150" s="216" t="s">
        <v>163</v>
      </c>
      <c r="AU150" s="216" t="s">
        <v>90</v>
      </c>
      <c r="AV150" s="13" t="s">
        <v>90</v>
      </c>
      <c r="AW150" s="13" t="s">
        <v>4</v>
      </c>
      <c r="AX150" s="13" t="s">
        <v>88</v>
      </c>
      <c r="AY150" s="216" t="s">
        <v>152</v>
      </c>
    </row>
    <row r="151" spans="1:65" s="2" customFormat="1" ht="33" customHeight="1">
      <c r="A151" s="35"/>
      <c r="B151" s="36"/>
      <c r="C151" s="188" t="s">
        <v>220</v>
      </c>
      <c r="D151" s="188" t="s">
        <v>155</v>
      </c>
      <c r="E151" s="189" t="s">
        <v>855</v>
      </c>
      <c r="F151" s="190" t="s">
        <v>856</v>
      </c>
      <c r="G151" s="191" t="s">
        <v>279</v>
      </c>
      <c r="H151" s="192">
        <v>0.151</v>
      </c>
      <c r="I151" s="193"/>
      <c r="J151" s="194">
        <f>ROUND(I151*H151,2)</f>
        <v>0</v>
      </c>
      <c r="K151" s="190" t="s">
        <v>169</v>
      </c>
      <c r="L151" s="40"/>
      <c r="M151" s="195" t="s">
        <v>1</v>
      </c>
      <c r="N151" s="196" t="s">
        <v>45</v>
      </c>
      <c r="O151" s="72"/>
      <c r="P151" s="197">
        <f>O151*H151</f>
        <v>0</v>
      </c>
      <c r="Q151" s="197">
        <v>0</v>
      </c>
      <c r="R151" s="197">
        <f>Q151*H151</f>
        <v>0</v>
      </c>
      <c r="S151" s="197">
        <v>0</v>
      </c>
      <c r="T151" s="198">
        <f>S151*H151</f>
        <v>0</v>
      </c>
      <c r="U151" s="35"/>
      <c r="V151" s="35"/>
      <c r="W151" s="35"/>
      <c r="X151" s="35"/>
      <c r="Y151" s="35"/>
      <c r="Z151" s="35"/>
      <c r="AA151" s="35"/>
      <c r="AB151" s="35"/>
      <c r="AC151" s="35"/>
      <c r="AD151" s="35"/>
      <c r="AE151" s="35"/>
      <c r="AR151" s="199" t="s">
        <v>159</v>
      </c>
      <c r="AT151" s="199" t="s">
        <v>155</v>
      </c>
      <c r="AU151" s="199" t="s">
        <v>90</v>
      </c>
      <c r="AY151" s="18" t="s">
        <v>152</v>
      </c>
      <c r="BE151" s="200">
        <f>IF(N151="základní",J151,0)</f>
        <v>0</v>
      </c>
      <c r="BF151" s="200">
        <f>IF(N151="snížená",J151,0)</f>
        <v>0</v>
      </c>
      <c r="BG151" s="200">
        <f>IF(N151="zákl. přenesená",J151,0)</f>
        <v>0</v>
      </c>
      <c r="BH151" s="200">
        <f>IF(N151="sníž. přenesená",J151,0)</f>
        <v>0</v>
      </c>
      <c r="BI151" s="200">
        <f>IF(N151="nulová",J151,0)</f>
        <v>0</v>
      </c>
      <c r="BJ151" s="18" t="s">
        <v>88</v>
      </c>
      <c r="BK151" s="200">
        <f>ROUND(I151*H151,2)</f>
        <v>0</v>
      </c>
      <c r="BL151" s="18" t="s">
        <v>159</v>
      </c>
      <c r="BM151" s="199" t="s">
        <v>857</v>
      </c>
    </row>
    <row r="152" spans="1:65" s="2" customFormat="1" ht="19.5">
      <c r="A152" s="35"/>
      <c r="B152" s="36"/>
      <c r="C152" s="37"/>
      <c r="D152" s="201" t="s">
        <v>161</v>
      </c>
      <c r="E152" s="37"/>
      <c r="F152" s="202" t="s">
        <v>858</v>
      </c>
      <c r="G152" s="37"/>
      <c r="H152" s="37"/>
      <c r="I152" s="203"/>
      <c r="J152" s="37"/>
      <c r="K152" s="37"/>
      <c r="L152" s="40"/>
      <c r="M152" s="204"/>
      <c r="N152" s="205"/>
      <c r="O152" s="72"/>
      <c r="P152" s="72"/>
      <c r="Q152" s="72"/>
      <c r="R152" s="72"/>
      <c r="S152" s="72"/>
      <c r="T152" s="73"/>
      <c r="U152" s="35"/>
      <c r="V152" s="35"/>
      <c r="W152" s="35"/>
      <c r="X152" s="35"/>
      <c r="Y152" s="35"/>
      <c r="Z152" s="35"/>
      <c r="AA152" s="35"/>
      <c r="AB152" s="35"/>
      <c r="AC152" s="35"/>
      <c r="AD152" s="35"/>
      <c r="AE152" s="35"/>
      <c r="AT152" s="18" t="s">
        <v>161</v>
      </c>
      <c r="AU152" s="18" t="s">
        <v>90</v>
      </c>
    </row>
    <row r="153" spans="1:65" s="13" customFormat="1" ht="11.25">
      <c r="B153" s="206"/>
      <c r="C153" s="207"/>
      <c r="D153" s="201" t="s">
        <v>163</v>
      </c>
      <c r="E153" s="207"/>
      <c r="F153" s="209" t="s">
        <v>859</v>
      </c>
      <c r="G153" s="207"/>
      <c r="H153" s="210">
        <v>0.151</v>
      </c>
      <c r="I153" s="211"/>
      <c r="J153" s="207"/>
      <c r="K153" s="207"/>
      <c r="L153" s="212"/>
      <c r="M153" s="213"/>
      <c r="N153" s="214"/>
      <c r="O153" s="214"/>
      <c r="P153" s="214"/>
      <c r="Q153" s="214"/>
      <c r="R153" s="214"/>
      <c r="S153" s="214"/>
      <c r="T153" s="215"/>
      <c r="AT153" s="216" t="s">
        <v>163</v>
      </c>
      <c r="AU153" s="216" t="s">
        <v>90</v>
      </c>
      <c r="AV153" s="13" t="s">
        <v>90</v>
      </c>
      <c r="AW153" s="13" t="s">
        <v>4</v>
      </c>
      <c r="AX153" s="13" t="s">
        <v>88</v>
      </c>
      <c r="AY153" s="216" t="s">
        <v>152</v>
      </c>
    </row>
    <row r="154" spans="1:65" s="2" customFormat="1" ht="33" customHeight="1">
      <c r="A154" s="35"/>
      <c r="B154" s="36"/>
      <c r="C154" s="188" t="s">
        <v>225</v>
      </c>
      <c r="D154" s="188" t="s">
        <v>155</v>
      </c>
      <c r="E154" s="189" t="s">
        <v>860</v>
      </c>
      <c r="F154" s="190" t="s">
        <v>861</v>
      </c>
      <c r="G154" s="191" t="s">
        <v>279</v>
      </c>
      <c r="H154" s="192">
        <v>0.151</v>
      </c>
      <c r="I154" s="193"/>
      <c r="J154" s="194">
        <f>ROUND(I154*H154,2)</f>
        <v>0</v>
      </c>
      <c r="K154" s="190" t="s">
        <v>169</v>
      </c>
      <c r="L154" s="40"/>
      <c r="M154" s="195" t="s">
        <v>1</v>
      </c>
      <c r="N154" s="196" t="s">
        <v>45</v>
      </c>
      <c r="O154" s="72"/>
      <c r="P154" s="197">
        <f>O154*H154</f>
        <v>0</v>
      </c>
      <c r="Q154" s="197">
        <v>0</v>
      </c>
      <c r="R154" s="197">
        <f>Q154*H154</f>
        <v>0</v>
      </c>
      <c r="S154" s="197">
        <v>0</v>
      </c>
      <c r="T154" s="198">
        <f>S154*H154</f>
        <v>0</v>
      </c>
      <c r="U154" s="35"/>
      <c r="V154" s="35"/>
      <c r="W154" s="35"/>
      <c r="X154" s="35"/>
      <c r="Y154" s="35"/>
      <c r="Z154" s="35"/>
      <c r="AA154" s="35"/>
      <c r="AB154" s="35"/>
      <c r="AC154" s="35"/>
      <c r="AD154" s="35"/>
      <c r="AE154" s="35"/>
      <c r="AR154" s="199" t="s">
        <v>159</v>
      </c>
      <c r="AT154" s="199" t="s">
        <v>155</v>
      </c>
      <c r="AU154" s="199" t="s">
        <v>90</v>
      </c>
      <c r="AY154" s="18" t="s">
        <v>152</v>
      </c>
      <c r="BE154" s="200">
        <f>IF(N154="základní",J154,0)</f>
        <v>0</v>
      </c>
      <c r="BF154" s="200">
        <f>IF(N154="snížená",J154,0)</f>
        <v>0</v>
      </c>
      <c r="BG154" s="200">
        <f>IF(N154="zákl. přenesená",J154,0)</f>
        <v>0</v>
      </c>
      <c r="BH154" s="200">
        <f>IF(N154="sníž. přenesená",J154,0)</f>
        <v>0</v>
      </c>
      <c r="BI154" s="200">
        <f>IF(N154="nulová",J154,0)</f>
        <v>0</v>
      </c>
      <c r="BJ154" s="18" t="s">
        <v>88</v>
      </c>
      <c r="BK154" s="200">
        <f>ROUND(I154*H154,2)</f>
        <v>0</v>
      </c>
      <c r="BL154" s="18" t="s">
        <v>159</v>
      </c>
      <c r="BM154" s="199" t="s">
        <v>862</v>
      </c>
    </row>
    <row r="155" spans="1:65" s="2" customFormat="1" ht="19.5">
      <c r="A155" s="35"/>
      <c r="B155" s="36"/>
      <c r="C155" s="37"/>
      <c r="D155" s="201" t="s">
        <v>161</v>
      </c>
      <c r="E155" s="37"/>
      <c r="F155" s="202" t="s">
        <v>863</v>
      </c>
      <c r="G155" s="37"/>
      <c r="H155" s="37"/>
      <c r="I155" s="203"/>
      <c r="J155" s="37"/>
      <c r="K155" s="37"/>
      <c r="L155" s="40"/>
      <c r="M155" s="204"/>
      <c r="N155" s="205"/>
      <c r="O155" s="72"/>
      <c r="P155" s="72"/>
      <c r="Q155" s="72"/>
      <c r="R155" s="72"/>
      <c r="S155" s="72"/>
      <c r="T155" s="73"/>
      <c r="U155" s="35"/>
      <c r="V155" s="35"/>
      <c r="W155" s="35"/>
      <c r="X155" s="35"/>
      <c r="Y155" s="35"/>
      <c r="Z155" s="35"/>
      <c r="AA155" s="35"/>
      <c r="AB155" s="35"/>
      <c r="AC155" s="35"/>
      <c r="AD155" s="35"/>
      <c r="AE155" s="35"/>
      <c r="AT155" s="18" t="s">
        <v>161</v>
      </c>
      <c r="AU155" s="18" t="s">
        <v>90</v>
      </c>
    </row>
    <row r="156" spans="1:65" s="13" customFormat="1" ht="11.25">
      <c r="B156" s="206"/>
      <c r="C156" s="207"/>
      <c r="D156" s="201" t="s">
        <v>163</v>
      </c>
      <c r="E156" s="207"/>
      <c r="F156" s="209" t="s">
        <v>859</v>
      </c>
      <c r="G156" s="207"/>
      <c r="H156" s="210">
        <v>0.151</v>
      </c>
      <c r="I156" s="211"/>
      <c r="J156" s="207"/>
      <c r="K156" s="207"/>
      <c r="L156" s="212"/>
      <c r="M156" s="213"/>
      <c r="N156" s="214"/>
      <c r="O156" s="214"/>
      <c r="P156" s="214"/>
      <c r="Q156" s="214"/>
      <c r="R156" s="214"/>
      <c r="S156" s="214"/>
      <c r="T156" s="215"/>
      <c r="AT156" s="216" t="s">
        <v>163</v>
      </c>
      <c r="AU156" s="216" t="s">
        <v>90</v>
      </c>
      <c r="AV156" s="13" t="s">
        <v>90</v>
      </c>
      <c r="AW156" s="13" t="s">
        <v>4</v>
      </c>
      <c r="AX156" s="13" t="s">
        <v>88</v>
      </c>
      <c r="AY156" s="216" t="s">
        <v>152</v>
      </c>
    </row>
    <row r="157" spans="1:65" s="12" customFormat="1" ht="22.9" customHeight="1">
      <c r="B157" s="172"/>
      <c r="C157" s="173"/>
      <c r="D157" s="174" t="s">
        <v>79</v>
      </c>
      <c r="E157" s="186" t="s">
        <v>315</v>
      </c>
      <c r="F157" s="186" t="s">
        <v>316</v>
      </c>
      <c r="G157" s="173"/>
      <c r="H157" s="173"/>
      <c r="I157" s="176"/>
      <c r="J157" s="187">
        <f>BK157</f>
        <v>0</v>
      </c>
      <c r="K157" s="173"/>
      <c r="L157" s="178"/>
      <c r="M157" s="179"/>
      <c r="N157" s="180"/>
      <c r="O157" s="180"/>
      <c r="P157" s="181">
        <f>SUM(P158:P159)</f>
        <v>0</v>
      </c>
      <c r="Q157" s="180"/>
      <c r="R157" s="181">
        <f>SUM(R158:R159)</f>
        <v>0</v>
      </c>
      <c r="S157" s="180"/>
      <c r="T157" s="182">
        <f>SUM(T158:T159)</f>
        <v>0</v>
      </c>
      <c r="AR157" s="183" t="s">
        <v>88</v>
      </c>
      <c r="AT157" s="184" t="s">
        <v>79</v>
      </c>
      <c r="AU157" s="184" t="s">
        <v>88</v>
      </c>
      <c r="AY157" s="183" t="s">
        <v>152</v>
      </c>
      <c r="BK157" s="185">
        <f>SUM(BK158:BK159)</f>
        <v>0</v>
      </c>
    </row>
    <row r="158" spans="1:65" s="2" customFormat="1" ht="16.5" customHeight="1">
      <c r="A158" s="35"/>
      <c r="B158" s="36"/>
      <c r="C158" s="188" t="s">
        <v>231</v>
      </c>
      <c r="D158" s="188" t="s">
        <v>155</v>
      </c>
      <c r="E158" s="189" t="s">
        <v>318</v>
      </c>
      <c r="F158" s="190" t="s">
        <v>319</v>
      </c>
      <c r="G158" s="191" t="s">
        <v>279</v>
      </c>
      <c r="H158" s="192">
        <v>0.183</v>
      </c>
      <c r="I158" s="193"/>
      <c r="J158" s="194">
        <f>ROUND(I158*H158,2)</f>
        <v>0</v>
      </c>
      <c r="K158" s="190" t="s">
        <v>169</v>
      </c>
      <c r="L158" s="40"/>
      <c r="M158" s="195" t="s">
        <v>1</v>
      </c>
      <c r="N158" s="196" t="s">
        <v>45</v>
      </c>
      <c r="O158" s="72"/>
      <c r="P158" s="197">
        <f>O158*H158</f>
        <v>0</v>
      </c>
      <c r="Q158" s="197">
        <v>0</v>
      </c>
      <c r="R158" s="197">
        <f>Q158*H158</f>
        <v>0</v>
      </c>
      <c r="S158" s="197">
        <v>0</v>
      </c>
      <c r="T158" s="198">
        <f>S158*H158</f>
        <v>0</v>
      </c>
      <c r="U158" s="35"/>
      <c r="V158" s="35"/>
      <c r="W158" s="35"/>
      <c r="X158" s="35"/>
      <c r="Y158" s="35"/>
      <c r="Z158" s="35"/>
      <c r="AA158" s="35"/>
      <c r="AB158" s="35"/>
      <c r="AC158" s="35"/>
      <c r="AD158" s="35"/>
      <c r="AE158" s="35"/>
      <c r="AR158" s="199" t="s">
        <v>159</v>
      </c>
      <c r="AT158" s="199" t="s">
        <v>155</v>
      </c>
      <c r="AU158" s="199" t="s">
        <v>90</v>
      </c>
      <c r="AY158" s="18" t="s">
        <v>152</v>
      </c>
      <c r="BE158" s="200">
        <f>IF(N158="základní",J158,0)</f>
        <v>0</v>
      </c>
      <c r="BF158" s="200">
        <f>IF(N158="snížená",J158,0)</f>
        <v>0</v>
      </c>
      <c r="BG158" s="200">
        <f>IF(N158="zákl. přenesená",J158,0)</f>
        <v>0</v>
      </c>
      <c r="BH158" s="200">
        <f>IF(N158="sníž. přenesená",J158,0)</f>
        <v>0</v>
      </c>
      <c r="BI158" s="200">
        <f>IF(N158="nulová",J158,0)</f>
        <v>0</v>
      </c>
      <c r="BJ158" s="18" t="s">
        <v>88</v>
      </c>
      <c r="BK158" s="200">
        <f>ROUND(I158*H158,2)</f>
        <v>0</v>
      </c>
      <c r="BL158" s="18" t="s">
        <v>159</v>
      </c>
      <c r="BM158" s="199" t="s">
        <v>864</v>
      </c>
    </row>
    <row r="159" spans="1:65" s="2" customFormat="1" ht="39">
      <c r="A159" s="35"/>
      <c r="B159" s="36"/>
      <c r="C159" s="37"/>
      <c r="D159" s="201" t="s">
        <v>161</v>
      </c>
      <c r="E159" s="37"/>
      <c r="F159" s="202" t="s">
        <v>321</v>
      </c>
      <c r="G159" s="37"/>
      <c r="H159" s="37"/>
      <c r="I159" s="203"/>
      <c r="J159" s="37"/>
      <c r="K159" s="37"/>
      <c r="L159" s="40"/>
      <c r="M159" s="204"/>
      <c r="N159" s="205"/>
      <c r="O159" s="72"/>
      <c r="P159" s="72"/>
      <c r="Q159" s="72"/>
      <c r="R159" s="72"/>
      <c r="S159" s="72"/>
      <c r="T159" s="73"/>
      <c r="U159" s="35"/>
      <c r="V159" s="35"/>
      <c r="W159" s="35"/>
      <c r="X159" s="35"/>
      <c r="Y159" s="35"/>
      <c r="Z159" s="35"/>
      <c r="AA159" s="35"/>
      <c r="AB159" s="35"/>
      <c r="AC159" s="35"/>
      <c r="AD159" s="35"/>
      <c r="AE159" s="35"/>
      <c r="AT159" s="18" t="s">
        <v>161</v>
      </c>
      <c r="AU159" s="18" t="s">
        <v>90</v>
      </c>
    </row>
    <row r="160" spans="1:65" s="12" customFormat="1" ht="25.9" customHeight="1">
      <c r="B160" s="172"/>
      <c r="C160" s="173"/>
      <c r="D160" s="174" t="s">
        <v>79</v>
      </c>
      <c r="E160" s="175" t="s">
        <v>327</v>
      </c>
      <c r="F160" s="175" t="s">
        <v>328</v>
      </c>
      <c r="G160" s="173"/>
      <c r="H160" s="173"/>
      <c r="I160" s="176"/>
      <c r="J160" s="177">
        <f>BK160</f>
        <v>0</v>
      </c>
      <c r="K160" s="173"/>
      <c r="L160" s="178"/>
      <c r="M160" s="179"/>
      <c r="N160" s="180"/>
      <c r="O160" s="180"/>
      <c r="P160" s="181">
        <f>P161+P176</f>
        <v>0</v>
      </c>
      <c r="Q160" s="180"/>
      <c r="R160" s="181">
        <f>R161+R176</f>
        <v>0.17474000000000001</v>
      </c>
      <c r="S160" s="180"/>
      <c r="T160" s="182">
        <f>T161+T176</f>
        <v>2.3010000000000003E-2</v>
      </c>
      <c r="AR160" s="183" t="s">
        <v>90</v>
      </c>
      <c r="AT160" s="184" t="s">
        <v>79</v>
      </c>
      <c r="AU160" s="184" t="s">
        <v>80</v>
      </c>
      <c r="AY160" s="183" t="s">
        <v>152</v>
      </c>
      <c r="BK160" s="185">
        <f>BK161+BK176</f>
        <v>0</v>
      </c>
    </row>
    <row r="161" spans="1:65" s="12" customFormat="1" ht="22.9" customHeight="1">
      <c r="B161" s="172"/>
      <c r="C161" s="173"/>
      <c r="D161" s="174" t="s">
        <v>79</v>
      </c>
      <c r="E161" s="186" t="s">
        <v>865</v>
      </c>
      <c r="F161" s="186" t="s">
        <v>866</v>
      </c>
      <c r="G161" s="173"/>
      <c r="H161" s="173"/>
      <c r="I161" s="176"/>
      <c r="J161" s="187">
        <f>BK161</f>
        <v>0</v>
      </c>
      <c r="K161" s="173"/>
      <c r="L161" s="178"/>
      <c r="M161" s="179"/>
      <c r="N161" s="180"/>
      <c r="O161" s="180"/>
      <c r="P161" s="181">
        <f>SUM(P162:P175)</f>
        <v>0</v>
      </c>
      <c r="Q161" s="180"/>
      <c r="R161" s="181">
        <f>SUM(R162:R175)</f>
        <v>2.0040000000000002E-2</v>
      </c>
      <c r="S161" s="180"/>
      <c r="T161" s="182">
        <f>SUM(T162:T175)</f>
        <v>5.0100000000000006E-3</v>
      </c>
      <c r="AR161" s="183" t="s">
        <v>90</v>
      </c>
      <c r="AT161" s="184" t="s">
        <v>79</v>
      </c>
      <c r="AU161" s="184" t="s">
        <v>88</v>
      </c>
      <c r="AY161" s="183" t="s">
        <v>152</v>
      </c>
      <c r="BK161" s="185">
        <f>SUM(BK162:BK175)</f>
        <v>0</v>
      </c>
    </row>
    <row r="162" spans="1:65" s="2" customFormat="1" ht="16.5" customHeight="1">
      <c r="A162" s="35"/>
      <c r="B162" s="36"/>
      <c r="C162" s="188" t="s">
        <v>237</v>
      </c>
      <c r="D162" s="188" t="s">
        <v>155</v>
      </c>
      <c r="E162" s="189" t="s">
        <v>867</v>
      </c>
      <c r="F162" s="190" t="s">
        <v>868</v>
      </c>
      <c r="G162" s="191" t="s">
        <v>350</v>
      </c>
      <c r="H162" s="192">
        <v>3</v>
      </c>
      <c r="I162" s="193"/>
      <c r="J162" s="194">
        <f>ROUND(I162*H162,2)</f>
        <v>0</v>
      </c>
      <c r="K162" s="190" t="s">
        <v>169</v>
      </c>
      <c r="L162" s="40"/>
      <c r="M162" s="195" t="s">
        <v>1</v>
      </c>
      <c r="N162" s="196" t="s">
        <v>45</v>
      </c>
      <c r="O162" s="72"/>
      <c r="P162" s="197">
        <f>O162*H162</f>
        <v>0</v>
      </c>
      <c r="Q162" s="197">
        <v>0</v>
      </c>
      <c r="R162" s="197">
        <f>Q162*H162</f>
        <v>0</v>
      </c>
      <c r="S162" s="197">
        <v>1.67E-3</v>
      </c>
      <c r="T162" s="198">
        <f>S162*H162</f>
        <v>5.0100000000000006E-3</v>
      </c>
      <c r="U162" s="35"/>
      <c r="V162" s="35"/>
      <c r="W162" s="35"/>
      <c r="X162" s="35"/>
      <c r="Y162" s="35"/>
      <c r="Z162" s="35"/>
      <c r="AA162" s="35"/>
      <c r="AB162" s="35"/>
      <c r="AC162" s="35"/>
      <c r="AD162" s="35"/>
      <c r="AE162" s="35"/>
      <c r="AR162" s="199" t="s">
        <v>258</v>
      </c>
      <c r="AT162" s="199" t="s">
        <v>155</v>
      </c>
      <c r="AU162" s="199" t="s">
        <v>90</v>
      </c>
      <c r="AY162" s="18" t="s">
        <v>152</v>
      </c>
      <c r="BE162" s="200">
        <f>IF(N162="základní",J162,0)</f>
        <v>0</v>
      </c>
      <c r="BF162" s="200">
        <f>IF(N162="snížená",J162,0)</f>
        <v>0</v>
      </c>
      <c r="BG162" s="200">
        <f>IF(N162="zákl. přenesená",J162,0)</f>
        <v>0</v>
      </c>
      <c r="BH162" s="200">
        <f>IF(N162="sníž. přenesená",J162,0)</f>
        <v>0</v>
      </c>
      <c r="BI162" s="200">
        <f>IF(N162="nulová",J162,0)</f>
        <v>0</v>
      </c>
      <c r="BJ162" s="18" t="s">
        <v>88</v>
      </c>
      <c r="BK162" s="200">
        <f>ROUND(I162*H162,2)</f>
        <v>0</v>
      </c>
      <c r="BL162" s="18" t="s">
        <v>258</v>
      </c>
      <c r="BM162" s="199" t="s">
        <v>869</v>
      </c>
    </row>
    <row r="163" spans="1:65" s="2" customFormat="1" ht="11.25">
      <c r="A163" s="35"/>
      <c r="B163" s="36"/>
      <c r="C163" s="37"/>
      <c r="D163" s="201" t="s">
        <v>161</v>
      </c>
      <c r="E163" s="37"/>
      <c r="F163" s="202" t="s">
        <v>870</v>
      </c>
      <c r="G163" s="37"/>
      <c r="H163" s="37"/>
      <c r="I163" s="203"/>
      <c r="J163" s="37"/>
      <c r="K163" s="37"/>
      <c r="L163" s="40"/>
      <c r="M163" s="204"/>
      <c r="N163" s="205"/>
      <c r="O163" s="72"/>
      <c r="P163" s="72"/>
      <c r="Q163" s="72"/>
      <c r="R163" s="72"/>
      <c r="S163" s="72"/>
      <c r="T163" s="73"/>
      <c r="U163" s="35"/>
      <c r="V163" s="35"/>
      <c r="W163" s="35"/>
      <c r="X163" s="35"/>
      <c r="Y163" s="35"/>
      <c r="Z163" s="35"/>
      <c r="AA163" s="35"/>
      <c r="AB163" s="35"/>
      <c r="AC163" s="35"/>
      <c r="AD163" s="35"/>
      <c r="AE163" s="35"/>
      <c r="AT163" s="18" t="s">
        <v>161</v>
      </c>
      <c r="AU163" s="18" t="s">
        <v>90</v>
      </c>
    </row>
    <row r="164" spans="1:65" s="13" customFormat="1" ht="11.25">
      <c r="B164" s="206"/>
      <c r="C164" s="207"/>
      <c r="D164" s="201" t="s">
        <v>163</v>
      </c>
      <c r="E164" s="208" t="s">
        <v>1</v>
      </c>
      <c r="F164" s="209" t="s">
        <v>871</v>
      </c>
      <c r="G164" s="207"/>
      <c r="H164" s="210">
        <v>3</v>
      </c>
      <c r="I164" s="211"/>
      <c r="J164" s="207"/>
      <c r="K164" s="207"/>
      <c r="L164" s="212"/>
      <c r="M164" s="213"/>
      <c r="N164" s="214"/>
      <c r="O164" s="214"/>
      <c r="P164" s="214"/>
      <c r="Q164" s="214"/>
      <c r="R164" s="214"/>
      <c r="S164" s="214"/>
      <c r="T164" s="215"/>
      <c r="AT164" s="216" t="s">
        <v>163</v>
      </c>
      <c r="AU164" s="216" t="s">
        <v>90</v>
      </c>
      <c r="AV164" s="13" t="s">
        <v>90</v>
      </c>
      <c r="AW164" s="13" t="s">
        <v>36</v>
      </c>
      <c r="AX164" s="13" t="s">
        <v>88</v>
      </c>
      <c r="AY164" s="216" t="s">
        <v>152</v>
      </c>
    </row>
    <row r="165" spans="1:65" s="2" customFormat="1" ht="24.2" customHeight="1">
      <c r="A165" s="35"/>
      <c r="B165" s="36"/>
      <c r="C165" s="188" t="s">
        <v>243</v>
      </c>
      <c r="D165" s="188" t="s">
        <v>155</v>
      </c>
      <c r="E165" s="189" t="s">
        <v>872</v>
      </c>
      <c r="F165" s="190" t="s">
        <v>873</v>
      </c>
      <c r="G165" s="191" t="s">
        <v>350</v>
      </c>
      <c r="H165" s="192">
        <v>6</v>
      </c>
      <c r="I165" s="193"/>
      <c r="J165" s="194">
        <f>ROUND(I165*H165,2)</f>
        <v>0</v>
      </c>
      <c r="K165" s="190" t="s">
        <v>169</v>
      </c>
      <c r="L165" s="40"/>
      <c r="M165" s="195" t="s">
        <v>1</v>
      </c>
      <c r="N165" s="196" t="s">
        <v>45</v>
      </c>
      <c r="O165" s="72"/>
      <c r="P165" s="197">
        <f>O165*H165</f>
        <v>0</v>
      </c>
      <c r="Q165" s="197">
        <v>1.67E-3</v>
      </c>
      <c r="R165" s="197">
        <f>Q165*H165</f>
        <v>1.0020000000000001E-2</v>
      </c>
      <c r="S165" s="197">
        <v>0</v>
      </c>
      <c r="T165" s="198">
        <f>S165*H165</f>
        <v>0</v>
      </c>
      <c r="U165" s="35"/>
      <c r="V165" s="35"/>
      <c r="W165" s="35"/>
      <c r="X165" s="35"/>
      <c r="Y165" s="35"/>
      <c r="Z165" s="35"/>
      <c r="AA165" s="35"/>
      <c r="AB165" s="35"/>
      <c r="AC165" s="35"/>
      <c r="AD165" s="35"/>
      <c r="AE165" s="35"/>
      <c r="AR165" s="199" t="s">
        <v>159</v>
      </c>
      <c r="AT165" s="199" t="s">
        <v>155</v>
      </c>
      <c r="AU165" s="199" t="s">
        <v>90</v>
      </c>
      <c r="AY165" s="18" t="s">
        <v>152</v>
      </c>
      <c r="BE165" s="200">
        <f>IF(N165="základní",J165,0)</f>
        <v>0</v>
      </c>
      <c r="BF165" s="200">
        <f>IF(N165="snížená",J165,0)</f>
        <v>0</v>
      </c>
      <c r="BG165" s="200">
        <f>IF(N165="zákl. přenesená",J165,0)</f>
        <v>0</v>
      </c>
      <c r="BH165" s="200">
        <f>IF(N165="sníž. přenesená",J165,0)</f>
        <v>0</v>
      </c>
      <c r="BI165" s="200">
        <f>IF(N165="nulová",J165,0)</f>
        <v>0</v>
      </c>
      <c r="BJ165" s="18" t="s">
        <v>88</v>
      </c>
      <c r="BK165" s="200">
        <f>ROUND(I165*H165,2)</f>
        <v>0</v>
      </c>
      <c r="BL165" s="18" t="s">
        <v>159</v>
      </c>
      <c r="BM165" s="199" t="s">
        <v>874</v>
      </c>
    </row>
    <row r="166" spans="1:65" s="2" customFormat="1" ht="19.5">
      <c r="A166" s="35"/>
      <c r="B166" s="36"/>
      <c r="C166" s="37"/>
      <c r="D166" s="201" t="s">
        <v>161</v>
      </c>
      <c r="E166" s="37"/>
      <c r="F166" s="202" t="s">
        <v>875</v>
      </c>
      <c r="G166" s="37"/>
      <c r="H166" s="37"/>
      <c r="I166" s="203"/>
      <c r="J166" s="37"/>
      <c r="K166" s="37"/>
      <c r="L166" s="40"/>
      <c r="M166" s="204"/>
      <c r="N166" s="205"/>
      <c r="O166" s="72"/>
      <c r="P166" s="72"/>
      <c r="Q166" s="72"/>
      <c r="R166" s="72"/>
      <c r="S166" s="72"/>
      <c r="T166" s="73"/>
      <c r="U166" s="35"/>
      <c r="V166" s="35"/>
      <c r="W166" s="35"/>
      <c r="X166" s="35"/>
      <c r="Y166" s="35"/>
      <c r="Z166" s="35"/>
      <c r="AA166" s="35"/>
      <c r="AB166" s="35"/>
      <c r="AC166" s="35"/>
      <c r="AD166" s="35"/>
      <c r="AE166" s="35"/>
      <c r="AT166" s="18" t="s">
        <v>161</v>
      </c>
      <c r="AU166" s="18" t="s">
        <v>90</v>
      </c>
    </row>
    <row r="167" spans="1:65" s="13" customFormat="1" ht="11.25">
      <c r="B167" s="206"/>
      <c r="C167" s="207"/>
      <c r="D167" s="201" t="s">
        <v>163</v>
      </c>
      <c r="E167" s="208" t="s">
        <v>1</v>
      </c>
      <c r="F167" s="209" t="s">
        <v>842</v>
      </c>
      <c r="G167" s="207"/>
      <c r="H167" s="210">
        <v>6</v>
      </c>
      <c r="I167" s="211"/>
      <c r="J167" s="207"/>
      <c r="K167" s="207"/>
      <c r="L167" s="212"/>
      <c r="M167" s="213"/>
      <c r="N167" s="214"/>
      <c r="O167" s="214"/>
      <c r="P167" s="214"/>
      <c r="Q167" s="214"/>
      <c r="R167" s="214"/>
      <c r="S167" s="214"/>
      <c r="T167" s="215"/>
      <c r="AT167" s="216" t="s">
        <v>163</v>
      </c>
      <c r="AU167" s="216" t="s">
        <v>90</v>
      </c>
      <c r="AV167" s="13" t="s">
        <v>90</v>
      </c>
      <c r="AW167" s="13" t="s">
        <v>36</v>
      </c>
      <c r="AX167" s="13" t="s">
        <v>88</v>
      </c>
      <c r="AY167" s="216" t="s">
        <v>152</v>
      </c>
    </row>
    <row r="168" spans="1:65" s="2" customFormat="1" ht="24.2" customHeight="1">
      <c r="A168" s="35"/>
      <c r="B168" s="36"/>
      <c r="C168" s="188" t="s">
        <v>248</v>
      </c>
      <c r="D168" s="188" t="s">
        <v>155</v>
      </c>
      <c r="E168" s="189" t="s">
        <v>876</v>
      </c>
      <c r="F168" s="190" t="s">
        <v>877</v>
      </c>
      <c r="G168" s="191" t="s">
        <v>350</v>
      </c>
      <c r="H168" s="192">
        <v>6</v>
      </c>
      <c r="I168" s="193"/>
      <c r="J168" s="194">
        <f>ROUND(I168*H168,2)</f>
        <v>0</v>
      </c>
      <c r="K168" s="190" t="s">
        <v>1</v>
      </c>
      <c r="L168" s="40"/>
      <c r="M168" s="195" t="s">
        <v>1</v>
      </c>
      <c r="N168" s="196" t="s">
        <v>45</v>
      </c>
      <c r="O168" s="72"/>
      <c r="P168" s="197">
        <f>O168*H168</f>
        <v>0</v>
      </c>
      <c r="Q168" s="197">
        <v>1.67E-3</v>
      </c>
      <c r="R168" s="197">
        <f>Q168*H168</f>
        <v>1.0020000000000001E-2</v>
      </c>
      <c r="S168" s="197">
        <v>0</v>
      </c>
      <c r="T168" s="198">
        <f>S168*H168</f>
        <v>0</v>
      </c>
      <c r="U168" s="35"/>
      <c r="V168" s="35"/>
      <c r="W168" s="35"/>
      <c r="X168" s="35"/>
      <c r="Y168" s="35"/>
      <c r="Z168" s="35"/>
      <c r="AA168" s="35"/>
      <c r="AB168" s="35"/>
      <c r="AC168" s="35"/>
      <c r="AD168" s="35"/>
      <c r="AE168" s="35"/>
      <c r="AR168" s="199" t="s">
        <v>159</v>
      </c>
      <c r="AT168" s="199" t="s">
        <v>155</v>
      </c>
      <c r="AU168" s="199" t="s">
        <v>90</v>
      </c>
      <c r="AY168" s="18" t="s">
        <v>152</v>
      </c>
      <c r="BE168" s="200">
        <f>IF(N168="základní",J168,0)</f>
        <v>0</v>
      </c>
      <c r="BF168" s="200">
        <f>IF(N168="snížená",J168,0)</f>
        <v>0</v>
      </c>
      <c r="BG168" s="200">
        <f>IF(N168="zákl. přenesená",J168,0)</f>
        <v>0</v>
      </c>
      <c r="BH168" s="200">
        <f>IF(N168="sníž. přenesená",J168,0)</f>
        <v>0</v>
      </c>
      <c r="BI168" s="200">
        <f>IF(N168="nulová",J168,0)</f>
        <v>0</v>
      </c>
      <c r="BJ168" s="18" t="s">
        <v>88</v>
      </c>
      <c r="BK168" s="200">
        <f>ROUND(I168*H168,2)</f>
        <v>0</v>
      </c>
      <c r="BL168" s="18" t="s">
        <v>159</v>
      </c>
      <c r="BM168" s="199" t="s">
        <v>878</v>
      </c>
    </row>
    <row r="169" spans="1:65" s="2" customFormat="1" ht="19.5">
      <c r="A169" s="35"/>
      <c r="B169" s="36"/>
      <c r="C169" s="37"/>
      <c r="D169" s="201" t="s">
        <v>161</v>
      </c>
      <c r="E169" s="37"/>
      <c r="F169" s="202" t="s">
        <v>879</v>
      </c>
      <c r="G169" s="37"/>
      <c r="H169" s="37"/>
      <c r="I169" s="203"/>
      <c r="J169" s="37"/>
      <c r="K169" s="37"/>
      <c r="L169" s="40"/>
      <c r="M169" s="204"/>
      <c r="N169" s="205"/>
      <c r="O169" s="72"/>
      <c r="P169" s="72"/>
      <c r="Q169" s="72"/>
      <c r="R169" s="72"/>
      <c r="S169" s="72"/>
      <c r="T169" s="73"/>
      <c r="U169" s="35"/>
      <c r="V169" s="35"/>
      <c r="W169" s="35"/>
      <c r="X169" s="35"/>
      <c r="Y169" s="35"/>
      <c r="Z169" s="35"/>
      <c r="AA169" s="35"/>
      <c r="AB169" s="35"/>
      <c r="AC169" s="35"/>
      <c r="AD169" s="35"/>
      <c r="AE169" s="35"/>
      <c r="AT169" s="18" t="s">
        <v>161</v>
      </c>
      <c r="AU169" s="18" t="s">
        <v>90</v>
      </c>
    </row>
    <row r="170" spans="1:65" s="2" customFormat="1" ht="19.5">
      <c r="A170" s="35"/>
      <c r="B170" s="36"/>
      <c r="C170" s="37"/>
      <c r="D170" s="201" t="s">
        <v>427</v>
      </c>
      <c r="E170" s="37"/>
      <c r="F170" s="259" t="s">
        <v>880</v>
      </c>
      <c r="G170" s="37"/>
      <c r="H170" s="37"/>
      <c r="I170" s="203"/>
      <c r="J170" s="37"/>
      <c r="K170" s="37"/>
      <c r="L170" s="40"/>
      <c r="M170" s="204"/>
      <c r="N170" s="205"/>
      <c r="O170" s="72"/>
      <c r="P170" s="72"/>
      <c r="Q170" s="72"/>
      <c r="R170" s="72"/>
      <c r="S170" s="72"/>
      <c r="T170" s="73"/>
      <c r="U170" s="35"/>
      <c r="V170" s="35"/>
      <c r="W170" s="35"/>
      <c r="X170" s="35"/>
      <c r="Y170" s="35"/>
      <c r="Z170" s="35"/>
      <c r="AA170" s="35"/>
      <c r="AB170" s="35"/>
      <c r="AC170" s="35"/>
      <c r="AD170" s="35"/>
      <c r="AE170" s="35"/>
      <c r="AT170" s="18" t="s">
        <v>427</v>
      </c>
      <c r="AU170" s="18" t="s">
        <v>90</v>
      </c>
    </row>
    <row r="171" spans="1:65" s="13" customFormat="1" ht="11.25">
      <c r="B171" s="206"/>
      <c r="C171" s="207"/>
      <c r="D171" s="201" t="s">
        <v>163</v>
      </c>
      <c r="E171" s="208" t="s">
        <v>1</v>
      </c>
      <c r="F171" s="209" t="s">
        <v>842</v>
      </c>
      <c r="G171" s="207"/>
      <c r="H171" s="210">
        <v>6</v>
      </c>
      <c r="I171" s="211"/>
      <c r="J171" s="207"/>
      <c r="K171" s="207"/>
      <c r="L171" s="212"/>
      <c r="M171" s="213"/>
      <c r="N171" s="214"/>
      <c r="O171" s="214"/>
      <c r="P171" s="214"/>
      <c r="Q171" s="214"/>
      <c r="R171" s="214"/>
      <c r="S171" s="214"/>
      <c r="T171" s="215"/>
      <c r="AT171" s="216" t="s">
        <v>163</v>
      </c>
      <c r="AU171" s="216" t="s">
        <v>90</v>
      </c>
      <c r="AV171" s="13" t="s">
        <v>90</v>
      </c>
      <c r="AW171" s="13" t="s">
        <v>36</v>
      </c>
      <c r="AX171" s="13" t="s">
        <v>88</v>
      </c>
      <c r="AY171" s="216" t="s">
        <v>152</v>
      </c>
    </row>
    <row r="172" spans="1:65" s="2" customFormat="1" ht="24.2" customHeight="1">
      <c r="A172" s="35"/>
      <c r="B172" s="36"/>
      <c r="C172" s="188" t="s">
        <v>8</v>
      </c>
      <c r="D172" s="188" t="s">
        <v>155</v>
      </c>
      <c r="E172" s="189" t="s">
        <v>881</v>
      </c>
      <c r="F172" s="190" t="s">
        <v>882</v>
      </c>
      <c r="G172" s="191" t="s">
        <v>279</v>
      </c>
      <c r="H172" s="192">
        <v>0.01</v>
      </c>
      <c r="I172" s="193"/>
      <c r="J172" s="194">
        <f>ROUND(I172*H172,2)</f>
        <v>0</v>
      </c>
      <c r="K172" s="190" t="s">
        <v>169</v>
      </c>
      <c r="L172" s="40"/>
      <c r="M172" s="195" t="s">
        <v>1</v>
      </c>
      <c r="N172" s="196" t="s">
        <v>45</v>
      </c>
      <c r="O172" s="72"/>
      <c r="P172" s="197">
        <f>O172*H172</f>
        <v>0</v>
      </c>
      <c r="Q172" s="197">
        <v>0</v>
      </c>
      <c r="R172" s="197">
        <f>Q172*H172</f>
        <v>0</v>
      </c>
      <c r="S172" s="197">
        <v>0</v>
      </c>
      <c r="T172" s="198">
        <f>S172*H172</f>
        <v>0</v>
      </c>
      <c r="U172" s="35"/>
      <c r="V172" s="35"/>
      <c r="W172" s="35"/>
      <c r="X172" s="35"/>
      <c r="Y172" s="35"/>
      <c r="Z172" s="35"/>
      <c r="AA172" s="35"/>
      <c r="AB172" s="35"/>
      <c r="AC172" s="35"/>
      <c r="AD172" s="35"/>
      <c r="AE172" s="35"/>
      <c r="AR172" s="199" t="s">
        <v>258</v>
      </c>
      <c r="AT172" s="199" t="s">
        <v>155</v>
      </c>
      <c r="AU172" s="199" t="s">
        <v>90</v>
      </c>
      <c r="AY172" s="18" t="s">
        <v>152</v>
      </c>
      <c r="BE172" s="200">
        <f>IF(N172="základní",J172,0)</f>
        <v>0</v>
      </c>
      <c r="BF172" s="200">
        <f>IF(N172="snížená",J172,0)</f>
        <v>0</v>
      </c>
      <c r="BG172" s="200">
        <f>IF(N172="zákl. přenesená",J172,0)</f>
        <v>0</v>
      </c>
      <c r="BH172" s="200">
        <f>IF(N172="sníž. přenesená",J172,0)</f>
        <v>0</v>
      </c>
      <c r="BI172" s="200">
        <f>IF(N172="nulová",J172,0)</f>
        <v>0</v>
      </c>
      <c r="BJ172" s="18" t="s">
        <v>88</v>
      </c>
      <c r="BK172" s="200">
        <f>ROUND(I172*H172,2)</f>
        <v>0</v>
      </c>
      <c r="BL172" s="18" t="s">
        <v>258</v>
      </c>
      <c r="BM172" s="199" t="s">
        <v>883</v>
      </c>
    </row>
    <row r="173" spans="1:65" s="2" customFormat="1" ht="29.25">
      <c r="A173" s="35"/>
      <c r="B173" s="36"/>
      <c r="C173" s="37"/>
      <c r="D173" s="201" t="s">
        <v>161</v>
      </c>
      <c r="E173" s="37"/>
      <c r="F173" s="202" t="s">
        <v>884</v>
      </c>
      <c r="G173" s="37"/>
      <c r="H173" s="37"/>
      <c r="I173" s="203"/>
      <c r="J173" s="37"/>
      <c r="K173" s="37"/>
      <c r="L173" s="40"/>
      <c r="M173" s="204"/>
      <c r="N173" s="205"/>
      <c r="O173" s="72"/>
      <c r="P173" s="72"/>
      <c r="Q173" s="72"/>
      <c r="R173" s="72"/>
      <c r="S173" s="72"/>
      <c r="T173" s="73"/>
      <c r="U173" s="35"/>
      <c r="V173" s="35"/>
      <c r="W173" s="35"/>
      <c r="X173" s="35"/>
      <c r="Y173" s="35"/>
      <c r="Z173" s="35"/>
      <c r="AA173" s="35"/>
      <c r="AB173" s="35"/>
      <c r="AC173" s="35"/>
      <c r="AD173" s="35"/>
      <c r="AE173" s="35"/>
      <c r="AT173" s="18" t="s">
        <v>161</v>
      </c>
      <c r="AU173" s="18" t="s">
        <v>90</v>
      </c>
    </row>
    <row r="174" spans="1:65" s="2" customFormat="1" ht="24.2" customHeight="1">
      <c r="A174" s="35"/>
      <c r="B174" s="36"/>
      <c r="C174" s="188" t="s">
        <v>258</v>
      </c>
      <c r="D174" s="188" t="s">
        <v>155</v>
      </c>
      <c r="E174" s="189" t="s">
        <v>885</v>
      </c>
      <c r="F174" s="190" t="s">
        <v>886</v>
      </c>
      <c r="G174" s="191" t="s">
        <v>279</v>
      </c>
      <c r="H174" s="192">
        <v>0.01</v>
      </c>
      <c r="I174" s="193"/>
      <c r="J174" s="194">
        <f>ROUND(I174*H174,2)</f>
        <v>0</v>
      </c>
      <c r="K174" s="190" t="s">
        <v>169</v>
      </c>
      <c r="L174" s="40"/>
      <c r="M174" s="195" t="s">
        <v>1</v>
      </c>
      <c r="N174" s="196" t="s">
        <v>45</v>
      </c>
      <c r="O174" s="72"/>
      <c r="P174" s="197">
        <f>O174*H174</f>
        <v>0</v>
      </c>
      <c r="Q174" s="197">
        <v>0</v>
      </c>
      <c r="R174" s="197">
        <f>Q174*H174</f>
        <v>0</v>
      </c>
      <c r="S174" s="197">
        <v>0</v>
      </c>
      <c r="T174" s="198">
        <f>S174*H174</f>
        <v>0</v>
      </c>
      <c r="U174" s="35"/>
      <c r="V174" s="35"/>
      <c r="W174" s="35"/>
      <c r="X174" s="35"/>
      <c r="Y174" s="35"/>
      <c r="Z174" s="35"/>
      <c r="AA174" s="35"/>
      <c r="AB174" s="35"/>
      <c r="AC174" s="35"/>
      <c r="AD174" s="35"/>
      <c r="AE174" s="35"/>
      <c r="AR174" s="199" t="s">
        <v>258</v>
      </c>
      <c r="AT174" s="199" t="s">
        <v>155</v>
      </c>
      <c r="AU174" s="199" t="s">
        <v>90</v>
      </c>
      <c r="AY174" s="18" t="s">
        <v>152</v>
      </c>
      <c r="BE174" s="200">
        <f>IF(N174="základní",J174,0)</f>
        <v>0</v>
      </c>
      <c r="BF174" s="200">
        <f>IF(N174="snížená",J174,0)</f>
        <v>0</v>
      </c>
      <c r="BG174" s="200">
        <f>IF(N174="zákl. přenesená",J174,0)</f>
        <v>0</v>
      </c>
      <c r="BH174" s="200">
        <f>IF(N174="sníž. přenesená",J174,0)</f>
        <v>0</v>
      </c>
      <c r="BI174" s="200">
        <f>IF(N174="nulová",J174,0)</f>
        <v>0</v>
      </c>
      <c r="BJ174" s="18" t="s">
        <v>88</v>
      </c>
      <c r="BK174" s="200">
        <f>ROUND(I174*H174,2)</f>
        <v>0</v>
      </c>
      <c r="BL174" s="18" t="s">
        <v>258</v>
      </c>
      <c r="BM174" s="199" t="s">
        <v>887</v>
      </c>
    </row>
    <row r="175" spans="1:65" s="2" customFormat="1" ht="29.25">
      <c r="A175" s="35"/>
      <c r="B175" s="36"/>
      <c r="C175" s="37"/>
      <c r="D175" s="201" t="s">
        <v>161</v>
      </c>
      <c r="E175" s="37"/>
      <c r="F175" s="202" t="s">
        <v>888</v>
      </c>
      <c r="G175" s="37"/>
      <c r="H175" s="37"/>
      <c r="I175" s="203"/>
      <c r="J175" s="37"/>
      <c r="K175" s="37"/>
      <c r="L175" s="40"/>
      <c r="M175" s="204"/>
      <c r="N175" s="205"/>
      <c r="O175" s="72"/>
      <c r="P175" s="72"/>
      <c r="Q175" s="72"/>
      <c r="R175" s="72"/>
      <c r="S175" s="72"/>
      <c r="T175" s="73"/>
      <c r="U175" s="35"/>
      <c r="V175" s="35"/>
      <c r="W175" s="35"/>
      <c r="X175" s="35"/>
      <c r="Y175" s="35"/>
      <c r="Z175" s="35"/>
      <c r="AA175" s="35"/>
      <c r="AB175" s="35"/>
      <c r="AC175" s="35"/>
      <c r="AD175" s="35"/>
      <c r="AE175" s="35"/>
      <c r="AT175" s="18" t="s">
        <v>161</v>
      </c>
      <c r="AU175" s="18" t="s">
        <v>90</v>
      </c>
    </row>
    <row r="176" spans="1:65" s="12" customFormat="1" ht="22.9" customHeight="1">
      <c r="B176" s="172"/>
      <c r="C176" s="173"/>
      <c r="D176" s="174" t="s">
        <v>79</v>
      </c>
      <c r="E176" s="186" t="s">
        <v>405</v>
      </c>
      <c r="F176" s="186" t="s">
        <v>406</v>
      </c>
      <c r="G176" s="173"/>
      <c r="H176" s="173"/>
      <c r="I176" s="176"/>
      <c r="J176" s="187">
        <f>BK176</f>
        <v>0</v>
      </c>
      <c r="K176" s="173"/>
      <c r="L176" s="178"/>
      <c r="M176" s="179"/>
      <c r="N176" s="180"/>
      <c r="O176" s="180"/>
      <c r="P176" s="181">
        <f>SUM(P177:P197)</f>
        <v>0</v>
      </c>
      <c r="Q176" s="180"/>
      <c r="R176" s="181">
        <f>SUM(R177:R197)</f>
        <v>0.1547</v>
      </c>
      <c r="S176" s="180"/>
      <c r="T176" s="182">
        <f>SUM(T177:T197)</f>
        <v>1.8000000000000002E-2</v>
      </c>
      <c r="AR176" s="183" t="s">
        <v>90</v>
      </c>
      <c r="AT176" s="184" t="s">
        <v>79</v>
      </c>
      <c r="AU176" s="184" t="s">
        <v>88</v>
      </c>
      <c r="AY176" s="183" t="s">
        <v>152</v>
      </c>
      <c r="BK176" s="185">
        <f>SUM(BK177:BK197)</f>
        <v>0</v>
      </c>
    </row>
    <row r="177" spans="1:65" s="2" customFormat="1" ht="24.2" customHeight="1">
      <c r="A177" s="35"/>
      <c r="B177" s="36"/>
      <c r="C177" s="188" t="s">
        <v>268</v>
      </c>
      <c r="D177" s="188" t="s">
        <v>155</v>
      </c>
      <c r="E177" s="189" t="s">
        <v>889</v>
      </c>
      <c r="F177" s="190" t="s">
        <v>890</v>
      </c>
      <c r="G177" s="191" t="s">
        <v>168</v>
      </c>
      <c r="H177" s="192">
        <v>3</v>
      </c>
      <c r="I177" s="193"/>
      <c r="J177" s="194">
        <f>ROUND(I177*H177,2)</f>
        <v>0</v>
      </c>
      <c r="K177" s="190" t="s">
        <v>169</v>
      </c>
      <c r="L177" s="40"/>
      <c r="M177" s="195" t="s">
        <v>1</v>
      </c>
      <c r="N177" s="196" t="s">
        <v>45</v>
      </c>
      <c r="O177" s="72"/>
      <c r="P177" s="197">
        <f>O177*H177</f>
        <v>0</v>
      </c>
      <c r="Q177" s="197">
        <v>0</v>
      </c>
      <c r="R177" s="197">
        <f>Q177*H177</f>
        <v>0</v>
      </c>
      <c r="S177" s="197">
        <v>6.0000000000000001E-3</v>
      </c>
      <c r="T177" s="198">
        <f>S177*H177</f>
        <v>1.8000000000000002E-2</v>
      </c>
      <c r="U177" s="35"/>
      <c r="V177" s="35"/>
      <c r="W177" s="35"/>
      <c r="X177" s="35"/>
      <c r="Y177" s="35"/>
      <c r="Z177" s="35"/>
      <c r="AA177" s="35"/>
      <c r="AB177" s="35"/>
      <c r="AC177" s="35"/>
      <c r="AD177" s="35"/>
      <c r="AE177" s="35"/>
      <c r="AR177" s="199" t="s">
        <v>258</v>
      </c>
      <c r="AT177" s="199" t="s">
        <v>155</v>
      </c>
      <c r="AU177" s="199" t="s">
        <v>90</v>
      </c>
      <c r="AY177" s="18" t="s">
        <v>152</v>
      </c>
      <c r="BE177" s="200">
        <f>IF(N177="základní",J177,0)</f>
        <v>0</v>
      </c>
      <c r="BF177" s="200">
        <f>IF(N177="snížená",J177,0)</f>
        <v>0</v>
      </c>
      <c r="BG177" s="200">
        <f>IF(N177="zákl. přenesená",J177,0)</f>
        <v>0</v>
      </c>
      <c r="BH177" s="200">
        <f>IF(N177="sníž. přenesená",J177,0)</f>
        <v>0</v>
      </c>
      <c r="BI177" s="200">
        <f>IF(N177="nulová",J177,0)</f>
        <v>0</v>
      </c>
      <c r="BJ177" s="18" t="s">
        <v>88</v>
      </c>
      <c r="BK177" s="200">
        <f>ROUND(I177*H177,2)</f>
        <v>0</v>
      </c>
      <c r="BL177" s="18" t="s">
        <v>258</v>
      </c>
      <c r="BM177" s="199" t="s">
        <v>891</v>
      </c>
    </row>
    <row r="178" spans="1:65" s="2" customFormat="1" ht="19.5">
      <c r="A178" s="35"/>
      <c r="B178" s="36"/>
      <c r="C178" s="37"/>
      <c r="D178" s="201" t="s">
        <v>161</v>
      </c>
      <c r="E178" s="37"/>
      <c r="F178" s="202" t="s">
        <v>892</v>
      </c>
      <c r="G178" s="37"/>
      <c r="H178" s="37"/>
      <c r="I178" s="203"/>
      <c r="J178" s="37"/>
      <c r="K178" s="37"/>
      <c r="L178" s="40"/>
      <c r="M178" s="204"/>
      <c r="N178" s="205"/>
      <c r="O178" s="72"/>
      <c r="P178" s="72"/>
      <c r="Q178" s="72"/>
      <c r="R178" s="72"/>
      <c r="S178" s="72"/>
      <c r="T178" s="73"/>
      <c r="U178" s="35"/>
      <c r="V178" s="35"/>
      <c r="W178" s="35"/>
      <c r="X178" s="35"/>
      <c r="Y178" s="35"/>
      <c r="Z178" s="35"/>
      <c r="AA178" s="35"/>
      <c r="AB178" s="35"/>
      <c r="AC178" s="35"/>
      <c r="AD178" s="35"/>
      <c r="AE178" s="35"/>
      <c r="AT178" s="18" t="s">
        <v>161</v>
      </c>
      <c r="AU178" s="18" t="s">
        <v>90</v>
      </c>
    </row>
    <row r="179" spans="1:65" s="2" customFormat="1" ht="24.2" customHeight="1">
      <c r="A179" s="35"/>
      <c r="B179" s="36"/>
      <c r="C179" s="188" t="s">
        <v>276</v>
      </c>
      <c r="D179" s="188" t="s">
        <v>155</v>
      </c>
      <c r="E179" s="189" t="s">
        <v>893</v>
      </c>
      <c r="F179" s="190" t="s">
        <v>894</v>
      </c>
      <c r="G179" s="191" t="s">
        <v>158</v>
      </c>
      <c r="H179" s="192">
        <v>15</v>
      </c>
      <c r="I179" s="193"/>
      <c r="J179" s="194">
        <f>ROUND(I179*H179,2)</f>
        <v>0</v>
      </c>
      <c r="K179" s="190" t="s">
        <v>169</v>
      </c>
      <c r="L179" s="40"/>
      <c r="M179" s="195" t="s">
        <v>1</v>
      </c>
      <c r="N179" s="196" t="s">
        <v>45</v>
      </c>
      <c r="O179" s="72"/>
      <c r="P179" s="197">
        <f>O179*H179</f>
        <v>0</v>
      </c>
      <c r="Q179" s="197">
        <v>2.5999999999999998E-4</v>
      </c>
      <c r="R179" s="197">
        <f>Q179*H179</f>
        <v>3.8999999999999998E-3</v>
      </c>
      <c r="S179" s="197">
        <v>0</v>
      </c>
      <c r="T179" s="198">
        <f>S179*H179</f>
        <v>0</v>
      </c>
      <c r="U179" s="35"/>
      <c r="V179" s="35"/>
      <c r="W179" s="35"/>
      <c r="X179" s="35"/>
      <c r="Y179" s="35"/>
      <c r="Z179" s="35"/>
      <c r="AA179" s="35"/>
      <c r="AB179" s="35"/>
      <c r="AC179" s="35"/>
      <c r="AD179" s="35"/>
      <c r="AE179" s="35"/>
      <c r="AR179" s="199" t="s">
        <v>258</v>
      </c>
      <c r="AT179" s="199" t="s">
        <v>155</v>
      </c>
      <c r="AU179" s="199" t="s">
        <v>90</v>
      </c>
      <c r="AY179" s="18" t="s">
        <v>152</v>
      </c>
      <c r="BE179" s="200">
        <f>IF(N179="základní",J179,0)</f>
        <v>0</v>
      </c>
      <c r="BF179" s="200">
        <f>IF(N179="snížená",J179,0)</f>
        <v>0</v>
      </c>
      <c r="BG179" s="200">
        <f>IF(N179="zákl. přenesená",J179,0)</f>
        <v>0</v>
      </c>
      <c r="BH179" s="200">
        <f>IF(N179="sníž. přenesená",J179,0)</f>
        <v>0</v>
      </c>
      <c r="BI179" s="200">
        <f>IF(N179="nulová",J179,0)</f>
        <v>0</v>
      </c>
      <c r="BJ179" s="18" t="s">
        <v>88</v>
      </c>
      <c r="BK179" s="200">
        <f>ROUND(I179*H179,2)</f>
        <v>0</v>
      </c>
      <c r="BL179" s="18" t="s">
        <v>258</v>
      </c>
      <c r="BM179" s="199" t="s">
        <v>895</v>
      </c>
    </row>
    <row r="180" spans="1:65" s="2" customFormat="1" ht="19.5">
      <c r="A180" s="35"/>
      <c r="B180" s="36"/>
      <c r="C180" s="37"/>
      <c r="D180" s="201" t="s">
        <v>161</v>
      </c>
      <c r="E180" s="37"/>
      <c r="F180" s="202" t="s">
        <v>896</v>
      </c>
      <c r="G180" s="37"/>
      <c r="H180" s="37"/>
      <c r="I180" s="203"/>
      <c r="J180" s="37"/>
      <c r="K180" s="37"/>
      <c r="L180" s="40"/>
      <c r="M180" s="204"/>
      <c r="N180" s="205"/>
      <c r="O180" s="72"/>
      <c r="P180" s="72"/>
      <c r="Q180" s="72"/>
      <c r="R180" s="72"/>
      <c r="S180" s="72"/>
      <c r="T180" s="73"/>
      <c r="U180" s="35"/>
      <c r="V180" s="35"/>
      <c r="W180" s="35"/>
      <c r="X180" s="35"/>
      <c r="Y180" s="35"/>
      <c r="Z180" s="35"/>
      <c r="AA180" s="35"/>
      <c r="AB180" s="35"/>
      <c r="AC180" s="35"/>
      <c r="AD180" s="35"/>
      <c r="AE180" s="35"/>
      <c r="AT180" s="18" t="s">
        <v>161</v>
      </c>
      <c r="AU180" s="18" t="s">
        <v>90</v>
      </c>
    </row>
    <row r="181" spans="1:65" s="13" customFormat="1" ht="11.25">
      <c r="B181" s="206"/>
      <c r="C181" s="207"/>
      <c r="D181" s="201" t="s">
        <v>163</v>
      </c>
      <c r="E181" s="208" t="s">
        <v>1</v>
      </c>
      <c r="F181" s="209" t="s">
        <v>847</v>
      </c>
      <c r="G181" s="207"/>
      <c r="H181" s="210">
        <v>15</v>
      </c>
      <c r="I181" s="211"/>
      <c r="J181" s="207"/>
      <c r="K181" s="207"/>
      <c r="L181" s="212"/>
      <c r="M181" s="213"/>
      <c r="N181" s="214"/>
      <c r="O181" s="214"/>
      <c r="P181" s="214"/>
      <c r="Q181" s="214"/>
      <c r="R181" s="214"/>
      <c r="S181" s="214"/>
      <c r="T181" s="215"/>
      <c r="AT181" s="216" t="s">
        <v>163</v>
      </c>
      <c r="AU181" s="216" t="s">
        <v>90</v>
      </c>
      <c r="AV181" s="13" t="s">
        <v>90</v>
      </c>
      <c r="AW181" s="13" t="s">
        <v>36</v>
      </c>
      <c r="AX181" s="13" t="s">
        <v>88</v>
      </c>
      <c r="AY181" s="216" t="s">
        <v>152</v>
      </c>
    </row>
    <row r="182" spans="1:65" s="2" customFormat="1" ht="24.2" customHeight="1">
      <c r="A182" s="35"/>
      <c r="B182" s="36"/>
      <c r="C182" s="249" t="s">
        <v>282</v>
      </c>
      <c r="D182" s="249" t="s">
        <v>253</v>
      </c>
      <c r="E182" s="250" t="s">
        <v>897</v>
      </c>
      <c r="F182" s="251" t="s">
        <v>898</v>
      </c>
      <c r="G182" s="252" t="s">
        <v>168</v>
      </c>
      <c r="H182" s="253">
        <v>4</v>
      </c>
      <c r="I182" s="254"/>
      <c r="J182" s="255">
        <f>ROUND(I182*H182,2)</f>
        <v>0</v>
      </c>
      <c r="K182" s="251" t="s">
        <v>1</v>
      </c>
      <c r="L182" s="256"/>
      <c r="M182" s="257" t="s">
        <v>1</v>
      </c>
      <c r="N182" s="258" t="s">
        <v>45</v>
      </c>
      <c r="O182" s="72"/>
      <c r="P182" s="197">
        <f>O182*H182</f>
        <v>0</v>
      </c>
      <c r="Q182" s="197">
        <v>2.87E-2</v>
      </c>
      <c r="R182" s="197">
        <f>Q182*H182</f>
        <v>0.1148</v>
      </c>
      <c r="S182" s="197">
        <v>0</v>
      </c>
      <c r="T182" s="198">
        <f>S182*H182</f>
        <v>0</v>
      </c>
      <c r="U182" s="35"/>
      <c r="V182" s="35"/>
      <c r="W182" s="35"/>
      <c r="X182" s="35"/>
      <c r="Y182" s="35"/>
      <c r="Z182" s="35"/>
      <c r="AA182" s="35"/>
      <c r="AB182" s="35"/>
      <c r="AC182" s="35"/>
      <c r="AD182" s="35"/>
      <c r="AE182" s="35"/>
      <c r="AR182" s="199" t="s">
        <v>366</v>
      </c>
      <c r="AT182" s="199" t="s">
        <v>253</v>
      </c>
      <c r="AU182" s="199" t="s">
        <v>90</v>
      </c>
      <c r="AY182" s="18" t="s">
        <v>152</v>
      </c>
      <c r="BE182" s="200">
        <f>IF(N182="základní",J182,0)</f>
        <v>0</v>
      </c>
      <c r="BF182" s="200">
        <f>IF(N182="snížená",J182,0)</f>
        <v>0</v>
      </c>
      <c r="BG182" s="200">
        <f>IF(N182="zákl. přenesená",J182,0)</f>
        <v>0</v>
      </c>
      <c r="BH182" s="200">
        <f>IF(N182="sníž. přenesená",J182,0)</f>
        <v>0</v>
      </c>
      <c r="BI182" s="200">
        <f>IF(N182="nulová",J182,0)</f>
        <v>0</v>
      </c>
      <c r="BJ182" s="18" t="s">
        <v>88</v>
      </c>
      <c r="BK182" s="200">
        <f>ROUND(I182*H182,2)</f>
        <v>0</v>
      </c>
      <c r="BL182" s="18" t="s">
        <v>258</v>
      </c>
      <c r="BM182" s="199" t="s">
        <v>899</v>
      </c>
    </row>
    <row r="183" spans="1:65" s="2" customFormat="1" ht="19.5">
      <c r="A183" s="35"/>
      <c r="B183" s="36"/>
      <c r="C183" s="37"/>
      <c r="D183" s="201" t="s">
        <v>161</v>
      </c>
      <c r="E183" s="37"/>
      <c r="F183" s="202" t="s">
        <v>898</v>
      </c>
      <c r="G183" s="37"/>
      <c r="H183" s="37"/>
      <c r="I183" s="203"/>
      <c r="J183" s="37"/>
      <c r="K183" s="37"/>
      <c r="L183" s="40"/>
      <c r="M183" s="204"/>
      <c r="N183" s="205"/>
      <c r="O183" s="72"/>
      <c r="P183" s="72"/>
      <c r="Q183" s="72"/>
      <c r="R183" s="72"/>
      <c r="S183" s="72"/>
      <c r="T183" s="73"/>
      <c r="U183" s="35"/>
      <c r="V183" s="35"/>
      <c r="W183" s="35"/>
      <c r="X183" s="35"/>
      <c r="Y183" s="35"/>
      <c r="Z183" s="35"/>
      <c r="AA183" s="35"/>
      <c r="AB183" s="35"/>
      <c r="AC183" s="35"/>
      <c r="AD183" s="35"/>
      <c r="AE183" s="35"/>
      <c r="AT183" s="18" t="s">
        <v>161</v>
      </c>
      <c r="AU183" s="18" t="s">
        <v>90</v>
      </c>
    </row>
    <row r="184" spans="1:65" s="2" customFormat="1" ht="165.75">
      <c r="A184" s="35"/>
      <c r="B184" s="36"/>
      <c r="C184" s="37"/>
      <c r="D184" s="201" t="s">
        <v>427</v>
      </c>
      <c r="E184" s="37"/>
      <c r="F184" s="259" t="s">
        <v>900</v>
      </c>
      <c r="G184" s="37"/>
      <c r="H184" s="37"/>
      <c r="I184" s="203"/>
      <c r="J184" s="37"/>
      <c r="K184" s="37"/>
      <c r="L184" s="40"/>
      <c r="M184" s="204"/>
      <c r="N184" s="205"/>
      <c r="O184" s="72"/>
      <c r="P184" s="72"/>
      <c r="Q184" s="72"/>
      <c r="R184" s="72"/>
      <c r="S184" s="72"/>
      <c r="T184" s="73"/>
      <c r="U184" s="35"/>
      <c r="V184" s="35"/>
      <c r="W184" s="35"/>
      <c r="X184" s="35"/>
      <c r="Y184" s="35"/>
      <c r="Z184" s="35"/>
      <c r="AA184" s="35"/>
      <c r="AB184" s="35"/>
      <c r="AC184" s="35"/>
      <c r="AD184" s="35"/>
      <c r="AE184" s="35"/>
      <c r="AT184" s="18" t="s">
        <v>427</v>
      </c>
      <c r="AU184" s="18" t="s">
        <v>90</v>
      </c>
    </row>
    <row r="185" spans="1:65" s="13" customFormat="1" ht="11.25">
      <c r="B185" s="206"/>
      <c r="C185" s="207"/>
      <c r="D185" s="201" t="s">
        <v>163</v>
      </c>
      <c r="E185" s="208" t="s">
        <v>1</v>
      </c>
      <c r="F185" s="209" t="s">
        <v>901</v>
      </c>
      <c r="G185" s="207"/>
      <c r="H185" s="210">
        <v>4</v>
      </c>
      <c r="I185" s="211"/>
      <c r="J185" s="207"/>
      <c r="K185" s="207"/>
      <c r="L185" s="212"/>
      <c r="M185" s="213"/>
      <c r="N185" s="214"/>
      <c r="O185" s="214"/>
      <c r="P185" s="214"/>
      <c r="Q185" s="214"/>
      <c r="R185" s="214"/>
      <c r="S185" s="214"/>
      <c r="T185" s="215"/>
      <c r="AT185" s="216" t="s">
        <v>163</v>
      </c>
      <c r="AU185" s="216" t="s">
        <v>90</v>
      </c>
      <c r="AV185" s="13" t="s">
        <v>90</v>
      </c>
      <c r="AW185" s="13" t="s">
        <v>36</v>
      </c>
      <c r="AX185" s="13" t="s">
        <v>88</v>
      </c>
      <c r="AY185" s="216" t="s">
        <v>152</v>
      </c>
    </row>
    <row r="186" spans="1:65" s="2" customFormat="1" ht="24.2" customHeight="1">
      <c r="A186" s="35"/>
      <c r="B186" s="36"/>
      <c r="C186" s="188" t="s">
        <v>288</v>
      </c>
      <c r="D186" s="188" t="s">
        <v>155</v>
      </c>
      <c r="E186" s="189" t="s">
        <v>902</v>
      </c>
      <c r="F186" s="190" t="s">
        <v>903</v>
      </c>
      <c r="G186" s="191" t="s">
        <v>168</v>
      </c>
      <c r="H186" s="192">
        <v>4</v>
      </c>
      <c r="I186" s="193"/>
      <c r="J186" s="194">
        <f>ROUND(I186*H186,2)</f>
        <v>0</v>
      </c>
      <c r="K186" s="190" t="s">
        <v>169</v>
      </c>
      <c r="L186" s="40"/>
      <c r="M186" s="195" t="s">
        <v>1</v>
      </c>
      <c r="N186" s="196" t="s">
        <v>45</v>
      </c>
      <c r="O186" s="72"/>
      <c r="P186" s="197">
        <f>O186*H186</f>
        <v>0</v>
      </c>
      <c r="Q186" s="197">
        <v>0</v>
      </c>
      <c r="R186" s="197">
        <f>Q186*H186</f>
        <v>0</v>
      </c>
      <c r="S186" s="197">
        <v>0</v>
      </c>
      <c r="T186" s="198">
        <f>S186*H186</f>
        <v>0</v>
      </c>
      <c r="U186" s="35"/>
      <c r="V186" s="35"/>
      <c r="W186" s="35"/>
      <c r="X186" s="35"/>
      <c r="Y186" s="35"/>
      <c r="Z186" s="35"/>
      <c r="AA186" s="35"/>
      <c r="AB186" s="35"/>
      <c r="AC186" s="35"/>
      <c r="AD186" s="35"/>
      <c r="AE186" s="35"/>
      <c r="AR186" s="199" t="s">
        <v>258</v>
      </c>
      <c r="AT186" s="199" t="s">
        <v>155</v>
      </c>
      <c r="AU186" s="199" t="s">
        <v>90</v>
      </c>
      <c r="AY186" s="18" t="s">
        <v>152</v>
      </c>
      <c r="BE186" s="200">
        <f>IF(N186="základní",J186,0)</f>
        <v>0</v>
      </c>
      <c r="BF186" s="200">
        <f>IF(N186="snížená",J186,0)</f>
        <v>0</v>
      </c>
      <c r="BG186" s="200">
        <f>IF(N186="zákl. přenesená",J186,0)</f>
        <v>0</v>
      </c>
      <c r="BH186" s="200">
        <f>IF(N186="sníž. přenesená",J186,0)</f>
        <v>0</v>
      </c>
      <c r="BI186" s="200">
        <f>IF(N186="nulová",J186,0)</f>
        <v>0</v>
      </c>
      <c r="BJ186" s="18" t="s">
        <v>88</v>
      </c>
      <c r="BK186" s="200">
        <f>ROUND(I186*H186,2)</f>
        <v>0</v>
      </c>
      <c r="BL186" s="18" t="s">
        <v>258</v>
      </c>
      <c r="BM186" s="199" t="s">
        <v>904</v>
      </c>
    </row>
    <row r="187" spans="1:65" s="2" customFormat="1" ht="29.25">
      <c r="A187" s="35"/>
      <c r="B187" s="36"/>
      <c r="C187" s="37"/>
      <c r="D187" s="201" t="s">
        <v>161</v>
      </c>
      <c r="E187" s="37"/>
      <c r="F187" s="202" t="s">
        <v>905</v>
      </c>
      <c r="G187" s="37"/>
      <c r="H187" s="37"/>
      <c r="I187" s="203"/>
      <c r="J187" s="37"/>
      <c r="K187" s="37"/>
      <c r="L187" s="40"/>
      <c r="M187" s="204"/>
      <c r="N187" s="205"/>
      <c r="O187" s="72"/>
      <c r="P187" s="72"/>
      <c r="Q187" s="72"/>
      <c r="R187" s="72"/>
      <c r="S187" s="72"/>
      <c r="T187" s="73"/>
      <c r="U187" s="35"/>
      <c r="V187" s="35"/>
      <c r="W187" s="35"/>
      <c r="X187" s="35"/>
      <c r="Y187" s="35"/>
      <c r="Z187" s="35"/>
      <c r="AA187" s="35"/>
      <c r="AB187" s="35"/>
      <c r="AC187" s="35"/>
      <c r="AD187" s="35"/>
      <c r="AE187" s="35"/>
      <c r="AT187" s="18" t="s">
        <v>161</v>
      </c>
      <c r="AU187" s="18" t="s">
        <v>90</v>
      </c>
    </row>
    <row r="188" spans="1:65" s="13" customFormat="1" ht="11.25">
      <c r="B188" s="206"/>
      <c r="C188" s="207"/>
      <c r="D188" s="201" t="s">
        <v>163</v>
      </c>
      <c r="E188" s="208" t="s">
        <v>1</v>
      </c>
      <c r="F188" s="209" t="s">
        <v>901</v>
      </c>
      <c r="G188" s="207"/>
      <c r="H188" s="210">
        <v>4</v>
      </c>
      <c r="I188" s="211"/>
      <c r="J188" s="207"/>
      <c r="K188" s="207"/>
      <c r="L188" s="212"/>
      <c r="M188" s="213"/>
      <c r="N188" s="214"/>
      <c r="O188" s="214"/>
      <c r="P188" s="214"/>
      <c r="Q188" s="214"/>
      <c r="R188" s="214"/>
      <c r="S188" s="214"/>
      <c r="T188" s="215"/>
      <c r="AT188" s="216" t="s">
        <v>163</v>
      </c>
      <c r="AU188" s="216" t="s">
        <v>90</v>
      </c>
      <c r="AV188" s="13" t="s">
        <v>90</v>
      </c>
      <c r="AW188" s="13" t="s">
        <v>36</v>
      </c>
      <c r="AX188" s="13" t="s">
        <v>88</v>
      </c>
      <c r="AY188" s="216" t="s">
        <v>152</v>
      </c>
    </row>
    <row r="189" spans="1:65" s="2" customFormat="1" ht="21.75" customHeight="1">
      <c r="A189" s="35"/>
      <c r="B189" s="36"/>
      <c r="C189" s="249" t="s">
        <v>7</v>
      </c>
      <c r="D189" s="249" t="s">
        <v>253</v>
      </c>
      <c r="E189" s="250" t="s">
        <v>906</v>
      </c>
      <c r="F189" s="251" t="s">
        <v>907</v>
      </c>
      <c r="G189" s="252" t="s">
        <v>350</v>
      </c>
      <c r="H189" s="253">
        <v>6</v>
      </c>
      <c r="I189" s="254"/>
      <c r="J189" s="255">
        <f>ROUND(I189*H189,2)</f>
        <v>0</v>
      </c>
      <c r="K189" s="251" t="s">
        <v>169</v>
      </c>
      <c r="L189" s="256"/>
      <c r="M189" s="257" t="s">
        <v>1</v>
      </c>
      <c r="N189" s="258" t="s">
        <v>45</v>
      </c>
      <c r="O189" s="72"/>
      <c r="P189" s="197">
        <f>O189*H189</f>
        <v>0</v>
      </c>
      <c r="Q189" s="197">
        <v>6.0000000000000001E-3</v>
      </c>
      <c r="R189" s="197">
        <f>Q189*H189</f>
        <v>3.6000000000000004E-2</v>
      </c>
      <c r="S189" s="197">
        <v>0</v>
      </c>
      <c r="T189" s="198">
        <f>S189*H189</f>
        <v>0</v>
      </c>
      <c r="U189" s="35"/>
      <c r="V189" s="35"/>
      <c r="W189" s="35"/>
      <c r="X189" s="35"/>
      <c r="Y189" s="35"/>
      <c r="Z189" s="35"/>
      <c r="AA189" s="35"/>
      <c r="AB189" s="35"/>
      <c r="AC189" s="35"/>
      <c r="AD189" s="35"/>
      <c r="AE189" s="35"/>
      <c r="AR189" s="199" t="s">
        <v>366</v>
      </c>
      <c r="AT189" s="199" t="s">
        <v>253</v>
      </c>
      <c r="AU189" s="199" t="s">
        <v>90</v>
      </c>
      <c r="AY189" s="18" t="s">
        <v>152</v>
      </c>
      <c r="BE189" s="200">
        <f>IF(N189="základní",J189,0)</f>
        <v>0</v>
      </c>
      <c r="BF189" s="200">
        <f>IF(N189="snížená",J189,0)</f>
        <v>0</v>
      </c>
      <c r="BG189" s="200">
        <f>IF(N189="zákl. přenesená",J189,0)</f>
        <v>0</v>
      </c>
      <c r="BH189" s="200">
        <f>IF(N189="sníž. přenesená",J189,0)</f>
        <v>0</v>
      </c>
      <c r="BI189" s="200">
        <f>IF(N189="nulová",J189,0)</f>
        <v>0</v>
      </c>
      <c r="BJ189" s="18" t="s">
        <v>88</v>
      </c>
      <c r="BK189" s="200">
        <f>ROUND(I189*H189,2)</f>
        <v>0</v>
      </c>
      <c r="BL189" s="18" t="s">
        <v>258</v>
      </c>
      <c r="BM189" s="199" t="s">
        <v>908</v>
      </c>
    </row>
    <row r="190" spans="1:65" s="2" customFormat="1" ht="11.25">
      <c r="A190" s="35"/>
      <c r="B190" s="36"/>
      <c r="C190" s="37"/>
      <c r="D190" s="201" t="s">
        <v>161</v>
      </c>
      <c r="E190" s="37"/>
      <c r="F190" s="202" t="s">
        <v>907</v>
      </c>
      <c r="G190" s="37"/>
      <c r="H190" s="37"/>
      <c r="I190" s="203"/>
      <c r="J190" s="37"/>
      <c r="K190" s="37"/>
      <c r="L190" s="40"/>
      <c r="M190" s="204"/>
      <c r="N190" s="205"/>
      <c r="O190" s="72"/>
      <c r="P190" s="72"/>
      <c r="Q190" s="72"/>
      <c r="R190" s="72"/>
      <c r="S190" s="72"/>
      <c r="T190" s="73"/>
      <c r="U190" s="35"/>
      <c r="V190" s="35"/>
      <c r="W190" s="35"/>
      <c r="X190" s="35"/>
      <c r="Y190" s="35"/>
      <c r="Z190" s="35"/>
      <c r="AA190" s="35"/>
      <c r="AB190" s="35"/>
      <c r="AC190" s="35"/>
      <c r="AD190" s="35"/>
      <c r="AE190" s="35"/>
      <c r="AT190" s="18" t="s">
        <v>161</v>
      </c>
      <c r="AU190" s="18" t="s">
        <v>90</v>
      </c>
    </row>
    <row r="191" spans="1:65" s="13" customFormat="1" ht="11.25">
      <c r="B191" s="206"/>
      <c r="C191" s="207"/>
      <c r="D191" s="201" t="s">
        <v>163</v>
      </c>
      <c r="E191" s="208" t="s">
        <v>1</v>
      </c>
      <c r="F191" s="209" t="s">
        <v>842</v>
      </c>
      <c r="G191" s="207"/>
      <c r="H191" s="210">
        <v>6</v>
      </c>
      <c r="I191" s="211"/>
      <c r="J191" s="207"/>
      <c r="K191" s="207"/>
      <c r="L191" s="212"/>
      <c r="M191" s="213"/>
      <c r="N191" s="214"/>
      <c r="O191" s="214"/>
      <c r="P191" s="214"/>
      <c r="Q191" s="214"/>
      <c r="R191" s="214"/>
      <c r="S191" s="214"/>
      <c r="T191" s="215"/>
      <c r="AT191" s="216" t="s">
        <v>163</v>
      </c>
      <c r="AU191" s="216" t="s">
        <v>90</v>
      </c>
      <c r="AV191" s="13" t="s">
        <v>90</v>
      </c>
      <c r="AW191" s="13" t="s">
        <v>36</v>
      </c>
      <c r="AX191" s="13" t="s">
        <v>88</v>
      </c>
      <c r="AY191" s="216" t="s">
        <v>152</v>
      </c>
    </row>
    <row r="192" spans="1:65" s="2" customFormat="1" ht="24.2" customHeight="1">
      <c r="A192" s="35"/>
      <c r="B192" s="36"/>
      <c r="C192" s="188" t="s">
        <v>298</v>
      </c>
      <c r="D192" s="188" t="s">
        <v>155</v>
      </c>
      <c r="E192" s="189" t="s">
        <v>490</v>
      </c>
      <c r="F192" s="190" t="s">
        <v>491</v>
      </c>
      <c r="G192" s="191" t="s">
        <v>279</v>
      </c>
      <c r="H192" s="192">
        <v>0.155</v>
      </c>
      <c r="I192" s="193"/>
      <c r="J192" s="194">
        <f>ROUND(I192*H192,2)</f>
        <v>0</v>
      </c>
      <c r="K192" s="190" t="s">
        <v>169</v>
      </c>
      <c r="L192" s="40"/>
      <c r="M192" s="195" t="s">
        <v>1</v>
      </c>
      <c r="N192" s="196" t="s">
        <v>45</v>
      </c>
      <c r="O192" s="72"/>
      <c r="P192" s="197">
        <f>O192*H192</f>
        <v>0</v>
      </c>
      <c r="Q192" s="197">
        <v>0</v>
      </c>
      <c r="R192" s="197">
        <f>Q192*H192</f>
        <v>0</v>
      </c>
      <c r="S192" s="197">
        <v>0</v>
      </c>
      <c r="T192" s="198">
        <f>S192*H192</f>
        <v>0</v>
      </c>
      <c r="U192" s="35"/>
      <c r="V192" s="35"/>
      <c r="W192" s="35"/>
      <c r="X192" s="35"/>
      <c r="Y192" s="35"/>
      <c r="Z192" s="35"/>
      <c r="AA192" s="35"/>
      <c r="AB192" s="35"/>
      <c r="AC192" s="35"/>
      <c r="AD192" s="35"/>
      <c r="AE192" s="35"/>
      <c r="AR192" s="199" t="s">
        <v>258</v>
      </c>
      <c r="AT192" s="199" t="s">
        <v>155</v>
      </c>
      <c r="AU192" s="199" t="s">
        <v>90</v>
      </c>
      <c r="AY192" s="18" t="s">
        <v>152</v>
      </c>
      <c r="BE192" s="200">
        <f>IF(N192="základní",J192,0)</f>
        <v>0</v>
      </c>
      <c r="BF192" s="200">
        <f>IF(N192="snížená",J192,0)</f>
        <v>0</v>
      </c>
      <c r="BG192" s="200">
        <f>IF(N192="zákl. přenesená",J192,0)</f>
        <v>0</v>
      </c>
      <c r="BH192" s="200">
        <f>IF(N192="sníž. přenesená",J192,0)</f>
        <v>0</v>
      </c>
      <c r="BI192" s="200">
        <f>IF(N192="nulová",J192,0)</f>
        <v>0</v>
      </c>
      <c r="BJ192" s="18" t="s">
        <v>88</v>
      </c>
      <c r="BK192" s="200">
        <f>ROUND(I192*H192,2)</f>
        <v>0</v>
      </c>
      <c r="BL192" s="18" t="s">
        <v>258</v>
      </c>
      <c r="BM192" s="199" t="s">
        <v>909</v>
      </c>
    </row>
    <row r="193" spans="1:65" s="2" customFormat="1" ht="29.25">
      <c r="A193" s="35"/>
      <c r="B193" s="36"/>
      <c r="C193" s="37"/>
      <c r="D193" s="201" t="s">
        <v>161</v>
      </c>
      <c r="E193" s="37"/>
      <c r="F193" s="202" t="s">
        <v>493</v>
      </c>
      <c r="G193" s="37"/>
      <c r="H193" s="37"/>
      <c r="I193" s="203"/>
      <c r="J193" s="37"/>
      <c r="K193" s="37"/>
      <c r="L193" s="40"/>
      <c r="M193" s="204"/>
      <c r="N193" s="205"/>
      <c r="O193" s="72"/>
      <c r="P193" s="72"/>
      <c r="Q193" s="72"/>
      <c r="R193" s="72"/>
      <c r="S193" s="72"/>
      <c r="T193" s="73"/>
      <c r="U193" s="35"/>
      <c r="V193" s="35"/>
      <c r="W193" s="35"/>
      <c r="X193" s="35"/>
      <c r="Y193" s="35"/>
      <c r="Z193" s="35"/>
      <c r="AA193" s="35"/>
      <c r="AB193" s="35"/>
      <c r="AC193" s="35"/>
      <c r="AD193" s="35"/>
      <c r="AE193" s="35"/>
      <c r="AT193" s="18" t="s">
        <v>161</v>
      </c>
      <c r="AU193" s="18" t="s">
        <v>90</v>
      </c>
    </row>
    <row r="194" spans="1:65" s="2" customFormat="1" ht="24.2" customHeight="1">
      <c r="A194" s="35"/>
      <c r="B194" s="36"/>
      <c r="C194" s="188" t="s">
        <v>304</v>
      </c>
      <c r="D194" s="188" t="s">
        <v>155</v>
      </c>
      <c r="E194" s="189" t="s">
        <v>495</v>
      </c>
      <c r="F194" s="190" t="s">
        <v>496</v>
      </c>
      <c r="G194" s="191" t="s">
        <v>279</v>
      </c>
      <c r="H194" s="192">
        <v>0.155</v>
      </c>
      <c r="I194" s="193"/>
      <c r="J194" s="194">
        <f>ROUND(I194*H194,2)</f>
        <v>0</v>
      </c>
      <c r="K194" s="190" t="s">
        <v>169</v>
      </c>
      <c r="L194" s="40"/>
      <c r="M194" s="195" t="s">
        <v>1</v>
      </c>
      <c r="N194" s="196" t="s">
        <v>45</v>
      </c>
      <c r="O194" s="72"/>
      <c r="P194" s="197">
        <f>O194*H194</f>
        <v>0</v>
      </c>
      <c r="Q194" s="197">
        <v>0</v>
      </c>
      <c r="R194" s="197">
        <f>Q194*H194</f>
        <v>0</v>
      </c>
      <c r="S194" s="197">
        <v>0</v>
      </c>
      <c r="T194" s="198">
        <f>S194*H194</f>
        <v>0</v>
      </c>
      <c r="U194" s="35"/>
      <c r="V194" s="35"/>
      <c r="W194" s="35"/>
      <c r="X194" s="35"/>
      <c r="Y194" s="35"/>
      <c r="Z194" s="35"/>
      <c r="AA194" s="35"/>
      <c r="AB194" s="35"/>
      <c r="AC194" s="35"/>
      <c r="AD194" s="35"/>
      <c r="AE194" s="35"/>
      <c r="AR194" s="199" t="s">
        <v>258</v>
      </c>
      <c r="AT194" s="199" t="s">
        <v>155</v>
      </c>
      <c r="AU194" s="199" t="s">
        <v>90</v>
      </c>
      <c r="AY194" s="18" t="s">
        <v>152</v>
      </c>
      <c r="BE194" s="200">
        <f>IF(N194="základní",J194,0)</f>
        <v>0</v>
      </c>
      <c r="BF194" s="200">
        <f>IF(N194="snížená",J194,0)</f>
        <v>0</v>
      </c>
      <c r="BG194" s="200">
        <f>IF(N194="zákl. přenesená",J194,0)</f>
        <v>0</v>
      </c>
      <c r="BH194" s="200">
        <f>IF(N194="sníž. přenesená",J194,0)</f>
        <v>0</v>
      </c>
      <c r="BI194" s="200">
        <f>IF(N194="nulová",J194,0)</f>
        <v>0</v>
      </c>
      <c r="BJ194" s="18" t="s">
        <v>88</v>
      </c>
      <c r="BK194" s="200">
        <f>ROUND(I194*H194,2)</f>
        <v>0</v>
      </c>
      <c r="BL194" s="18" t="s">
        <v>258</v>
      </c>
      <c r="BM194" s="199" t="s">
        <v>910</v>
      </c>
    </row>
    <row r="195" spans="1:65" s="2" customFormat="1" ht="29.25">
      <c r="A195" s="35"/>
      <c r="B195" s="36"/>
      <c r="C195" s="37"/>
      <c r="D195" s="201" t="s">
        <v>161</v>
      </c>
      <c r="E195" s="37"/>
      <c r="F195" s="202" t="s">
        <v>498</v>
      </c>
      <c r="G195" s="37"/>
      <c r="H195" s="37"/>
      <c r="I195" s="203"/>
      <c r="J195" s="37"/>
      <c r="K195" s="37"/>
      <c r="L195" s="40"/>
      <c r="M195" s="204"/>
      <c r="N195" s="205"/>
      <c r="O195" s="72"/>
      <c r="P195" s="72"/>
      <c r="Q195" s="72"/>
      <c r="R195" s="72"/>
      <c r="S195" s="72"/>
      <c r="T195" s="73"/>
      <c r="U195" s="35"/>
      <c r="V195" s="35"/>
      <c r="W195" s="35"/>
      <c r="X195" s="35"/>
      <c r="Y195" s="35"/>
      <c r="Z195" s="35"/>
      <c r="AA195" s="35"/>
      <c r="AB195" s="35"/>
      <c r="AC195" s="35"/>
      <c r="AD195" s="35"/>
      <c r="AE195" s="35"/>
      <c r="AT195" s="18" t="s">
        <v>161</v>
      </c>
      <c r="AU195" s="18" t="s">
        <v>90</v>
      </c>
    </row>
    <row r="196" spans="1:65" s="2" customFormat="1" ht="24.2" customHeight="1">
      <c r="A196" s="35"/>
      <c r="B196" s="36"/>
      <c r="C196" s="188" t="s">
        <v>310</v>
      </c>
      <c r="D196" s="188" t="s">
        <v>155</v>
      </c>
      <c r="E196" s="189" t="s">
        <v>500</v>
      </c>
      <c r="F196" s="190" t="s">
        <v>501</v>
      </c>
      <c r="G196" s="191" t="s">
        <v>279</v>
      </c>
      <c r="H196" s="192">
        <v>0.155</v>
      </c>
      <c r="I196" s="193"/>
      <c r="J196" s="194">
        <f>ROUND(I196*H196,2)</f>
        <v>0</v>
      </c>
      <c r="K196" s="190" t="s">
        <v>169</v>
      </c>
      <c r="L196" s="40"/>
      <c r="M196" s="195" t="s">
        <v>1</v>
      </c>
      <c r="N196" s="196" t="s">
        <v>45</v>
      </c>
      <c r="O196" s="72"/>
      <c r="P196" s="197">
        <f>O196*H196</f>
        <v>0</v>
      </c>
      <c r="Q196" s="197">
        <v>0</v>
      </c>
      <c r="R196" s="197">
        <f>Q196*H196</f>
        <v>0</v>
      </c>
      <c r="S196" s="197">
        <v>0</v>
      </c>
      <c r="T196" s="198">
        <f>S196*H196</f>
        <v>0</v>
      </c>
      <c r="U196" s="35"/>
      <c r="V196" s="35"/>
      <c r="W196" s="35"/>
      <c r="X196" s="35"/>
      <c r="Y196" s="35"/>
      <c r="Z196" s="35"/>
      <c r="AA196" s="35"/>
      <c r="AB196" s="35"/>
      <c r="AC196" s="35"/>
      <c r="AD196" s="35"/>
      <c r="AE196" s="35"/>
      <c r="AR196" s="199" t="s">
        <v>258</v>
      </c>
      <c r="AT196" s="199" t="s">
        <v>155</v>
      </c>
      <c r="AU196" s="199" t="s">
        <v>90</v>
      </c>
      <c r="AY196" s="18" t="s">
        <v>152</v>
      </c>
      <c r="BE196" s="200">
        <f>IF(N196="základní",J196,0)</f>
        <v>0</v>
      </c>
      <c r="BF196" s="200">
        <f>IF(N196="snížená",J196,0)</f>
        <v>0</v>
      </c>
      <c r="BG196" s="200">
        <f>IF(N196="zákl. přenesená",J196,0)</f>
        <v>0</v>
      </c>
      <c r="BH196" s="200">
        <f>IF(N196="sníž. přenesená",J196,0)</f>
        <v>0</v>
      </c>
      <c r="BI196" s="200">
        <f>IF(N196="nulová",J196,0)</f>
        <v>0</v>
      </c>
      <c r="BJ196" s="18" t="s">
        <v>88</v>
      </c>
      <c r="BK196" s="200">
        <f>ROUND(I196*H196,2)</f>
        <v>0</v>
      </c>
      <c r="BL196" s="18" t="s">
        <v>258</v>
      </c>
      <c r="BM196" s="199" t="s">
        <v>911</v>
      </c>
    </row>
    <row r="197" spans="1:65" s="2" customFormat="1" ht="29.25">
      <c r="A197" s="35"/>
      <c r="B197" s="36"/>
      <c r="C197" s="37"/>
      <c r="D197" s="201" t="s">
        <v>161</v>
      </c>
      <c r="E197" s="37"/>
      <c r="F197" s="202" t="s">
        <v>503</v>
      </c>
      <c r="G197" s="37"/>
      <c r="H197" s="37"/>
      <c r="I197" s="203"/>
      <c r="J197" s="37"/>
      <c r="K197" s="37"/>
      <c r="L197" s="40"/>
      <c r="M197" s="260"/>
      <c r="N197" s="261"/>
      <c r="O197" s="262"/>
      <c r="P197" s="262"/>
      <c r="Q197" s="262"/>
      <c r="R197" s="262"/>
      <c r="S197" s="262"/>
      <c r="T197" s="263"/>
      <c r="U197" s="35"/>
      <c r="V197" s="35"/>
      <c r="W197" s="35"/>
      <c r="X197" s="35"/>
      <c r="Y197" s="35"/>
      <c r="Z197" s="35"/>
      <c r="AA197" s="35"/>
      <c r="AB197" s="35"/>
      <c r="AC197" s="35"/>
      <c r="AD197" s="35"/>
      <c r="AE197" s="35"/>
      <c r="AT197" s="18" t="s">
        <v>161</v>
      </c>
      <c r="AU197" s="18" t="s">
        <v>90</v>
      </c>
    </row>
    <row r="198" spans="1:65" s="2" customFormat="1" ht="6.95" customHeight="1">
      <c r="A198" s="35"/>
      <c r="B198" s="55"/>
      <c r="C198" s="56"/>
      <c r="D198" s="56"/>
      <c r="E198" s="56"/>
      <c r="F198" s="56"/>
      <c r="G198" s="56"/>
      <c r="H198" s="56"/>
      <c r="I198" s="56"/>
      <c r="J198" s="56"/>
      <c r="K198" s="56"/>
      <c r="L198" s="40"/>
      <c r="M198" s="35"/>
      <c r="O198" s="35"/>
      <c r="P198" s="35"/>
      <c r="Q198" s="35"/>
      <c r="R198" s="35"/>
      <c r="S198" s="35"/>
      <c r="T198" s="35"/>
      <c r="U198" s="35"/>
      <c r="V198" s="35"/>
      <c r="W198" s="35"/>
      <c r="X198" s="35"/>
      <c r="Y198" s="35"/>
      <c r="Z198" s="35"/>
      <c r="AA198" s="35"/>
      <c r="AB198" s="35"/>
      <c r="AC198" s="35"/>
      <c r="AD198" s="35"/>
      <c r="AE198" s="35"/>
    </row>
  </sheetData>
  <sheetProtection algorithmName="SHA-512" hashValue="0ZauO17wypUFavdqJcosn7ytcr8ZBUUjKae6wU5xFY4i45BcVUA7ffW/ro0FJ7Rly3p8O5A+LZUbNS5lwHbO+g==" saltValue="S/Be5ccK1CBW9KeFF7izBUVZLrtKo0S/7j7Zwk9yIknzw+nJlAdsnVENBovgPYxfwX1APpyGUp5OI5Ag6Mfyow==" spinCount="100000" sheet="1" objects="1" scenarios="1" formatColumns="0" formatRows="0" autoFilter="0"/>
  <autoFilter ref="C123:K197"/>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0"/>
      <c r="M2" s="320"/>
      <c r="N2" s="320"/>
      <c r="O2" s="320"/>
      <c r="P2" s="320"/>
      <c r="Q2" s="320"/>
      <c r="R2" s="320"/>
      <c r="S2" s="320"/>
      <c r="T2" s="320"/>
      <c r="U2" s="320"/>
      <c r="V2" s="320"/>
      <c r="AT2" s="18" t="s">
        <v>96</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1" t="str">
        <f>'Rekapitulace stavby'!K6</f>
        <v>Změna užívání části 1.NP v objektu FSE, Moskevská 1533/54 ÚnL</v>
      </c>
      <c r="F7" s="322"/>
      <c r="G7" s="322"/>
      <c r="H7" s="322"/>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3" t="s">
        <v>912</v>
      </c>
      <c r="F9" s="324"/>
      <c r="G9" s="324"/>
      <c r="H9" s="324"/>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5" t="str">
        <f>'Rekapitulace stavby'!E14</f>
        <v>Vyplň údaj</v>
      </c>
      <c r="F18" s="326"/>
      <c r="G18" s="326"/>
      <c r="H18" s="326"/>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27" t="s">
        <v>1</v>
      </c>
      <c r="F27" s="327"/>
      <c r="G27" s="327"/>
      <c r="H27" s="327"/>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ROUND(J126,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ROUND((SUM(BE126:BE253)),  2)</f>
        <v>0</v>
      </c>
      <c r="G33" s="35"/>
      <c r="H33" s="35"/>
      <c r="I33" s="126">
        <v>0.21</v>
      </c>
      <c r="J33" s="125">
        <f>ROUND(((SUM(BE126:BE253))*I33),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ROUND((SUM(BF126:BF253)),  2)</f>
        <v>0</v>
      </c>
      <c r="G34" s="35"/>
      <c r="H34" s="35"/>
      <c r="I34" s="126">
        <v>0.15</v>
      </c>
      <c r="J34" s="125">
        <f>ROUND(((SUM(BF126:BF253))*I34),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ROUND((SUM(BG126:BG253)),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ROUND((SUM(BH126:BH253)),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ROUND((SUM(BI126:BI253)),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8" t="str">
        <f>E7</f>
        <v>Změna užívání části 1.NP v objektu FSE, Moskevská 1533/54 ÚnL</v>
      </c>
      <c r="F85" s="329"/>
      <c r="G85" s="329"/>
      <c r="H85" s="32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0" t="str">
        <f>E9</f>
        <v>TI 01 - Elktroinstalace - Silnoproud</v>
      </c>
      <c r="F87" s="330"/>
      <c r="G87" s="330"/>
      <c r="H87" s="3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J126</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121</v>
      </c>
      <c r="E97" s="152"/>
      <c r="F97" s="152"/>
      <c r="G97" s="152"/>
      <c r="H97" s="152"/>
      <c r="I97" s="152"/>
      <c r="J97" s="153">
        <f>J127</f>
        <v>0</v>
      </c>
      <c r="K97" s="150"/>
      <c r="L97" s="154"/>
    </row>
    <row r="98" spans="1:31" s="10" customFormat="1" ht="19.899999999999999" customHeight="1">
      <c r="B98" s="155"/>
      <c r="C98" s="156"/>
      <c r="D98" s="157" t="s">
        <v>124</v>
      </c>
      <c r="E98" s="158"/>
      <c r="F98" s="158"/>
      <c r="G98" s="158"/>
      <c r="H98" s="158"/>
      <c r="I98" s="158"/>
      <c r="J98" s="159">
        <f>J128</f>
        <v>0</v>
      </c>
      <c r="K98" s="156"/>
      <c r="L98" s="160"/>
    </row>
    <row r="99" spans="1:31" s="9" customFormat="1" ht="24.95" customHeight="1">
      <c r="B99" s="149"/>
      <c r="C99" s="150"/>
      <c r="D99" s="151" t="s">
        <v>127</v>
      </c>
      <c r="E99" s="152"/>
      <c r="F99" s="152"/>
      <c r="G99" s="152"/>
      <c r="H99" s="152"/>
      <c r="I99" s="152"/>
      <c r="J99" s="153">
        <f>J135</f>
        <v>0</v>
      </c>
      <c r="K99" s="150"/>
      <c r="L99" s="154"/>
    </row>
    <row r="100" spans="1:31" s="10" customFormat="1" ht="19.899999999999999" customHeight="1">
      <c r="B100" s="155"/>
      <c r="C100" s="156"/>
      <c r="D100" s="157" t="s">
        <v>913</v>
      </c>
      <c r="E100" s="158"/>
      <c r="F100" s="158"/>
      <c r="G100" s="158"/>
      <c r="H100" s="158"/>
      <c r="I100" s="158"/>
      <c r="J100" s="159">
        <f>J136</f>
        <v>0</v>
      </c>
      <c r="K100" s="156"/>
      <c r="L100" s="160"/>
    </row>
    <row r="101" spans="1:31" s="10" customFormat="1" ht="14.85" customHeight="1">
      <c r="B101" s="155"/>
      <c r="C101" s="156"/>
      <c r="D101" s="157" t="s">
        <v>914</v>
      </c>
      <c r="E101" s="158"/>
      <c r="F101" s="158"/>
      <c r="G101" s="158"/>
      <c r="H101" s="158"/>
      <c r="I101" s="158"/>
      <c r="J101" s="159">
        <f>J201</f>
        <v>0</v>
      </c>
      <c r="K101" s="156"/>
      <c r="L101" s="160"/>
    </row>
    <row r="102" spans="1:31" s="9" customFormat="1" ht="24.95" customHeight="1">
      <c r="B102" s="149"/>
      <c r="C102" s="150"/>
      <c r="D102" s="151" t="s">
        <v>136</v>
      </c>
      <c r="E102" s="152"/>
      <c r="F102" s="152"/>
      <c r="G102" s="152"/>
      <c r="H102" s="152"/>
      <c r="I102" s="152"/>
      <c r="J102" s="153">
        <f>J222</f>
        <v>0</v>
      </c>
      <c r="K102" s="150"/>
      <c r="L102" s="154"/>
    </row>
    <row r="103" spans="1:31" s="9" customFormat="1" ht="24.95" customHeight="1">
      <c r="B103" s="149"/>
      <c r="C103" s="150"/>
      <c r="D103" s="151" t="s">
        <v>915</v>
      </c>
      <c r="E103" s="152"/>
      <c r="F103" s="152"/>
      <c r="G103" s="152"/>
      <c r="H103" s="152"/>
      <c r="I103" s="152"/>
      <c r="J103" s="153">
        <f>J228</f>
        <v>0</v>
      </c>
      <c r="K103" s="150"/>
      <c r="L103" s="154"/>
    </row>
    <row r="104" spans="1:31" s="9" customFormat="1" ht="24.95" customHeight="1">
      <c r="B104" s="149"/>
      <c r="C104" s="150"/>
      <c r="D104" s="151" t="s">
        <v>916</v>
      </c>
      <c r="E104" s="152"/>
      <c r="F104" s="152"/>
      <c r="G104" s="152"/>
      <c r="H104" s="152"/>
      <c r="I104" s="152"/>
      <c r="J104" s="153">
        <f>J245</f>
        <v>0</v>
      </c>
      <c r="K104" s="150"/>
      <c r="L104" s="154"/>
    </row>
    <row r="105" spans="1:31" s="10" customFormat="1" ht="19.899999999999999" customHeight="1">
      <c r="B105" s="155"/>
      <c r="C105" s="156"/>
      <c r="D105" s="157" t="s">
        <v>917</v>
      </c>
      <c r="E105" s="158"/>
      <c r="F105" s="158"/>
      <c r="G105" s="158"/>
      <c r="H105" s="158"/>
      <c r="I105" s="158"/>
      <c r="J105" s="159">
        <f>J246</f>
        <v>0</v>
      </c>
      <c r="K105" s="156"/>
      <c r="L105" s="160"/>
    </row>
    <row r="106" spans="1:31" s="10" customFormat="1" ht="19.899999999999999" customHeight="1">
      <c r="B106" s="155"/>
      <c r="C106" s="156"/>
      <c r="D106" s="157" t="s">
        <v>918</v>
      </c>
      <c r="E106" s="158"/>
      <c r="F106" s="158"/>
      <c r="G106" s="158"/>
      <c r="H106" s="158"/>
      <c r="I106" s="158"/>
      <c r="J106" s="159">
        <f>J250</f>
        <v>0</v>
      </c>
      <c r="K106" s="156"/>
      <c r="L106" s="160"/>
    </row>
    <row r="107" spans="1:31" s="2" customFormat="1" ht="21.75" customHeight="1">
      <c r="A107" s="35"/>
      <c r="B107" s="36"/>
      <c r="C107" s="37"/>
      <c r="D107" s="37"/>
      <c r="E107" s="37"/>
      <c r="F107" s="37"/>
      <c r="G107" s="37"/>
      <c r="H107" s="37"/>
      <c r="I107" s="37"/>
      <c r="J107" s="37"/>
      <c r="K107" s="37"/>
      <c r="L107" s="52"/>
      <c r="S107" s="35"/>
      <c r="T107" s="35"/>
      <c r="U107" s="35"/>
      <c r="V107" s="35"/>
      <c r="W107" s="35"/>
      <c r="X107" s="35"/>
      <c r="Y107" s="35"/>
      <c r="Z107" s="35"/>
      <c r="AA107" s="35"/>
      <c r="AB107" s="35"/>
      <c r="AC107" s="35"/>
      <c r="AD107" s="35"/>
      <c r="AE107" s="35"/>
    </row>
    <row r="108" spans="1:31" s="2" customFormat="1" ht="6.95" customHeight="1">
      <c r="A108" s="35"/>
      <c r="B108" s="55"/>
      <c r="C108" s="56"/>
      <c r="D108" s="56"/>
      <c r="E108" s="56"/>
      <c r="F108" s="56"/>
      <c r="G108" s="56"/>
      <c r="H108" s="56"/>
      <c r="I108" s="56"/>
      <c r="J108" s="56"/>
      <c r="K108" s="56"/>
      <c r="L108" s="52"/>
      <c r="S108" s="35"/>
      <c r="T108" s="35"/>
      <c r="U108" s="35"/>
      <c r="V108" s="35"/>
      <c r="W108" s="35"/>
      <c r="X108" s="35"/>
      <c r="Y108" s="35"/>
      <c r="Z108" s="35"/>
      <c r="AA108" s="35"/>
      <c r="AB108" s="35"/>
      <c r="AC108" s="35"/>
      <c r="AD108" s="35"/>
      <c r="AE108" s="35"/>
    </row>
    <row r="112" spans="1:31" s="2" customFormat="1" ht="6.95" customHeight="1">
      <c r="A112" s="35"/>
      <c r="B112" s="57"/>
      <c r="C112" s="58"/>
      <c r="D112" s="58"/>
      <c r="E112" s="58"/>
      <c r="F112" s="58"/>
      <c r="G112" s="58"/>
      <c r="H112" s="58"/>
      <c r="I112" s="58"/>
      <c r="J112" s="58"/>
      <c r="K112" s="58"/>
      <c r="L112" s="52"/>
      <c r="S112" s="35"/>
      <c r="T112" s="35"/>
      <c r="U112" s="35"/>
      <c r="V112" s="35"/>
      <c r="W112" s="35"/>
      <c r="X112" s="35"/>
      <c r="Y112" s="35"/>
      <c r="Z112" s="35"/>
      <c r="AA112" s="35"/>
      <c r="AB112" s="35"/>
      <c r="AC112" s="35"/>
      <c r="AD112" s="35"/>
      <c r="AE112" s="35"/>
    </row>
    <row r="113" spans="1:63" s="2" customFormat="1" ht="24.95" customHeight="1">
      <c r="A113" s="35"/>
      <c r="B113" s="36"/>
      <c r="C113" s="24" t="s">
        <v>137</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3" s="2" customFormat="1" ht="6.95" customHeight="1">
      <c r="A114" s="35"/>
      <c r="B114" s="36"/>
      <c r="C114" s="37"/>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3" s="2" customFormat="1" ht="12" customHeight="1">
      <c r="A115" s="35"/>
      <c r="B115" s="36"/>
      <c r="C115" s="30" t="s">
        <v>16</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3" s="2" customFormat="1" ht="16.5" customHeight="1">
      <c r="A116" s="35"/>
      <c r="B116" s="36"/>
      <c r="C116" s="37"/>
      <c r="D116" s="37"/>
      <c r="E116" s="328" t="str">
        <f>E7</f>
        <v>Změna užívání části 1.NP v objektu FSE, Moskevská 1533/54 ÚnL</v>
      </c>
      <c r="F116" s="329"/>
      <c r="G116" s="329"/>
      <c r="H116" s="329"/>
      <c r="I116" s="37"/>
      <c r="J116" s="37"/>
      <c r="K116" s="37"/>
      <c r="L116" s="52"/>
      <c r="S116" s="35"/>
      <c r="T116" s="35"/>
      <c r="U116" s="35"/>
      <c r="V116" s="35"/>
      <c r="W116" s="35"/>
      <c r="X116" s="35"/>
      <c r="Y116" s="35"/>
      <c r="Z116" s="35"/>
      <c r="AA116" s="35"/>
      <c r="AB116" s="35"/>
      <c r="AC116" s="35"/>
      <c r="AD116" s="35"/>
      <c r="AE116" s="35"/>
    </row>
    <row r="117" spans="1:63" s="2" customFormat="1" ht="12" customHeight="1">
      <c r="A117" s="35"/>
      <c r="B117" s="36"/>
      <c r="C117" s="30" t="s">
        <v>114</v>
      </c>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3" s="2" customFormat="1" ht="16.5" customHeight="1">
      <c r="A118" s="35"/>
      <c r="B118" s="36"/>
      <c r="C118" s="37"/>
      <c r="D118" s="37"/>
      <c r="E118" s="280" t="str">
        <f>E9</f>
        <v>TI 01 - Elktroinstalace - Silnoproud</v>
      </c>
      <c r="F118" s="330"/>
      <c r="G118" s="330"/>
      <c r="H118" s="330"/>
      <c r="I118" s="37"/>
      <c r="J118" s="37"/>
      <c r="K118" s="37"/>
      <c r="L118" s="52"/>
      <c r="S118" s="35"/>
      <c r="T118" s="35"/>
      <c r="U118" s="35"/>
      <c r="V118" s="35"/>
      <c r="W118" s="35"/>
      <c r="X118" s="35"/>
      <c r="Y118" s="35"/>
      <c r="Z118" s="35"/>
      <c r="AA118" s="35"/>
      <c r="AB118" s="35"/>
      <c r="AC118" s="35"/>
      <c r="AD118" s="35"/>
      <c r="AE118" s="35"/>
    </row>
    <row r="119" spans="1:63"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3" s="2" customFormat="1" ht="12" customHeight="1">
      <c r="A120" s="35"/>
      <c r="B120" s="36"/>
      <c r="C120" s="30" t="s">
        <v>20</v>
      </c>
      <c r="D120" s="37"/>
      <c r="E120" s="37"/>
      <c r="F120" s="28" t="str">
        <f>F12</f>
        <v>Ústí nad Labem</v>
      </c>
      <c r="G120" s="37"/>
      <c r="H120" s="37"/>
      <c r="I120" s="30" t="s">
        <v>22</v>
      </c>
      <c r="J120" s="67" t="str">
        <f>IF(J12="","",J12)</f>
        <v>10. 4. 2021</v>
      </c>
      <c r="K120" s="37"/>
      <c r="L120" s="52"/>
      <c r="S120" s="35"/>
      <c r="T120" s="35"/>
      <c r="U120" s="35"/>
      <c r="V120" s="35"/>
      <c r="W120" s="35"/>
      <c r="X120" s="35"/>
      <c r="Y120" s="35"/>
      <c r="Z120" s="35"/>
      <c r="AA120" s="35"/>
      <c r="AB120" s="35"/>
      <c r="AC120" s="35"/>
      <c r="AD120" s="35"/>
      <c r="AE120" s="35"/>
    </row>
    <row r="121" spans="1:63" s="2" customFormat="1" ht="6.9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3" s="2" customFormat="1" ht="15.2" customHeight="1">
      <c r="A122" s="35"/>
      <c r="B122" s="36"/>
      <c r="C122" s="30" t="s">
        <v>24</v>
      </c>
      <c r="D122" s="37"/>
      <c r="E122" s="37"/>
      <c r="F122" s="28" t="str">
        <f>E15</f>
        <v>UJEP</v>
      </c>
      <c r="G122" s="37"/>
      <c r="H122" s="37"/>
      <c r="I122" s="30" t="s">
        <v>32</v>
      </c>
      <c r="J122" s="33" t="str">
        <f>E21</f>
        <v>Correct BC, s.r.o.</v>
      </c>
      <c r="K122" s="37"/>
      <c r="L122" s="52"/>
      <c r="S122" s="35"/>
      <c r="T122" s="35"/>
      <c r="U122" s="35"/>
      <c r="V122" s="35"/>
      <c r="W122" s="35"/>
      <c r="X122" s="35"/>
      <c r="Y122" s="35"/>
      <c r="Z122" s="35"/>
      <c r="AA122" s="35"/>
      <c r="AB122" s="35"/>
      <c r="AC122" s="35"/>
      <c r="AD122" s="35"/>
      <c r="AE122" s="35"/>
    </row>
    <row r="123" spans="1:63" s="2" customFormat="1" ht="15.2" customHeight="1">
      <c r="A123" s="35"/>
      <c r="B123" s="36"/>
      <c r="C123" s="30" t="s">
        <v>30</v>
      </c>
      <c r="D123" s="37"/>
      <c r="E123" s="37"/>
      <c r="F123" s="28" t="str">
        <f>IF(E18="","",E18)</f>
        <v>Vyplň údaj</v>
      </c>
      <c r="G123" s="37"/>
      <c r="H123" s="37"/>
      <c r="I123" s="30" t="s">
        <v>37</v>
      </c>
      <c r="J123" s="33" t="str">
        <f>E24</f>
        <v>Correct BC, s.r.o.</v>
      </c>
      <c r="K123" s="37"/>
      <c r="L123" s="52"/>
      <c r="S123" s="35"/>
      <c r="T123" s="35"/>
      <c r="U123" s="35"/>
      <c r="V123" s="35"/>
      <c r="W123" s="35"/>
      <c r="X123" s="35"/>
      <c r="Y123" s="35"/>
      <c r="Z123" s="35"/>
      <c r="AA123" s="35"/>
      <c r="AB123" s="35"/>
      <c r="AC123" s="35"/>
      <c r="AD123" s="35"/>
      <c r="AE123" s="35"/>
    </row>
    <row r="124" spans="1:63" s="2" customFormat="1" ht="10.35" customHeight="1">
      <c r="A124" s="35"/>
      <c r="B124" s="36"/>
      <c r="C124" s="37"/>
      <c r="D124" s="37"/>
      <c r="E124" s="37"/>
      <c r="F124" s="37"/>
      <c r="G124" s="37"/>
      <c r="H124" s="37"/>
      <c r="I124" s="37"/>
      <c r="J124" s="37"/>
      <c r="K124" s="37"/>
      <c r="L124" s="52"/>
      <c r="S124" s="35"/>
      <c r="T124" s="35"/>
      <c r="U124" s="35"/>
      <c r="V124" s="35"/>
      <c r="W124" s="35"/>
      <c r="X124" s="35"/>
      <c r="Y124" s="35"/>
      <c r="Z124" s="35"/>
      <c r="AA124" s="35"/>
      <c r="AB124" s="35"/>
      <c r="AC124" s="35"/>
      <c r="AD124" s="35"/>
      <c r="AE124" s="35"/>
    </row>
    <row r="125" spans="1:63" s="11" customFormat="1" ht="29.25" customHeight="1">
      <c r="A125" s="161"/>
      <c r="B125" s="162"/>
      <c r="C125" s="163" t="s">
        <v>138</v>
      </c>
      <c r="D125" s="164" t="s">
        <v>65</v>
      </c>
      <c r="E125" s="164" t="s">
        <v>61</v>
      </c>
      <c r="F125" s="164" t="s">
        <v>62</v>
      </c>
      <c r="G125" s="164" t="s">
        <v>139</v>
      </c>
      <c r="H125" s="164" t="s">
        <v>140</v>
      </c>
      <c r="I125" s="164" t="s">
        <v>141</v>
      </c>
      <c r="J125" s="164" t="s">
        <v>118</v>
      </c>
      <c r="K125" s="165" t="s">
        <v>142</v>
      </c>
      <c r="L125" s="166"/>
      <c r="M125" s="76" t="s">
        <v>1</v>
      </c>
      <c r="N125" s="77" t="s">
        <v>44</v>
      </c>
      <c r="O125" s="77" t="s">
        <v>143</v>
      </c>
      <c r="P125" s="77" t="s">
        <v>144</v>
      </c>
      <c r="Q125" s="77" t="s">
        <v>145</v>
      </c>
      <c r="R125" s="77" t="s">
        <v>146</v>
      </c>
      <c r="S125" s="77" t="s">
        <v>147</v>
      </c>
      <c r="T125" s="78" t="s">
        <v>148</v>
      </c>
      <c r="U125" s="161"/>
      <c r="V125" s="161"/>
      <c r="W125" s="161"/>
      <c r="X125" s="161"/>
      <c r="Y125" s="161"/>
      <c r="Z125" s="161"/>
      <c r="AA125" s="161"/>
      <c r="AB125" s="161"/>
      <c r="AC125" s="161"/>
      <c r="AD125" s="161"/>
      <c r="AE125" s="161"/>
    </row>
    <row r="126" spans="1:63" s="2" customFormat="1" ht="22.9" customHeight="1">
      <c r="A126" s="35"/>
      <c r="B126" s="36"/>
      <c r="C126" s="83" t="s">
        <v>149</v>
      </c>
      <c r="D126" s="37"/>
      <c r="E126" s="37"/>
      <c r="F126" s="37"/>
      <c r="G126" s="37"/>
      <c r="H126" s="37"/>
      <c r="I126" s="37"/>
      <c r="J126" s="167">
        <f>BK126</f>
        <v>0</v>
      </c>
      <c r="K126" s="37"/>
      <c r="L126" s="40"/>
      <c r="M126" s="79"/>
      <c r="N126" s="168"/>
      <c r="O126" s="80"/>
      <c r="P126" s="169">
        <f>P127+P135+P222+P228+P245</f>
        <v>0</v>
      </c>
      <c r="Q126" s="80"/>
      <c r="R126" s="169">
        <f>R127+R135+R222+R228+R245</f>
        <v>0</v>
      </c>
      <c r="S126" s="80"/>
      <c r="T126" s="170">
        <f>T127+T135+T222+T228+T245</f>
        <v>0</v>
      </c>
      <c r="U126" s="35"/>
      <c r="V126" s="35"/>
      <c r="W126" s="35"/>
      <c r="X126" s="35"/>
      <c r="Y126" s="35"/>
      <c r="Z126" s="35"/>
      <c r="AA126" s="35"/>
      <c r="AB126" s="35"/>
      <c r="AC126" s="35"/>
      <c r="AD126" s="35"/>
      <c r="AE126" s="35"/>
      <c r="AT126" s="18" t="s">
        <v>79</v>
      </c>
      <c r="AU126" s="18" t="s">
        <v>120</v>
      </c>
      <c r="BK126" s="171">
        <f>BK127+BK135+BK222+BK228+BK245</f>
        <v>0</v>
      </c>
    </row>
    <row r="127" spans="1:63" s="12" customFormat="1" ht="25.9" customHeight="1">
      <c r="B127" s="172"/>
      <c r="C127" s="173"/>
      <c r="D127" s="174" t="s">
        <v>79</v>
      </c>
      <c r="E127" s="175" t="s">
        <v>150</v>
      </c>
      <c r="F127" s="175" t="s">
        <v>151</v>
      </c>
      <c r="G127" s="173"/>
      <c r="H127" s="173"/>
      <c r="I127" s="176"/>
      <c r="J127" s="177">
        <f>BK127</f>
        <v>0</v>
      </c>
      <c r="K127" s="173"/>
      <c r="L127" s="178"/>
      <c r="M127" s="179"/>
      <c r="N127" s="180"/>
      <c r="O127" s="180"/>
      <c r="P127" s="181">
        <f>P128</f>
        <v>0</v>
      </c>
      <c r="Q127" s="180"/>
      <c r="R127" s="181">
        <f>R128</f>
        <v>0</v>
      </c>
      <c r="S127" s="180"/>
      <c r="T127" s="182">
        <f>T128</f>
        <v>0</v>
      </c>
      <c r="AR127" s="183" t="s">
        <v>88</v>
      </c>
      <c r="AT127" s="184" t="s">
        <v>79</v>
      </c>
      <c r="AU127" s="184" t="s">
        <v>80</v>
      </c>
      <c r="AY127" s="183" t="s">
        <v>152</v>
      </c>
      <c r="BK127" s="185">
        <f>BK128</f>
        <v>0</v>
      </c>
    </row>
    <row r="128" spans="1:63" s="12" customFormat="1" ht="22.9" customHeight="1">
      <c r="B128" s="172"/>
      <c r="C128" s="173"/>
      <c r="D128" s="174" t="s">
        <v>79</v>
      </c>
      <c r="E128" s="186" t="s">
        <v>220</v>
      </c>
      <c r="F128" s="186" t="s">
        <v>257</v>
      </c>
      <c r="G128" s="173"/>
      <c r="H128" s="173"/>
      <c r="I128" s="176"/>
      <c r="J128" s="187">
        <f>BK128</f>
        <v>0</v>
      </c>
      <c r="K128" s="173"/>
      <c r="L128" s="178"/>
      <c r="M128" s="179"/>
      <c r="N128" s="180"/>
      <c r="O128" s="180"/>
      <c r="P128" s="181">
        <f>SUM(P129:P134)</f>
        <v>0</v>
      </c>
      <c r="Q128" s="180"/>
      <c r="R128" s="181">
        <f>SUM(R129:R134)</f>
        <v>0</v>
      </c>
      <c r="S128" s="180"/>
      <c r="T128" s="182">
        <f>SUM(T129:T134)</f>
        <v>0</v>
      </c>
      <c r="AR128" s="183" t="s">
        <v>88</v>
      </c>
      <c r="AT128" s="184" t="s">
        <v>79</v>
      </c>
      <c r="AU128" s="184" t="s">
        <v>88</v>
      </c>
      <c r="AY128" s="183" t="s">
        <v>152</v>
      </c>
      <c r="BK128" s="185">
        <f>SUM(BK129:BK134)</f>
        <v>0</v>
      </c>
    </row>
    <row r="129" spans="1:65" s="2" customFormat="1" ht="21.75" customHeight="1">
      <c r="A129" s="35"/>
      <c r="B129" s="36"/>
      <c r="C129" s="188" t="s">
        <v>88</v>
      </c>
      <c r="D129" s="188" t="s">
        <v>155</v>
      </c>
      <c r="E129" s="189" t="s">
        <v>919</v>
      </c>
      <c r="F129" s="190" t="s">
        <v>920</v>
      </c>
      <c r="G129" s="191" t="s">
        <v>921</v>
      </c>
      <c r="H129" s="192">
        <v>12</v>
      </c>
      <c r="I129" s="193"/>
      <c r="J129" s="194">
        <f>ROUND(I129*H129,2)</f>
        <v>0</v>
      </c>
      <c r="K129" s="190" t="s">
        <v>1</v>
      </c>
      <c r="L129" s="40"/>
      <c r="M129" s="195" t="s">
        <v>1</v>
      </c>
      <c r="N129" s="196" t="s">
        <v>45</v>
      </c>
      <c r="O129" s="72"/>
      <c r="P129" s="197">
        <f>O129*H129</f>
        <v>0</v>
      </c>
      <c r="Q129" s="197">
        <v>0</v>
      </c>
      <c r="R129" s="197">
        <f>Q129*H129</f>
        <v>0</v>
      </c>
      <c r="S129" s="197">
        <v>0</v>
      </c>
      <c r="T129" s="198">
        <f>S129*H129</f>
        <v>0</v>
      </c>
      <c r="U129" s="35"/>
      <c r="V129" s="35"/>
      <c r="W129" s="35"/>
      <c r="X129" s="35"/>
      <c r="Y129" s="35"/>
      <c r="Z129" s="35"/>
      <c r="AA129" s="35"/>
      <c r="AB129" s="35"/>
      <c r="AC129" s="35"/>
      <c r="AD129" s="35"/>
      <c r="AE129" s="35"/>
      <c r="AR129" s="199" t="s">
        <v>159</v>
      </c>
      <c r="AT129" s="199" t="s">
        <v>155</v>
      </c>
      <c r="AU129" s="199" t="s">
        <v>90</v>
      </c>
      <c r="AY129" s="18" t="s">
        <v>152</v>
      </c>
      <c r="BE129" s="200">
        <f>IF(N129="základní",J129,0)</f>
        <v>0</v>
      </c>
      <c r="BF129" s="200">
        <f>IF(N129="snížená",J129,0)</f>
        <v>0</v>
      </c>
      <c r="BG129" s="200">
        <f>IF(N129="zákl. přenesená",J129,0)</f>
        <v>0</v>
      </c>
      <c r="BH129" s="200">
        <f>IF(N129="sníž. přenesená",J129,0)</f>
        <v>0</v>
      </c>
      <c r="BI129" s="200">
        <f>IF(N129="nulová",J129,0)</f>
        <v>0</v>
      </c>
      <c r="BJ129" s="18" t="s">
        <v>88</v>
      </c>
      <c r="BK129" s="200">
        <f>ROUND(I129*H129,2)</f>
        <v>0</v>
      </c>
      <c r="BL129" s="18" t="s">
        <v>159</v>
      </c>
      <c r="BM129" s="199" t="s">
        <v>922</v>
      </c>
    </row>
    <row r="130" spans="1:65" s="2" customFormat="1" ht="11.25">
      <c r="A130" s="35"/>
      <c r="B130" s="36"/>
      <c r="C130" s="37"/>
      <c r="D130" s="201" t="s">
        <v>161</v>
      </c>
      <c r="E130" s="37"/>
      <c r="F130" s="202" t="s">
        <v>920</v>
      </c>
      <c r="G130" s="37"/>
      <c r="H130" s="37"/>
      <c r="I130" s="203"/>
      <c r="J130" s="37"/>
      <c r="K130" s="37"/>
      <c r="L130" s="40"/>
      <c r="M130" s="204"/>
      <c r="N130" s="205"/>
      <c r="O130" s="72"/>
      <c r="P130" s="72"/>
      <c r="Q130" s="72"/>
      <c r="R130" s="72"/>
      <c r="S130" s="72"/>
      <c r="T130" s="73"/>
      <c r="U130" s="35"/>
      <c r="V130" s="35"/>
      <c r="W130" s="35"/>
      <c r="X130" s="35"/>
      <c r="Y130" s="35"/>
      <c r="Z130" s="35"/>
      <c r="AA130" s="35"/>
      <c r="AB130" s="35"/>
      <c r="AC130" s="35"/>
      <c r="AD130" s="35"/>
      <c r="AE130" s="35"/>
      <c r="AT130" s="18" t="s">
        <v>161</v>
      </c>
      <c r="AU130" s="18" t="s">
        <v>90</v>
      </c>
    </row>
    <row r="131" spans="1:65" s="2" customFormat="1" ht="16.5" customHeight="1">
      <c r="A131" s="35"/>
      <c r="B131" s="36"/>
      <c r="C131" s="188" t="s">
        <v>90</v>
      </c>
      <c r="D131" s="188" t="s">
        <v>155</v>
      </c>
      <c r="E131" s="189" t="s">
        <v>923</v>
      </c>
      <c r="F131" s="190" t="s">
        <v>924</v>
      </c>
      <c r="G131" s="191" t="s">
        <v>925</v>
      </c>
      <c r="H131" s="192">
        <v>1</v>
      </c>
      <c r="I131" s="193"/>
      <c r="J131" s="194">
        <f>ROUND(I131*H131,2)</f>
        <v>0</v>
      </c>
      <c r="K131" s="190" t="s">
        <v>1</v>
      </c>
      <c r="L131" s="40"/>
      <c r="M131" s="195" t="s">
        <v>1</v>
      </c>
      <c r="N131" s="196" t="s">
        <v>45</v>
      </c>
      <c r="O131" s="72"/>
      <c r="P131" s="197">
        <f>O131*H131</f>
        <v>0</v>
      </c>
      <c r="Q131" s="197">
        <v>0</v>
      </c>
      <c r="R131" s="197">
        <f>Q131*H131</f>
        <v>0</v>
      </c>
      <c r="S131" s="197">
        <v>0</v>
      </c>
      <c r="T131" s="198">
        <f>S131*H131</f>
        <v>0</v>
      </c>
      <c r="U131" s="35"/>
      <c r="V131" s="35"/>
      <c r="W131" s="35"/>
      <c r="X131" s="35"/>
      <c r="Y131" s="35"/>
      <c r="Z131" s="35"/>
      <c r="AA131" s="35"/>
      <c r="AB131" s="35"/>
      <c r="AC131" s="35"/>
      <c r="AD131" s="35"/>
      <c r="AE131" s="35"/>
      <c r="AR131" s="199" t="s">
        <v>159</v>
      </c>
      <c r="AT131" s="199" t="s">
        <v>155</v>
      </c>
      <c r="AU131" s="199" t="s">
        <v>90</v>
      </c>
      <c r="AY131" s="18" t="s">
        <v>152</v>
      </c>
      <c r="BE131" s="200">
        <f>IF(N131="základní",J131,0)</f>
        <v>0</v>
      </c>
      <c r="BF131" s="200">
        <f>IF(N131="snížená",J131,0)</f>
        <v>0</v>
      </c>
      <c r="BG131" s="200">
        <f>IF(N131="zákl. přenesená",J131,0)</f>
        <v>0</v>
      </c>
      <c r="BH131" s="200">
        <f>IF(N131="sníž. přenesená",J131,0)</f>
        <v>0</v>
      </c>
      <c r="BI131" s="200">
        <f>IF(N131="nulová",J131,0)</f>
        <v>0</v>
      </c>
      <c r="BJ131" s="18" t="s">
        <v>88</v>
      </c>
      <c r="BK131" s="200">
        <f>ROUND(I131*H131,2)</f>
        <v>0</v>
      </c>
      <c r="BL131" s="18" t="s">
        <v>159</v>
      </c>
      <c r="BM131" s="199" t="s">
        <v>926</v>
      </c>
    </row>
    <row r="132" spans="1:65" s="2" customFormat="1" ht="11.25">
      <c r="A132" s="35"/>
      <c r="B132" s="36"/>
      <c r="C132" s="37"/>
      <c r="D132" s="201" t="s">
        <v>161</v>
      </c>
      <c r="E132" s="37"/>
      <c r="F132" s="202" t="s">
        <v>924</v>
      </c>
      <c r="G132" s="37"/>
      <c r="H132" s="37"/>
      <c r="I132" s="203"/>
      <c r="J132" s="37"/>
      <c r="K132" s="37"/>
      <c r="L132" s="40"/>
      <c r="M132" s="204"/>
      <c r="N132" s="205"/>
      <c r="O132" s="72"/>
      <c r="P132" s="72"/>
      <c r="Q132" s="72"/>
      <c r="R132" s="72"/>
      <c r="S132" s="72"/>
      <c r="T132" s="73"/>
      <c r="U132" s="35"/>
      <c r="V132" s="35"/>
      <c r="W132" s="35"/>
      <c r="X132" s="35"/>
      <c r="Y132" s="35"/>
      <c r="Z132" s="35"/>
      <c r="AA132" s="35"/>
      <c r="AB132" s="35"/>
      <c r="AC132" s="35"/>
      <c r="AD132" s="35"/>
      <c r="AE132" s="35"/>
      <c r="AT132" s="18" t="s">
        <v>161</v>
      </c>
      <c r="AU132" s="18" t="s">
        <v>90</v>
      </c>
    </row>
    <row r="133" spans="1:65" s="2" customFormat="1" ht="16.5" customHeight="1">
      <c r="A133" s="35"/>
      <c r="B133" s="36"/>
      <c r="C133" s="188" t="s">
        <v>153</v>
      </c>
      <c r="D133" s="188" t="s">
        <v>155</v>
      </c>
      <c r="E133" s="189" t="s">
        <v>927</v>
      </c>
      <c r="F133" s="190" t="s">
        <v>928</v>
      </c>
      <c r="G133" s="191" t="s">
        <v>350</v>
      </c>
      <c r="H133" s="192">
        <v>160</v>
      </c>
      <c r="I133" s="193"/>
      <c r="J133" s="194">
        <f>ROUND(I133*H133,2)</f>
        <v>0</v>
      </c>
      <c r="K133" s="190" t="s">
        <v>1</v>
      </c>
      <c r="L133" s="40"/>
      <c r="M133" s="195" t="s">
        <v>1</v>
      </c>
      <c r="N133" s="196" t="s">
        <v>45</v>
      </c>
      <c r="O133" s="72"/>
      <c r="P133" s="197">
        <f>O133*H133</f>
        <v>0</v>
      </c>
      <c r="Q133" s="197">
        <v>0</v>
      </c>
      <c r="R133" s="197">
        <f>Q133*H133</f>
        <v>0</v>
      </c>
      <c r="S133" s="197">
        <v>0</v>
      </c>
      <c r="T133" s="198">
        <f>S133*H133</f>
        <v>0</v>
      </c>
      <c r="U133" s="35"/>
      <c r="V133" s="35"/>
      <c r="W133" s="35"/>
      <c r="X133" s="35"/>
      <c r="Y133" s="35"/>
      <c r="Z133" s="35"/>
      <c r="AA133" s="35"/>
      <c r="AB133" s="35"/>
      <c r="AC133" s="35"/>
      <c r="AD133" s="35"/>
      <c r="AE133" s="35"/>
      <c r="AR133" s="199" t="s">
        <v>159</v>
      </c>
      <c r="AT133" s="199" t="s">
        <v>155</v>
      </c>
      <c r="AU133" s="199" t="s">
        <v>90</v>
      </c>
      <c r="AY133" s="18" t="s">
        <v>152</v>
      </c>
      <c r="BE133" s="200">
        <f>IF(N133="základní",J133,0)</f>
        <v>0</v>
      </c>
      <c r="BF133" s="200">
        <f>IF(N133="snížená",J133,0)</f>
        <v>0</v>
      </c>
      <c r="BG133" s="200">
        <f>IF(N133="zákl. přenesená",J133,0)</f>
        <v>0</v>
      </c>
      <c r="BH133" s="200">
        <f>IF(N133="sníž. přenesená",J133,0)</f>
        <v>0</v>
      </c>
      <c r="BI133" s="200">
        <f>IF(N133="nulová",J133,0)</f>
        <v>0</v>
      </c>
      <c r="BJ133" s="18" t="s">
        <v>88</v>
      </c>
      <c r="BK133" s="200">
        <f>ROUND(I133*H133,2)</f>
        <v>0</v>
      </c>
      <c r="BL133" s="18" t="s">
        <v>159</v>
      </c>
      <c r="BM133" s="199" t="s">
        <v>929</v>
      </c>
    </row>
    <row r="134" spans="1:65" s="2" customFormat="1" ht="11.25">
      <c r="A134" s="35"/>
      <c r="B134" s="36"/>
      <c r="C134" s="37"/>
      <c r="D134" s="201" t="s">
        <v>161</v>
      </c>
      <c r="E134" s="37"/>
      <c r="F134" s="202" t="s">
        <v>928</v>
      </c>
      <c r="G134" s="37"/>
      <c r="H134" s="37"/>
      <c r="I134" s="203"/>
      <c r="J134" s="37"/>
      <c r="K134" s="37"/>
      <c r="L134" s="40"/>
      <c r="M134" s="204"/>
      <c r="N134" s="205"/>
      <c r="O134" s="72"/>
      <c r="P134" s="72"/>
      <c r="Q134" s="72"/>
      <c r="R134" s="72"/>
      <c r="S134" s="72"/>
      <c r="T134" s="73"/>
      <c r="U134" s="35"/>
      <c r="V134" s="35"/>
      <c r="W134" s="35"/>
      <c r="X134" s="35"/>
      <c r="Y134" s="35"/>
      <c r="Z134" s="35"/>
      <c r="AA134" s="35"/>
      <c r="AB134" s="35"/>
      <c r="AC134" s="35"/>
      <c r="AD134" s="35"/>
      <c r="AE134" s="35"/>
      <c r="AT134" s="18" t="s">
        <v>161</v>
      </c>
      <c r="AU134" s="18" t="s">
        <v>90</v>
      </c>
    </row>
    <row r="135" spans="1:65" s="12" customFormat="1" ht="25.9" customHeight="1">
      <c r="B135" s="172"/>
      <c r="C135" s="173"/>
      <c r="D135" s="174" t="s">
        <v>79</v>
      </c>
      <c r="E135" s="175" t="s">
        <v>327</v>
      </c>
      <c r="F135" s="175" t="s">
        <v>328</v>
      </c>
      <c r="G135" s="173"/>
      <c r="H135" s="173"/>
      <c r="I135" s="176"/>
      <c r="J135" s="177">
        <f>BK135</f>
        <v>0</v>
      </c>
      <c r="K135" s="173"/>
      <c r="L135" s="178"/>
      <c r="M135" s="179"/>
      <c r="N135" s="180"/>
      <c r="O135" s="180"/>
      <c r="P135" s="181">
        <f>P136</f>
        <v>0</v>
      </c>
      <c r="Q135" s="180"/>
      <c r="R135" s="181">
        <f>R136</f>
        <v>0</v>
      </c>
      <c r="S135" s="180"/>
      <c r="T135" s="182">
        <f>T136</f>
        <v>0</v>
      </c>
      <c r="AR135" s="183" t="s">
        <v>90</v>
      </c>
      <c r="AT135" s="184" t="s">
        <v>79</v>
      </c>
      <c r="AU135" s="184" t="s">
        <v>80</v>
      </c>
      <c r="AY135" s="183" t="s">
        <v>152</v>
      </c>
      <c r="BK135" s="185">
        <f>BK136</f>
        <v>0</v>
      </c>
    </row>
    <row r="136" spans="1:65" s="12" customFormat="1" ht="22.9" customHeight="1">
      <c r="B136" s="172"/>
      <c r="C136" s="173"/>
      <c r="D136" s="174" t="s">
        <v>79</v>
      </c>
      <c r="E136" s="186" t="s">
        <v>930</v>
      </c>
      <c r="F136" s="186" t="s">
        <v>931</v>
      </c>
      <c r="G136" s="173"/>
      <c r="H136" s="173"/>
      <c r="I136" s="176"/>
      <c r="J136" s="187">
        <f>BK136</f>
        <v>0</v>
      </c>
      <c r="K136" s="173"/>
      <c r="L136" s="178"/>
      <c r="M136" s="179"/>
      <c r="N136" s="180"/>
      <c r="O136" s="180"/>
      <c r="P136" s="181">
        <f>P137+SUM(P138:P201)</f>
        <v>0</v>
      </c>
      <c r="Q136" s="180"/>
      <c r="R136" s="181">
        <f>R137+SUM(R138:R201)</f>
        <v>0</v>
      </c>
      <c r="S136" s="180"/>
      <c r="T136" s="182">
        <f>T137+SUM(T138:T201)</f>
        <v>0</v>
      </c>
      <c r="AR136" s="183" t="s">
        <v>90</v>
      </c>
      <c r="AT136" s="184" t="s">
        <v>79</v>
      </c>
      <c r="AU136" s="184" t="s">
        <v>88</v>
      </c>
      <c r="AY136" s="183" t="s">
        <v>152</v>
      </c>
      <c r="BK136" s="185">
        <f>BK137+SUM(BK138:BK201)</f>
        <v>0</v>
      </c>
    </row>
    <row r="137" spans="1:65" s="2" customFormat="1" ht="16.5" customHeight="1">
      <c r="A137" s="35"/>
      <c r="B137" s="36"/>
      <c r="C137" s="188" t="s">
        <v>159</v>
      </c>
      <c r="D137" s="188" t="s">
        <v>155</v>
      </c>
      <c r="E137" s="189" t="s">
        <v>932</v>
      </c>
      <c r="F137" s="190" t="s">
        <v>933</v>
      </c>
      <c r="G137" s="191" t="s">
        <v>921</v>
      </c>
      <c r="H137" s="192">
        <v>60</v>
      </c>
      <c r="I137" s="193"/>
      <c r="J137" s="194">
        <f>ROUND(I137*H137,2)</f>
        <v>0</v>
      </c>
      <c r="K137" s="190" t="s">
        <v>1</v>
      </c>
      <c r="L137" s="40"/>
      <c r="M137" s="195" t="s">
        <v>1</v>
      </c>
      <c r="N137" s="196" t="s">
        <v>45</v>
      </c>
      <c r="O137" s="72"/>
      <c r="P137" s="197">
        <f>O137*H137</f>
        <v>0</v>
      </c>
      <c r="Q137" s="197">
        <v>0</v>
      </c>
      <c r="R137" s="197">
        <f>Q137*H137</f>
        <v>0</v>
      </c>
      <c r="S137" s="197">
        <v>0</v>
      </c>
      <c r="T137" s="198">
        <f>S137*H137</f>
        <v>0</v>
      </c>
      <c r="U137" s="35"/>
      <c r="V137" s="35"/>
      <c r="W137" s="35"/>
      <c r="X137" s="35"/>
      <c r="Y137" s="35"/>
      <c r="Z137" s="35"/>
      <c r="AA137" s="35"/>
      <c r="AB137" s="35"/>
      <c r="AC137" s="35"/>
      <c r="AD137" s="35"/>
      <c r="AE137" s="35"/>
      <c r="AR137" s="199" t="s">
        <v>258</v>
      </c>
      <c r="AT137" s="199" t="s">
        <v>155</v>
      </c>
      <c r="AU137" s="199" t="s">
        <v>90</v>
      </c>
      <c r="AY137" s="18" t="s">
        <v>152</v>
      </c>
      <c r="BE137" s="200">
        <f>IF(N137="základní",J137,0)</f>
        <v>0</v>
      </c>
      <c r="BF137" s="200">
        <f>IF(N137="snížená",J137,0)</f>
        <v>0</v>
      </c>
      <c r="BG137" s="200">
        <f>IF(N137="zákl. přenesená",J137,0)</f>
        <v>0</v>
      </c>
      <c r="BH137" s="200">
        <f>IF(N137="sníž. přenesená",J137,0)</f>
        <v>0</v>
      </c>
      <c r="BI137" s="200">
        <f>IF(N137="nulová",J137,0)</f>
        <v>0</v>
      </c>
      <c r="BJ137" s="18" t="s">
        <v>88</v>
      </c>
      <c r="BK137" s="200">
        <f>ROUND(I137*H137,2)</f>
        <v>0</v>
      </c>
      <c r="BL137" s="18" t="s">
        <v>258</v>
      </c>
      <c r="BM137" s="199" t="s">
        <v>934</v>
      </c>
    </row>
    <row r="138" spans="1:65" s="2" customFormat="1" ht="11.25">
      <c r="A138" s="35"/>
      <c r="B138" s="36"/>
      <c r="C138" s="37"/>
      <c r="D138" s="201" t="s">
        <v>161</v>
      </c>
      <c r="E138" s="37"/>
      <c r="F138" s="202" t="s">
        <v>933</v>
      </c>
      <c r="G138" s="37"/>
      <c r="H138" s="37"/>
      <c r="I138" s="203"/>
      <c r="J138" s="37"/>
      <c r="K138" s="37"/>
      <c r="L138" s="40"/>
      <c r="M138" s="204"/>
      <c r="N138" s="205"/>
      <c r="O138" s="72"/>
      <c r="P138" s="72"/>
      <c r="Q138" s="72"/>
      <c r="R138" s="72"/>
      <c r="S138" s="72"/>
      <c r="T138" s="73"/>
      <c r="U138" s="35"/>
      <c r="V138" s="35"/>
      <c r="W138" s="35"/>
      <c r="X138" s="35"/>
      <c r="Y138" s="35"/>
      <c r="Z138" s="35"/>
      <c r="AA138" s="35"/>
      <c r="AB138" s="35"/>
      <c r="AC138" s="35"/>
      <c r="AD138" s="35"/>
      <c r="AE138" s="35"/>
      <c r="AT138" s="18" t="s">
        <v>161</v>
      </c>
      <c r="AU138" s="18" t="s">
        <v>90</v>
      </c>
    </row>
    <row r="139" spans="1:65" s="2" customFormat="1" ht="16.5" customHeight="1">
      <c r="A139" s="35"/>
      <c r="B139" s="36"/>
      <c r="C139" s="249" t="s">
        <v>184</v>
      </c>
      <c r="D139" s="249" t="s">
        <v>253</v>
      </c>
      <c r="E139" s="250" t="s">
        <v>935</v>
      </c>
      <c r="F139" s="251" t="s">
        <v>936</v>
      </c>
      <c r="G139" s="252" t="s">
        <v>921</v>
      </c>
      <c r="H139" s="253">
        <v>60</v>
      </c>
      <c r="I139" s="254"/>
      <c r="J139" s="255">
        <f>ROUND(I139*H139,2)</f>
        <v>0</v>
      </c>
      <c r="K139" s="251" t="s">
        <v>1</v>
      </c>
      <c r="L139" s="256"/>
      <c r="M139" s="257" t="s">
        <v>1</v>
      </c>
      <c r="N139" s="258" t="s">
        <v>45</v>
      </c>
      <c r="O139" s="72"/>
      <c r="P139" s="197">
        <f>O139*H139</f>
        <v>0</v>
      </c>
      <c r="Q139" s="197">
        <v>0</v>
      </c>
      <c r="R139" s="197">
        <f>Q139*H139</f>
        <v>0</v>
      </c>
      <c r="S139" s="197">
        <v>0</v>
      </c>
      <c r="T139" s="198">
        <f>S139*H139</f>
        <v>0</v>
      </c>
      <c r="U139" s="35"/>
      <c r="V139" s="35"/>
      <c r="W139" s="35"/>
      <c r="X139" s="35"/>
      <c r="Y139" s="35"/>
      <c r="Z139" s="35"/>
      <c r="AA139" s="35"/>
      <c r="AB139" s="35"/>
      <c r="AC139" s="35"/>
      <c r="AD139" s="35"/>
      <c r="AE139" s="35"/>
      <c r="AR139" s="199" t="s">
        <v>366</v>
      </c>
      <c r="AT139" s="199" t="s">
        <v>253</v>
      </c>
      <c r="AU139" s="199" t="s">
        <v>90</v>
      </c>
      <c r="AY139" s="18" t="s">
        <v>152</v>
      </c>
      <c r="BE139" s="200">
        <f>IF(N139="základní",J139,0)</f>
        <v>0</v>
      </c>
      <c r="BF139" s="200">
        <f>IF(N139="snížená",J139,0)</f>
        <v>0</v>
      </c>
      <c r="BG139" s="200">
        <f>IF(N139="zákl. přenesená",J139,0)</f>
        <v>0</v>
      </c>
      <c r="BH139" s="200">
        <f>IF(N139="sníž. přenesená",J139,0)</f>
        <v>0</v>
      </c>
      <c r="BI139" s="200">
        <f>IF(N139="nulová",J139,0)</f>
        <v>0</v>
      </c>
      <c r="BJ139" s="18" t="s">
        <v>88</v>
      </c>
      <c r="BK139" s="200">
        <f>ROUND(I139*H139,2)</f>
        <v>0</v>
      </c>
      <c r="BL139" s="18" t="s">
        <v>258</v>
      </c>
      <c r="BM139" s="199" t="s">
        <v>937</v>
      </c>
    </row>
    <row r="140" spans="1:65" s="2" customFormat="1" ht="11.25">
      <c r="A140" s="35"/>
      <c r="B140" s="36"/>
      <c r="C140" s="37"/>
      <c r="D140" s="201" t="s">
        <v>161</v>
      </c>
      <c r="E140" s="37"/>
      <c r="F140" s="202" t="s">
        <v>936</v>
      </c>
      <c r="G140" s="37"/>
      <c r="H140" s="37"/>
      <c r="I140" s="203"/>
      <c r="J140" s="37"/>
      <c r="K140" s="37"/>
      <c r="L140" s="40"/>
      <c r="M140" s="204"/>
      <c r="N140" s="205"/>
      <c r="O140" s="72"/>
      <c r="P140" s="72"/>
      <c r="Q140" s="72"/>
      <c r="R140" s="72"/>
      <c r="S140" s="72"/>
      <c r="T140" s="73"/>
      <c r="U140" s="35"/>
      <c r="V140" s="35"/>
      <c r="W140" s="35"/>
      <c r="X140" s="35"/>
      <c r="Y140" s="35"/>
      <c r="Z140" s="35"/>
      <c r="AA140" s="35"/>
      <c r="AB140" s="35"/>
      <c r="AC140" s="35"/>
      <c r="AD140" s="35"/>
      <c r="AE140" s="35"/>
      <c r="AT140" s="18" t="s">
        <v>161</v>
      </c>
      <c r="AU140" s="18" t="s">
        <v>90</v>
      </c>
    </row>
    <row r="141" spans="1:65" s="2" customFormat="1" ht="16.5" customHeight="1">
      <c r="A141" s="35"/>
      <c r="B141" s="36"/>
      <c r="C141" s="188" t="s">
        <v>191</v>
      </c>
      <c r="D141" s="188" t="s">
        <v>155</v>
      </c>
      <c r="E141" s="189" t="s">
        <v>932</v>
      </c>
      <c r="F141" s="190" t="s">
        <v>933</v>
      </c>
      <c r="G141" s="191" t="s">
        <v>921</v>
      </c>
      <c r="H141" s="192">
        <v>15</v>
      </c>
      <c r="I141" s="193"/>
      <c r="J141" s="194">
        <f>ROUND(I141*H141,2)</f>
        <v>0</v>
      </c>
      <c r="K141" s="190" t="s">
        <v>1</v>
      </c>
      <c r="L141" s="40"/>
      <c r="M141" s="195" t="s">
        <v>1</v>
      </c>
      <c r="N141" s="196" t="s">
        <v>45</v>
      </c>
      <c r="O141" s="72"/>
      <c r="P141" s="197">
        <f>O141*H141</f>
        <v>0</v>
      </c>
      <c r="Q141" s="197">
        <v>0</v>
      </c>
      <c r="R141" s="197">
        <f>Q141*H141</f>
        <v>0</v>
      </c>
      <c r="S141" s="197">
        <v>0</v>
      </c>
      <c r="T141" s="198">
        <f>S141*H141</f>
        <v>0</v>
      </c>
      <c r="U141" s="35"/>
      <c r="V141" s="35"/>
      <c r="W141" s="35"/>
      <c r="X141" s="35"/>
      <c r="Y141" s="35"/>
      <c r="Z141" s="35"/>
      <c r="AA141" s="35"/>
      <c r="AB141" s="35"/>
      <c r="AC141" s="35"/>
      <c r="AD141" s="35"/>
      <c r="AE141" s="35"/>
      <c r="AR141" s="199" t="s">
        <v>258</v>
      </c>
      <c r="AT141" s="199" t="s">
        <v>155</v>
      </c>
      <c r="AU141" s="199" t="s">
        <v>90</v>
      </c>
      <c r="AY141" s="18" t="s">
        <v>152</v>
      </c>
      <c r="BE141" s="200">
        <f>IF(N141="základní",J141,0)</f>
        <v>0</v>
      </c>
      <c r="BF141" s="200">
        <f>IF(N141="snížená",J141,0)</f>
        <v>0</v>
      </c>
      <c r="BG141" s="200">
        <f>IF(N141="zákl. přenesená",J141,0)</f>
        <v>0</v>
      </c>
      <c r="BH141" s="200">
        <f>IF(N141="sníž. přenesená",J141,0)</f>
        <v>0</v>
      </c>
      <c r="BI141" s="200">
        <f>IF(N141="nulová",J141,0)</f>
        <v>0</v>
      </c>
      <c r="BJ141" s="18" t="s">
        <v>88</v>
      </c>
      <c r="BK141" s="200">
        <f>ROUND(I141*H141,2)</f>
        <v>0</v>
      </c>
      <c r="BL141" s="18" t="s">
        <v>258</v>
      </c>
      <c r="BM141" s="199" t="s">
        <v>938</v>
      </c>
    </row>
    <row r="142" spans="1:65" s="2" customFormat="1" ht="11.25">
      <c r="A142" s="35"/>
      <c r="B142" s="36"/>
      <c r="C142" s="37"/>
      <c r="D142" s="201" t="s">
        <v>161</v>
      </c>
      <c r="E142" s="37"/>
      <c r="F142" s="202" t="s">
        <v>933</v>
      </c>
      <c r="G142" s="37"/>
      <c r="H142" s="37"/>
      <c r="I142" s="203"/>
      <c r="J142" s="37"/>
      <c r="K142" s="37"/>
      <c r="L142" s="40"/>
      <c r="M142" s="204"/>
      <c r="N142" s="205"/>
      <c r="O142" s="72"/>
      <c r="P142" s="72"/>
      <c r="Q142" s="72"/>
      <c r="R142" s="72"/>
      <c r="S142" s="72"/>
      <c r="T142" s="73"/>
      <c r="U142" s="35"/>
      <c r="V142" s="35"/>
      <c r="W142" s="35"/>
      <c r="X142" s="35"/>
      <c r="Y142" s="35"/>
      <c r="Z142" s="35"/>
      <c r="AA142" s="35"/>
      <c r="AB142" s="35"/>
      <c r="AC142" s="35"/>
      <c r="AD142" s="35"/>
      <c r="AE142" s="35"/>
      <c r="AT142" s="18" t="s">
        <v>161</v>
      </c>
      <c r="AU142" s="18" t="s">
        <v>90</v>
      </c>
    </row>
    <row r="143" spans="1:65" s="2" customFormat="1" ht="21.75" customHeight="1">
      <c r="A143" s="35"/>
      <c r="B143" s="36"/>
      <c r="C143" s="249" t="s">
        <v>199</v>
      </c>
      <c r="D143" s="249" t="s">
        <v>253</v>
      </c>
      <c r="E143" s="250" t="s">
        <v>939</v>
      </c>
      <c r="F143" s="251" t="s">
        <v>940</v>
      </c>
      <c r="G143" s="252" t="s">
        <v>921</v>
      </c>
      <c r="H143" s="253">
        <v>15</v>
      </c>
      <c r="I143" s="254"/>
      <c r="J143" s="255">
        <f>ROUND(I143*H143,2)</f>
        <v>0</v>
      </c>
      <c r="K143" s="251" t="s">
        <v>1</v>
      </c>
      <c r="L143" s="256"/>
      <c r="M143" s="257" t="s">
        <v>1</v>
      </c>
      <c r="N143" s="258" t="s">
        <v>45</v>
      </c>
      <c r="O143" s="72"/>
      <c r="P143" s="197">
        <f>O143*H143</f>
        <v>0</v>
      </c>
      <c r="Q143" s="197">
        <v>0</v>
      </c>
      <c r="R143" s="197">
        <f>Q143*H143</f>
        <v>0</v>
      </c>
      <c r="S143" s="197">
        <v>0</v>
      </c>
      <c r="T143" s="198">
        <f>S143*H143</f>
        <v>0</v>
      </c>
      <c r="U143" s="35"/>
      <c r="V143" s="35"/>
      <c r="W143" s="35"/>
      <c r="X143" s="35"/>
      <c r="Y143" s="35"/>
      <c r="Z143" s="35"/>
      <c r="AA143" s="35"/>
      <c r="AB143" s="35"/>
      <c r="AC143" s="35"/>
      <c r="AD143" s="35"/>
      <c r="AE143" s="35"/>
      <c r="AR143" s="199" t="s">
        <v>366</v>
      </c>
      <c r="AT143" s="199" t="s">
        <v>253</v>
      </c>
      <c r="AU143" s="199" t="s">
        <v>90</v>
      </c>
      <c r="AY143" s="18" t="s">
        <v>152</v>
      </c>
      <c r="BE143" s="200">
        <f>IF(N143="základní",J143,0)</f>
        <v>0</v>
      </c>
      <c r="BF143" s="200">
        <f>IF(N143="snížená",J143,0)</f>
        <v>0</v>
      </c>
      <c r="BG143" s="200">
        <f>IF(N143="zákl. přenesená",J143,0)</f>
        <v>0</v>
      </c>
      <c r="BH143" s="200">
        <f>IF(N143="sníž. přenesená",J143,0)</f>
        <v>0</v>
      </c>
      <c r="BI143" s="200">
        <f>IF(N143="nulová",J143,0)</f>
        <v>0</v>
      </c>
      <c r="BJ143" s="18" t="s">
        <v>88</v>
      </c>
      <c r="BK143" s="200">
        <f>ROUND(I143*H143,2)</f>
        <v>0</v>
      </c>
      <c r="BL143" s="18" t="s">
        <v>258</v>
      </c>
      <c r="BM143" s="199" t="s">
        <v>941</v>
      </c>
    </row>
    <row r="144" spans="1:65" s="2" customFormat="1" ht="11.25">
      <c r="A144" s="35"/>
      <c r="B144" s="36"/>
      <c r="C144" s="37"/>
      <c r="D144" s="201" t="s">
        <v>161</v>
      </c>
      <c r="E144" s="37"/>
      <c r="F144" s="202" t="s">
        <v>940</v>
      </c>
      <c r="G144" s="37"/>
      <c r="H144" s="37"/>
      <c r="I144" s="203"/>
      <c r="J144" s="37"/>
      <c r="K144" s="37"/>
      <c r="L144" s="40"/>
      <c r="M144" s="204"/>
      <c r="N144" s="205"/>
      <c r="O144" s="72"/>
      <c r="P144" s="72"/>
      <c r="Q144" s="72"/>
      <c r="R144" s="72"/>
      <c r="S144" s="72"/>
      <c r="T144" s="73"/>
      <c r="U144" s="35"/>
      <c r="V144" s="35"/>
      <c r="W144" s="35"/>
      <c r="X144" s="35"/>
      <c r="Y144" s="35"/>
      <c r="Z144" s="35"/>
      <c r="AA144" s="35"/>
      <c r="AB144" s="35"/>
      <c r="AC144" s="35"/>
      <c r="AD144" s="35"/>
      <c r="AE144" s="35"/>
      <c r="AT144" s="18" t="s">
        <v>161</v>
      </c>
      <c r="AU144" s="18" t="s">
        <v>90</v>
      </c>
    </row>
    <row r="145" spans="1:65" s="2" customFormat="1" ht="16.5" customHeight="1">
      <c r="A145" s="35"/>
      <c r="B145" s="36"/>
      <c r="C145" s="188" t="s">
        <v>206</v>
      </c>
      <c r="D145" s="188" t="s">
        <v>155</v>
      </c>
      <c r="E145" s="189" t="s">
        <v>942</v>
      </c>
      <c r="F145" s="190" t="s">
        <v>943</v>
      </c>
      <c r="G145" s="191" t="s">
        <v>921</v>
      </c>
      <c r="H145" s="192">
        <v>2</v>
      </c>
      <c r="I145" s="193"/>
      <c r="J145" s="194">
        <f>ROUND(I145*H145,2)</f>
        <v>0</v>
      </c>
      <c r="K145" s="190" t="s">
        <v>1</v>
      </c>
      <c r="L145" s="40"/>
      <c r="M145" s="195" t="s">
        <v>1</v>
      </c>
      <c r="N145" s="196" t="s">
        <v>45</v>
      </c>
      <c r="O145" s="72"/>
      <c r="P145" s="197">
        <f>O145*H145</f>
        <v>0</v>
      </c>
      <c r="Q145" s="197">
        <v>0</v>
      </c>
      <c r="R145" s="197">
        <f>Q145*H145</f>
        <v>0</v>
      </c>
      <c r="S145" s="197">
        <v>0</v>
      </c>
      <c r="T145" s="198">
        <f>S145*H145</f>
        <v>0</v>
      </c>
      <c r="U145" s="35"/>
      <c r="V145" s="35"/>
      <c r="W145" s="35"/>
      <c r="X145" s="35"/>
      <c r="Y145" s="35"/>
      <c r="Z145" s="35"/>
      <c r="AA145" s="35"/>
      <c r="AB145" s="35"/>
      <c r="AC145" s="35"/>
      <c r="AD145" s="35"/>
      <c r="AE145" s="35"/>
      <c r="AR145" s="199" t="s">
        <v>258</v>
      </c>
      <c r="AT145" s="199" t="s">
        <v>155</v>
      </c>
      <c r="AU145" s="199" t="s">
        <v>90</v>
      </c>
      <c r="AY145" s="18" t="s">
        <v>152</v>
      </c>
      <c r="BE145" s="200">
        <f>IF(N145="základní",J145,0)</f>
        <v>0</v>
      </c>
      <c r="BF145" s="200">
        <f>IF(N145="snížená",J145,0)</f>
        <v>0</v>
      </c>
      <c r="BG145" s="200">
        <f>IF(N145="zákl. přenesená",J145,0)</f>
        <v>0</v>
      </c>
      <c r="BH145" s="200">
        <f>IF(N145="sníž. přenesená",J145,0)</f>
        <v>0</v>
      </c>
      <c r="BI145" s="200">
        <f>IF(N145="nulová",J145,0)</f>
        <v>0</v>
      </c>
      <c r="BJ145" s="18" t="s">
        <v>88</v>
      </c>
      <c r="BK145" s="200">
        <f>ROUND(I145*H145,2)</f>
        <v>0</v>
      </c>
      <c r="BL145" s="18" t="s">
        <v>258</v>
      </c>
      <c r="BM145" s="199" t="s">
        <v>944</v>
      </c>
    </row>
    <row r="146" spans="1:65" s="2" customFormat="1" ht="11.25">
      <c r="A146" s="35"/>
      <c r="B146" s="36"/>
      <c r="C146" s="37"/>
      <c r="D146" s="201" t="s">
        <v>161</v>
      </c>
      <c r="E146" s="37"/>
      <c r="F146" s="202" t="s">
        <v>943</v>
      </c>
      <c r="G146" s="37"/>
      <c r="H146" s="37"/>
      <c r="I146" s="203"/>
      <c r="J146" s="37"/>
      <c r="K146" s="37"/>
      <c r="L146" s="40"/>
      <c r="M146" s="204"/>
      <c r="N146" s="205"/>
      <c r="O146" s="72"/>
      <c r="P146" s="72"/>
      <c r="Q146" s="72"/>
      <c r="R146" s="72"/>
      <c r="S146" s="72"/>
      <c r="T146" s="73"/>
      <c r="U146" s="35"/>
      <c r="V146" s="35"/>
      <c r="W146" s="35"/>
      <c r="X146" s="35"/>
      <c r="Y146" s="35"/>
      <c r="Z146" s="35"/>
      <c r="AA146" s="35"/>
      <c r="AB146" s="35"/>
      <c r="AC146" s="35"/>
      <c r="AD146" s="35"/>
      <c r="AE146" s="35"/>
      <c r="AT146" s="18" t="s">
        <v>161</v>
      </c>
      <c r="AU146" s="18" t="s">
        <v>90</v>
      </c>
    </row>
    <row r="147" spans="1:65" s="2" customFormat="1" ht="16.5" customHeight="1">
      <c r="A147" s="35"/>
      <c r="B147" s="36"/>
      <c r="C147" s="249" t="s">
        <v>220</v>
      </c>
      <c r="D147" s="249" t="s">
        <v>253</v>
      </c>
      <c r="E147" s="250" t="s">
        <v>945</v>
      </c>
      <c r="F147" s="251" t="s">
        <v>946</v>
      </c>
      <c r="G147" s="252" t="s">
        <v>921</v>
      </c>
      <c r="H147" s="253">
        <v>2</v>
      </c>
      <c r="I147" s="254"/>
      <c r="J147" s="255">
        <f>ROUND(I147*H147,2)</f>
        <v>0</v>
      </c>
      <c r="K147" s="251" t="s">
        <v>1</v>
      </c>
      <c r="L147" s="256"/>
      <c r="M147" s="257" t="s">
        <v>1</v>
      </c>
      <c r="N147" s="258" t="s">
        <v>45</v>
      </c>
      <c r="O147" s="72"/>
      <c r="P147" s="197">
        <f>O147*H147</f>
        <v>0</v>
      </c>
      <c r="Q147" s="197">
        <v>0</v>
      </c>
      <c r="R147" s="197">
        <f>Q147*H147</f>
        <v>0</v>
      </c>
      <c r="S147" s="197">
        <v>0</v>
      </c>
      <c r="T147" s="198">
        <f>S147*H147</f>
        <v>0</v>
      </c>
      <c r="U147" s="35"/>
      <c r="V147" s="35"/>
      <c r="W147" s="35"/>
      <c r="X147" s="35"/>
      <c r="Y147" s="35"/>
      <c r="Z147" s="35"/>
      <c r="AA147" s="35"/>
      <c r="AB147" s="35"/>
      <c r="AC147" s="35"/>
      <c r="AD147" s="35"/>
      <c r="AE147" s="35"/>
      <c r="AR147" s="199" t="s">
        <v>366</v>
      </c>
      <c r="AT147" s="199" t="s">
        <v>253</v>
      </c>
      <c r="AU147" s="199" t="s">
        <v>90</v>
      </c>
      <c r="AY147" s="18" t="s">
        <v>152</v>
      </c>
      <c r="BE147" s="200">
        <f>IF(N147="základní",J147,0)</f>
        <v>0</v>
      </c>
      <c r="BF147" s="200">
        <f>IF(N147="snížená",J147,0)</f>
        <v>0</v>
      </c>
      <c r="BG147" s="200">
        <f>IF(N147="zákl. přenesená",J147,0)</f>
        <v>0</v>
      </c>
      <c r="BH147" s="200">
        <f>IF(N147="sníž. přenesená",J147,0)</f>
        <v>0</v>
      </c>
      <c r="BI147" s="200">
        <f>IF(N147="nulová",J147,0)</f>
        <v>0</v>
      </c>
      <c r="BJ147" s="18" t="s">
        <v>88</v>
      </c>
      <c r="BK147" s="200">
        <f>ROUND(I147*H147,2)</f>
        <v>0</v>
      </c>
      <c r="BL147" s="18" t="s">
        <v>258</v>
      </c>
      <c r="BM147" s="199" t="s">
        <v>947</v>
      </c>
    </row>
    <row r="148" spans="1:65" s="2" customFormat="1" ht="11.25">
      <c r="A148" s="35"/>
      <c r="B148" s="36"/>
      <c r="C148" s="37"/>
      <c r="D148" s="201" t="s">
        <v>161</v>
      </c>
      <c r="E148" s="37"/>
      <c r="F148" s="202" t="s">
        <v>946</v>
      </c>
      <c r="G148" s="37"/>
      <c r="H148" s="37"/>
      <c r="I148" s="203"/>
      <c r="J148" s="37"/>
      <c r="K148" s="37"/>
      <c r="L148" s="40"/>
      <c r="M148" s="204"/>
      <c r="N148" s="205"/>
      <c r="O148" s="72"/>
      <c r="P148" s="72"/>
      <c r="Q148" s="72"/>
      <c r="R148" s="72"/>
      <c r="S148" s="72"/>
      <c r="T148" s="73"/>
      <c r="U148" s="35"/>
      <c r="V148" s="35"/>
      <c r="W148" s="35"/>
      <c r="X148" s="35"/>
      <c r="Y148" s="35"/>
      <c r="Z148" s="35"/>
      <c r="AA148" s="35"/>
      <c r="AB148" s="35"/>
      <c r="AC148" s="35"/>
      <c r="AD148" s="35"/>
      <c r="AE148" s="35"/>
      <c r="AT148" s="18" t="s">
        <v>161</v>
      </c>
      <c r="AU148" s="18" t="s">
        <v>90</v>
      </c>
    </row>
    <row r="149" spans="1:65" s="2" customFormat="1" ht="16.5" customHeight="1">
      <c r="A149" s="35"/>
      <c r="B149" s="36"/>
      <c r="C149" s="188" t="s">
        <v>225</v>
      </c>
      <c r="D149" s="188" t="s">
        <v>155</v>
      </c>
      <c r="E149" s="189" t="s">
        <v>948</v>
      </c>
      <c r="F149" s="190" t="s">
        <v>949</v>
      </c>
      <c r="G149" s="191" t="s">
        <v>921</v>
      </c>
      <c r="H149" s="192">
        <v>4</v>
      </c>
      <c r="I149" s="193"/>
      <c r="J149" s="194">
        <f>ROUND(I149*H149,2)</f>
        <v>0</v>
      </c>
      <c r="K149" s="190" t="s">
        <v>1</v>
      </c>
      <c r="L149" s="40"/>
      <c r="M149" s="195" t="s">
        <v>1</v>
      </c>
      <c r="N149" s="196" t="s">
        <v>45</v>
      </c>
      <c r="O149" s="72"/>
      <c r="P149" s="197">
        <f>O149*H149</f>
        <v>0</v>
      </c>
      <c r="Q149" s="197">
        <v>0</v>
      </c>
      <c r="R149" s="197">
        <f>Q149*H149</f>
        <v>0</v>
      </c>
      <c r="S149" s="197">
        <v>0</v>
      </c>
      <c r="T149" s="198">
        <f>S149*H149</f>
        <v>0</v>
      </c>
      <c r="U149" s="35"/>
      <c r="V149" s="35"/>
      <c r="W149" s="35"/>
      <c r="X149" s="35"/>
      <c r="Y149" s="35"/>
      <c r="Z149" s="35"/>
      <c r="AA149" s="35"/>
      <c r="AB149" s="35"/>
      <c r="AC149" s="35"/>
      <c r="AD149" s="35"/>
      <c r="AE149" s="35"/>
      <c r="AR149" s="199" t="s">
        <v>258</v>
      </c>
      <c r="AT149" s="199" t="s">
        <v>155</v>
      </c>
      <c r="AU149" s="199" t="s">
        <v>90</v>
      </c>
      <c r="AY149" s="18" t="s">
        <v>152</v>
      </c>
      <c r="BE149" s="200">
        <f>IF(N149="základní",J149,0)</f>
        <v>0</v>
      </c>
      <c r="BF149" s="200">
        <f>IF(N149="snížená",J149,0)</f>
        <v>0</v>
      </c>
      <c r="BG149" s="200">
        <f>IF(N149="zákl. přenesená",J149,0)</f>
        <v>0</v>
      </c>
      <c r="BH149" s="200">
        <f>IF(N149="sníž. přenesená",J149,0)</f>
        <v>0</v>
      </c>
      <c r="BI149" s="200">
        <f>IF(N149="nulová",J149,0)</f>
        <v>0</v>
      </c>
      <c r="BJ149" s="18" t="s">
        <v>88</v>
      </c>
      <c r="BK149" s="200">
        <f>ROUND(I149*H149,2)</f>
        <v>0</v>
      </c>
      <c r="BL149" s="18" t="s">
        <v>258</v>
      </c>
      <c r="BM149" s="199" t="s">
        <v>950</v>
      </c>
    </row>
    <row r="150" spans="1:65" s="2" customFormat="1" ht="11.25">
      <c r="A150" s="35"/>
      <c r="B150" s="36"/>
      <c r="C150" s="37"/>
      <c r="D150" s="201" t="s">
        <v>161</v>
      </c>
      <c r="E150" s="37"/>
      <c r="F150" s="202" t="s">
        <v>949</v>
      </c>
      <c r="G150" s="37"/>
      <c r="H150" s="37"/>
      <c r="I150" s="203"/>
      <c r="J150" s="37"/>
      <c r="K150" s="37"/>
      <c r="L150" s="40"/>
      <c r="M150" s="204"/>
      <c r="N150" s="205"/>
      <c r="O150" s="72"/>
      <c r="P150" s="72"/>
      <c r="Q150" s="72"/>
      <c r="R150" s="72"/>
      <c r="S150" s="72"/>
      <c r="T150" s="73"/>
      <c r="U150" s="35"/>
      <c r="V150" s="35"/>
      <c r="W150" s="35"/>
      <c r="X150" s="35"/>
      <c r="Y150" s="35"/>
      <c r="Z150" s="35"/>
      <c r="AA150" s="35"/>
      <c r="AB150" s="35"/>
      <c r="AC150" s="35"/>
      <c r="AD150" s="35"/>
      <c r="AE150" s="35"/>
      <c r="AT150" s="18" t="s">
        <v>161</v>
      </c>
      <c r="AU150" s="18" t="s">
        <v>90</v>
      </c>
    </row>
    <row r="151" spans="1:65" s="2" customFormat="1" ht="16.5" customHeight="1">
      <c r="A151" s="35"/>
      <c r="B151" s="36"/>
      <c r="C151" s="249" t="s">
        <v>231</v>
      </c>
      <c r="D151" s="249" t="s">
        <v>253</v>
      </c>
      <c r="E151" s="250" t="s">
        <v>951</v>
      </c>
      <c r="F151" s="251" t="s">
        <v>952</v>
      </c>
      <c r="G151" s="252" t="s">
        <v>921</v>
      </c>
      <c r="H151" s="253">
        <v>4</v>
      </c>
      <c r="I151" s="254"/>
      <c r="J151" s="255">
        <f>ROUND(I151*H151,2)</f>
        <v>0</v>
      </c>
      <c r="K151" s="251" t="s">
        <v>1</v>
      </c>
      <c r="L151" s="256"/>
      <c r="M151" s="257" t="s">
        <v>1</v>
      </c>
      <c r="N151" s="258" t="s">
        <v>45</v>
      </c>
      <c r="O151" s="72"/>
      <c r="P151" s="197">
        <f>O151*H151</f>
        <v>0</v>
      </c>
      <c r="Q151" s="197">
        <v>0</v>
      </c>
      <c r="R151" s="197">
        <f>Q151*H151</f>
        <v>0</v>
      </c>
      <c r="S151" s="197">
        <v>0</v>
      </c>
      <c r="T151" s="198">
        <f>S151*H151</f>
        <v>0</v>
      </c>
      <c r="U151" s="35"/>
      <c r="V151" s="35"/>
      <c r="W151" s="35"/>
      <c r="X151" s="35"/>
      <c r="Y151" s="35"/>
      <c r="Z151" s="35"/>
      <c r="AA151" s="35"/>
      <c r="AB151" s="35"/>
      <c r="AC151" s="35"/>
      <c r="AD151" s="35"/>
      <c r="AE151" s="35"/>
      <c r="AR151" s="199" t="s">
        <v>366</v>
      </c>
      <c r="AT151" s="199" t="s">
        <v>253</v>
      </c>
      <c r="AU151" s="199" t="s">
        <v>90</v>
      </c>
      <c r="AY151" s="18" t="s">
        <v>152</v>
      </c>
      <c r="BE151" s="200">
        <f>IF(N151="základní",J151,0)</f>
        <v>0</v>
      </c>
      <c r="BF151" s="200">
        <f>IF(N151="snížená",J151,0)</f>
        <v>0</v>
      </c>
      <c r="BG151" s="200">
        <f>IF(N151="zákl. přenesená",J151,0)</f>
        <v>0</v>
      </c>
      <c r="BH151" s="200">
        <f>IF(N151="sníž. přenesená",J151,0)</f>
        <v>0</v>
      </c>
      <c r="BI151" s="200">
        <f>IF(N151="nulová",J151,0)</f>
        <v>0</v>
      </c>
      <c r="BJ151" s="18" t="s">
        <v>88</v>
      </c>
      <c r="BK151" s="200">
        <f>ROUND(I151*H151,2)</f>
        <v>0</v>
      </c>
      <c r="BL151" s="18" t="s">
        <v>258</v>
      </c>
      <c r="BM151" s="199" t="s">
        <v>953</v>
      </c>
    </row>
    <row r="152" spans="1:65" s="2" customFormat="1" ht="11.25">
      <c r="A152" s="35"/>
      <c r="B152" s="36"/>
      <c r="C152" s="37"/>
      <c r="D152" s="201" t="s">
        <v>161</v>
      </c>
      <c r="E152" s="37"/>
      <c r="F152" s="202" t="s">
        <v>952</v>
      </c>
      <c r="G152" s="37"/>
      <c r="H152" s="37"/>
      <c r="I152" s="203"/>
      <c r="J152" s="37"/>
      <c r="K152" s="37"/>
      <c r="L152" s="40"/>
      <c r="M152" s="204"/>
      <c r="N152" s="205"/>
      <c r="O152" s="72"/>
      <c r="P152" s="72"/>
      <c r="Q152" s="72"/>
      <c r="R152" s="72"/>
      <c r="S152" s="72"/>
      <c r="T152" s="73"/>
      <c r="U152" s="35"/>
      <c r="V152" s="35"/>
      <c r="W152" s="35"/>
      <c r="X152" s="35"/>
      <c r="Y152" s="35"/>
      <c r="Z152" s="35"/>
      <c r="AA152" s="35"/>
      <c r="AB152" s="35"/>
      <c r="AC152" s="35"/>
      <c r="AD152" s="35"/>
      <c r="AE152" s="35"/>
      <c r="AT152" s="18" t="s">
        <v>161</v>
      </c>
      <c r="AU152" s="18" t="s">
        <v>90</v>
      </c>
    </row>
    <row r="153" spans="1:65" s="2" customFormat="1" ht="16.5" customHeight="1">
      <c r="A153" s="35"/>
      <c r="B153" s="36"/>
      <c r="C153" s="188" t="s">
        <v>237</v>
      </c>
      <c r="D153" s="188" t="s">
        <v>155</v>
      </c>
      <c r="E153" s="189" t="s">
        <v>954</v>
      </c>
      <c r="F153" s="190" t="s">
        <v>955</v>
      </c>
      <c r="G153" s="191" t="s">
        <v>921</v>
      </c>
      <c r="H153" s="192">
        <v>2</v>
      </c>
      <c r="I153" s="193"/>
      <c r="J153" s="194">
        <f>ROUND(I153*H153,2)</f>
        <v>0</v>
      </c>
      <c r="K153" s="190" t="s">
        <v>1</v>
      </c>
      <c r="L153" s="40"/>
      <c r="M153" s="195" t="s">
        <v>1</v>
      </c>
      <c r="N153" s="196" t="s">
        <v>45</v>
      </c>
      <c r="O153" s="72"/>
      <c r="P153" s="197">
        <f>O153*H153</f>
        <v>0</v>
      </c>
      <c r="Q153" s="197">
        <v>0</v>
      </c>
      <c r="R153" s="197">
        <f>Q153*H153</f>
        <v>0</v>
      </c>
      <c r="S153" s="197">
        <v>0</v>
      </c>
      <c r="T153" s="198">
        <f>S153*H153</f>
        <v>0</v>
      </c>
      <c r="U153" s="35"/>
      <c r="V153" s="35"/>
      <c r="W153" s="35"/>
      <c r="X153" s="35"/>
      <c r="Y153" s="35"/>
      <c r="Z153" s="35"/>
      <c r="AA153" s="35"/>
      <c r="AB153" s="35"/>
      <c r="AC153" s="35"/>
      <c r="AD153" s="35"/>
      <c r="AE153" s="35"/>
      <c r="AR153" s="199" t="s">
        <v>258</v>
      </c>
      <c r="AT153" s="199" t="s">
        <v>155</v>
      </c>
      <c r="AU153" s="199" t="s">
        <v>90</v>
      </c>
      <c r="AY153" s="18" t="s">
        <v>152</v>
      </c>
      <c r="BE153" s="200">
        <f>IF(N153="základní",J153,0)</f>
        <v>0</v>
      </c>
      <c r="BF153" s="200">
        <f>IF(N153="snížená",J153,0)</f>
        <v>0</v>
      </c>
      <c r="BG153" s="200">
        <f>IF(N153="zákl. přenesená",J153,0)</f>
        <v>0</v>
      </c>
      <c r="BH153" s="200">
        <f>IF(N153="sníž. přenesená",J153,0)</f>
        <v>0</v>
      </c>
      <c r="BI153" s="200">
        <f>IF(N153="nulová",J153,0)</f>
        <v>0</v>
      </c>
      <c r="BJ153" s="18" t="s">
        <v>88</v>
      </c>
      <c r="BK153" s="200">
        <f>ROUND(I153*H153,2)</f>
        <v>0</v>
      </c>
      <c r="BL153" s="18" t="s">
        <v>258</v>
      </c>
      <c r="BM153" s="199" t="s">
        <v>956</v>
      </c>
    </row>
    <row r="154" spans="1:65" s="2" customFormat="1" ht="11.25">
      <c r="A154" s="35"/>
      <c r="B154" s="36"/>
      <c r="C154" s="37"/>
      <c r="D154" s="201" t="s">
        <v>161</v>
      </c>
      <c r="E154" s="37"/>
      <c r="F154" s="202" t="s">
        <v>955</v>
      </c>
      <c r="G154" s="37"/>
      <c r="H154" s="37"/>
      <c r="I154" s="203"/>
      <c r="J154" s="37"/>
      <c r="K154" s="37"/>
      <c r="L154" s="40"/>
      <c r="M154" s="204"/>
      <c r="N154" s="205"/>
      <c r="O154" s="72"/>
      <c r="P154" s="72"/>
      <c r="Q154" s="72"/>
      <c r="R154" s="72"/>
      <c r="S154" s="72"/>
      <c r="T154" s="73"/>
      <c r="U154" s="35"/>
      <c r="V154" s="35"/>
      <c r="W154" s="35"/>
      <c r="X154" s="35"/>
      <c r="Y154" s="35"/>
      <c r="Z154" s="35"/>
      <c r="AA154" s="35"/>
      <c r="AB154" s="35"/>
      <c r="AC154" s="35"/>
      <c r="AD154" s="35"/>
      <c r="AE154" s="35"/>
      <c r="AT154" s="18" t="s">
        <v>161</v>
      </c>
      <c r="AU154" s="18" t="s">
        <v>90</v>
      </c>
    </row>
    <row r="155" spans="1:65" s="2" customFormat="1" ht="16.5" customHeight="1">
      <c r="A155" s="35"/>
      <c r="B155" s="36"/>
      <c r="C155" s="249" t="s">
        <v>243</v>
      </c>
      <c r="D155" s="249" t="s">
        <v>253</v>
      </c>
      <c r="E155" s="250" t="s">
        <v>957</v>
      </c>
      <c r="F155" s="251" t="s">
        <v>958</v>
      </c>
      <c r="G155" s="252" t="s">
        <v>921</v>
      </c>
      <c r="H155" s="253">
        <v>2</v>
      </c>
      <c r="I155" s="254"/>
      <c r="J155" s="255">
        <f>ROUND(I155*H155,2)</f>
        <v>0</v>
      </c>
      <c r="K155" s="251" t="s">
        <v>1</v>
      </c>
      <c r="L155" s="256"/>
      <c r="M155" s="257" t="s">
        <v>1</v>
      </c>
      <c r="N155" s="258" t="s">
        <v>45</v>
      </c>
      <c r="O155" s="72"/>
      <c r="P155" s="197">
        <f>O155*H155</f>
        <v>0</v>
      </c>
      <c r="Q155" s="197">
        <v>0</v>
      </c>
      <c r="R155" s="197">
        <f>Q155*H155</f>
        <v>0</v>
      </c>
      <c r="S155" s="197">
        <v>0</v>
      </c>
      <c r="T155" s="198">
        <f>S155*H155</f>
        <v>0</v>
      </c>
      <c r="U155" s="35"/>
      <c r="V155" s="35"/>
      <c r="W155" s="35"/>
      <c r="X155" s="35"/>
      <c r="Y155" s="35"/>
      <c r="Z155" s="35"/>
      <c r="AA155" s="35"/>
      <c r="AB155" s="35"/>
      <c r="AC155" s="35"/>
      <c r="AD155" s="35"/>
      <c r="AE155" s="35"/>
      <c r="AR155" s="199" t="s">
        <v>366</v>
      </c>
      <c r="AT155" s="199" t="s">
        <v>253</v>
      </c>
      <c r="AU155" s="199" t="s">
        <v>90</v>
      </c>
      <c r="AY155" s="18" t="s">
        <v>152</v>
      </c>
      <c r="BE155" s="200">
        <f>IF(N155="základní",J155,0)</f>
        <v>0</v>
      </c>
      <c r="BF155" s="200">
        <f>IF(N155="snížená",J155,0)</f>
        <v>0</v>
      </c>
      <c r="BG155" s="200">
        <f>IF(N155="zákl. přenesená",J155,0)</f>
        <v>0</v>
      </c>
      <c r="BH155" s="200">
        <f>IF(N155="sníž. přenesená",J155,0)</f>
        <v>0</v>
      </c>
      <c r="BI155" s="200">
        <f>IF(N155="nulová",J155,0)</f>
        <v>0</v>
      </c>
      <c r="BJ155" s="18" t="s">
        <v>88</v>
      </c>
      <c r="BK155" s="200">
        <f>ROUND(I155*H155,2)</f>
        <v>0</v>
      </c>
      <c r="BL155" s="18" t="s">
        <v>258</v>
      </c>
      <c r="BM155" s="199" t="s">
        <v>959</v>
      </c>
    </row>
    <row r="156" spans="1:65" s="2" customFormat="1" ht="11.25">
      <c r="A156" s="35"/>
      <c r="B156" s="36"/>
      <c r="C156" s="37"/>
      <c r="D156" s="201" t="s">
        <v>161</v>
      </c>
      <c r="E156" s="37"/>
      <c r="F156" s="202" t="s">
        <v>958</v>
      </c>
      <c r="G156" s="37"/>
      <c r="H156" s="37"/>
      <c r="I156" s="203"/>
      <c r="J156" s="37"/>
      <c r="K156" s="37"/>
      <c r="L156" s="40"/>
      <c r="M156" s="204"/>
      <c r="N156" s="205"/>
      <c r="O156" s="72"/>
      <c r="P156" s="72"/>
      <c r="Q156" s="72"/>
      <c r="R156" s="72"/>
      <c r="S156" s="72"/>
      <c r="T156" s="73"/>
      <c r="U156" s="35"/>
      <c r="V156" s="35"/>
      <c r="W156" s="35"/>
      <c r="X156" s="35"/>
      <c r="Y156" s="35"/>
      <c r="Z156" s="35"/>
      <c r="AA156" s="35"/>
      <c r="AB156" s="35"/>
      <c r="AC156" s="35"/>
      <c r="AD156" s="35"/>
      <c r="AE156" s="35"/>
      <c r="AT156" s="18" t="s">
        <v>161</v>
      </c>
      <c r="AU156" s="18" t="s">
        <v>90</v>
      </c>
    </row>
    <row r="157" spans="1:65" s="2" customFormat="1" ht="16.5" customHeight="1">
      <c r="A157" s="35"/>
      <c r="B157" s="36"/>
      <c r="C157" s="188" t="s">
        <v>248</v>
      </c>
      <c r="D157" s="188" t="s">
        <v>155</v>
      </c>
      <c r="E157" s="189" t="s">
        <v>960</v>
      </c>
      <c r="F157" s="190" t="s">
        <v>961</v>
      </c>
      <c r="G157" s="191" t="s">
        <v>921</v>
      </c>
      <c r="H157" s="192">
        <v>9</v>
      </c>
      <c r="I157" s="193"/>
      <c r="J157" s="194">
        <f>ROUND(I157*H157,2)</f>
        <v>0</v>
      </c>
      <c r="K157" s="190" t="s">
        <v>1</v>
      </c>
      <c r="L157" s="40"/>
      <c r="M157" s="195" t="s">
        <v>1</v>
      </c>
      <c r="N157" s="196" t="s">
        <v>45</v>
      </c>
      <c r="O157" s="72"/>
      <c r="P157" s="197">
        <f>O157*H157</f>
        <v>0</v>
      </c>
      <c r="Q157" s="197">
        <v>0</v>
      </c>
      <c r="R157" s="197">
        <f>Q157*H157</f>
        <v>0</v>
      </c>
      <c r="S157" s="197">
        <v>0</v>
      </c>
      <c r="T157" s="198">
        <f>S157*H157</f>
        <v>0</v>
      </c>
      <c r="U157" s="35"/>
      <c r="V157" s="35"/>
      <c r="W157" s="35"/>
      <c r="X157" s="35"/>
      <c r="Y157" s="35"/>
      <c r="Z157" s="35"/>
      <c r="AA157" s="35"/>
      <c r="AB157" s="35"/>
      <c r="AC157" s="35"/>
      <c r="AD157" s="35"/>
      <c r="AE157" s="35"/>
      <c r="AR157" s="199" t="s">
        <v>258</v>
      </c>
      <c r="AT157" s="199" t="s">
        <v>155</v>
      </c>
      <c r="AU157" s="199" t="s">
        <v>90</v>
      </c>
      <c r="AY157" s="18" t="s">
        <v>152</v>
      </c>
      <c r="BE157" s="200">
        <f>IF(N157="základní",J157,0)</f>
        <v>0</v>
      </c>
      <c r="BF157" s="200">
        <f>IF(N157="snížená",J157,0)</f>
        <v>0</v>
      </c>
      <c r="BG157" s="200">
        <f>IF(N157="zákl. přenesená",J157,0)</f>
        <v>0</v>
      </c>
      <c r="BH157" s="200">
        <f>IF(N157="sníž. přenesená",J157,0)</f>
        <v>0</v>
      </c>
      <c r="BI157" s="200">
        <f>IF(N157="nulová",J157,0)</f>
        <v>0</v>
      </c>
      <c r="BJ157" s="18" t="s">
        <v>88</v>
      </c>
      <c r="BK157" s="200">
        <f>ROUND(I157*H157,2)</f>
        <v>0</v>
      </c>
      <c r="BL157" s="18" t="s">
        <v>258</v>
      </c>
      <c r="BM157" s="199" t="s">
        <v>962</v>
      </c>
    </row>
    <row r="158" spans="1:65" s="2" customFormat="1" ht="11.25">
      <c r="A158" s="35"/>
      <c r="B158" s="36"/>
      <c r="C158" s="37"/>
      <c r="D158" s="201" t="s">
        <v>161</v>
      </c>
      <c r="E158" s="37"/>
      <c r="F158" s="202" t="s">
        <v>961</v>
      </c>
      <c r="G158" s="37"/>
      <c r="H158" s="37"/>
      <c r="I158" s="203"/>
      <c r="J158" s="37"/>
      <c r="K158" s="37"/>
      <c r="L158" s="40"/>
      <c r="M158" s="204"/>
      <c r="N158" s="205"/>
      <c r="O158" s="72"/>
      <c r="P158" s="72"/>
      <c r="Q158" s="72"/>
      <c r="R158" s="72"/>
      <c r="S158" s="72"/>
      <c r="T158" s="73"/>
      <c r="U158" s="35"/>
      <c r="V158" s="35"/>
      <c r="W158" s="35"/>
      <c r="X158" s="35"/>
      <c r="Y158" s="35"/>
      <c r="Z158" s="35"/>
      <c r="AA158" s="35"/>
      <c r="AB158" s="35"/>
      <c r="AC158" s="35"/>
      <c r="AD158" s="35"/>
      <c r="AE158" s="35"/>
      <c r="AT158" s="18" t="s">
        <v>161</v>
      </c>
      <c r="AU158" s="18" t="s">
        <v>90</v>
      </c>
    </row>
    <row r="159" spans="1:65" s="2" customFormat="1" ht="16.5" customHeight="1">
      <c r="A159" s="35"/>
      <c r="B159" s="36"/>
      <c r="C159" s="249" t="s">
        <v>8</v>
      </c>
      <c r="D159" s="249" t="s">
        <v>253</v>
      </c>
      <c r="E159" s="250" t="s">
        <v>963</v>
      </c>
      <c r="F159" s="251" t="s">
        <v>964</v>
      </c>
      <c r="G159" s="252" t="s">
        <v>921</v>
      </c>
      <c r="H159" s="253">
        <v>9</v>
      </c>
      <c r="I159" s="254"/>
      <c r="J159" s="255">
        <f>ROUND(I159*H159,2)</f>
        <v>0</v>
      </c>
      <c r="K159" s="251" t="s">
        <v>1</v>
      </c>
      <c r="L159" s="256"/>
      <c r="M159" s="257" t="s">
        <v>1</v>
      </c>
      <c r="N159" s="258" t="s">
        <v>45</v>
      </c>
      <c r="O159" s="72"/>
      <c r="P159" s="197">
        <f>O159*H159</f>
        <v>0</v>
      </c>
      <c r="Q159" s="197">
        <v>0</v>
      </c>
      <c r="R159" s="197">
        <f>Q159*H159</f>
        <v>0</v>
      </c>
      <c r="S159" s="197">
        <v>0</v>
      </c>
      <c r="T159" s="198">
        <f>S159*H159</f>
        <v>0</v>
      </c>
      <c r="U159" s="35"/>
      <c r="V159" s="35"/>
      <c r="W159" s="35"/>
      <c r="X159" s="35"/>
      <c r="Y159" s="35"/>
      <c r="Z159" s="35"/>
      <c r="AA159" s="35"/>
      <c r="AB159" s="35"/>
      <c r="AC159" s="35"/>
      <c r="AD159" s="35"/>
      <c r="AE159" s="35"/>
      <c r="AR159" s="199" t="s">
        <v>366</v>
      </c>
      <c r="AT159" s="199" t="s">
        <v>253</v>
      </c>
      <c r="AU159" s="199" t="s">
        <v>90</v>
      </c>
      <c r="AY159" s="18" t="s">
        <v>152</v>
      </c>
      <c r="BE159" s="200">
        <f>IF(N159="základní",J159,0)</f>
        <v>0</v>
      </c>
      <c r="BF159" s="200">
        <f>IF(N159="snížená",J159,0)</f>
        <v>0</v>
      </c>
      <c r="BG159" s="200">
        <f>IF(N159="zákl. přenesená",J159,0)</f>
        <v>0</v>
      </c>
      <c r="BH159" s="200">
        <f>IF(N159="sníž. přenesená",J159,0)</f>
        <v>0</v>
      </c>
      <c r="BI159" s="200">
        <f>IF(N159="nulová",J159,0)</f>
        <v>0</v>
      </c>
      <c r="BJ159" s="18" t="s">
        <v>88</v>
      </c>
      <c r="BK159" s="200">
        <f>ROUND(I159*H159,2)</f>
        <v>0</v>
      </c>
      <c r="BL159" s="18" t="s">
        <v>258</v>
      </c>
      <c r="BM159" s="199" t="s">
        <v>965</v>
      </c>
    </row>
    <row r="160" spans="1:65" s="2" customFormat="1" ht="11.25">
      <c r="A160" s="35"/>
      <c r="B160" s="36"/>
      <c r="C160" s="37"/>
      <c r="D160" s="201" t="s">
        <v>161</v>
      </c>
      <c r="E160" s="37"/>
      <c r="F160" s="202" t="s">
        <v>964</v>
      </c>
      <c r="G160" s="37"/>
      <c r="H160" s="37"/>
      <c r="I160" s="203"/>
      <c r="J160" s="37"/>
      <c r="K160" s="37"/>
      <c r="L160" s="40"/>
      <c r="M160" s="204"/>
      <c r="N160" s="205"/>
      <c r="O160" s="72"/>
      <c r="P160" s="72"/>
      <c r="Q160" s="72"/>
      <c r="R160" s="72"/>
      <c r="S160" s="72"/>
      <c r="T160" s="73"/>
      <c r="U160" s="35"/>
      <c r="V160" s="35"/>
      <c r="W160" s="35"/>
      <c r="X160" s="35"/>
      <c r="Y160" s="35"/>
      <c r="Z160" s="35"/>
      <c r="AA160" s="35"/>
      <c r="AB160" s="35"/>
      <c r="AC160" s="35"/>
      <c r="AD160" s="35"/>
      <c r="AE160" s="35"/>
      <c r="AT160" s="18" t="s">
        <v>161</v>
      </c>
      <c r="AU160" s="18" t="s">
        <v>90</v>
      </c>
    </row>
    <row r="161" spans="1:65" s="2" customFormat="1" ht="16.5" customHeight="1">
      <c r="A161" s="35"/>
      <c r="B161" s="36"/>
      <c r="C161" s="188" t="s">
        <v>258</v>
      </c>
      <c r="D161" s="188" t="s">
        <v>155</v>
      </c>
      <c r="E161" s="189" t="s">
        <v>966</v>
      </c>
      <c r="F161" s="190" t="s">
        <v>967</v>
      </c>
      <c r="G161" s="191" t="s">
        <v>921</v>
      </c>
      <c r="H161" s="192">
        <v>40</v>
      </c>
      <c r="I161" s="193"/>
      <c r="J161" s="194">
        <f>ROUND(I161*H161,2)</f>
        <v>0</v>
      </c>
      <c r="K161" s="190" t="s">
        <v>1</v>
      </c>
      <c r="L161" s="40"/>
      <c r="M161" s="195" t="s">
        <v>1</v>
      </c>
      <c r="N161" s="196" t="s">
        <v>45</v>
      </c>
      <c r="O161" s="72"/>
      <c r="P161" s="197">
        <f>O161*H161</f>
        <v>0</v>
      </c>
      <c r="Q161" s="197">
        <v>0</v>
      </c>
      <c r="R161" s="197">
        <f>Q161*H161</f>
        <v>0</v>
      </c>
      <c r="S161" s="197">
        <v>0</v>
      </c>
      <c r="T161" s="198">
        <f>S161*H161</f>
        <v>0</v>
      </c>
      <c r="U161" s="35"/>
      <c r="V161" s="35"/>
      <c r="W161" s="35"/>
      <c r="X161" s="35"/>
      <c r="Y161" s="35"/>
      <c r="Z161" s="35"/>
      <c r="AA161" s="35"/>
      <c r="AB161" s="35"/>
      <c r="AC161" s="35"/>
      <c r="AD161" s="35"/>
      <c r="AE161" s="35"/>
      <c r="AR161" s="199" t="s">
        <v>258</v>
      </c>
      <c r="AT161" s="199" t="s">
        <v>155</v>
      </c>
      <c r="AU161" s="199" t="s">
        <v>90</v>
      </c>
      <c r="AY161" s="18" t="s">
        <v>152</v>
      </c>
      <c r="BE161" s="200">
        <f>IF(N161="základní",J161,0)</f>
        <v>0</v>
      </c>
      <c r="BF161" s="200">
        <f>IF(N161="snížená",J161,0)</f>
        <v>0</v>
      </c>
      <c r="BG161" s="200">
        <f>IF(N161="zákl. přenesená",J161,0)</f>
        <v>0</v>
      </c>
      <c r="BH161" s="200">
        <f>IF(N161="sníž. přenesená",J161,0)</f>
        <v>0</v>
      </c>
      <c r="BI161" s="200">
        <f>IF(N161="nulová",J161,0)</f>
        <v>0</v>
      </c>
      <c r="BJ161" s="18" t="s">
        <v>88</v>
      </c>
      <c r="BK161" s="200">
        <f>ROUND(I161*H161,2)</f>
        <v>0</v>
      </c>
      <c r="BL161" s="18" t="s">
        <v>258</v>
      </c>
      <c r="BM161" s="199" t="s">
        <v>968</v>
      </c>
    </row>
    <row r="162" spans="1:65" s="2" customFormat="1" ht="11.25">
      <c r="A162" s="35"/>
      <c r="B162" s="36"/>
      <c r="C162" s="37"/>
      <c r="D162" s="201" t="s">
        <v>161</v>
      </c>
      <c r="E162" s="37"/>
      <c r="F162" s="202" t="s">
        <v>967</v>
      </c>
      <c r="G162" s="37"/>
      <c r="H162" s="37"/>
      <c r="I162" s="203"/>
      <c r="J162" s="37"/>
      <c r="K162" s="37"/>
      <c r="L162" s="40"/>
      <c r="M162" s="204"/>
      <c r="N162" s="205"/>
      <c r="O162" s="72"/>
      <c r="P162" s="72"/>
      <c r="Q162" s="72"/>
      <c r="R162" s="72"/>
      <c r="S162" s="72"/>
      <c r="T162" s="73"/>
      <c r="U162" s="35"/>
      <c r="V162" s="35"/>
      <c r="W162" s="35"/>
      <c r="X162" s="35"/>
      <c r="Y162" s="35"/>
      <c r="Z162" s="35"/>
      <c r="AA162" s="35"/>
      <c r="AB162" s="35"/>
      <c r="AC162" s="35"/>
      <c r="AD162" s="35"/>
      <c r="AE162" s="35"/>
      <c r="AT162" s="18" t="s">
        <v>161</v>
      </c>
      <c r="AU162" s="18" t="s">
        <v>90</v>
      </c>
    </row>
    <row r="163" spans="1:65" s="2" customFormat="1" ht="16.5" customHeight="1">
      <c r="A163" s="35"/>
      <c r="B163" s="36"/>
      <c r="C163" s="249" t="s">
        <v>268</v>
      </c>
      <c r="D163" s="249" t="s">
        <v>253</v>
      </c>
      <c r="E163" s="250" t="s">
        <v>969</v>
      </c>
      <c r="F163" s="251" t="s">
        <v>970</v>
      </c>
      <c r="G163" s="252" t="s">
        <v>921</v>
      </c>
      <c r="H163" s="253">
        <v>40</v>
      </c>
      <c r="I163" s="254"/>
      <c r="J163" s="255">
        <f>ROUND(I163*H163,2)</f>
        <v>0</v>
      </c>
      <c r="K163" s="251" t="s">
        <v>1</v>
      </c>
      <c r="L163" s="256"/>
      <c r="M163" s="257" t="s">
        <v>1</v>
      </c>
      <c r="N163" s="258" t="s">
        <v>45</v>
      </c>
      <c r="O163" s="72"/>
      <c r="P163" s="197">
        <f>O163*H163</f>
        <v>0</v>
      </c>
      <c r="Q163" s="197">
        <v>0</v>
      </c>
      <c r="R163" s="197">
        <f>Q163*H163</f>
        <v>0</v>
      </c>
      <c r="S163" s="197">
        <v>0</v>
      </c>
      <c r="T163" s="198">
        <f>S163*H163</f>
        <v>0</v>
      </c>
      <c r="U163" s="35"/>
      <c r="V163" s="35"/>
      <c r="W163" s="35"/>
      <c r="X163" s="35"/>
      <c r="Y163" s="35"/>
      <c r="Z163" s="35"/>
      <c r="AA163" s="35"/>
      <c r="AB163" s="35"/>
      <c r="AC163" s="35"/>
      <c r="AD163" s="35"/>
      <c r="AE163" s="35"/>
      <c r="AR163" s="199" t="s">
        <v>366</v>
      </c>
      <c r="AT163" s="199" t="s">
        <v>253</v>
      </c>
      <c r="AU163" s="199" t="s">
        <v>90</v>
      </c>
      <c r="AY163" s="18" t="s">
        <v>152</v>
      </c>
      <c r="BE163" s="200">
        <f>IF(N163="základní",J163,0)</f>
        <v>0</v>
      </c>
      <c r="BF163" s="200">
        <f>IF(N163="snížená",J163,0)</f>
        <v>0</v>
      </c>
      <c r="BG163" s="200">
        <f>IF(N163="zákl. přenesená",J163,0)</f>
        <v>0</v>
      </c>
      <c r="BH163" s="200">
        <f>IF(N163="sníž. přenesená",J163,0)</f>
        <v>0</v>
      </c>
      <c r="BI163" s="200">
        <f>IF(N163="nulová",J163,0)</f>
        <v>0</v>
      </c>
      <c r="BJ163" s="18" t="s">
        <v>88</v>
      </c>
      <c r="BK163" s="200">
        <f>ROUND(I163*H163,2)</f>
        <v>0</v>
      </c>
      <c r="BL163" s="18" t="s">
        <v>258</v>
      </c>
      <c r="BM163" s="199" t="s">
        <v>971</v>
      </c>
    </row>
    <row r="164" spans="1:65" s="2" customFormat="1" ht="11.25">
      <c r="A164" s="35"/>
      <c r="B164" s="36"/>
      <c r="C164" s="37"/>
      <c r="D164" s="201" t="s">
        <v>161</v>
      </c>
      <c r="E164" s="37"/>
      <c r="F164" s="202" t="s">
        <v>970</v>
      </c>
      <c r="G164" s="37"/>
      <c r="H164" s="37"/>
      <c r="I164" s="203"/>
      <c r="J164" s="37"/>
      <c r="K164" s="37"/>
      <c r="L164" s="40"/>
      <c r="M164" s="204"/>
      <c r="N164" s="205"/>
      <c r="O164" s="72"/>
      <c r="P164" s="72"/>
      <c r="Q164" s="72"/>
      <c r="R164" s="72"/>
      <c r="S164" s="72"/>
      <c r="T164" s="73"/>
      <c r="U164" s="35"/>
      <c r="V164" s="35"/>
      <c r="W164" s="35"/>
      <c r="X164" s="35"/>
      <c r="Y164" s="35"/>
      <c r="Z164" s="35"/>
      <c r="AA164" s="35"/>
      <c r="AB164" s="35"/>
      <c r="AC164" s="35"/>
      <c r="AD164" s="35"/>
      <c r="AE164" s="35"/>
      <c r="AT164" s="18" t="s">
        <v>161</v>
      </c>
      <c r="AU164" s="18" t="s">
        <v>90</v>
      </c>
    </row>
    <row r="165" spans="1:65" s="2" customFormat="1" ht="16.5" customHeight="1">
      <c r="A165" s="35"/>
      <c r="B165" s="36"/>
      <c r="C165" s="188" t="s">
        <v>276</v>
      </c>
      <c r="D165" s="188" t="s">
        <v>155</v>
      </c>
      <c r="E165" s="189" t="s">
        <v>972</v>
      </c>
      <c r="F165" s="190" t="s">
        <v>973</v>
      </c>
      <c r="G165" s="191" t="s">
        <v>921</v>
      </c>
      <c r="H165" s="192">
        <v>28</v>
      </c>
      <c r="I165" s="193"/>
      <c r="J165" s="194">
        <f>ROUND(I165*H165,2)</f>
        <v>0</v>
      </c>
      <c r="K165" s="190" t="s">
        <v>1</v>
      </c>
      <c r="L165" s="40"/>
      <c r="M165" s="195" t="s">
        <v>1</v>
      </c>
      <c r="N165" s="196" t="s">
        <v>45</v>
      </c>
      <c r="O165" s="72"/>
      <c r="P165" s="197">
        <f>O165*H165</f>
        <v>0</v>
      </c>
      <c r="Q165" s="197">
        <v>0</v>
      </c>
      <c r="R165" s="197">
        <f>Q165*H165</f>
        <v>0</v>
      </c>
      <c r="S165" s="197">
        <v>0</v>
      </c>
      <c r="T165" s="198">
        <f>S165*H165</f>
        <v>0</v>
      </c>
      <c r="U165" s="35"/>
      <c r="V165" s="35"/>
      <c r="W165" s="35"/>
      <c r="X165" s="35"/>
      <c r="Y165" s="35"/>
      <c r="Z165" s="35"/>
      <c r="AA165" s="35"/>
      <c r="AB165" s="35"/>
      <c r="AC165" s="35"/>
      <c r="AD165" s="35"/>
      <c r="AE165" s="35"/>
      <c r="AR165" s="199" t="s">
        <v>258</v>
      </c>
      <c r="AT165" s="199" t="s">
        <v>155</v>
      </c>
      <c r="AU165" s="199" t="s">
        <v>90</v>
      </c>
      <c r="AY165" s="18" t="s">
        <v>152</v>
      </c>
      <c r="BE165" s="200">
        <f>IF(N165="základní",J165,0)</f>
        <v>0</v>
      </c>
      <c r="BF165" s="200">
        <f>IF(N165="snížená",J165,0)</f>
        <v>0</v>
      </c>
      <c r="BG165" s="200">
        <f>IF(N165="zákl. přenesená",J165,0)</f>
        <v>0</v>
      </c>
      <c r="BH165" s="200">
        <f>IF(N165="sníž. přenesená",J165,0)</f>
        <v>0</v>
      </c>
      <c r="BI165" s="200">
        <f>IF(N165="nulová",J165,0)</f>
        <v>0</v>
      </c>
      <c r="BJ165" s="18" t="s">
        <v>88</v>
      </c>
      <c r="BK165" s="200">
        <f>ROUND(I165*H165,2)</f>
        <v>0</v>
      </c>
      <c r="BL165" s="18" t="s">
        <v>258</v>
      </c>
      <c r="BM165" s="199" t="s">
        <v>974</v>
      </c>
    </row>
    <row r="166" spans="1:65" s="2" customFormat="1" ht="11.25">
      <c r="A166" s="35"/>
      <c r="B166" s="36"/>
      <c r="C166" s="37"/>
      <c r="D166" s="201" t="s">
        <v>161</v>
      </c>
      <c r="E166" s="37"/>
      <c r="F166" s="202" t="s">
        <v>973</v>
      </c>
      <c r="G166" s="37"/>
      <c r="H166" s="37"/>
      <c r="I166" s="203"/>
      <c r="J166" s="37"/>
      <c r="K166" s="37"/>
      <c r="L166" s="40"/>
      <c r="M166" s="204"/>
      <c r="N166" s="205"/>
      <c r="O166" s="72"/>
      <c r="P166" s="72"/>
      <c r="Q166" s="72"/>
      <c r="R166" s="72"/>
      <c r="S166" s="72"/>
      <c r="T166" s="73"/>
      <c r="U166" s="35"/>
      <c r="V166" s="35"/>
      <c r="W166" s="35"/>
      <c r="X166" s="35"/>
      <c r="Y166" s="35"/>
      <c r="Z166" s="35"/>
      <c r="AA166" s="35"/>
      <c r="AB166" s="35"/>
      <c r="AC166" s="35"/>
      <c r="AD166" s="35"/>
      <c r="AE166" s="35"/>
      <c r="AT166" s="18" t="s">
        <v>161</v>
      </c>
      <c r="AU166" s="18" t="s">
        <v>90</v>
      </c>
    </row>
    <row r="167" spans="1:65" s="2" customFormat="1" ht="24.2" customHeight="1">
      <c r="A167" s="35"/>
      <c r="B167" s="36"/>
      <c r="C167" s="249" t="s">
        <v>282</v>
      </c>
      <c r="D167" s="249" t="s">
        <v>253</v>
      </c>
      <c r="E167" s="250" t="s">
        <v>975</v>
      </c>
      <c r="F167" s="251" t="s">
        <v>976</v>
      </c>
      <c r="G167" s="252" t="s">
        <v>921</v>
      </c>
      <c r="H167" s="253">
        <v>28</v>
      </c>
      <c r="I167" s="254"/>
      <c r="J167" s="255">
        <f>ROUND(I167*H167,2)</f>
        <v>0</v>
      </c>
      <c r="K167" s="251" t="s">
        <v>1</v>
      </c>
      <c r="L167" s="256"/>
      <c r="M167" s="257" t="s">
        <v>1</v>
      </c>
      <c r="N167" s="258" t="s">
        <v>45</v>
      </c>
      <c r="O167" s="72"/>
      <c r="P167" s="197">
        <f>O167*H167</f>
        <v>0</v>
      </c>
      <c r="Q167" s="197">
        <v>0</v>
      </c>
      <c r="R167" s="197">
        <f>Q167*H167</f>
        <v>0</v>
      </c>
      <c r="S167" s="197">
        <v>0</v>
      </c>
      <c r="T167" s="198">
        <f>S167*H167</f>
        <v>0</v>
      </c>
      <c r="U167" s="35"/>
      <c r="V167" s="35"/>
      <c r="W167" s="35"/>
      <c r="X167" s="35"/>
      <c r="Y167" s="35"/>
      <c r="Z167" s="35"/>
      <c r="AA167" s="35"/>
      <c r="AB167" s="35"/>
      <c r="AC167" s="35"/>
      <c r="AD167" s="35"/>
      <c r="AE167" s="35"/>
      <c r="AR167" s="199" t="s">
        <v>366</v>
      </c>
      <c r="AT167" s="199" t="s">
        <v>253</v>
      </c>
      <c r="AU167" s="199" t="s">
        <v>90</v>
      </c>
      <c r="AY167" s="18" t="s">
        <v>152</v>
      </c>
      <c r="BE167" s="200">
        <f>IF(N167="základní",J167,0)</f>
        <v>0</v>
      </c>
      <c r="BF167" s="200">
        <f>IF(N167="snížená",J167,0)</f>
        <v>0</v>
      </c>
      <c r="BG167" s="200">
        <f>IF(N167="zákl. přenesená",J167,0)</f>
        <v>0</v>
      </c>
      <c r="BH167" s="200">
        <f>IF(N167="sníž. přenesená",J167,0)</f>
        <v>0</v>
      </c>
      <c r="BI167" s="200">
        <f>IF(N167="nulová",J167,0)</f>
        <v>0</v>
      </c>
      <c r="BJ167" s="18" t="s">
        <v>88</v>
      </c>
      <c r="BK167" s="200">
        <f>ROUND(I167*H167,2)</f>
        <v>0</v>
      </c>
      <c r="BL167" s="18" t="s">
        <v>258</v>
      </c>
      <c r="BM167" s="199" t="s">
        <v>977</v>
      </c>
    </row>
    <row r="168" spans="1:65" s="2" customFormat="1" ht="19.5">
      <c r="A168" s="35"/>
      <c r="B168" s="36"/>
      <c r="C168" s="37"/>
      <c r="D168" s="201" t="s">
        <v>161</v>
      </c>
      <c r="E168" s="37"/>
      <c r="F168" s="202" t="s">
        <v>976</v>
      </c>
      <c r="G168" s="37"/>
      <c r="H168" s="37"/>
      <c r="I168" s="203"/>
      <c r="J168" s="37"/>
      <c r="K168" s="37"/>
      <c r="L168" s="40"/>
      <c r="M168" s="204"/>
      <c r="N168" s="205"/>
      <c r="O168" s="72"/>
      <c r="P168" s="72"/>
      <c r="Q168" s="72"/>
      <c r="R168" s="72"/>
      <c r="S168" s="72"/>
      <c r="T168" s="73"/>
      <c r="U168" s="35"/>
      <c r="V168" s="35"/>
      <c r="W168" s="35"/>
      <c r="X168" s="35"/>
      <c r="Y168" s="35"/>
      <c r="Z168" s="35"/>
      <c r="AA168" s="35"/>
      <c r="AB168" s="35"/>
      <c r="AC168" s="35"/>
      <c r="AD168" s="35"/>
      <c r="AE168" s="35"/>
      <c r="AT168" s="18" t="s">
        <v>161</v>
      </c>
      <c r="AU168" s="18" t="s">
        <v>90</v>
      </c>
    </row>
    <row r="169" spans="1:65" s="2" customFormat="1" ht="16.5" customHeight="1">
      <c r="A169" s="35"/>
      <c r="B169" s="36"/>
      <c r="C169" s="188" t="s">
        <v>288</v>
      </c>
      <c r="D169" s="188" t="s">
        <v>155</v>
      </c>
      <c r="E169" s="189" t="s">
        <v>972</v>
      </c>
      <c r="F169" s="190" t="s">
        <v>973</v>
      </c>
      <c r="G169" s="191" t="s">
        <v>921</v>
      </c>
      <c r="H169" s="192">
        <v>12</v>
      </c>
      <c r="I169" s="193"/>
      <c r="J169" s="194">
        <f>ROUND(I169*H169,2)</f>
        <v>0</v>
      </c>
      <c r="K169" s="190" t="s">
        <v>1</v>
      </c>
      <c r="L169" s="40"/>
      <c r="M169" s="195" t="s">
        <v>1</v>
      </c>
      <c r="N169" s="196" t="s">
        <v>45</v>
      </c>
      <c r="O169" s="72"/>
      <c r="P169" s="197">
        <f>O169*H169</f>
        <v>0</v>
      </c>
      <c r="Q169" s="197">
        <v>0</v>
      </c>
      <c r="R169" s="197">
        <f>Q169*H169</f>
        <v>0</v>
      </c>
      <c r="S169" s="197">
        <v>0</v>
      </c>
      <c r="T169" s="198">
        <f>S169*H169</f>
        <v>0</v>
      </c>
      <c r="U169" s="35"/>
      <c r="V169" s="35"/>
      <c r="W169" s="35"/>
      <c r="X169" s="35"/>
      <c r="Y169" s="35"/>
      <c r="Z169" s="35"/>
      <c r="AA169" s="35"/>
      <c r="AB169" s="35"/>
      <c r="AC169" s="35"/>
      <c r="AD169" s="35"/>
      <c r="AE169" s="35"/>
      <c r="AR169" s="199" t="s">
        <v>258</v>
      </c>
      <c r="AT169" s="199" t="s">
        <v>155</v>
      </c>
      <c r="AU169" s="199" t="s">
        <v>90</v>
      </c>
      <c r="AY169" s="18" t="s">
        <v>152</v>
      </c>
      <c r="BE169" s="200">
        <f>IF(N169="základní",J169,0)</f>
        <v>0</v>
      </c>
      <c r="BF169" s="200">
        <f>IF(N169="snížená",J169,0)</f>
        <v>0</v>
      </c>
      <c r="BG169" s="200">
        <f>IF(N169="zákl. přenesená",J169,0)</f>
        <v>0</v>
      </c>
      <c r="BH169" s="200">
        <f>IF(N169="sníž. přenesená",J169,0)</f>
        <v>0</v>
      </c>
      <c r="BI169" s="200">
        <f>IF(N169="nulová",J169,0)</f>
        <v>0</v>
      </c>
      <c r="BJ169" s="18" t="s">
        <v>88</v>
      </c>
      <c r="BK169" s="200">
        <f>ROUND(I169*H169,2)</f>
        <v>0</v>
      </c>
      <c r="BL169" s="18" t="s">
        <v>258</v>
      </c>
      <c r="BM169" s="199" t="s">
        <v>978</v>
      </c>
    </row>
    <row r="170" spans="1:65" s="2" customFormat="1" ht="11.25">
      <c r="A170" s="35"/>
      <c r="B170" s="36"/>
      <c r="C170" s="37"/>
      <c r="D170" s="201" t="s">
        <v>161</v>
      </c>
      <c r="E170" s="37"/>
      <c r="F170" s="202" t="s">
        <v>973</v>
      </c>
      <c r="G170" s="37"/>
      <c r="H170" s="37"/>
      <c r="I170" s="203"/>
      <c r="J170" s="37"/>
      <c r="K170" s="37"/>
      <c r="L170" s="40"/>
      <c r="M170" s="204"/>
      <c r="N170" s="205"/>
      <c r="O170" s="72"/>
      <c r="P170" s="72"/>
      <c r="Q170" s="72"/>
      <c r="R170" s="72"/>
      <c r="S170" s="72"/>
      <c r="T170" s="73"/>
      <c r="U170" s="35"/>
      <c r="V170" s="35"/>
      <c r="W170" s="35"/>
      <c r="X170" s="35"/>
      <c r="Y170" s="35"/>
      <c r="Z170" s="35"/>
      <c r="AA170" s="35"/>
      <c r="AB170" s="35"/>
      <c r="AC170" s="35"/>
      <c r="AD170" s="35"/>
      <c r="AE170" s="35"/>
      <c r="AT170" s="18" t="s">
        <v>161</v>
      </c>
      <c r="AU170" s="18" t="s">
        <v>90</v>
      </c>
    </row>
    <row r="171" spans="1:65" s="2" customFormat="1" ht="24.2" customHeight="1">
      <c r="A171" s="35"/>
      <c r="B171" s="36"/>
      <c r="C171" s="249" t="s">
        <v>7</v>
      </c>
      <c r="D171" s="249" t="s">
        <v>253</v>
      </c>
      <c r="E171" s="250" t="s">
        <v>979</v>
      </c>
      <c r="F171" s="251" t="s">
        <v>980</v>
      </c>
      <c r="G171" s="252" t="s">
        <v>921</v>
      </c>
      <c r="H171" s="253">
        <v>12</v>
      </c>
      <c r="I171" s="254"/>
      <c r="J171" s="255">
        <f>ROUND(I171*H171,2)</f>
        <v>0</v>
      </c>
      <c r="K171" s="251" t="s">
        <v>1</v>
      </c>
      <c r="L171" s="256"/>
      <c r="M171" s="257" t="s">
        <v>1</v>
      </c>
      <c r="N171" s="258" t="s">
        <v>45</v>
      </c>
      <c r="O171" s="72"/>
      <c r="P171" s="197">
        <f>O171*H171</f>
        <v>0</v>
      </c>
      <c r="Q171" s="197">
        <v>0</v>
      </c>
      <c r="R171" s="197">
        <f>Q171*H171</f>
        <v>0</v>
      </c>
      <c r="S171" s="197">
        <v>0</v>
      </c>
      <c r="T171" s="198">
        <f>S171*H171</f>
        <v>0</v>
      </c>
      <c r="U171" s="35"/>
      <c r="V171" s="35"/>
      <c r="W171" s="35"/>
      <c r="X171" s="35"/>
      <c r="Y171" s="35"/>
      <c r="Z171" s="35"/>
      <c r="AA171" s="35"/>
      <c r="AB171" s="35"/>
      <c r="AC171" s="35"/>
      <c r="AD171" s="35"/>
      <c r="AE171" s="35"/>
      <c r="AR171" s="199" t="s">
        <v>366</v>
      </c>
      <c r="AT171" s="199" t="s">
        <v>253</v>
      </c>
      <c r="AU171" s="199" t="s">
        <v>90</v>
      </c>
      <c r="AY171" s="18" t="s">
        <v>152</v>
      </c>
      <c r="BE171" s="200">
        <f>IF(N171="základní",J171,0)</f>
        <v>0</v>
      </c>
      <c r="BF171" s="200">
        <f>IF(N171="snížená",J171,0)</f>
        <v>0</v>
      </c>
      <c r="BG171" s="200">
        <f>IF(N171="zákl. přenesená",J171,0)</f>
        <v>0</v>
      </c>
      <c r="BH171" s="200">
        <f>IF(N171="sníž. přenesená",J171,0)</f>
        <v>0</v>
      </c>
      <c r="BI171" s="200">
        <f>IF(N171="nulová",J171,0)</f>
        <v>0</v>
      </c>
      <c r="BJ171" s="18" t="s">
        <v>88</v>
      </c>
      <c r="BK171" s="200">
        <f>ROUND(I171*H171,2)</f>
        <v>0</v>
      </c>
      <c r="BL171" s="18" t="s">
        <v>258</v>
      </c>
      <c r="BM171" s="199" t="s">
        <v>981</v>
      </c>
    </row>
    <row r="172" spans="1:65" s="2" customFormat="1" ht="19.5">
      <c r="A172" s="35"/>
      <c r="B172" s="36"/>
      <c r="C172" s="37"/>
      <c r="D172" s="201" t="s">
        <v>161</v>
      </c>
      <c r="E172" s="37"/>
      <c r="F172" s="202" t="s">
        <v>980</v>
      </c>
      <c r="G172" s="37"/>
      <c r="H172" s="37"/>
      <c r="I172" s="203"/>
      <c r="J172" s="37"/>
      <c r="K172" s="37"/>
      <c r="L172" s="40"/>
      <c r="M172" s="204"/>
      <c r="N172" s="205"/>
      <c r="O172" s="72"/>
      <c r="P172" s="72"/>
      <c r="Q172" s="72"/>
      <c r="R172" s="72"/>
      <c r="S172" s="72"/>
      <c r="T172" s="73"/>
      <c r="U172" s="35"/>
      <c r="V172" s="35"/>
      <c r="W172" s="35"/>
      <c r="X172" s="35"/>
      <c r="Y172" s="35"/>
      <c r="Z172" s="35"/>
      <c r="AA172" s="35"/>
      <c r="AB172" s="35"/>
      <c r="AC172" s="35"/>
      <c r="AD172" s="35"/>
      <c r="AE172" s="35"/>
      <c r="AT172" s="18" t="s">
        <v>161</v>
      </c>
      <c r="AU172" s="18" t="s">
        <v>90</v>
      </c>
    </row>
    <row r="173" spans="1:65" s="2" customFormat="1" ht="16.5" customHeight="1">
      <c r="A173" s="35"/>
      <c r="B173" s="36"/>
      <c r="C173" s="188" t="s">
        <v>298</v>
      </c>
      <c r="D173" s="188" t="s">
        <v>155</v>
      </c>
      <c r="E173" s="189" t="s">
        <v>972</v>
      </c>
      <c r="F173" s="190" t="s">
        <v>973</v>
      </c>
      <c r="G173" s="191" t="s">
        <v>921</v>
      </c>
      <c r="H173" s="192">
        <v>3</v>
      </c>
      <c r="I173" s="193"/>
      <c r="J173" s="194">
        <f>ROUND(I173*H173,2)</f>
        <v>0</v>
      </c>
      <c r="K173" s="190" t="s">
        <v>1</v>
      </c>
      <c r="L173" s="40"/>
      <c r="M173" s="195" t="s">
        <v>1</v>
      </c>
      <c r="N173" s="196" t="s">
        <v>45</v>
      </c>
      <c r="O173" s="72"/>
      <c r="P173" s="197">
        <f>O173*H173</f>
        <v>0</v>
      </c>
      <c r="Q173" s="197">
        <v>0</v>
      </c>
      <c r="R173" s="197">
        <f>Q173*H173</f>
        <v>0</v>
      </c>
      <c r="S173" s="197">
        <v>0</v>
      </c>
      <c r="T173" s="198">
        <f>S173*H173</f>
        <v>0</v>
      </c>
      <c r="U173" s="35"/>
      <c r="V173" s="35"/>
      <c r="W173" s="35"/>
      <c r="X173" s="35"/>
      <c r="Y173" s="35"/>
      <c r="Z173" s="35"/>
      <c r="AA173" s="35"/>
      <c r="AB173" s="35"/>
      <c r="AC173" s="35"/>
      <c r="AD173" s="35"/>
      <c r="AE173" s="35"/>
      <c r="AR173" s="199" t="s">
        <v>258</v>
      </c>
      <c r="AT173" s="199" t="s">
        <v>155</v>
      </c>
      <c r="AU173" s="199" t="s">
        <v>90</v>
      </c>
      <c r="AY173" s="18" t="s">
        <v>152</v>
      </c>
      <c r="BE173" s="200">
        <f>IF(N173="základní",J173,0)</f>
        <v>0</v>
      </c>
      <c r="BF173" s="200">
        <f>IF(N173="snížená",J173,0)</f>
        <v>0</v>
      </c>
      <c r="BG173" s="200">
        <f>IF(N173="zákl. přenesená",J173,0)</f>
        <v>0</v>
      </c>
      <c r="BH173" s="200">
        <f>IF(N173="sníž. přenesená",J173,0)</f>
        <v>0</v>
      </c>
      <c r="BI173" s="200">
        <f>IF(N173="nulová",J173,0)</f>
        <v>0</v>
      </c>
      <c r="BJ173" s="18" t="s">
        <v>88</v>
      </c>
      <c r="BK173" s="200">
        <f>ROUND(I173*H173,2)</f>
        <v>0</v>
      </c>
      <c r="BL173" s="18" t="s">
        <v>258</v>
      </c>
      <c r="BM173" s="199" t="s">
        <v>982</v>
      </c>
    </row>
    <row r="174" spans="1:65" s="2" customFormat="1" ht="11.25">
      <c r="A174" s="35"/>
      <c r="B174" s="36"/>
      <c r="C174" s="37"/>
      <c r="D174" s="201" t="s">
        <v>161</v>
      </c>
      <c r="E174" s="37"/>
      <c r="F174" s="202" t="s">
        <v>973</v>
      </c>
      <c r="G174" s="37"/>
      <c r="H174" s="37"/>
      <c r="I174" s="203"/>
      <c r="J174" s="37"/>
      <c r="K174" s="37"/>
      <c r="L174" s="40"/>
      <c r="M174" s="204"/>
      <c r="N174" s="205"/>
      <c r="O174" s="72"/>
      <c r="P174" s="72"/>
      <c r="Q174" s="72"/>
      <c r="R174" s="72"/>
      <c r="S174" s="72"/>
      <c r="T174" s="73"/>
      <c r="U174" s="35"/>
      <c r="V174" s="35"/>
      <c r="W174" s="35"/>
      <c r="X174" s="35"/>
      <c r="Y174" s="35"/>
      <c r="Z174" s="35"/>
      <c r="AA174" s="35"/>
      <c r="AB174" s="35"/>
      <c r="AC174" s="35"/>
      <c r="AD174" s="35"/>
      <c r="AE174" s="35"/>
      <c r="AT174" s="18" t="s">
        <v>161</v>
      </c>
      <c r="AU174" s="18" t="s">
        <v>90</v>
      </c>
    </row>
    <row r="175" spans="1:65" s="2" customFormat="1" ht="21.75" customHeight="1">
      <c r="A175" s="35"/>
      <c r="B175" s="36"/>
      <c r="C175" s="249" t="s">
        <v>304</v>
      </c>
      <c r="D175" s="249" t="s">
        <v>253</v>
      </c>
      <c r="E175" s="250" t="s">
        <v>983</v>
      </c>
      <c r="F175" s="251" t="s">
        <v>984</v>
      </c>
      <c r="G175" s="252" t="s">
        <v>921</v>
      </c>
      <c r="H175" s="253">
        <v>3</v>
      </c>
      <c r="I175" s="254"/>
      <c r="J175" s="255">
        <f>ROUND(I175*H175,2)</f>
        <v>0</v>
      </c>
      <c r="K175" s="251" t="s">
        <v>1</v>
      </c>
      <c r="L175" s="256"/>
      <c r="M175" s="257" t="s">
        <v>1</v>
      </c>
      <c r="N175" s="258" t="s">
        <v>45</v>
      </c>
      <c r="O175" s="72"/>
      <c r="P175" s="197">
        <f>O175*H175</f>
        <v>0</v>
      </c>
      <c r="Q175" s="197">
        <v>0</v>
      </c>
      <c r="R175" s="197">
        <f>Q175*H175</f>
        <v>0</v>
      </c>
      <c r="S175" s="197">
        <v>0</v>
      </c>
      <c r="T175" s="198">
        <f>S175*H175</f>
        <v>0</v>
      </c>
      <c r="U175" s="35"/>
      <c r="V175" s="35"/>
      <c r="W175" s="35"/>
      <c r="X175" s="35"/>
      <c r="Y175" s="35"/>
      <c r="Z175" s="35"/>
      <c r="AA175" s="35"/>
      <c r="AB175" s="35"/>
      <c r="AC175" s="35"/>
      <c r="AD175" s="35"/>
      <c r="AE175" s="35"/>
      <c r="AR175" s="199" t="s">
        <v>366</v>
      </c>
      <c r="AT175" s="199" t="s">
        <v>253</v>
      </c>
      <c r="AU175" s="199" t="s">
        <v>90</v>
      </c>
      <c r="AY175" s="18" t="s">
        <v>152</v>
      </c>
      <c r="BE175" s="200">
        <f>IF(N175="základní",J175,0)</f>
        <v>0</v>
      </c>
      <c r="BF175" s="200">
        <f>IF(N175="snížená",J175,0)</f>
        <v>0</v>
      </c>
      <c r="BG175" s="200">
        <f>IF(N175="zákl. přenesená",J175,0)</f>
        <v>0</v>
      </c>
      <c r="BH175" s="200">
        <f>IF(N175="sníž. přenesená",J175,0)</f>
        <v>0</v>
      </c>
      <c r="BI175" s="200">
        <f>IF(N175="nulová",J175,0)</f>
        <v>0</v>
      </c>
      <c r="BJ175" s="18" t="s">
        <v>88</v>
      </c>
      <c r="BK175" s="200">
        <f>ROUND(I175*H175,2)</f>
        <v>0</v>
      </c>
      <c r="BL175" s="18" t="s">
        <v>258</v>
      </c>
      <c r="BM175" s="199" t="s">
        <v>985</v>
      </c>
    </row>
    <row r="176" spans="1:65" s="2" customFormat="1" ht="11.25">
      <c r="A176" s="35"/>
      <c r="B176" s="36"/>
      <c r="C176" s="37"/>
      <c r="D176" s="201" t="s">
        <v>161</v>
      </c>
      <c r="E176" s="37"/>
      <c r="F176" s="202" t="s">
        <v>984</v>
      </c>
      <c r="G176" s="37"/>
      <c r="H176" s="37"/>
      <c r="I176" s="203"/>
      <c r="J176" s="37"/>
      <c r="K176" s="37"/>
      <c r="L176" s="40"/>
      <c r="M176" s="204"/>
      <c r="N176" s="205"/>
      <c r="O176" s="72"/>
      <c r="P176" s="72"/>
      <c r="Q176" s="72"/>
      <c r="R176" s="72"/>
      <c r="S176" s="72"/>
      <c r="T176" s="73"/>
      <c r="U176" s="35"/>
      <c r="V176" s="35"/>
      <c r="W176" s="35"/>
      <c r="X176" s="35"/>
      <c r="Y176" s="35"/>
      <c r="Z176" s="35"/>
      <c r="AA176" s="35"/>
      <c r="AB176" s="35"/>
      <c r="AC176" s="35"/>
      <c r="AD176" s="35"/>
      <c r="AE176" s="35"/>
      <c r="AT176" s="18" t="s">
        <v>161</v>
      </c>
      <c r="AU176" s="18" t="s">
        <v>90</v>
      </c>
    </row>
    <row r="177" spans="1:65" s="2" customFormat="1" ht="16.5" customHeight="1">
      <c r="A177" s="35"/>
      <c r="B177" s="36"/>
      <c r="C177" s="188" t="s">
        <v>310</v>
      </c>
      <c r="D177" s="188" t="s">
        <v>155</v>
      </c>
      <c r="E177" s="189" t="s">
        <v>986</v>
      </c>
      <c r="F177" s="190" t="s">
        <v>987</v>
      </c>
      <c r="G177" s="191" t="s">
        <v>350</v>
      </c>
      <c r="H177" s="192">
        <v>160</v>
      </c>
      <c r="I177" s="193"/>
      <c r="J177" s="194">
        <f>ROUND(I177*H177,2)</f>
        <v>0</v>
      </c>
      <c r="K177" s="190" t="s">
        <v>1</v>
      </c>
      <c r="L177" s="40"/>
      <c r="M177" s="195" t="s">
        <v>1</v>
      </c>
      <c r="N177" s="196" t="s">
        <v>45</v>
      </c>
      <c r="O177" s="72"/>
      <c r="P177" s="197">
        <f>O177*H177</f>
        <v>0</v>
      </c>
      <c r="Q177" s="197">
        <v>0</v>
      </c>
      <c r="R177" s="197">
        <f>Q177*H177</f>
        <v>0</v>
      </c>
      <c r="S177" s="197">
        <v>0</v>
      </c>
      <c r="T177" s="198">
        <f>S177*H177</f>
        <v>0</v>
      </c>
      <c r="U177" s="35"/>
      <c r="V177" s="35"/>
      <c r="W177" s="35"/>
      <c r="X177" s="35"/>
      <c r="Y177" s="35"/>
      <c r="Z177" s="35"/>
      <c r="AA177" s="35"/>
      <c r="AB177" s="35"/>
      <c r="AC177" s="35"/>
      <c r="AD177" s="35"/>
      <c r="AE177" s="35"/>
      <c r="AR177" s="199" t="s">
        <v>258</v>
      </c>
      <c r="AT177" s="199" t="s">
        <v>155</v>
      </c>
      <c r="AU177" s="199" t="s">
        <v>90</v>
      </c>
      <c r="AY177" s="18" t="s">
        <v>152</v>
      </c>
      <c r="BE177" s="200">
        <f>IF(N177="základní",J177,0)</f>
        <v>0</v>
      </c>
      <c r="BF177" s="200">
        <f>IF(N177="snížená",J177,0)</f>
        <v>0</v>
      </c>
      <c r="BG177" s="200">
        <f>IF(N177="zákl. přenesená",J177,0)</f>
        <v>0</v>
      </c>
      <c r="BH177" s="200">
        <f>IF(N177="sníž. přenesená",J177,0)</f>
        <v>0</v>
      </c>
      <c r="BI177" s="200">
        <f>IF(N177="nulová",J177,0)</f>
        <v>0</v>
      </c>
      <c r="BJ177" s="18" t="s">
        <v>88</v>
      </c>
      <c r="BK177" s="200">
        <f>ROUND(I177*H177,2)</f>
        <v>0</v>
      </c>
      <c r="BL177" s="18" t="s">
        <v>258</v>
      </c>
      <c r="BM177" s="199" t="s">
        <v>988</v>
      </c>
    </row>
    <row r="178" spans="1:65" s="2" customFormat="1" ht="11.25">
      <c r="A178" s="35"/>
      <c r="B178" s="36"/>
      <c r="C178" s="37"/>
      <c r="D178" s="201" t="s">
        <v>161</v>
      </c>
      <c r="E178" s="37"/>
      <c r="F178" s="202" t="s">
        <v>987</v>
      </c>
      <c r="G178" s="37"/>
      <c r="H178" s="37"/>
      <c r="I178" s="203"/>
      <c r="J178" s="37"/>
      <c r="K178" s="37"/>
      <c r="L178" s="40"/>
      <c r="M178" s="204"/>
      <c r="N178" s="205"/>
      <c r="O178" s="72"/>
      <c r="P178" s="72"/>
      <c r="Q178" s="72"/>
      <c r="R178" s="72"/>
      <c r="S178" s="72"/>
      <c r="T178" s="73"/>
      <c r="U178" s="35"/>
      <c r="V178" s="35"/>
      <c r="W178" s="35"/>
      <c r="X178" s="35"/>
      <c r="Y178" s="35"/>
      <c r="Z178" s="35"/>
      <c r="AA178" s="35"/>
      <c r="AB178" s="35"/>
      <c r="AC178" s="35"/>
      <c r="AD178" s="35"/>
      <c r="AE178" s="35"/>
      <c r="AT178" s="18" t="s">
        <v>161</v>
      </c>
      <c r="AU178" s="18" t="s">
        <v>90</v>
      </c>
    </row>
    <row r="179" spans="1:65" s="2" customFormat="1" ht="16.5" customHeight="1">
      <c r="A179" s="35"/>
      <c r="B179" s="36"/>
      <c r="C179" s="249" t="s">
        <v>317</v>
      </c>
      <c r="D179" s="249" t="s">
        <v>253</v>
      </c>
      <c r="E179" s="250" t="s">
        <v>989</v>
      </c>
      <c r="F179" s="251" t="s">
        <v>990</v>
      </c>
      <c r="G179" s="252" t="s">
        <v>350</v>
      </c>
      <c r="H179" s="253">
        <v>168</v>
      </c>
      <c r="I179" s="254"/>
      <c r="J179" s="255">
        <f>ROUND(I179*H179,2)</f>
        <v>0</v>
      </c>
      <c r="K179" s="251" t="s">
        <v>1</v>
      </c>
      <c r="L179" s="256"/>
      <c r="M179" s="257" t="s">
        <v>1</v>
      </c>
      <c r="N179" s="258" t="s">
        <v>45</v>
      </c>
      <c r="O179" s="72"/>
      <c r="P179" s="197">
        <f>O179*H179</f>
        <v>0</v>
      </c>
      <c r="Q179" s="197">
        <v>0</v>
      </c>
      <c r="R179" s="197">
        <f>Q179*H179</f>
        <v>0</v>
      </c>
      <c r="S179" s="197">
        <v>0</v>
      </c>
      <c r="T179" s="198">
        <f>S179*H179</f>
        <v>0</v>
      </c>
      <c r="U179" s="35"/>
      <c r="V179" s="35"/>
      <c r="W179" s="35"/>
      <c r="X179" s="35"/>
      <c r="Y179" s="35"/>
      <c r="Z179" s="35"/>
      <c r="AA179" s="35"/>
      <c r="AB179" s="35"/>
      <c r="AC179" s="35"/>
      <c r="AD179" s="35"/>
      <c r="AE179" s="35"/>
      <c r="AR179" s="199" t="s">
        <v>366</v>
      </c>
      <c r="AT179" s="199" t="s">
        <v>253</v>
      </c>
      <c r="AU179" s="199" t="s">
        <v>90</v>
      </c>
      <c r="AY179" s="18" t="s">
        <v>152</v>
      </c>
      <c r="BE179" s="200">
        <f>IF(N179="základní",J179,0)</f>
        <v>0</v>
      </c>
      <c r="BF179" s="200">
        <f>IF(N179="snížená",J179,0)</f>
        <v>0</v>
      </c>
      <c r="BG179" s="200">
        <f>IF(N179="zákl. přenesená",J179,0)</f>
        <v>0</v>
      </c>
      <c r="BH179" s="200">
        <f>IF(N179="sníž. přenesená",J179,0)</f>
        <v>0</v>
      </c>
      <c r="BI179" s="200">
        <f>IF(N179="nulová",J179,0)</f>
        <v>0</v>
      </c>
      <c r="BJ179" s="18" t="s">
        <v>88</v>
      </c>
      <c r="BK179" s="200">
        <f>ROUND(I179*H179,2)</f>
        <v>0</v>
      </c>
      <c r="BL179" s="18" t="s">
        <v>258</v>
      </c>
      <c r="BM179" s="199" t="s">
        <v>991</v>
      </c>
    </row>
    <row r="180" spans="1:65" s="2" customFormat="1" ht="11.25">
      <c r="A180" s="35"/>
      <c r="B180" s="36"/>
      <c r="C180" s="37"/>
      <c r="D180" s="201" t="s">
        <v>161</v>
      </c>
      <c r="E180" s="37"/>
      <c r="F180" s="202" t="s">
        <v>990</v>
      </c>
      <c r="G180" s="37"/>
      <c r="H180" s="37"/>
      <c r="I180" s="203"/>
      <c r="J180" s="37"/>
      <c r="K180" s="37"/>
      <c r="L180" s="40"/>
      <c r="M180" s="204"/>
      <c r="N180" s="205"/>
      <c r="O180" s="72"/>
      <c r="P180" s="72"/>
      <c r="Q180" s="72"/>
      <c r="R180" s="72"/>
      <c r="S180" s="72"/>
      <c r="T180" s="73"/>
      <c r="U180" s="35"/>
      <c r="V180" s="35"/>
      <c r="W180" s="35"/>
      <c r="X180" s="35"/>
      <c r="Y180" s="35"/>
      <c r="Z180" s="35"/>
      <c r="AA180" s="35"/>
      <c r="AB180" s="35"/>
      <c r="AC180" s="35"/>
      <c r="AD180" s="35"/>
      <c r="AE180" s="35"/>
      <c r="AT180" s="18" t="s">
        <v>161</v>
      </c>
      <c r="AU180" s="18" t="s">
        <v>90</v>
      </c>
    </row>
    <row r="181" spans="1:65" s="13" customFormat="1" ht="11.25">
      <c r="B181" s="206"/>
      <c r="C181" s="207"/>
      <c r="D181" s="201" t="s">
        <v>163</v>
      </c>
      <c r="E181" s="207"/>
      <c r="F181" s="209" t="s">
        <v>992</v>
      </c>
      <c r="G181" s="207"/>
      <c r="H181" s="210">
        <v>168</v>
      </c>
      <c r="I181" s="211"/>
      <c r="J181" s="207"/>
      <c r="K181" s="207"/>
      <c r="L181" s="212"/>
      <c r="M181" s="213"/>
      <c r="N181" s="214"/>
      <c r="O181" s="214"/>
      <c r="P181" s="214"/>
      <c r="Q181" s="214"/>
      <c r="R181" s="214"/>
      <c r="S181" s="214"/>
      <c r="T181" s="215"/>
      <c r="AT181" s="216" t="s">
        <v>163</v>
      </c>
      <c r="AU181" s="216" t="s">
        <v>90</v>
      </c>
      <c r="AV181" s="13" t="s">
        <v>90</v>
      </c>
      <c r="AW181" s="13" t="s">
        <v>4</v>
      </c>
      <c r="AX181" s="13" t="s">
        <v>88</v>
      </c>
      <c r="AY181" s="216" t="s">
        <v>152</v>
      </c>
    </row>
    <row r="182" spans="1:65" s="2" customFormat="1" ht="16.5" customHeight="1">
      <c r="A182" s="35"/>
      <c r="B182" s="36"/>
      <c r="C182" s="188" t="s">
        <v>322</v>
      </c>
      <c r="D182" s="188" t="s">
        <v>155</v>
      </c>
      <c r="E182" s="189" t="s">
        <v>986</v>
      </c>
      <c r="F182" s="190" t="s">
        <v>987</v>
      </c>
      <c r="G182" s="191" t="s">
        <v>350</v>
      </c>
      <c r="H182" s="192">
        <v>650</v>
      </c>
      <c r="I182" s="193"/>
      <c r="J182" s="194">
        <f>ROUND(I182*H182,2)</f>
        <v>0</v>
      </c>
      <c r="K182" s="190" t="s">
        <v>1</v>
      </c>
      <c r="L182" s="40"/>
      <c r="M182" s="195" t="s">
        <v>1</v>
      </c>
      <c r="N182" s="196" t="s">
        <v>45</v>
      </c>
      <c r="O182" s="72"/>
      <c r="P182" s="197">
        <f>O182*H182</f>
        <v>0</v>
      </c>
      <c r="Q182" s="197">
        <v>0</v>
      </c>
      <c r="R182" s="197">
        <f>Q182*H182</f>
        <v>0</v>
      </c>
      <c r="S182" s="197">
        <v>0</v>
      </c>
      <c r="T182" s="198">
        <f>S182*H182</f>
        <v>0</v>
      </c>
      <c r="U182" s="35"/>
      <c r="V182" s="35"/>
      <c r="W182" s="35"/>
      <c r="X182" s="35"/>
      <c r="Y182" s="35"/>
      <c r="Z182" s="35"/>
      <c r="AA182" s="35"/>
      <c r="AB182" s="35"/>
      <c r="AC182" s="35"/>
      <c r="AD182" s="35"/>
      <c r="AE182" s="35"/>
      <c r="AR182" s="199" t="s">
        <v>258</v>
      </c>
      <c r="AT182" s="199" t="s">
        <v>155</v>
      </c>
      <c r="AU182" s="199" t="s">
        <v>90</v>
      </c>
      <c r="AY182" s="18" t="s">
        <v>152</v>
      </c>
      <c r="BE182" s="200">
        <f>IF(N182="základní",J182,0)</f>
        <v>0</v>
      </c>
      <c r="BF182" s="200">
        <f>IF(N182="snížená",J182,0)</f>
        <v>0</v>
      </c>
      <c r="BG182" s="200">
        <f>IF(N182="zákl. přenesená",J182,0)</f>
        <v>0</v>
      </c>
      <c r="BH182" s="200">
        <f>IF(N182="sníž. přenesená",J182,0)</f>
        <v>0</v>
      </c>
      <c r="BI182" s="200">
        <f>IF(N182="nulová",J182,0)</f>
        <v>0</v>
      </c>
      <c r="BJ182" s="18" t="s">
        <v>88</v>
      </c>
      <c r="BK182" s="200">
        <f>ROUND(I182*H182,2)</f>
        <v>0</v>
      </c>
      <c r="BL182" s="18" t="s">
        <v>258</v>
      </c>
      <c r="BM182" s="199" t="s">
        <v>993</v>
      </c>
    </row>
    <row r="183" spans="1:65" s="2" customFormat="1" ht="11.25">
      <c r="A183" s="35"/>
      <c r="B183" s="36"/>
      <c r="C183" s="37"/>
      <c r="D183" s="201" t="s">
        <v>161</v>
      </c>
      <c r="E183" s="37"/>
      <c r="F183" s="202" t="s">
        <v>987</v>
      </c>
      <c r="G183" s="37"/>
      <c r="H183" s="37"/>
      <c r="I183" s="203"/>
      <c r="J183" s="37"/>
      <c r="K183" s="37"/>
      <c r="L183" s="40"/>
      <c r="M183" s="204"/>
      <c r="N183" s="205"/>
      <c r="O183" s="72"/>
      <c r="P183" s="72"/>
      <c r="Q183" s="72"/>
      <c r="R183" s="72"/>
      <c r="S183" s="72"/>
      <c r="T183" s="73"/>
      <c r="U183" s="35"/>
      <c r="V183" s="35"/>
      <c r="W183" s="35"/>
      <c r="X183" s="35"/>
      <c r="Y183" s="35"/>
      <c r="Z183" s="35"/>
      <c r="AA183" s="35"/>
      <c r="AB183" s="35"/>
      <c r="AC183" s="35"/>
      <c r="AD183" s="35"/>
      <c r="AE183" s="35"/>
      <c r="AT183" s="18" t="s">
        <v>161</v>
      </c>
      <c r="AU183" s="18" t="s">
        <v>90</v>
      </c>
    </row>
    <row r="184" spans="1:65" s="2" customFormat="1" ht="16.5" customHeight="1">
      <c r="A184" s="35"/>
      <c r="B184" s="36"/>
      <c r="C184" s="249" t="s">
        <v>331</v>
      </c>
      <c r="D184" s="249" t="s">
        <v>253</v>
      </c>
      <c r="E184" s="250" t="s">
        <v>994</v>
      </c>
      <c r="F184" s="251" t="s">
        <v>995</v>
      </c>
      <c r="G184" s="252" t="s">
        <v>350</v>
      </c>
      <c r="H184" s="253">
        <v>682.5</v>
      </c>
      <c r="I184" s="254"/>
      <c r="J184" s="255">
        <f>ROUND(I184*H184,2)</f>
        <v>0</v>
      </c>
      <c r="K184" s="251" t="s">
        <v>1</v>
      </c>
      <c r="L184" s="256"/>
      <c r="M184" s="257" t="s">
        <v>1</v>
      </c>
      <c r="N184" s="258" t="s">
        <v>45</v>
      </c>
      <c r="O184" s="72"/>
      <c r="P184" s="197">
        <f>O184*H184</f>
        <v>0</v>
      </c>
      <c r="Q184" s="197">
        <v>0</v>
      </c>
      <c r="R184" s="197">
        <f>Q184*H184</f>
        <v>0</v>
      </c>
      <c r="S184" s="197">
        <v>0</v>
      </c>
      <c r="T184" s="198">
        <f>S184*H184</f>
        <v>0</v>
      </c>
      <c r="U184" s="35"/>
      <c r="V184" s="35"/>
      <c r="W184" s="35"/>
      <c r="X184" s="35"/>
      <c r="Y184" s="35"/>
      <c r="Z184" s="35"/>
      <c r="AA184" s="35"/>
      <c r="AB184" s="35"/>
      <c r="AC184" s="35"/>
      <c r="AD184" s="35"/>
      <c r="AE184" s="35"/>
      <c r="AR184" s="199" t="s">
        <v>366</v>
      </c>
      <c r="AT184" s="199" t="s">
        <v>253</v>
      </c>
      <c r="AU184" s="199" t="s">
        <v>90</v>
      </c>
      <c r="AY184" s="18" t="s">
        <v>152</v>
      </c>
      <c r="BE184" s="200">
        <f>IF(N184="základní",J184,0)</f>
        <v>0</v>
      </c>
      <c r="BF184" s="200">
        <f>IF(N184="snížená",J184,0)</f>
        <v>0</v>
      </c>
      <c r="BG184" s="200">
        <f>IF(N184="zákl. přenesená",J184,0)</f>
        <v>0</v>
      </c>
      <c r="BH184" s="200">
        <f>IF(N184="sníž. přenesená",J184,0)</f>
        <v>0</v>
      </c>
      <c r="BI184" s="200">
        <f>IF(N184="nulová",J184,0)</f>
        <v>0</v>
      </c>
      <c r="BJ184" s="18" t="s">
        <v>88</v>
      </c>
      <c r="BK184" s="200">
        <f>ROUND(I184*H184,2)</f>
        <v>0</v>
      </c>
      <c r="BL184" s="18" t="s">
        <v>258</v>
      </c>
      <c r="BM184" s="199" t="s">
        <v>996</v>
      </c>
    </row>
    <row r="185" spans="1:65" s="2" customFormat="1" ht="11.25">
      <c r="A185" s="35"/>
      <c r="B185" s="36"/>
      <c r="C185" s="37"/>
      <c r="D185" s="201" t="s">
        <v>161</v>
      </c>
      <c r="E185" s="37"/>
      <c r="F185" s="202" t="s">
        <v>995</v>
      </c>
      <c r="G185" s="37"/>
      <c r="H185" s="37"/>
      <c r="I185" s="203"/>
      <c r="J185" s="37"/>
      <c r="K185" s="37"/>
      <c r="L185" s="40"/>
      <c r="M185" s="204"/>
      <c r="N185" s="205"/>
      <c r="O185" s="72"/>
      <c r="P185" s="72"/>
      <c r="Q185" s="72"/>
      <c r="R185" s="72"/>
      <c r="S185" s="72"/>
      <c r="T185" s="73"/>
      <c r="U185" s="35"/>
      <c r="V185" s="35"/>
      <c r="W185" s="35"/>
      <c r="X185" s="35"/>
      <c r="Y185" s="35"/>
      <c r="Z185" s="35"/>
      <c r="AA185" s="35"/>
      <c r="AB185" s="35"/>
      <c r="AC185" s="35"/>
      <c r="AD185" s="35"/>
      <c r="AE185" s="35"/>
      <c r="AT185" s="18" t="s">
        <v>161</v>
      </c>
      <c r="AU185" s="18" t="s">
        <v>90</v>
      </c>
    </row>
    <row r="186" spans="1:65" s="13" customFormat="1" ht="11.25">
      <c r="B186" s="206"/>
      <c r="C186" s="207"/>
      <c r="D186" s="201" t="s">
        <v>163</v>
      </c>
      <c r="E186" s="207"/>
      <c r="F186" s="209" t="s">
        <v>997</v>
      </c>
      <c r="G186" s="207"/>
      <c r="H186" s="210">
        <v>682.5</v>
      </c>
      <c r="I186" s="211"/>
      <c r="J186" s="207"/>
      <c r="K186" s="207"/>
      <c r="L186" s="212"/>
      <c r="M186" s="213"/>
      <c r="N186" s="214"/>
      <c r="O186" s="214"/>
      <c r="P186" s="214"/>
      <c r="Q186" s="214"/>
      <c r="R186" s="214"/>
      <c r="S186" s="214"/>
      <c r="T186" s="215"/>
      <c r="AT186" s="216" t="s">
        <v>163</v>
      </c>
      <c r="AU186" s="216" t="s">
        <v>90</v>
      </c>
      <c r="AV186" s="13" t="s">
        <v>90</v>
      </c>
      <c r="AW186" s="13" t="s">
        <v>4</v>
      </c>
      <c r="AX186" s="13" t="s">
        <v>88</v>
      </c>
      <c r="AY186" s="216" t="s">
        <v>152</v>
      </c>
    </row>
    <row r="187" spans="1:65" s="2" customFormat="1" ht="16.5" customHeight="1">
      <c r="A187" s="35"/>
      <c r="B187" s="36"/>
      <c r="C187" s="188" t="s">
        <v>340</v>
      </c>
      <c r="D187" s="188" t="s">
        <v>155</v>
      </c>
      <c r="E187" s="189" t="s">
        <v>986</v>
      </c>
      <c r="F187" s="190" t="s">
        <v>987</v>
      </c>
      <c r="G187" s="191" t="s">
        <v>350</v>
      </c>
      <c r="H187" s="192">
        <v>780</v>
      </c>
      <c r="I187" s="193"/>
      <c r="J187" s="194">
        <f>ROUND(I187*H187,2)</f>
        <v>0</v>
      </c>
      <c r="K187" s="190" t="s">
        <v>1</v>
      </c>
      <c r="L187" s="40"/>
      <c r="M187" s="195" t="s">
        <v>1</v>
      </c>
      <c r="N187" s="196" t="s">
        <v>45</v>
      </c>
      <c r="O187" s="72"/>
      <c r="P187" s="197">
        <f>O187*H187</f>
        <v>0</v>
      </c>
      <c r="Q187" s="197">
        <v>0</v>
      </c>
      <c r="R187" s="197">
        <f>Q187*H187</f>
        <v>0</v>
      </c>
      <c r="S187" s="197">
        <v>0</v>
      </c>
      <c r="T187" s="198">
        <f>S187*H187</f>
        <v>0</v>
      </c>
      <c r="U187" s="35"/>
      <c r="V187" s="35"/>
      <c r="W187" s="35"/>
      <c r="X187" s="35"/>
      <c r="Y187" s="35"/>
      <c r="Z187" s="35"/>
      <c r="AA187" s="35"/>
      <c r="AB187" s="35"/>
      <c r="AC187" s="35"/>
      <c r="AD187" s="35"/>
      <c r="AE187" s="35"/>
      <c r="AR187" s="199" t="s">
        <v>258</v>
      </c>
      <c r="AT187" s="199" t="s">
        <v>155</v>
      </c>
      <c r="AU187" s="199" t="s">
        <v>90</v>
      </c>
      <c r="AY187" s="18" t="s">
        <v>152</v>
      </c>
      <c r="BE187" s="200">
        <f>IF(N187="základní",J187,0)</f>
        <v>0</v>
      </c>
      <c r="BF187" s="200">
        <f>IF(N187="snížená",J187,0)</f>
        <v>0</v>
      </c>
      <c r="BG187" s="200">
        <f>IF(N187="zákl. přenesená",J187,0)</f>
        <v>0</v>
      </c>
      <c r="BH187" s="200">
        <f>IF(N187="sníž. přenesená",J187,0)</f>
        <v>0</v>
      </c>
      <c r="BI187" s="200">
        <f>IF(N187="nulová",J187,0)</f>
        <v>0</v>
      </c>
      <c r="BJ187" s="18" t="s">
        <v>88</v>
      </c>
      <c r="BK187" s="200">
        <f>ROUND(I187*H187,2)</f>
        <v>0</v>
      </c>
      <c r="BL187" s="18" t="s">
        <v>258</v>
      </c>
      <c r="BM187" s="199" t="s">
        <v>998</v>
      </c>
    </row>
    <row r="188" spans="1:65" s="2" customFormat="1" ht="11.25">
      <c r="A188" s="35"/>
      <c r="B188" s="36"/>
      <c r="C188" s="37"/>
      <c r="D188" s="201" t="s">
        <v>161</v>
      </c>
      <c r="E188" s="37"/>
      <c r="F188" s="202" t="s">
        <v>987</v>
      </c>
      <c r="G188" s="37"/>
      <c r="H188" s="37"/>
      <c r="I188" s="203"/>
      <c r="J188" s="37"/>
      <c r="K188" s="37"/>
      <c r="L188" s="40"/>
      <c r="M188" s="204"/>
      <c r="N188" s="205"/>
      <c r="O188" s="72"/>
      <c r="P188" s="72"/>
      <c r="Q188" s="72"/>
      <c r="R188" s="72"/>
      <c r="S188" s="72"/>
      <c r="T188" s="73"/>
      <c r="U188" s="35"/>
      <c r="V188" s="35"/>
      <c r="W188" s="35"/>
      <c r="X188" s="35"/>
      <c r="Y188" s="35"/>
      <c r="Z188" s="35"/>
      <c r="AA188" s="35"/>
      <c r="AB188" s="35"/>
      <c r="AC188" s="35"/>
      <c r="AD188" s="35"/>
      <c r="AE188" s="35"/>
      <c r="AT188" s="18" t="s">
        <v>161</v>
      </c>
      <c r="AU188" s="18" t="s">
        <v>90</v>
      </c>
    </row>
    <row r="189" spans="1:65" s="2" customFormat="1" ht="16.5" customHeight="1">
      <c r="A189" s="35"/>
      <c r="B189" s="36"/>
      <c r="C189" s="249" t="s">
        <v>347</v>
      </c>
      <c r="D189" s="249" t="s">
        <v>253</v>
      </c>
      <c r="E189" s="250" t="s">
        <v>999</v>
      </c>
      <c r="F189" s="251" t="s">
        <v>1000</v>
      </c>
      <c r="G189" s="252" t="s">
        <v>350</v>
      </c>
      <c r="H189" s="253">
        <v>819</v>
      </c>
      <c r="I189" s="254"/>
      <c r="J189" s="255">
        <f>ROUND(I189*H189,2)</f>
        <v>0</v>
      </c>
      <c r="K189" s="251" t="s">
        <v>1</v>
      </c>
      <c r="L189" s="256"/>
      <c r="M189" s="257" t="s">
        <v>1</v>
      </c>
      <c r="N189" s="258" t="s">
        <v>45</v>
      </c>
      <c r="O189" s="72"/>
      <c r="P189" s="197">
        <f>O189*H189</f>
        <v>0</v>
      </c>
      <c r="Q189" s="197">
        <v>0</v>
      </c>
      <c r="R189" s="197">
        <f>Q189*H189</f>
        <v>0</v>
      </c>
      <c r="S189" s="197">
        <v>0</v>
      </c>
      <c r="T189" s="198">
        <f>S189*H189</f>
        <v>0</v>
      </c>
      <c r="U189" s="35"/>
      <c r="V189" s="35"/>
      <c r="W189" s="35"/>
      <c r="X189" s="35"/>
      <c r="Y189" s="35"/>
      <c r="Z189" s="35"/>
      <c r="AA189" s="35"/>
      <c r="AB189" s="35"/>
      <c r="AC189" s="35"/>
      <c r="AD189" s="35"/>
      <c r="AE189" s="35"/>
      <c r="AR189" s="199" t="s">
        <v>366</v>
      </c>
      <c r="AT189" s="199" t="s">
        <v>253</v>
      </c>
      <c r="AU189" s="199" t="s">
        <v>90</v>
      </c>
      <c r="AY189" s="18" t="s">
        <v>152</v>
      </c>
      <c r="BE189" s="200">
        <f>IF(N189="základní",J189,0)</f>
        <v>0</v>
      </c>
      <c r="BF189" s="200">
        <f>IF(N189="snížená",J189,0)</f>
        <v>0</v>
      </c>
      <c r="BG189" s="200">
        <f>IF(N189="zákl. přenesená",J189,0)</f>
        <v>0</v>
      </c>
      <c r="BH189" s="200">
        <f>IF(N189="sníž. přenesená",J189,0)</f>
        <v>0</v>
      </c>
      <c r="BI189" s="200">
        <f>IF(N189="nulová",J189,0)</f>
        <v>0</v>
      </c>
      <c r="BJ189" s="18" t="s">
        <v>88</v>
      </c>
      <c r="BK189" s="200">
        <f>ROUND(I189*H189,2)</f>
        <v>0</v>
      </c>
      <c r="BL189" s="18" t="s">
        <v>258</v>
      </c>
      <c r="BM189" s="199" t="s">
        <v>1001</v>
      </c>
    </row>
    <row r="190" spans="1:65" s="2" customFormat="1" ht="11.25">
      <c r="A190" s="35"/>
      <c r="B190" s="36"/>
      <c r="C190" s="37"/>
      <c r="D190" s="201" t="s">
        <v>161</v>
      </c>
      <c r="E190" s="37"/>
      <c r="F190" s="202" t="s">
        <v>1000</v>
      </c>
      <c r="G190" s="37"/>
      <c r="H190" s="37"/>
      <c r="I190" s="203"/>
      <c r="J190" s="37"/>
      <c r="K190" s="37"/>
      <c r="L190" s="40"/>
      <c r="M190" s="204"/>
      <c r="N190" s="205"/>
      <c r="O190" s="72"/>
      <c r="P190" s="72"/>
      <c r="Q190" s="72"/>
      <c r="R190" s="72"/>
      <c r="S190" s="72"/>
      <c r="T190" s="73"/>
      <c r="U190" s="35"/>
      <c r="V190" s="35"/>
      <c r="W190" s="35"/>
      <c r="X190" s="35"/>
      <c r="Y190" s="35"/>
      <c r="Z190" s="35"/>
      <c r="AA190" s="35"/>
      <c r="AB190" s="35"/>
      <c r="AC190" s="35"/>
      <c r="AD190" s="35"/>
      <c r="AE190" s="35"/>
      <c r="AT190" s="18" t="s">
        <v>161</v>
      </c>
      <c r="AU190" s="18" t="s">
        <v>90</v>
      </c>
    </row>
    <row r="191" spans="1:65" s="13" customFormat="1" ht="11.25">
      <c r="B191" s="206"/>
      <c r="C191" s="207"/>
      <c r="D191" s="201" t="s">
        <v>163</v>
      </c>
      <c r="E191" s="207"/>
      <c r="F191" s="209" t="s">
        <v>1002</v>
      </c>
      <c r="G191" s="207"/>
      <c r="H191" s="210">
        <v>819</v>
      </c>
      <c r="I191" s="211"/>
      <c r="J191" s="207"/>
      <c r="K191" s="207"/>
      <c r="L191" s="212"/>
      <c r="M191" s="213"/>
      <c r="N191" s="214"/>
      <c r="O191" s="214"/>
      <c r="P191" s="214"/>
      <c r="Q191" s="214"/>
      <c r="R191" s="214"/>
      <c r="S191" s="214"/>
      <c r="T191" s="215"/>
      <c r="AT191" s="216" t="s">
        <v>163</v>
      </c>
      <c r="AU191" s="216" t="s">
        <v>90</v>
      </c>
      <c r="AV191" s="13" t="s">
        <v>90</v>
      </c>
      <c r="AW191" s="13" t="s">
        <v>4</v>
      </c>
      <c r="AX191" s="13" t="s">
        <v>88</v>
      </c>
      <c r="AY191" s="216" t="s">
        <v>152</v>
      </c>
    </row>
    <row r="192" spans="1:65" s="2" customFormat="1" ht="16.5" customHeight="1">
      <c r="A192" s="35"/>
      <c r="B192" s="36"/>
      <c r="C192" s="188" t="s">
        <v>354</v>
      </c>
      <c r="D192" s="188" t="s">
        <v>155</v>
      </c>
      <c r="E192" s="189" t="s">
        <v>1003</v>
      </c>
      <c r="F192" s="190" t="s">
        <v>1004</v>
      </c>
      <c r="G192" s="191" t="s">
        <v>350</v>
      </c>
      <c r="H192" s="192">
        <v>40</v>
      </c>
      <c r="I192" s="193"/>
      <c r="J192" s="194">
        <f>ROUND(I192*H192,2)</f>
        <v>0</v>
      </c>
      <c r="K192" s="190" t="s">
        <v>1</v>
      </c>
      <c r="L192" s="40"/>
      <c r="M192" s="195" t="s">
        <v>1</v>
      </c>
      <c r="N192" s="196" t="s">
        <v>45</v>
      </c>
      <c r="O192" s="72"/>
      <c r="P192" s="197">
        <f>O192*H192</f>
        <v>0</v>
      </c>
      <c r="Q192" s="197">
        <v>0</v>
      </c>
      <c r="R192" s="197">
        <f>Q192*H192</f>
        <v>0</v>
      </c>
      <c r="S192" s="197">
        <v>0</v>
      </c>
      <c r="T192" s="198">
        <f>S192*H192</f>
        <v>0</v>
      </c>
      <c r="U192" s="35"/>
      <c r="V192" s="35"/>
      <c r="W192" s="35"/>
      <c r="X192" s="35"/>
      <c r="Y192" s="35"/>
      <c r="Z192" s="35"/>
      <c r="AA192" s="35"/>
      <c r="AB192" s="35"/>
      <c r="AC192" s="35"/>
      <c r="AD192" s="35"/>
      <c r="AE192" s="35"/>
      <c r="AR192" s="199" t="s">
        <v>258</v>
      </c>
      <c r="AT192" s="199" t="s">
        <v>155</v>
      </c>
      <c r="AU192" s="199" t="s">
        <v>90</v>
      </c>
      <c r="AY192" s="18" t="s">
        <v>152</v>
      </c>
      <c r="BE192" s="200">
        <f>IF(N192="základní",J192,0)</f>
        <v>0</v>
      </c>
      <c r="BF192" s="200">
        <f>IF(N192="snížená",J192,0)</f>
        <v>0</v>
      </c>
      <c r="BG192" s="200">
        <f>IF(N192="zákl. přenesená",J192,0)</f>
        <v>0</v>
      </c>
      <c r="BH192" s="200">
        <f>IF(N192="sníž. přenesená",J192,0)</f>
        <v>0</v>
      </c>
      <c r="BI192" s="200">
        <f>IF(N192="nulová",J192,0)</f>
        <v>0</v>
      </c>
      <c r="BJ192" s="18" t="s">
        <v>88</v>
      </c>
      <c r="BK192" s="200">
        <f>ROUND(I192*H192,2)</f>
        <v>0</v>
      </c>
      <c r="BL192" s="18" t="s">
        <v>258</v>
      </c>
      <c r="BM192" s="199" t="s">
        <v>1005</v>
      </c>
    </row>
    <row r="193" spans="1:65" s="2" customFormat="1" ht="11.25">
      <c r="A193" s="35"/>
      <c r="B193" s="36"/>
      <c r="C193" s="37"/>
      <c r="D193" s="201" t="s">
        <v>161</v>
      </c>
      <c r="E193" s="37"/>
      <c r="F193" s="202" t="s">
        <v>1004</v>
      </c>
      <c r="G193" s="37"/>
      <c r="H193" s="37"/>
      <c r="I193" s="203"/>
      <c r="J193" s="37"/>
      <c r="K193" s="37"/>
      <c r="L193" s="40"/>
      <c r="M193" s="204"/>
      <c r="N193" s="205"/>
      <c r="O193" s="72"/>
      <c r="P193" s="72"/>
      <c r="Q193" s="72"/>
      <c r="R193" s="72"/>
      <c r="S193" s="72"/>
      <c r="T193" s="73"/>
      <c r="U193" s="35"/>
      <c r="V193" s="35"/>
      <c r="W193" s="35"/>
      <c r="X193" s="35"/>
      <c r="Y193" s="35"/>
      <c r="Z193" s="35"/>
      <c r="AA193" s="35"/>
      <c r="AB193" s="35"/>
      <c r="AC193" s="35"/>
      <c r="AD193" s="35"/>
      <c r="AE193" s="35"/>
      <c r="AT193" s="18" t="s">
        <v>161</v>
      </c>
      <c r="AU193" s="18" t="s">
        <v>90</v>
      </c>
    </row>
    <row r="194" spans="1:65" s="2" customFormat="1" ht="16.5" customHeight="1">
      <c r="A194" s="35"/>
      <c r="B194" s="36"/>
      <c r="C194" s="249" t="s">
        <v>361</v>
      </c>
      <c r="D194" s="249" t="s">
        <v>253</v>
      </c>
      <c r="E194" s="250" t="s">
        <v>1006</v>
      </c>
      <c r="F194" s="251" t="s">
        <v>1007</v>
      </c>
      <c r="G194" s="252" t="s">
        <v>350</v>
      </c>
      <c r="H194" s="253">
        <v>42</v>
      </c>
      <c r="I194" s="254"/>
      <c r="J194" s="255">
        <f>ROUND(I194*H194,2)</f>
        <v>0</v>
      </c>
      <c r="K194" s="251" t="s">
        <v>1</v>
      </c>
      <c r="L194" s="256"/>
      <c r="M194" s="257" t="s">
        <v>1</v>
      </c>
      <c r="N194" s="258" t="s">
        <v>45</v>
      </c>
      <c r="O194" s="72"/>
      <c r="P194" s="197">
        <f>O194*H194</f>
        <v>0</v>
      </c>
      <c r="Q194" s="197">
        <v>0</v>
      </c>
      <c r="R194" s="197">
        <f>Q194*H194</f>
        <v>0</v>
      </c>
      <c r="S194" s="197">
        <v>0</v>
      </c>
      <c r="T194" s="198">
        <f>S194*H194</f>
        <v>0</v>
      </c>
      <c r="U194" s="35"/>
      <c r="V194" s="35"/>
      <c r="W194" s="35"/>
      <c r="X194" s="35"/>
      <c r="Y194" s="35"/>
      <c r="Z194" s="35"/>
      <c r="AA194" s="35"/>
      <c r="AB194" s="35"/>
      <c r="AC194" s="35"/>
      <c r="AD194" s="35"/>
      <c r="AE194" s="35"/>
      <c r="AR194" s="199" t="s">
        <v>366</v>
      </c>
      <c r="AT194" s="199" t="s">
        <v>253</v>
      </c>
      <c r="AU194" s="199" t="s">
        <v>90</v>
      </c>
      <c r="AY194" s="18" t="s">
        <v>152</v>
      </c>
      <c r="BE194" s="200">
        <f>IF(N194="základní",J194,0)</f>
        <v>0</v>
      </c>
      <c r="BF194" s="200">
        <f>IF(N194="snížená",J194,0)</f>
        <v>0</v>
      </c>
      <c r="BG194" s="200">
        <f>IF(N194="zákl. přenesená",J194,0)</f>
        <v>0</v>
      </c>
      <c r="BH194" s="200">
        <f>IF(N194="sníž. přenesená",J194,0)</f>
        <v>0</v>
      </c>
      <c r="BI194" s="200">
        <f>IF(N194="nulová",J194,0)</f>
        <v>0</v>
      </c>
      <c r="BJ194" s="18" t="s">
        <v>88</v>
      </c>
      <c r="BK194" s="200">
        <f>ROUND(I194*H194,2)</f>
        <v>0</v>
      </c>
      <c r="BL194" s="18" t="s">
        <v>258</v>
      </c>
      <c r="BM194" s="199" t="s">
        <v>1008</v>
      </c>
    </row>
    <row r="195" spans="1:65" s="2" customFormat="1" ht="11.25">
      <c r="A195" s="35"/>
      <c r="B195" s="36"/>
      <c r="C195" s="37"/>
      <c r="D195" s="201" t="s">
        <v>161</v>
      </c>
      <c r="E195" s="37"/>
      <c r="F195" s="202" t="s">
        <v>1007</v>
      </c>
      <c r="G195" s="37"/>
      <c r="H195" s="37"/>
      <c r="I195" s="203"/>
      <c r="J195" s="37"/>
      <c r="K195" s="37"/>
      <c r="L195" s="40"/>
      <c r="M195" s="204"/>
      <c r="N195" s="205"/>
      <c r="O195" s="72"/>
      <c r="P195" s="72"/>
      <c r="Q195" s="72"/>
      <c r="R195" s="72"/>
      <c r="S195" s="72"/>
      <c r="T195" s="73"/>
      <c r="U195" s="35"/>
      <c r="V195" s="35"/>
      <c r="W195" s="35"/>
      <c r="X195" s="35"/>
      <c r="Y195" s="35"/>
      <c r="Z195" s="35"/>
      <c r="AA195" s="35"/>
      <c r="AB195" s="35"/>
      <c r="AC195" s="35"/>
      <c r="AD195" s="35"/>
      <c r="AE195" s="35"/>
      <c r="AT195" s="18" t="s">
        <v>161</v>
      </c>
      <c r="AU195" s="18" t="s">
        <v>90</v>
      </c>
    </row>
    <row r="196" spans="1:65" s="13" customFormat="1" ht="11.25">
      <c r="B196" s="206"/>
      <c r="C196" s="207"/>
      <c r="D196" s="201" t="s">
        <v>163</v>
      </c>
      <c r="E196" s="207"/>
      <c r="F196" s="209" t="s">
        <v>1009</v>
      </c>
      <c r="G196" s="207"/>
      <c r="H196" s="210">
        <v>42</v>
      </c>
      <c r="I196" s="211"/>
      <c r="J196" s="207"/>
      <c r="K196" s="207"/>
      <c r="L196" s="212"/>
      <c r="M196" s="213"/>
      <c r="N196" s="214"/>
      <c r="O196" s="214"/>
      <c r="P196" s="214"/>
      <c r="Q196" s="214"/>
      <c r="R196" s="214"/>
      <c r="S196" s="214"/>
      <c r="T196" s="215"/>
      <c r="AT196" s="216" t="s">
        <v>163</v>
      </c>
      <c r="AU196" s="216" t="s">
        <v>90</v>
      </c>
      <c r="AV196" s="13" t="s">
        <v>90</v>
      </c>
      <c r="AW196" s="13" t="s">
        <v>4</v>
      </c>
      <c r="AX196" s="13" t="s">
        <v>88</v>
      </c>
      <c r="AY196" s="216" t="s">
        <v>152</v>
      </c>
    </row>
    <row r="197" spans="1:65" s="2" customFormat="1" ht="16.5" customHeight="1">
      <c r="A197" s="35"/>
      <c r="B197" s="36"/>
      <c r="C197" s="188" t="s">
        <v>366</v>
      </c>
      <c r="D197" s="188" t="s">
        <v>155</v>
      </c>
      <c r="E197" s="189" t="s">
        <v>1010</v>
      </c>
      <c r="F197" s="190" t="s">
        <v>1011</v>
      </c>
      <c r="G197" s="191" t="s">
        <v>921</v>
      </c>
      <c r="H197" s="192">
        <v>480</v>
      </c>
      <c r="I197" s="193"/>
      <c r="J197" s="194">
        <f>ROUND(I197*H197,2)</f>
        <v>0</v>
      </c>
      <c r="K197" s="190" t="s">
        <v>1</v>
      </c>
      <c r="L197" s="40"/>
      <c r="M197" s="195" t="s">
        <v>1</v>
      </c>
      <c r="N197" s="196" t="s">
        <v>45</v>
      </c>
      <c r="O197" s="72"/>
      <c r="P197" s="197">
        <f>O197*H197</f>
        <v>0</v>
      </c>
      <c r="Q197" s="197">
        <v>0</v>
      </c>
      <c r="R197" s="197">
        <f>Q197*H197</f>
        <v>0</v>
      </c>
      <c r="S197" s="197">
        <v>0</v>
      </c>
      <c r="T197" s="198">
        <f>S197*H197</f>
        <v>0</v>
      </c>
      <c r="U197" s="35"/>
      <c r="V197" s="35"/>
      <c r="W197" s="35"/>
      <c r="X197" s="35"/>
      <c r="Y197" s="35"/>
      <c r="Z197" s="35"/>
      <c r="AA197" s="35"/>
      <c r="AB197" s="35"/>
      <c r="AC197" s="35"/>
      <c r="AD197" s="35"/>
      <c r="AE197" s="35"/>
      <c r="AR197" s="199" t="s">
        <v>258</v>
      </c>
      <c r="AT197" s="199" t="s">
        <v>155</v>
      </c>
      <c r="AU197" s="199" t="s">
        <v>90</v>
      </c>
      <c r="AY197" s="18" t="s">
        <v>152</v>
      </c>
      <c r="BE197" s="200">
        <f>IF(N197="základní",J197,0)</f>
        <v>0</v>
      </c>
      <c r="BF197" s="200">
        <f>IF(N197="snížená",J197,0)</f>
        <v>0</v>
      </c>
      <c r="BG197" s="200">
        <f>IF(N197="zákl. přenesená",J197,0)</f>
        <v>0</v>
      </c>
      <c r="BH197" s="200">
        <f>IF(N197="sníž. přenesená",J197,0)</f>
        <v>0</v>
      </c>
      <c r="BI197" s="200">
        <f>IF(N197="nulová",J197,0)</f>
        <v>0</v>
      </c>
      <c r="BJ197" s="18" t="s">
        <v>88</v>
      </c>
      <c r="BK197" s="200">
        <f>ROUND(I197*H197,2)</f>
        <v>0</v>
      </c>
      <c r="BL197" s="18" t="s">
        <v>258</v>
      </c>
      <c r="BM197" s="199" t="s">
        <v>1012</v>
      </c>
    </row>
    <row r="198" spans="1:65" s="2" customFormat="1" ht="11.25">
      <c r="A198" s="35"/>
      <c r="B198" s="36"/>
      <c r="C198" s="37"/>
      <c r="D198" s="201" t="s">
        <v>161</v>
      </c>
      <c r="E198" s="37"/>
      <c r="F198" s="202" t="s">
        <v>1011</v>
      </c>
      <c r="G198" s="37"/>
      <c r="H198" s="37"/>
      <c r="I198" s="203"/>
      <c r="J198" s="37"/>
      <c r="K198" s="37"/>
      <c r="L198" s="40"/>
      <c r="M198" s="204"/>
      <c r="N198" s="205"/>
      <c r="O198" s="72"/>
      <c r="P198" s="72"/>
      <c r="Q198" s="72"/>
      <c r="R198" s="72"/>
      <c r="S198" s="72"/>
      <c r="T198" s="73"/>
      <c r="U198" s="35"/>
      <c r="V198" s="35"/>
      <c r="W198" s="35"/>
      <c r="X198" s="35"/>
      <c r="Y198" s="35"/>
      <c r="Z198" s="35"/>
      <c r="AA198" s="35"/>
      <c r="AB198" s="35"/>
      <c r="AC198" s="35"/>
      <c r="AD198" s="35"/>
      <c r="AE198" s="35"/>
      <c r="AT198" s="18" t="s">
        <v>161</v>
      </c>
      <c r="AU198" s="18" t="s">
        <v>90</v>
      </c>
    </row>
    <row r="199" spans="1:65" s="2" customFormat="1" ht="16.5" customHeight="1">
      <c r="A199" s="35"/>
      <c r="B199" s="36"/>
      <c r="C199" s="188" t="s">
        <v>371</v>
      </c>
      <c r="D199" s="188" t="s">
        <v>155</v>
      </c>
      <c r="E199" s="189" t="s">
        <v>1013</v>
      </c>
      <c r="F199" s="190" t="s">
        <v>1014</v>
      </c>
      <c r="G199" s="191" t="s">
        <v>811</v>
      </c>
      <c r="H199" s="192">
        <v>24</v>
      </c>
      <c r="I199" s="193"/>
      <c r="J199" s="194">
        <f>ROUND(I199*H199,2)</f>
        <v>0</v>
      </c>
      <c r="K199" s="190" t="s">
        <v>1</v>
      </c>
      <c r="L199" s="40"/>
      <c r="M199" s="195" t="s">
        <v>1</v>
      </c>
      <c r="N199" s="196" t="s">
        <v>45</v>
      </c>
      <c r="O199" s="72"/>
      <c r="P199" s="197">
        <f>O199*H199</f>
        <v>0</v>
      </c>
      <c r="Q199" s="197">
        <v>0</v>
      </c>
      <c r="R199" s="197">
        <f>Q199*H199</f>
        <v>0</v>
      </c>
      <c r="S199" s="197">
        <v>0</v>
      </c>
      <c r="T199" s="198">
        <f>S199*H199</f>
        <v>0</v>
      </c>
      <c r="U199" s="35"/>
      <c r="V199" s="35"/>
      <c r="W199" s="35"/>
      <c r="X199" s="35"/>
      <c r="Y199" s="35"/>
      <c r="Z199" s="35"/>
      <c r="AA199" s="35"/>
      <c r="AB199" s="35"/>
      <c r="AC199" s="35"/>
      <c r="AD199" s="35"/>
      <c r="AE199" s="35"/>
      <c r="AR199" s="199" t="s">
        <v>258</v>
      </c>
      <c r="AT199" s="199" t="s">
        <v>155</v>
      </c>
      <c r="AU199" s="199" t="s">
        <v>90</v>
      </c>
      <c r="AY199" s="18" t="s">
        <v>152</v>
      </c>
      <c r="BE199" s="200">
        <f>IF(N199="základní",J199,0)</f>
        <v>0</v>
      </c>
      <c r="BF199" s="200">
        <f>IF(N199="snížená",J199,0)</f>
        <v>0</v>
      </c>
      <c r="BG199" s="200">
        <f>IF(N199="zákl. přenesená",J199,0)</f>
        <v>0</v>
      </c>
      <c r="BH199" s="200">
        <f>IF(N199="sníž. přenesená",J199,0)</f>
        <v>0</v>
      </c>
      <c r="BI199" s="200">
        <f>IF(N199="nulová",J199,0)</f>
        <v>0</v>
      </c>
      <c r="BJ199" s="18" t="s">
        <v>88</v>
      </c>
      <c r="BK199" s="200">
        <f>ROUND(I199*H199,2)</f>
        <v>0</v>
      </c>
      <c r="BL199" s="18" t="s">
        <v>258</v>
      </c>
      <c r="BM199" s="199" t="s">
        <v>1015</v>
      </c>
    </row>
    <row r="200" spans="1:65" s="2" customFormat="1" ht="11.25">
      <c r="A200" s="35"/>
      <c r="B200" s="36"/>
      <c r="C200" s="37"/>
      <c r="D200" s="201" t="s">
        <v>161</v>
      </c>
      <c r="E200" s="37"/>
      <c r="F200" s="202" t="s">
        <v>1014</v>
      </c>
      <c r="G200" s="37"/>
      <c r="H200" s="37"/>
      <c r="I200" s="203"/>
      <c r="J200" s="37"/>
      <c r="K200" s="37"/>
      <c r="L200" s="40"/>
      <c r="M200" s="204"/>
      <c r="N200" s="205"/>
      <c r="O200" s="72"/>
      <c r="P200" s="72"/>
      <c r="Q200" s="72"/>
      <c r="R200" s="72"/>
      <c r="S200" s="72"/>
      <c r="T200" s="73"/>
      <c r="U200" s="35"/>
      <c r="V200" s="35"/>
      <c r="W200" s="35"/>
      <c r="X200" s="35"/>
      <c r="Y200" s="35"/>
      <c r="Z200" s="35"/>
      <c r="AA200" s="35"/>
      <c r="AB200" s="35"/>
      <c r="AC200" s="35"/>
      <c r="AD200" s="35"/>
      <c r="AE200" s="35"/>
      <c r="AT200" s="18" t="s">
        <v>161</v>
      </c>
      <c r="AU200" s="18" t="s">
        <v>90</v>
      </c>
    </row>
    <row r="201" spans="1:65" s="12" customFormat="1" ht="20.85" customHeight="1">
      <c r="B201" s="172"/>
      <c r="C201" s="173"/>
      <c r="D201" s="174" t="s">
        <v>79</v>
      </c>
      <c r="E201" s="186" t="s">
        <v>1016</v>
      </c>
      <c r="F201" s="186" t="s">
        <v>1016</v>
      </c>
      <c r="G201" s="173"/>
      <c r="H201" s="173"/>
      <c r="I201" s="176"/>
      <c r="J201" s="187">
        <f>BK201</f>
        <v>0</v>
      </c>
      <c r="K201" s="173"/>
      <c r="L201" s="178"/>
      <c r="M201" s="179"/>
      <c r="N201" s="180"/>
      <c r="O201" s="180"/>
      <c r="P201" s="181">
        <f>SUM(P202:P221)</f>
        <v>0</v>
      </c>
      <c r="Q201" s="180"/>
      <c r="R201" s="181">
        <f>SUM(R202:R221)</f>
        <v>0</v>
      </c>
      <c r="S201" s="180"/>
      <c r="T201" s="182">
        <f>SUM(T202:T221)</f>
        <v>0</v>
      </c>
      <c r="AR201" s="183" t="s">
        <v>88</v>
      </c>
      <c r="AT201" s="184" t="s">
        <v>79</v>
      </c>
      <c r="AU201" s="184" t="s">
        <v>90</v>
      </c>
      <c r="AY201" s="183" t="s">
        <v>152</v>
      </c>
      <c r="BK201" s="185">
        <f>SUM(BK202:BK221)</f>
        <v>0</v>
      </c>
    </row>
    <row r="202" spans="1:65" s="2" customFormat="1" ht="16.5" customHeight="1">
      <c r="A202" s="35"/>
      <c r="B202" s="36"/>
      <c r="C202" s="249" t="s">
        <v>380</v>
      </c>
      <c r="D202" s="249" t="s">
        <v>253</v>
      </c>
      <c r="E202" s="250" t="s">
        <v>1017</v>
      </c>
      <c r="F202" s="251" t="s">
        <v>1018</v>
      </c>
      <c r="G202" s="252" t="s">
        <v>921</v>
      </c>
      <c r="H202" s="253">
        <v>1</v>
      </c>
      <c r="I202" s="254"/>
      <c r="J202" s="255">
        <f>ROUND(I202*H202,2)</f>
        <v>0</v>
      </c>
      <c r="K202" s="251" t="s">
        <v>1</v>
      </c>
      <c r="L202" s="256"/>
      <c r="M202" s="257" t="s">
        <v>1</v>
      </c>
      <c r="N202" s="258" t="s">
        <v>45</v>
      </c>
      <c r="O202" s="72"/>
      <c r="P202" s="197">
        <f>O202*H202</f>
        <v>0</v>
      </c>
      <c r="Q202" s="197">
        <v>0</v>
      </c>
      <c r="R202" s="197">
        <f>Q202*H202</f>
        <v>0</v>
      </c>
      <c r="S202" s="197">
        <v>0</v>
      </c>
      <c r="T202" s="198">
        <f>S202*H202</f>
        <v>0</v>
      </c>
      <c r="U202" s="35"/>
      <c r="V202" s="35"/>
      <c r="W202" s="35"/>
      <c r="X202" s="35"/>
      <c r="Y202" s="35"/>
      <c r="Z202" s="35"/>
      <c r="AA202" s="35"/>
      <c r="AB202" s="35"/>
      <c r="AC202" s="35"/>
      <c r="AD202" s="35"/>
      <c r="AE202" s="35"/>
      <c r="AR202" s="199" t="s">
        <v>366</v>
      </c>
      <c r="AT202" s="199" t="s">
        <v>253</v>
      </c>
      <c r="AU202" s="199" t="s">
        <v>153</v>
      </c>
      <c r="AY202" s="18" t="s">
        <v>152</v>
      </c>
      <c r="BE202" s="200">
        <f>IF(N202="základní",J202,0)</f>
        <v>0</v>
      </c>
      <c r="BF202" s="200">
        <f>IF(N202="snížená",J202,0)</f>
        <v>0</v>
      </c>
      <c r="BG202" s="200">
        <f>IF(N202="zákl. přenesená",J202,0)</f>
        <v>0</v>
      </c>
      <c r="BH202" s="200">
        <f>IF(N202="sníž. přenesená",J202,0)</f>
        <v>0</v>
      </c>
      <c r="BI202" s="200">
        <f>IF(N202="nulová",J202,0)</f>
        <v>0</v>
      </c>
      <c r="BJ202" s="18" t="s">
        <v>88</v>
      </c>
      <c r="BK202" s="200">
        <f>ROUND(I202*H202,2)</f>
        <v>0</v>
      </c>
      <c r="BL202" s="18" t="s">
        <v>258</v>
      </c>
      <c r="BM202" s="199" t="s">
        <v>1019</v>
      </c>
    </row>
    <row r="203" spans="1:65" s="2" customFormat="1" ht="11.25">
      <c r="A203" s="35"/>
      <c r="B203" s="36"/>
      <c r="C203" s="37"/>
      <c r="D203" s="201" t="s">
        <v>161</v>
      </c>
      <c r="E203" s="37"/>
      <c r="F203" s="202" t="s">
        <v>1018</v>
      </c>
      <c r="G203" s="37"/>
      <c r="H203" s="37"/>
      <c r="I203" s="203"/>
      <c r="J203" s="37"/>
      <c r="K203" s="37"/>
      <c r="L203" s="40"/>
      <c r="M203" s="204"/>
      <c r="N203" s="205"/>
      <c r="O203" s="72"/>
      <c r="P203" s="72"/>
      <c r="Q203" s="72"/>
      <c r="R203" s="72"/>
      <c r="S203" s="72"/>
      <c r="T203" s="73"/>
      <c r="U203" s="35"/>
      <c r="V203" s="35"/>
      <c r="W203" s="35"/>
      <c r="X203" s="35"/>
      <c r="Y203" s="35"/>
      <c r="Z203" s="35"/>
      <c r="AA203" s="35"/>
      <c r="AB203" s="35"/>
      <c r="AC203" s="35"/>
      <c r="AD203" s="35"/>
      <c r="AE203" s="35"/>
      <c r="AT203" s="18" t="s">
        <v>161</v>
      </c>
      <c r="AU203" s="18" t="s">
        <v>153</v>
      </c>
    </row>
    <row r="204" spans="1:65" s="2" customFormat="1" ht="16.5" customHeight="1">
      <c r="A204" s="35"/>
      <c r="B204" s="36"/>
      <c r="C204" s="249" t="s">
        <v>385</v>
      </c>
      <c r="D204" s="249" t="s">
        <v>253</v>
      </c>
      <c r="E204" s="250" t="s">
        <v>1020</v>
      </c>
      <c r="F204" s="251" t="s">
        <v>1021</v>
      </c>
      <c r="G204" s="252" t="s">
        <v>921</v>
      </c>
      <c r="H204" s="253">
        <v>1</v>
      </c>
      <c r="I204" s="254"/>
      <c r="J204" s="255">
        <f>ROUND(I204*H204,2)</f>
        <v>0</v>
      </c>
      <c r="K204" s="251" t="s">
        <v>1</v>
      </c>
      <c r="L204" s="256"/>
      <c r="M204" s="257" t="s">
        <v>1</v>
      </c>
      <c r="N204" s="258" t="s">
        <v>45</v>
      </c>
      <c r="O204" s="72"/>
      <c r="P204" s="197">
        <f>O204*H204</f>
        <v>0</v>
      </c>
      <c r="Q204" s="197">
        <v>0</v>
      </c>
      <c r="R204" s="197">
        <f>Q204*H204</f>
        <v>0</v>
      </c>
      <c r="S204" s="197">
        <v>0</v>
      </c>
      <c r="T204" s="198">
        <f>S204*H204</f>
        <v>0</v>
      </c>
      <c r="U204" s="35"/>
      <c r="V204" s="35"/>
      <c r="W204" s="35"/>
      <c r="X204" s="35"/>
      <c r="Y204" s="35"/>
      <c r="Z204" s="35"/>
      <c r="AA204" s="35"/>
      <c r="AB204" s="35"/>
      <c r="AC204" s="35"/>
      <c r="AD204" s="35"/>
      <c r="AE204" s="35"/>
      <c r="AR204" s="199" t="s">
        <v>366</v>
      </c>
      <c r="AT204" s="199" t="s">
        <v>253</v>
      </c>
      <c r="AU204" s="199" t="s">
        <v>153</v>
      </c>
      <c r="AY204" s="18" t="s">
        <v>152</v>
      </c>
      <c r="BE204" s="200">
        <f>IF(N204="základní",J204,0)</f>
        <v>0</v>
      </c>
      <c r="BF204" s="200">
        <f>IF(N204="snížená",J204,0)</f>
        <v>0</v>
      </c>
      <c r="BG204" s="200">
        <f>IF(N204="zákl. přenesená",J204,0)</f>
        <v>0</v>
      </c>
      <c r="BH204" s="200">
        <f>IF(N204="sníž. přenesená",J204,0)</f>
        <v>0</v>
      </c>
      <c r="BI204" s="200">
        <f>IF(N204="nulová",J204,0)</f>
        <v>0</v>
      </c>
      <c r="BJ204" s="18" t="s">
        <v>88</v>
      </c>
      <c r="BK204" s="200">
        <f>ROUND(I204*H204,2)</f>
        <v>0</v>
      </c>
      <c r="BL204" s="18" t="s">
        <v>258</v>
      </c>
      <c r="BM204" s="199" t="s">
        <v>1022</v>
      </c>
    </row>
    <row r="205" spans="1:65" s="2" customFormat="1" ht="11.25">
      <c r="A205" s="35"/>
      <c r="B205" s="36"/>
      <c r="C205" s="37"/>
      <c r="D205" s="201" t="s">
        <v>161</v>
      </c>
      <c r="E205" s="37"/>
      <c r="F205" s="202" t="s">
        <v>1021</v>
      </c>
      <c r="G205" s="37"/>
      <c r="H205" s="37"/>
      <c r="I205" s="203"/>
      <c r="J205" s="37"/>
      <c r="K205" s="37"/>
      <c r="L205" s="40"/>
      <c r="M205" s="204"/>
      <c r="N205" s="205"/>
      <c r="O205" s="72"/>
      <c r="P205" s="72"/>
      <c r="Q205" s="72"/>
      <c r="R205" s="72"/>
      <c r="S205" s="72"/>
      <c r="T205" s="73"/>
      <c r="U205" s="35"/>
      <c r="V205" s="35"/>
      <c r="W205" s="35"/>
      <c r="X205" s="35"/>
      <c r="Y205" s="35"/>
      <c r="Z205" s="35"/>
      <c r="AA205" s="35"/>
      <c r="AB205" s="35"/>
      <c r="AC205" s="35"/>
      <c r="AD205" s="35"/>
      <c r="AE205" s="35"/>
      <c r="AT205" s="18" t="s">
        <v>161</v>
      </c>
      <c r="AU205" s="18" t="s">
        <v>153</v>
      </c>
    </row>
    <row r="206" spans="1:65" s="2" customFormat="1" ht="16.5" customHeight="1">
      <c r="A206" s="35"/>
      <c r="B206" s="36"/>
      <c r="C206" s="249" t="s">
        <v>390</v>
      </c>
      <c r="D206" s="249" t="s">
        <v>253</v>
      </c>
      <c r="E206" s="250" t="s">
        <v>1023</v>
      </c>
      <c r="F206" s="251" t="s">
        <v>1024</v>
      </c>
      <c r="G206" s="252" t="s">
        <v>921</v>
      </c>
      <c r="H206" s="253">
        <v>5</v>
      </c>
      <c r="I206" s="254"/>
      <c r="J206" s="255">
        <f>ROUND(I206*H206,2)</f>
        <v>0</v>
      </c>
      <c r="K206" s="251" t="s">
        <v>1</v>
      </c>
      <c r="L206" s="256"/>
      <c r="M206" s="257" t="s">
        <v>1</v>
      </c>
      <c r="N206" s="258" t="s">
        <v>45</v>
      </c>
      <c r="O206" s="72"/>
      <c r="P206" s="197">
        <f>O206*H206</f>
        <v>0</v>
      </c>
      <c r="Q206" s="197">
        <v>0</v>
      </c>
      <c r="R206" s="197">
        <f>Q206*H206</f>
        <v>0</v>
      </c>
      <c r="S206" s="197">
        <v>0</v>
      </c>
      <c r="T206" s="198">
        <f>S206*H206</f>
        <v>0</v>
      </c>
      <c r="U206" s="35"/>
      <c r="V206" s="35"/>
      <c r="W206" s="35"/>
      <c r="X206" s="35"/>
      <c r="Y206" s="35"/>
      <c r="Z206" s="35"/>
      <c r="AA206" s="35"/>
      <c r="AB206" s="35"/>
      <c r="AC206" s="35"/>
      <c r="AD206" s="35"/>
      <c r="AE206" s="35"/>
      <c r="AR206" s="199" t="s">
        <v>366</v>
      </c>
      <c r="AT206" s="199" t="s">
        <v>253</v>
      </c>
      <c r="AU206" s="199" t="s">
        <v>153</v>
      </c>
      <c r="AY206" s="18" t="s">
        <v>152</v>
      </c>
      <c r="BE206" s="200">
        <f>IF(N206="základní",J206,0)</f>
        <v>0</v>
      </c>
      <c r="BF206" s="200">
        <f>IF(N206="snížená",J206,0)</f>
        <v>0</v>
      </c>
      <c r="BG206" s="200">
        <f>IF(N206="zákl. přenesená",J206,0)</f>
        <v>0</v>
      </c>
      <c r="BH206" s="200">
        <f>IF(N206="sníž. přenesená",J206,0)</f>
        <v>0</v>
      </c>
      <c r="BI206" s="200">
        <f>IF(N206="nulová",J206,0)</f>
        <v>0</v>
      </c>
      <c r="BJ206" s="18" t="s">
        <v>88</v>
      </c>
      <c r="BK206" s="200">
        <f>ROUND(I206*H206,2)</f>
        <v>0</v>
      </c>
      <c r="BL206" s="18" t="s">
        <v>258</v>
      </c>
      <c r="BM206" s="199" t="s">
        <v>1025</v>
      </c>
    </row>
    <row r="207" spans="1:65" s="2" customFormat="1" ht="11.25">
      <c r="A207" s="35"/>
      <c r="B207" s="36"/>
      <c r="C207" s="37"/>
      <c r="D207" s="201" t="s">
        <v>161</v>
      </c>
      <c r="E207" s="37"/>
      <c r="F207" s="202" t="s">
        <v>1024</v>
      </c>
      <c r="G207" s="37"/>
      <c r="H207" s="37"/>
      <c r="I207" s="203"/>
      <c r="J207" s="37"/>
      <c r="K207" s="37"/>
      <c r="L207" s="40"/>
      <c r="M207" s="204"/>
      <c r="N207" s="205"/>
      <c r="O207" s="72"/>
      <c r="P207" s="72"/>
      <c r="Q207" s="72"/>
      <c r="R207" s="72"/>
      <c r="S207" s="72"/>
      <c r="T207" s="73"/>
      <c r="U207" s="35"/>
      <c r="V207" s="35"/>
      <c r="W207" s="35"/>
      <c r="X207" s="35"/>
      <c r="Y207" s="35"/>
      <c r="Z207" s="35"/>
      <c r="AA207" s="35"/>
      <c r="AB207" s="35"/>
      <c r="AC207" s="35"/>
      <c r="AD207" s="35"/>
      <c r="AE207" s="35"/>
      <c r="AT207" s="18" t="s">
        <v>161</v>
      </c>
      <c r="AU207" s="18" t="s">
        <v>153</v>
      </c>
    </row>
    <row r="208" spans="1:65" s="2" customFormat="1" ht="16.5" customHeight="1">
      <c r="A208" s="35"/>
      <c r="B208" s="36"/>
      <c r="C208" s="249" t="s">
        <v>395</v>
      </c>
      <c r="D208" s="249" t="s">
        <v>253</v>
      </c>
      <c r="E208" s="250" t="s">
        <v>1026</v>
      </c>
      <c r="F208" s="251" t="s">
        <v>1027</v>
      </c>
      <c r="G208" s="252" t="s">
        <v>921</v>
      </c>
      <c r="H208" s="253">
        <v>1</v>
      </c>
      <c r="I208" s="254"/>
      <c r="J208" s="255">
        <f>ROUND(I208*H208,2)</f>
        <v>0</v>
      </c>
      <c r="K208" s="251" t="s">
        <v>1</v>
      </c>
      <c r="L208" s="256"/>
      <c r="M208" s="257" t="s">
        <v>1</v>
      </c>
      <c r="N208" s="258" t="s">
        <v>45</v>
      </c>
      <c r="O208" s="72"/>
      <c r="P208" s="197">
        <f>O208*H208</f>
        <v>0</v>
      </c>
      <c r="Q208" s="197">
        <v>0</v>
      </c>
      <c r="R208" s="197">
        <f>Q208*H208</f>
        <v>0</v>
      </c>
      <c r="S208" s="197">
        <v>0</v>
      </c>
      <c r="T208" s="198">
        <f>S208*H208</f>
        <v>0</v>
      </c>
      <c r="U208" s="35"/>
      <c r="V208" s="35"/>
      <c r="W208" s="35"/>
      <c r="X208" s="35"/>
      <c r="Y208" s="35"/>
      <c r="Z208" s="35"/>
      <c r="AA208" s="35"/>
      <c r="AB208" s="35"/>
      <c r="AC208" s="35"/>
      <c r="AD208" s="35"/>
      <c r="AE208" s="35"/>
      <c r="AR208" s="199" t="s">
        <v>366</v>
      </c>
      <c r="AT208" s="199" t="s">
        <v>253</v>
      </c>
      <c r="AU208" s="199" t="s">
        <v>153</v>
      </c>
      <c r="AY208" s="18" t="s">
        <v>152</v>
      </c>
      <c r="BE208" s="200">
        <f>IF(N208="základní",J208,0)</f>
        <v>0</v>
      </c>
      <c r="BF208" s="200">
        <f>IF(N208="snížená",J208,0)</f>
        <v>0</v>
      </c>
      <c r="BG208" s="200">
        <f>IF(N208="zákl. přenesená",J208,0)</f>
        <v>0</v>
      </c>
      <c r="BH208" s="200">
        <f>IF(N208="sníž. přenesená",J208,0)</f>
        <v>0</v>
      </c>
      <c r="BI208" s="200">
        <f>IF(N208="nulová",J208,0)</f>
        <v>0</v>
      </c>
      <c r="BJ208" s="18" t="s">
        <v>88</v>
      </c>
      <c r="BK208" s="200">
        <f>ROUND(I208*H208,2)</f>
        <v>0</v>
      </c>
      <c r="BL208" s="18" t="s">
        <v>258</v>
      </c>
      <c r="BM208" s="199" t="s">
        <v>1028</v>
      </c>
    </row>
    <row r="209" spans="1:65" s="2" customFormat="1" ht="11.25">
      <c r="A209" s="35"/>
      <c r="B209" s="36"/>
      <c r="C209" s="37"/>
      <c r="D209" s="201" t="s">
        <v>161</v>
      </c>
      <c r="E209" s="37"/>
      <c r="F209" s="202" t="s">
        <v>1027</v>
      </c>
      <c r="G209" s="37"/>
      <c r="H209" s="37"/>
      <c r="I209" s="203"/>
      <c r="J209" s="37"/>
      <c r="K209" s="37"/>
      <c r="L209" s="40"/>
      <c r="M209" s="204"/>
      <c r="N209" s="205"/>
      <c r="O209" s="72"/>
      <c r="P209" s="72"/>
      <c r="Q209" s="72"/>
      <c r="R209" s="72"/>
      <c r="S209" s="72"/>
      <c r="T209" s="73"/>
      <c r="U209" s="35"/>
      <c r="V209" s="35"/>
      <c r="W209" s="35"/>
      <c r="X209" s="35"/>
      <c r="Y209" s="35"/>
      <c r="Z209" s="35"/>
      <c r="AA209" s="35"/>
      <c r="AB209" s="35"/>
      <c r="AC209" s="35"/>
      <c r="AD209" s="35"/>
      <c r="AE209" s="35"/>
      <c r="AT209" s="18" t="s">
        <v>161</v>
      </c>
      <c r="AU209" s="18" t="s">
        <v>153</v>
      </c>
    </row>
    <row r="210" spans="1:65" s="2" customFormat="1" ht="16.5" customHeight="1">
      <c r="A210" s="35"/>
      <c r="B210" s="36"/>
      <c r="C210" s="249" t="s">
        <v>400</v>
      </c>
      <c r="D210" s="249" t="s">
        <v>253</v>
      </c>
      <c r="E210" s="250" t="s">
        <v>1029</v>
      </c>
      <c r="F210" s="251" t="s">
        <v>1030</v>
      </c>
      <c r="G210" s="252" t="s">
        <v>921</v>
      </c>
      <c r="H210" s="253">
        <v>4</v>
      </c>
      <c r="I210" s="254"/>
      <c r="J210" s="255">
        <f>ROUND(I210*H210,2)</f>
        <v>0</v>
      </c>
      <c r="K210" s="251" t="s">
        <v>1</v>
      </c>
      <c r="L210" s="256"/>
      <c r="M210" s="257" t="s">
        <v>1</v>
      </c>
      <c r="N210" s="258" t="s">
        <v>45</v>
      </c>
      <c r="O210" s="72"/>
      <c r="P210" s="197">
        <f>O210*H210</f>
        <v>0</v>
      </c>
      <c r="Q210" s="197">
        <v>0</v>
      </c>
      <c r="R210" s="197">
        <f>Q210*H210</f>
        <v>0</v>
      </c>
      <c r="S210" s="197">
        <v>0</v>
      </c>
      <c r="T210" s="198">
        <f>S210*H210</f>
        <v>0</v>
      </c>
      <c r="U210" s="35"/>
      <c r="V210" s="35"/>
      <c r="W210" s="35"/>
      <c r="X210" s="35"/>
      <c r="Y210" s="35"/>
      <c r="Z210" s="35"/>
      <c r="AA210" s="35"/>
      <c r="AB210" s="35"/>
      <c r="AC210" s="35"/>
      <c r="AD210" s="35"/>
      <c r="AE210" s="35"/>
      <c r="AR210" s="199" t="s">
        <v>366</v>
      </c>
      <c r="AT210" s="199" t="s">
        <v>253</v>
      </c>
      <c r="AU210" s="199" t="s">
        <v>153</v>
      </c>
      <c r="AY210" s="18" t="s">
        <v>152</v>
      </c>
      <c r="BE210" s="200">
        <f>IF(N210="základní",J210,0)</f>
        <v>0</v>
      </c>
      <c r="BF210" s="200">
        <f>IF(N210="snížená",J210,0)</f>
        <v>0</v>
      </c>
      <c r="BG210" s="200">
        <f>IF(N210="zákl. přenesená",J210,0)</f>
        <v>0</v>
      </c>
      <c r="BH210" s="200">
        <f>IF(N210="sníž. přenesená",J210,0)</f>
        <v>0</v>
      </c>
      <c r="BI210" s="200">
        <f>IF(N210="nulová",J210,0)</f>
        <v>0</v>
      </c>
      <c r="BJ210" s="18" t="s">
        <v>88</v>
      </c>
      <c r="BK210" s="200">
        <f>ROUND(I210*H210,2)</f>
        <v>0</v>
      </c>
      <c r="BL210" s="18" t="s">
        <v>258</v>
      </c>
      <c r="BM210" s="199" t="s">
        <v>1031</v>
      </c>
    </row>
    <row r="211" spans="1:65" s="2" customFormat="1" ht="11.25">
      <c r="A211" s="35"/>
      <c r="B211" s="36"/>
      <c r="C211" s="37"/>
      <c r="D211" s="201" t="s">
        <v>161</v>
      </c>
      <c r="E211" s="37"/>
      <c r="F211" s="202" t="s">
        <v>1030</v>
      </c>
      <c r="G211" s="37"/>
      <c r="H211" s="37"/>
      <c r="I211" s="203"/>
      <c r="J211" s="37"/>
      <c r="K211" s="37"/>
      <c r="L211" s="40"/>
      <c r="M211" s="204"/>
      <c r="N211" s="205"/>
      <c r="O211" s="72"/>
      <c r="P211" s="72"/>
      <c r="Q211" s="72"/>
      <c r="R211" s="72"/>
      <c r="S211" s="72"/>
      <c r="T211" s="73"/>
      <c r="U211" s="35"/>
      <c r="V211" s="35"/>
      <c r="W211" s="35"/>
      <c r="X211" s="35"/>
      <c r="Y211" s="35"/>
      <c r="Z211" s="35"/>
      <c r="AA211" s="35"/>
      <c r="AB211" s="35"/>
      <c r="AC211" s="35"/>
      <c r="AD211" s="35"/>
      <c r="AE211" s="35"/>
      <c r="AT211" s="18" t="s">
        <v>161</v>
      </c>
      <c r="AU211" s="18" t="s">
        <v>153</v>
      </c>
    </row>
    <row r="212" spans="1:65" s="2" customFormat="1" ht="16.5" customHeight="1">
      <c r="A212" s="35"/>
      <c r="B212" s="36"/>
      <c r="C212" s="249" t="s">
        <v>407</v>
      </c>
      <c r="D212" s="249" t="s">
        <v>253</v>
      </c>
      <c r="E212" s="250" t="s">
        <v>1032</v>
      </c>
      <c r="F212" s="251" t="s">
        <v>1033</v>
      </c>
      <c r="G212" s="252" t="s">
        <v>921</v>
      </c>
      <c r="H212" s="253">
        <v>4</v>
      </c>
      <c r="I212" s="254"/>
      <c r="J212" s="255">
        <f>ROUND(I212*H212,2)</f>
        <v>0</v>
      </c>
      <c r="K212" s="251" t="s">
        <v>1</v>
      </c>
      <c r="L212" s="256"/>
      <c r="M212" s="257" t="s">
        <v>1</v>
      </c>
      <c r="N212" s="258" t="s">
        <v>45</v>
      </c>
      <c r="O212" s="72"/>
      <c r="P212" s="197">
        <f>O212*H212</f>
        <v>0</v>
      </c>
      <c r="Q212" s="197">
        <v>0</v>
      </c>
      <c r="R212" s="197">
        <f>Q212*H212</f>
        <v>0</v>
      </c>
      <c r="S212" s="197">
        <v>0</v>
      </c>
      <c r="T212" s="198">
        <f>S212*H212</f>
        <v>0</v>
      </c>
      <c r="U212" s="35"/>
      <c r="V212" s="35"/>
      <c r="W212" s="35"/>
      <c r="X212" s="35"/>
      <c r="Y212" s="35"/>
      <c r="Z212" s="35"/>
      <c r="AA212" s="35"/>
      <c r="AB212" s="35"/>
      <c r="AC212" s="35"/>
      <c r="AD212" s="35"/>
      <c r="AE212" s="35"/>
      <c r="AR212" s="199" t="s">
        <v>366</v>
      </c>
      <c r="AT212" s="199" t="s">
        <v>253</v>
      </c>
      <c r="AU212" s="199" t="s">
        <v>153</v>
      </c>
      <c r="AY212" s="18" t="s">
        <v>152</v>
      </c>
      <c r="BE212" s="200">
        <f>IF(N212="základní",J212,0)</f>
        <v>0</v>
      </c>
      <c r="BF212" s="200">
        <f>IF(N212="snížená",J212,0)</f>
        <v>0</v>
      </c>
      <c r="BG212" s="200">
        <f>IF(N212="zákl. přenesená",J212,0)</f>
        <v>0</v>
      </c>
      <c r="BH212" s="200">
        <f>IF(N212="sníž. přenesená",J212,0)</f>
        <v>0</v>
      </c>
      <c r="BI212" s="200">
        <f>IF(N212="nulová",J212,0)</f>
        <v>0</v>
      </c>
      <c r="BJ212" s="18" t="s">
        <v>88</v>
      </c>
      <c r="BK212" s="200">
        <f>ROUND(I212*H212,2)</f>
        <v>0</v>
      </c>
      <c r="BL212" s="18" t="s">
        <v>258</v>
      </c>
      <c r="BM212" s="199" t="s">
        <v>1034</v>
      </c>
    </row>
    <row r="213" spans="1:65" s="2" customFormat="1" ht="11.25">
      <c r="A213" s="35"/>
      <c r="B213" s="36"/>
      <c r="C213" s="37"/>
      <c r="D213" s="201" t="s">
        <v>161</v>
      </c>
      <c r="E213" s="37"/>
      <c r="F213" s="202" t="s">
        <v>1033</v>
      </c>
      <c r="G213" s="37"/>
      <c r="H213" s="37"/>
      <c r="I213" s="203"/>
      <c r="J213" s="37"/>
      <c r="K213" s="37"/>
      <c r="L213" s="40"/>
      <c r="M213" s="204"/>
      <c r="N213" s="205"/>
      <c r="O213" s="72"/>
      <c r="P213" s="72"/>
      <c r="Q213" s="72"/>
      <c r="R213" s="72"/>
      <c r="S213" s="72"/>
      <c r="T213" s="73"/>
      <c r="U213" s="35"/>
      <c r="V213" s="35"/>
      <c r="W213" s="35"/>
      <c r="X213" s="35"/>
      <c r="Y213" s="35"/>
      <c r="Z213" s="35"/>
      <c r="AA213" s="35"/>
      <c r="AB213" s="35"/>
      <c r="AC213" s="35"/>
      <c r="AD213" s="35"/>
      <c r="AE213" s="35"/>
      <c r="AT213" s="18" t="s">
        <v>161</v>
      </c>
      <c r="AU213" s="18" t="s">
        <v>153</v>
      </c>
    </row>
    <row r="214" spans="1:65" s="2" customFormat="1" ht="16.5" customHeight="1">
      <c r="A214" s="35"/>
      <c r="B214" s="36"/>
      <c r="C214" s="249" t="s">
        <v>104</v>
      </c>
      <c r="D214" s="249" t="s">
        <v>253</v>
      </c>
      <c r="E214" s="250" t="s">
        <v>1035</v>
      </c>
      <c r="F214" s="251" t="s">
        <v>1036</v>
      </c>
      <c r="G214" s="252" t="s">
        <v>921</v>
      </c>
      <c r="H214" s="253">
        <v>13</v>
      </c>
      <c r="I214" s="254"/>
      <c r="J214" s="255">
        <f>ROUND(I214*H214,2)</f>
        <v>0</v>
      </c>
      <c r="K214" s="251" t="s">
        <v>1</v>
      </c>
      <c r="L214" s="256"/>
      <c r="M214" s="257" t="s">
        <v>1</v>
      </c>
      <c r="N214" s="258" t="s">
        <v>45</v>
      </c>
      <c r="O214" s="72"/>
      <c r="P214" s="197">
        <f>O214*H214</f>
        <v>0</v>
      </c>
      <c r="Q214" s="197">
        <v>0</v>
      </c>
      <c r="R214" s="197">
        <f>Q214*H214</f>
        <v>0</v>
      </c>
      <c r="S214" s="197">
        <v>0</v>
      </c>
      <c r="T214" s="198">
        <f>S214*H214</f>
        <v>0</v>
      </c>
      <c r="U214" s="35"/>
      <c r="V214" s="35"/>
      <c r="W214" s="35"/>
      <c r="X214" s="35"/>
      <c r="Y214" s="35"/>
      <c r="Z214" s="35"/>
      <c r="AA214" s="35"/>
      <c r="AB214" s="35"/>
      <c r="AC214" s="35"/>
      <c r="AD214" s="35"/>
      <c r="AE214" s="35"/>
      <c r="AR214" s="199" t="s">
        <v>366</v>
      </c>
      <c r="AT214" s="199" t="s">
        <v>253</v>
      </c>
      <c r="AU214" s="199" t="s">
        <v>153</v>
      </c>
      <c r="AY214" s="18" t="s">
        <v>152</v>
      </c>
      <c r="BE214" s="200">
        <f>IF(N214="základní",J214,0)</f>
        <v>0</v>
      </c>
      <c r="BF214" s="200">
        <f>IF(N214="snížená",J214,0)</f>
        <v>0</v>
      </c>
      <c r="BG214" s="200">
        <f>IF(N214="zákl. přenesená",J214,0)</f>
        <v>0</v>
      </c>
      <c r="BH214" s="200">
        <f>IF(N214="sníž. přenesená",J214,0)</f>
        <v>0</v>
      </c>
      <c r="BI214" s="200">
        <f>IF(N214="nulová",J214,0)</f>
        <v>0</v>
      </c>
      <c r="BJ214" s="18" t="s">
        <v>88</v>
      </c>
      <c r="BK214" s="200">
        <f>ROUND(I214*H214,2)</f>
        <v>0</v>
      </c>
      <c r="BL214" s="18" t="s">
        <v>258</v>
      </c>
      <c r="BM214" s="199" t="s">
        <v>1037</v>
      </c>
    </row>
    <row r="215" spans="1:65" s="2" customFormat="1" ht="11.25">
      <c r="A215" s="35"/>
      <c r="B215" s="36"/>
      <c r="C215" s="37"/>
      <c r="D215" s="201" t="s">
        <v>161</v>
      </c>
      <c r="E215" s="37"/>
      <c r="F215" s="202" t="s">
        <v>1036</v>
      </c>
      <c r="G215" s="37"/>
      <c r="H215" s="37"/>
      <c r="I215" s="203"/>
      <c r="J215" s="37"/>
      <c r="K215" s="37"/>
      <c r="L215" s="40"/>
      <c r="M215" s="204"/>
      <c r="N215" s="205"/>
      <c r="O215" s="72"/>
      <c r="P215" s="72"/>
      <c r="Q215" s="72"/>
      <c r="R215" s="72"/>
      <c r="S215" s="72"/>
      <c r="T215" s="73"/>
      <c r="U215" s="35"/>
      <c r="V215" s="35"/>
      <c r="W215" s="35"/>
      <c r="X215" s="35"/>
      <c r="Y215" s="35"/>
      <c r="Z215" s="35"/>
      <c r="AA215" s="35"/>
      <c r="AB215" s="35"/>
      <c r="AC215" s="35"/>
      <c r="AD215" s="35"/>
      <c r="AE215" s="35"/>
      <c r="AT215" s="18" t="s">
        <v>161</v>
      </c>
      <c r="AU215" s="18" t="s">
        <v>153</v>
      </c>
    </row>
    <row r="216" spans="1:65" s="2" customFormat="1" ht="16.5" customHeight="1">
      <c r="A216" s="35"/>
      <c r="B216" s="36"/>
      <c r="C216" s="249" t="s">
        <v>418</v>
      </c>
      <c r="D216" s="249" t="s">
        <v>253</v>
      </c>
      <c r="E216" s="250" t="s">
        <v>1013</v>
      </c>
      <c r="F216" s="251" t="s">
        <v>1038</v>
      </c>
      <c r="G216" s="252" t="s">
        <v>921</v>
      </c>
      <c r="H216" s="253">
        <v>1</v>
      </c>
      <c r="I216" s="254"/>
      <c r="J216" s="255">
        <f>ROUND(I216*H216,2)</f>
        <v>0</v>
      </c>
      <c r="K216" s="251" t="s">
        <v>1</v>
      </c>
      <c r="L216" s="256"/>
      <c r="M216" s="257" t="s">
        <v>1</v>
      </c>
      <c r="N216" s="258" t="s">
        <v>45</v>
      </c>
      <c r="O216" s="72"/>
      <c r="P216" s="197">
        <f>O216*H216</f>
        <v>0</v>
      </c>
      <c r="Q216" s="197">
        <v>0</v>
      </c>
      <c r="R216" s="197">
        <f>Q216*H216</f>
        <v>0</v>
      </c>
      <c r="S216" s="197">
        <v>0</v>
      </c>
      <c r="T216" s="198">
        <f>S216*H216</f>
        <v>0</v>
      </c>
      <c r="U216" s="35"/>
      <c r="V216" s="35"/>
      <c r="W216" s="35"/>
      <c r="X216" s="35"/>
      <c r="Y216" s="35"/>
      <c r="Z216" s="35"/>
      <c r="AA216" s="35"/>
      <c r="AB216" s="35"/>
      <c r="AC216" s="35"/>
      <c r="AD216" s="35"/>
      <c r="AE216" s="35"/>
      <c r="AR216" s="199" t="s">
        <v>366</v>
      </c>
      <c r="AT216" s="199" t="s">
        <v>253</v>
      </c>
      <c r="AU216" s="199" t="s">
        <v>153</v>
      </c>
      <c r="AY216" s="18" t="s">
        <v>152</v>
      </c>
      <c r="BE216" s="200">
        <f>IF(N216="základní",J216,0)</f>
        <v>0</v>
      </c>
      <c r="BF216" s="200">
        <f>IF(N216="snížená",J216,0)</f>
        <v>0</v>
      </c>
      <c r="BG216" s="200">
        <f>IF(N216="zákl. přenesená",J216,0)</f>
        <v>0</v>
      </c>
      <c r="BH216" s="200">
        <f>IF(N216="sníž. přenesená",J216,0)</f>
        <v>0</v>
      </c>
      <c r="BI216" s="200">
        <f>IF(N216="nulová",J216,0)</f>
        <v>0</v>
      </c>
      <c r="BJ216" s="18" t="s">
        <v>88</v>
      </c>
      <c r="BK216" s="200">
        <f>ROUND(I216*H216,2)</f>
        <v>0</v>
      </c>
      <c r="BL216" s="18" t="s">
        <v>258</v>
      </c>
      <c r="BM216" s="199" t="s">
        <v>1039</v>
      </c>
    </row>
    <row r="217" spans="1:65" s="2" customFormat="1" ht="11.25">
      <c r="A217" s="35"/>
      <c r="B217" s="36"/>
      <c r="C217" s="37"/>
      <c r="D217" s="201" t="s">
        <v>161</v>
      </c>
      <c r="E217" s="37"/>
      <c r="F217" s="202" t="s">
        <v>1038</v>
      </c>
      <c r="G217" s="37"/>
      <c r="H217" s="37"/>
      <c r="I217" s="203"/>
      <c r="J217" s="37"/>
      <c r="K217" s="37"/>
      <c r="L217" s="40"/>
      <c r="M217" s="204"/>
      <c r="N217" s="205"/>
      <c r="O217" s="72"/>
      <c r="P217" s="72"/>
      <c r="Q217" s="72"/>
      <c r="R217" s="72"/>
      <c r="S217" s="72"/>
      <c r="T217" s="73"/>
      <c r="U217" s="35"/>
      <c r="V217" s="35"/>
      <c r="W217" s="35"/>
      <c r="X217" s="35"/>
      <c r="Y217" s="35"/>
      <c r="Z217" s="35"/>
      <c r="AA217" s="35"/>
      <c r="AB217" s="35"/>
      <c r="AC217" s="35"/>
      <c r="AD217" s="35"/>
      <c r="AE217" s="35"/>
      <c r="AT217" s="18" t="s">
        <v>161</v>
      </c>
      <c r="AU217" s="18" t="s">
        <v>153</v>
      </c>
    </row>
    <row r="218" spans="1:65" s="2" customFormat="1" ht="16.5" customHeight="1">
      <c r="A218" s="35"/>
      <c r="B218" s="36"/>
      <c r="C218" s="188" t="s">
        <v>423</v>
      </c>
      <c r="D218" s="188" t="s">
        <v>155</v>
      </c>
      <c r="E218" s="189" t="s">
        <v>1040</v>
      </c>
      <c r="F218" s="190" t="s">
        <v>1041</v>
      </c>
      <c r="G218" s="191" t="s">
        <v>811</v>
      </c>
      <c r="H218" s="192">
        <v>9.5500000000000007</v>
      </c>
      <c r="I218" s="193"/>
      <c r="J218" s="194">
        <f>ROUND(I218*H218,2)</f>
        <v>0</v>
      </c>
      <c r="K218" s="190" t="s">
        <v>1</v>
      </c>
      <c r="L218" s="40"/>
      <c r="M218" s="195" t="s">
        <v>1</v>
      </c>
      <c r="N218" s="196" t="s">
        <v>45</v>
      </c>
      <c r="O218" s="72"/>
      <c r="P218" s="197">
        <f>O218*H218</f>
        <v>0</v>
      </c>
      <c r="Q218" s="197">
        <v>0</v>
      </c>
      <c r="R218" s="197">
        <f>Q218*H218</f>
        <v>0</v>
      </c>
      <c r="S218" s="197">
        <v>0</v>
      </c>
      <c r="T218" s="198">
        <f>S218*H218</f>
        <v>0</v>
      </c>
      <c r="U218" s="35"/>
      <c r="V218" s="35"/>
      <c r="W218" s="35"/>
      <c r="X218" s="35"/>
      <c r="Y218" s="35"/>
      <c r="Z218" s="35"/>
      <c r="AA218" s="35"/>
      <c r="AB218" s="35"/>
      <c r="AC218" s="35"/>
      <c r="AD218" s="35"/>
      <c r="AE218" s="35"/>
      <c r="AR218" s="199" t="s">
        <v>258</v>
      </c>
      <c r="AT218" s="199" t="s">
        <v>155</v>
      </c>
      <c r="AU218" s="199" t="s">
        <v>153</v>
      </c>
      <c r="AY218" s="18" t="s">
        <v>152</v>
      </c>
      <c r="BE218" s="200">
        <f>IF(N218="základní",J218,0)</f>
        <v>0</v>
      </c>
      <c r="BF218" s="200">
        <f>IF(N218="snížená",J218,0)</f>
        <v>0</v>
      </c>
      <c r="BG218" s="200">
        <f>IF(N218="zákl. přenesená",J218,0)</f>
        <v>0</v>
      </c>
      <c r="BH218" s="200">
        <f>IF(N218="sníž. přenesená",J218,0)</f>
        <v>0</v>
      </c>
      <c r="BI218" s="200">
        <f>IF(N218="nulová",J218,0)</f>
        <v>0</v>
      </c>
      <c r="BJ218" s="18" t="s">
        <v>88</v>
      </c>
      <c r="BK218" s="200">
        <f>ROUND(I218*H218,2)</f>
        <v>0</v>
      </c>
      <c r="BL218" s="18" t="s">
        <v>258</v>
      </c>
      <c r="BM218" s="199" t="s">
        <v>1042</v>
      </c>
    </row>
    <row r="219" spans="1:65" s="2" customFormat="1" ht="11.25">
      <c r="A219" s="35"/>
      <c r="B219" s="36"/>
      <c r="C219" s="37"/>
      <c r="D219" s="201" t="s">
        <v>161</v>
      </c>
      <c r="E219" s="37"/>
      <c r="F219" s="202" t="s">
        <v>1041</v>
      </c>
      <c r="G219" s="37"/>
      <c r="H219" s="37"/>
      <c r="I219" s="203"/>
      <c r="J219" s="37"/>
      <c r="K219" s="37"/>
      <c r="L219" s="40"/>
      <c r="M219" s="204"/>
      <c r="N219" s="205"/>
      <c r="O219" s="72"/>
      <c r="P219" s="72"/>
      <c r="Q219" s="72"/>
      <c r="R219" s="72"/>
      <c r="S219" s="72"/>
      <c r="T219" s="73"/>
      <c r="U219" s="35"/>
      <c r="V219" s="35"/>
      <c r="W219" s="35"/>
      <c r="X219" s="35"/>
      <c r="Y219" s="35"/>
      <c r="Z219" s="35"/>
      <c r="AA219" s="35"/>
      <c r="AB219" s="35"/>
      <c r="AC219" s="35"/>
      <c r="AD219" s="35"/>
      <c r="AE219" s="35"/>
      <c r="AT219" s="18" t="s">
        <v>161</v>
      </c>
      <c r="AU219" s="18" t="s">
        <v>153</v>
      </c>
    </row>
    <row r="220" spans="1:65" s="2" customFormat="1" ht="16.5" customHeight="1">
      <c r="A220" s="35"/>
      <c r="B220" s="36"/>
      <c r="C220" s="188" t="s">
        <v>429</v>
      </c>
      <c r="D220" s="188" t="s">
        <v>155</v>
      </c>
      <c r="E220" s="189" t="s">
        <v>1043</v>
      </c>
      <c r="F220" s="190" t="s">
        <v>1044</v>
      </c>
      <c r="G220" s="191" t="s">
        <v>921</v>
      </c>
      <c r="H220" s="192">
        <v>1</v>
      </c>
      <c r="I220" s="193"/>
      <c r="J220" s="194">
        <f>ROUND(I220*H220,2)</f>
        <v>0</v>
      </c>
      <c r="K220" s="190" t="s">
        <v>1</v>
      </c>
      <c r="L220" s="40"/>
      <c r="M220" s="195" t="s">
        <v>1</v>
      </c>
      <c r="N220" s="196" t="s">
        <v>45</v>
      </c>
      <c r="O220" s="72"/>
      <c r="P220" s="197">
        <f>O220*H220</f>
        <v>0</v>
      </c>
      <c r="Q220" s="197">
        <v>0</v>
      </c>
      <c r="R220" s="197">
        <f>Q220*H220</f>
        <v>0</v>
      </c>
      <c r="S220" s="197">
        <v>0</v>
      </c>
      <c r="T220" s="198">
        <f>S220*H220</f>
        <v>0</v>
      </c>
      <c r="U220" s="35"/>
      <c r="V220" s="35"/>
      <c r="W220" s="35"/>
      <c r="X220" s="35"/>
      <c r="Y220" s="35"/>
      <c r="Z220" s="35"/>
      <c r="AA220" s="35"/>
      <c r="AB220" s="35"/>
      <c r="AC220" s="35"/>
      <c r="AD220" s="35"/>
      <c r="AE220" s="35"/>
      <c r="AR220" s="199" t="s">
        <v>258</v>
      </c>
      <c r="AT220" s="199" t="s">
        <v>155</v>
      </c>
      <c r="AU220" s="199" t="s">
        <v>153</v>
      </c>
      <c r="AY220" s="18" t="s">
        <v>152</v>
      </c>
      <c r="BE220" s="200">
        <f>IF(N220="základní",J220,0)</f>
        <v>0</v>
      </c>
      <c r="BF220" s="200">
        <f>IF(N220="snížená",J220,0)</f>
        <v>0</v>
      </c>
      <c r="BG220" s="200">
        <f>IF(N220="zákl. přenesená",J220,0)</f>
        <v>0</v>
      </c>
      <c r="BH220" s="200">
        <f>IF(N220="sníž. přenesená",J220,0)</f>
        <v>0</v>
      </c>
      <c r="BI220" s="200">
        <f>IF(N220="nulová",J220,0)</f>
        <v>0</v>
      </c>
      <c r="BJ220" s="18" t="s">
        <v>88</v>
      </c>
      <c r="BK220" s="200">
        <f>ROUND(I220*H220,2)</f>
        <v>0</v>
      </c>
      <c r="BL220" s="18" t="s">
        <v>258</v>
      </c>
      <c r="BM220" s="199" t="s">
        <v>1045</v>
      </c>
    </row>
    <row r="221" spans="1:65" s="2" customFormat="1" ht="11.25">
      <c r="A221" s="35"/>
      <c r="B221" s="36"/>
      <c r="C221" s="37"/>
      <c r="D221" s="201" t="s">
        <v>161</v>
      </c>
      <c r="E221" s="37"/>
      <c r="F221" s="202" t="s">
        <v>1044</v>
      </c>
      <c r="G221" s="37"/>
      <c r="H221" s="37"/>
      <c r="I221" s="203"/>
      <c r="J221" s="37"/>
      <c r="K221" s="37"/>
      <c r="L221" s="40"/>
      <c r="M221" s="204"/>
      <c r="N221" s="205"/>
      <c r="O221" s="72"/>
      <c r="P221" s="72"/>
      <c r="Q221" s="72"/>
      <c r="R221" s="72"/>
      <c r="S221" s="72"/>
      <c r="T221" s="73"/>
      <c r="U221" s="35"/>
      <c r="V221" s="35"/>
      <c r="W221" s="35"/>
      <c r="X221" s="35"/>
      <c r="Y221" s="35"/>
      <c r="Z221" s="35"/>
      <c r="AA221" s="35"/>
      <c r="AB221" s="35"/>
      <c r="AC221" s="35"/>
      <c r="AD221" s="35"/>
      <c r="AE221" s="35"/>
      <c r="AT221" s="18" t="s">
        <v>161</v>
      </c>
      <c r="AU221" s="18" t="s">
        <v>153</v>
      </c>
    </row>
    <row r="222" spans="1:65" s="12" customFormat="1" ht="25.9" customHeight="1">
      <c r="B222" s="172"/>
      <c r="C222" s="173"/>
      <c r="D222" s="174" t="s">
        <v>79</v>
      </c>
      <c r="E222" s="175" t="s">
        <v>806</v>
      </c>
      <c r="F222" s="175" t="s">
        <v>807</v>
      </c>
      <c r="G222" s="173"/>
      <c r="H222" s="173"/>
      <c r="I222" s="176"/>
      <c r="J222" s="177">
        <f>BK222</f>
        <v>0</v>
      </c>
      <c r="K222" s="173"/>
      <c r="L222" s="178"/>
      <c r="M222" s="179"/>
      <c r="N222" s="180"/>
      <c r="O222" s="180"/>
      <c r="P222" s="181">
        <f>SUM(P223:P227)</f>
        <v>0</v>
      </c>
      <c r="Q222" s="180"/>
      <c r="R222" s="181">
        <f>SUM(R223:R227)</f>
        <v>0</v>
      </c>
      <c r="S222" s="180"/>
      <c r="T222" s="182">
        <f>SUM(T223:T227)</f>
        <v>0</v>
      </c>
      <c r="AR222" s="183" t="s">
        <v>159</v>
      </c>
      <c r="AT222" s="184" t="s">
        <v>79</v>
      </c>
      <c r="AU222" s="184" t="s">
        <v>80</v>
      </c>
      <c r="AY222" s="183" t="s">
        <v>152</v>
      </c>
      <c r="BK222" s="185">
        <f>SUM(BK223:BK227)</f>
        <v>0</v>
      </c>
    </row>
    <row r="223" spans="1:65" s="2" customFormat="1" ht="16.5" customHeight="1">
      <c r="A223" s="35"/>
      <c r="B223" s="36"/>
      <c r="C223" s="188" t="s">
        <v>435</v>
      </c>
      <c r="D223" s="188" t="s">
        <v>155</v>
      </c>
      <c r="E223" s="189" t="s">
        <v>1046</v>
      </c>
      <c r="F223" s="190" t="s">
        <v>1047</v>
      </c>
      <c r="G223" s="191" t="s">
        <v>811</v>
      </c>
      <c r="H223" s="192">
        <v>40</v>
      </c>
      <c r="I223" s="193"/>
      <c r="J223" s="194">
        <f>ROUND(I223*H223,2)</f>
        <v>0</v>
      </c>
      <c r="K223" s="190" t="s">
        <v>1</v>
      </c>
      <c r="L223" s="40"/>
      <c r="M223" s="195" t="s">
        <v>1</v>
      </c>
      <c r="N223" s="196" t="s">
        <v>45</v>
      </c>
      <c r="O223" s="72"/>
      <c r="P223" s="197">
        <f>O223*H223</f>
        <v>0</v>
      </c>
      <c r="Q223" s="197">
        <v>0</v>
      </c>
      <c r="R223" s="197">
        <f>Q223*H223</f>
        <v>0</v>
      </c>
      <c r="S223" s="197">
        <v>0</v>
      </c>
      <c r="T223" s="198">
        <f>S223*H223</f>
        <v>0</v>
      </c>
      <c r="U223" s="35"/>
      <c r="V223" s="35"/>
      <c r="W223" s="35"/>
      <c r="X223" s="35"/>
      <c r="Y223" s="35"/>
      <c r="Z223" s="35"/>
      <c r="AA223" s="35"/>
      <c r="AB223" s="35"/>
      <c r="AC223" s="35"/>
      <c r="AD223" s="35"/>
      <c r="AE223" s="35"/>
      <c r="AR223" s="199" t="s">
        <v>812</v>
      </c>
      <c r="AT223" s="199" t="s">
        <v>155</v>
      </c>
      <c r="AU223" s="199" t="s">
        <v>88</v>
      </c>
      <c r="AY223" s="18" t="s">
        <v>152</v>
      </c>
      <c r="BE223" s="200">
        <f>IF(N223="základní",J223,0)</f>
        <v>0</v>
      </c>
      <c r="BF223" s="200">
        <f>IF(N223="snížená",J223,0)</f>
        <v>0</v>
      </c>
      <c r="BG223" s="200">
        <f>IF(N223="zákl. přenesená",J223,0)</f>
        <v>0</v>
      </c>
      <c r="BH223" s="200">
        <f>IF(N223="sníž. přenesená",J223,0)</f>
        <v>0</v>
      </c>
      <c r="BI223" s="200">
        <f>IF(N223="nulová",J223,0)</f>
        <v>0</v>
      </c>
      <c r="BJ223" s="18" t="s">
        <v>88</v>
      </c>
      <c r="BK223" s="200">
        <f>ROUND(I223*H223,2)</f>
        <v>0</v>
      </c>
      <c r="BL223" s="18" t="s">
        <v>812</v>
      </c>
      <c r="BM223" s="199" t="s">
        <v>1048</v>
      </c>
    </row>
    <row r="224" spans="1:65" s="2" customFormat="1" ht="11.25">
      <c r="A224" s="35"/>
      <c r="B224" s="36"/>
      <c r="C224" s="37"/>
      <c r="D224" s="201" t="s">
        <v>161</v>
      </c>
      <c r="E224" s="37"/>
      <c r="F224" s="202" t="s">
        <v>1047</v>
      </c>
      <c r="G224" s="37"/>
      <c r="H224" s="37"/>
      <c r="I224" s="203"/>
      <c r="J224" s="37"/>
      <c r="K224" s="37"/>
      <c r="L224" s="40"/>
      <c r="M224" s="204"/>
      <c r="N224" s="205"/>
      <c r="O224" s="72"/>
      <c r="P224" s="72"/>
      <c r="Q224" s="72"/>
      <c r="R224" s="72"/>
      <c r="S224" s="72"/>
      <c r="T224" s="73"/>
      <c r="U224" s="35"/>
      <c r="V224" s="35"/>
      <c r="W224" s="35"/>
      <c r="X224" s="35"/>
      <c r="Y224" s="35"/>
      <c r="Z224" s="35"/>
      <c r="AA224" s="35"/>
      <c r="AB224" s="35"/>
      <c r="AC224" s="35"/>
      <c r="AD224" s="35"/>
      <c r="AE224" s="35"/>
      <c r="AT224" s="18" t="s">
        <v>161</v>
      </c>
      <c r="AU224" s="18" t="s">
        <v>88</v>
      </c>
    </row>
    <row r="225" spans="1:65" s="13" customFormat="1" ht="11.25">
      <c r="B225" s="206"/>
      <c r="C225" s="207"/>
      <c r="D225" s="201" t="s">
        <v>163</v>
      </c>
      <c r="E225" s="208" t="s">
        <v>1</v>
      </c>
      <c r="F225" s="209" t="s">
        <v>1049</v>
      </c>
      <c r="G225" s="207"/>
      <c r="H225" s="210">
        <v>30</v>
      </c>
      <c r="I225" s="211"/>
      <c r="J225" s="207"/>
      <c r="K225" s="207"/>
      <c r="L225" s="212"/>
      <c r="M225" s="213"/>
      <c r="N225" s="214"/>
      <c r="O225" s="214"/>
      <c r="P225" s="214"/>
      <c r="Q225" s="214"/>
      <c r="R225" s="214"/>
      <c r="S225" s="214"/>
      <c r="T225" s="215"/>
      <c r="AT225" s="216" t="s">
        <v>163</v>
      </c>
      <c r="AU225" s="216" t="s">
        <v>88</v>
      </c>
      <c r="AV225" s="13" t="s">
        <v>90</v>
      </c>
      <c r="AW225" s="13" t="s">
        <v>36</v>
      </c>
      <c r="AX225" s="13" t="s">
        <v>80</v>
      </c>
      <c r="AY225" s="216" t="s">
        <v>152</v>
      </c>
    </row>
    <row r="226" spans="1:65" s="13" customFormat="1" ht="11.25">
      <c r="B226" s="206"/>
      <c r="C226" s="207"/>
      <c r="D226" s="201" t="s">
        <v>163</v>
      </c>
      <c r="E226" s="208" t="s">
        <v>1</v>
      </c>
      <c r="F226" s="209" t="s">
        <v>1050</v>
      </c>
      <c r="G226" s="207"/>
      <c r="H226" s="210">
        <v>10</v>
      </c>
      <c r="I226" s="211"/>
      <c r="J226" s="207"/>
      <c r="K226" s="207"/>
      <c r="L226" s="212"/>
      <c r="M226" s="213"/>
      <c r="N226" s="214"/>
      <c r="O226" s="214"/>
      <c r="P226" s="214"/>
      <c r="Q226" s="214"/>
      <c r="R226" s="214"/>
      <c r="S226" s="214"/>
      <c r="T226" s="215"/>
      <c r="AT226" s="216" t="s">
        <v>163</v>
      </c>
      <c r="AU226" s="216" t="s">
        <v>88</v>
      </c>
      <c r="AV226" s="13" t="s">
        <v>90</v>
      </c>
      <c r="AW226" s="13" t="s">
        <v>36</v>
      </c>
      <c r="AX226" s="13" t="s">
        <v>80</v>
      </c>
      <c r="AY226" s="216" t="s">
        <v>152</v>
      </c>
    </row>
    <row r="227" spans="1:65" s="14" customFormat="1" ht="11.25">
      <c r="B227" s="217"/>
      <c r="C227" s="218"/>
      <c r="D227" s="201" t="s">
        <v>163</v>
      </c>
      <c r="E227" s="219" t="s">
        <v>1</v>
      </c>
      <c r="F227" s="220" t="s">
        <v>165</v>
      </c>
      <c r="G227" s="218"/>
      <c r="H227" s="221">
        <v>40</v>
      </c>
      <c r="I227" s="222"/>
      <c r="J227" s="218"/>
      <c r="K227" s="218"/>
      <c r="L227" s="223"/>
      <c r="M227" s="224"/>
      <c r="N227" s="225"/>
      <c r="O227" s="225"/>
      <c r="P227" s="225"/>
      <c r="Q227" s="225"/>
      <c r="R227" s="225"/>
      <c r="S227" s="225"/>
      <c r="T227" s="226"/>
      <c r="AT227" s="227" t="s">
        <v>163</v>
      </c>
      <c r="AU227" s="227" t="s">
        <v>88</v>
      </c>
      <c r="AV227" s="14" t="s">
        <v>159</v>
      </c>
      <c r="AW227" s="14" t="s">
        <v>36</v>
      </c>
      <c r="AX227" s="14" t="s">
        <v>88</v>
      </c>
      <c r="AY227" s="227" t="s">
        <v>152</v>
      </c>
    </row>
    <row r="228" spans="1:65" s="12" customFormat="1" ht="25.9" customHeight="1">
      <c r="B228" s="172"/>
      <c r="C228" s="173"/>
      <c r="D228" s="174" t="s">
        <v>79</v>
      </c>
      <c r="E228" s="175" t="s">
        <v>1051</v>
      </c>
      <c r="F228" s="175" t="s">
        <v>1052</v>
      </c>
      <c r="G228" s="173"/>
      <c r="H228" s="173"/>
      <c r="I228" s="176"/>
      <c r="J228" s="177">
        <f>BK228</f>
        <v>0</v>
      </c>
      <c r="K228" s="173"/>
      <c r="L228" s="178"/>
      <c r="M228" s="179"/>
      <c r="N228" s="180"/>
      <c r="O228" s="180"/>
      <c r="P228" s="181">
        <f>SUM(P229:P244)</f>
        <v>0</v>
      </c>
      <c r="Q228" s="180"/>
      <c r="R228" s="181">
        <f>SUM(R229:R244)</f>
        <v>0</v>
      </c>
      <c r="S228" s="180"/>
      <c r="T228" s="182">
        <f>SUM(T229:T244)</f>
        <v>0</v>
      </c>
      <c r="AR228" s="183" t="s">
        <v>159</v>
      </c>
      <c r="AT228" s="184" t="s">
        <v>79</v>
      </c>
      <c r="AU228" s="184" t="s">
        <v>80</v>
      </c>
      <c r="AY228" s="183" t="s">
        <v>152</v>
      </c>
      <c r="BK228" s="185">
        <f>SUM(BK229:BK244)</f>
        <v>0</v>
      </c>
    </row>
    <row r="229" spans="1:65" s="2" customFormat="1" ht="16.5" customHeight="1">
      <c r="A229" s="35"/>
      <c r="B229" s="36"/>
      <c r="C229" s="188" t="s">
        <v>440</v>
      </c>
      <c r="D229" s="188" t="s">
        <v>155</v>
      </c>
      <c r="E229" s="189" t="s">
        <v>1053</v>
      </c>
      <c r="F229" s="190" t="s">
        <v>1054</v>
      </c>
      <c r="G229" s="191" t="s">
        <v>921</v>
      </c>
      <c r="H229" s="192">
        <v>43</v>
      </c>
      <c r="I229" s="193"/>
      <c r="J229" s="194">
        <f>ROUND(I229*H229,2)</f>
        <v>0</v>
      </c>
      <c r="K229" s="190" t="s">
        <v>1</v>
      </c>
      <c r="L229" s="40"/>
      <c r="M229" s="195" t="s">
        <v>1</v>
      </c>
      <c r="N229" s="196" t="s">
        <v>45</v>
      </c>
      <c r="O229" s="72"/>
      <c r="P229" s="197">
        <f>O229*H229</f>
        <v>0</v>
      </c>
      <c r="Q229" s="197">
        <v>0</v>
      </c>
      <c r="R229" s="197">
        <f>Q229*H229</f>
        <v>0</v>
      </c>
      <c r="S229" s="197">
        <v>0</v>
      </c>
      <c r="T229" s="198">
        <f>S229*H229</f>
        <v>0</v>
      </c>
      <c r="U229" s="35"/>
      <c r="V229" s="35"/>
      <c r="W229" s="35"/>
      <c r="X229" s="35"/>
      <c r="Y229" s="35"/>
      <c r="Z229" s="35"/>
      <c r="AA229" s="35"/>
      <c r="AB229" s="35"/>
      <c r="AC229" s="35"/>
      <c r="AD229" s="35"/>
      <c r="AE229" s="35"/>
      <c r="AR229" s="199" t="s">
        <v>1055</v>
      </c>
      <c r="AT229" s="199" t="s">
        <v>155</v>
      </c>
      <c r="AU229" s="199" t="s">
        <v>88</v>
      </c>
      <c r="AY229" s="18" t="s">
        <v>152</v>
      </c>
      <c r="BE229" s="200">
        <f>IF(N229="základní",J229,0)</f>
        <v>0</v>
      </c>
      <c r="BF229" s="200">
        <f>IF(N229="snížená",J229,0)</f>
        <v>0</v>
      </c>
      <c r="BG229" s="200">
        <f>IF(N229="zákl. přenesená",J229,0)</f>
        <v>0</v>
      </c>
      <c r="BH229" s="200">
        <f>IF(N229="sníž. přenesená",J229,0)</f>
        <v>0</v>
      </c>
      <c r="BI229" s="200">
        <f>IF(N229="nulová",J229,0)</f>
        <v>0</v>
      </c>
      <c r="BJ229" s="18" t="s">
        <v>88</v>
      </c>
      <c r="BK229" s="200">
        <f>ROUND(I229*H229,2)</f>
        <v>0</v>
      </c>
      <c r="BL229" s="18" t="s">
        <v>1055</v>
      </c>
      <c r="BM229" s="199" t="s">
        <v>1056</v>
      </c>
    </row>
    <row r="230" spans="1:65" s="2" customFormat="1" ht="11.25">
      <c r="A230" s="35"/>
      <c r="B230" s="36"/>
      <c r="C230" s="37"/>
      <c r="D230" s="201" t="s">
        <v>161</v>
      </c>
      <c r="E230" s="37"/>
      <c r="F230" s="202" t="s">
        <v>1054</v>
      </c>
      <c r="G230" s="37"/>
      <c r="H230" s="37"/>
      <c r="I230" s="203"/>
      <c r="J230" s="37"/>
      <c r="K230" s="37"/>
      <c r="L230" s="40"/>
      <c r="M230" s="204"/>
      <c r="N230" s="205"/>
      <c r="O230" s="72"/>
      <c r="P230" s="72"/>
      <c r="Q230" s="72"/>
      <c r="R230" s="72"/>
      <c r="S230" s="72"/>
      <c r="T230" s="73"/>
      <c r="U230" s="35"/>
      <c r="V230" s="35"/>
      <c r="W230" s="35"/>
      <c r="X230" s="35"/>
      <c r="Y230" s="35"/>
      <c r="Z230" s="35"/>
      <c r="AA230" s="35"/>
      <c r="AB230" s="35"/>
      <c r="AC230" s="35"/>
      <c r="AD230" s="35"/>
      <c r="AE230" s="35"/>
      <c r="AT230" s="18" t="s">
        <v>161</v>
      </c>
      <c r="AU230" s="18" t="s">
        <v>88</v>
      </c>
    </row>
    <row r="231" spans="1:65" s="13" customFormat="1" ht="11.25">
      <c r="B231" s="206"/>
      <c r="C231" s="207"/>
      <c r="D231" s="201" t="s">
        <v>163</v>
      </c>
      <c r="E231" s="208" t="s">
        <v>1</v>
      </c>
      <c r="F231" s="209" t="s">
        <v>1057</v>
      </c>
      <c r="G231" s="207"/>
      <c r="H231" s="210">
        <v>43</v>
      </c>
      <c r="I231" s="211"/>
      <c r="J231" s="207"/>
      <c r="K231" s="207"/>
      <c r="L231" s="212"/>
      <c r="M231" s="213"/>
      <c r="N231" s="214"/>
      <c r="O231" s="214"/>
      <c r="P231" s="214"/>
      <c r="Q231" s="214"/>
      <c r="R231" s="214"/>
      <c r="S231" s="214"/>
      <c r="T231" s="215"/>
      <c r="AT231" s="216" t="s">
        <v>163</v>
      </c>
      <c r="AU231" s="216" t="s">
        <v>88</v>
      </c>
      <c r="AV231" s="13" t="s">
        <v>90</v>
      </c>
      <c r="AW231" s="13" t="s">
        <v>36</v>
      </c>
      <c r="AX231" s="13" t="s">
        <v>88</v>
      </c>
      <c r="AY231" s="216" t="s">
        <v>152</v>
      </c>
    </row>
    <row r="232" spans="1:65" s="2" customFormat="1" ht="16.5" customHeight="1">
      <c r="A232" s="35"/>
      <c r="B232" s="36"/>
      <c r="C232" s="188" t="s">
        <v>445</v>
      </c>
      <c r="D232" s="188" t="s">
        <v>155</v>
      </c>
      <c r="E232" s="189" t="s">
        <v>1058</v>
      </c>
      <c r="F232" s="190" t="s">
        <v>1059</v>
      </c>
      <c r="G232" s="191" t="s">
        <v>921</v>
      </c>
      <c r="H232" s="192">
        <v>43</v>
      </c>
      <c r="I232" s="193"/>
      <c r="J232" s="194">
        <f>ROUND(I232*H232,2)</f>
        <v>0</v>
      </c>
      <c r="K232" s="190" t="s">
        <v>1</v>
      </c>
      <c r="L232" s="40"/>
      <c r="M232" s="195" t="s">
        <v>1</v>
      </c>
      <c r="N232" s="196" t="s">
        <v>45</v>
      </c>
      <c r="O232" s="72"/>
      <c r="P232" s="197">
        <f>O232*H232</f>
        <v>0</v>
      </c>
      <c r="Q232" s="197">
        <v>0</v>
      </c>
      <c r="R232" s="197">
        <f>Q232*H232</f>
        <v>0</v>
      </c>
      <c r="S232" s="197">
        <v>0</v>
      </c>
      <c r="T232" s="198">
        <f>S232*H232</f>
        <v>0</v>
      </c>
      <c r="U232" s="35"/>
      <c r="V232" s="35"/>
      <c r="W232" s="35"/>
      <c r="X232" s="35"/>
      <c r="Y232" s="35"/>
      <c r="Z232" s="35"/>
      <c r="AA232" s="35"/>
      <c r="AB232" s="35"/>
      <c r="AC232" s="35"/>
      <c r="AD232" s="35"/>
      <c r="AE232" s="35"/>
      <c r="AR232" s="199" t="s">
        <v>1055</v>
      </c>
      <c r="AT232" s="199" t="s">
        <v>155</v>
      </c>
      <c r="AU232" s="199" t="s">
        <v>88</v>
      </c>
      <c r="AY232" s="18" t="s">
        <v>152</v>
      </c>
      <c r="BE232" s="200">
        <f>IF(N232="základní",J232,0)</f>
        <v>0</v>
      </c>
      <c r="BF232" s="200">
        <f>IF(N232="snížená",J232,0)</f>
        <v>0</v>
      </c>
      <c r="BG232" s="200">
        <f>IF(N232="zákl. přenesená",J232,0)</f>
        <v>0</v>
      </c>
      <c r="BH232" s="200">
        <f>IF(N232="sníž. přenesená",J232,0)</f>
        <v>0</v>
      </c>
      <c r="BI232" s="200">
        <f>IF(N232="nulová",J232,0)</f>
        <v>0</v>
      </c>
      <c r="BJ232" s="18" t="s">
        <v>88</v>
      </c>
      <c r="BK232" s="200">
        <f>ROUND(I232*H232,2)</f>
        <v>0</v>
      </c>
      <c r="BL232" s="18" t="s">
        <v>1055</v>
      </c>
      <c r="BM232" s="199" t="s">
        <v>1060</v>
      </c>
    </row>
    <row r="233" spans="1:65" s="2" customFormat="1" ht="11.25">
      <c r="A233" s="35"/>
      <c r="B233" s="36"/>
      <c r="C233" s="37"/>
      <c r="D233" s="201" t="s">
        <v>161</v>
      </c>
      <c r="E233" s="37"/>
      <c r="F233" s="202" t="s">
        <v>1059</v>
      </c>
      <c r="G233" s="37"/>
      <c r="H233" s="37"/>
      <c r="I233" s="203"/>
      <c r="J233" s="37"/>
      <c r="K233" s="37"/>
      <c r="L233" s="40"/>
      <c r="M233" s="204"/>
      <c r="N233" s="205"/>
      <c r="O233" s="72"/>
      <c r="P233" s="72"/>
      <c r="Q233" s="72"/>
      <c r="R233" s="72"/>
      <c r="S233" s="72"/>
      <c r="T233" s="73"/>
      <c r="U233" s="35"/>
      <c r="V233" s="35"/>
      <c r="W233" s="35"/>
      <c r="X233" s="35"/>
      <c r="Y233" s="35"/>
      <c r="Z233" s="35"/>
      <c r="AA233" s="35"/>
      <c r="AB233" s="35"/>
      <c r="AC233" s="35"/>
      <c r="AD233" s="35"/>
      <c r="AE233" s="35"/>
      <c r="AT233" s="18" t="s">
        <v>161</v>
      </c>
      <c r="AU233" s="18" t="s">
        <v>88</v>
      </c>
    </row>
    <row r="234" spans="1:65" s="2" customFormat="1" ht="24.2" customHeight="1">
      <c r="A234" s="35"/>
      <c r="B234" s="36"/>
      <c r="C234" s="188" t="s">
        <v>449</v>
      </c>
      <c r="D234" s="188" t="s">
        <v>155</v>
      </c>
      <c r="E234" s="189" t="s">
        <v>1061</v>
      </c>
      <c r="F234" s="190" t="s">
        <v>1062</v>
      </c>
      <c r="G234" s="191" t="s">
        <v>921</v>
      </c>
      <c r="H234" s="192">
        <v>3</v>
      </c>
      <c r="I234" s="193"/>
      <c r="J234" s="194">
        <f>ROUND(I234*H234,2)</f>
        <v>0</v>
      </c>
      <c r="K234" s="190" t="s">
        <v>1</v>
      </c>
      <c r="L234" s="40"/>
      <c r="M234" s="195" t="s">
        <v>1</v>
      </c>
      <c r="N234" s="196" t="s">
        <v>45</v>
      </c>
      <c r="O234" s="72"/>
      <c r="P234" s="197">
        <f>O234*H234</f>
        <v>0</v>
      </c>
      <c r="Q234" s="197">
        <v>0</v>
      </c>
      <c r="R234" s="197">
        <f>Q234*H234</f>
        <v>0</v>
      </c>
      <c r="S234" s="197">
        <v>0</v>
      </c>
      <c r="T234" s="198">
        <f>S234*H234</f>
        <v>0</v>
      </c>
      <c r="U234" s="35"/>
      <c r="V234" s="35"/>
      <c r="W234" s="35"/>
      <c r="X234" s="35"/>
      <c r="Y234" s="35"/>
      <c r="Z234" s="35"/>
      <c r="AA234" s="35"/>
      <c r="AB234" s="35"/>
      <c r="AC234" s="35"/>
      <c r="AD234" s="35"/>
      <c r="AE234" s="35"/>
      <c r="AR234" s="199" t="s">
        <v>1055</v>
      </c>
      <c r="AT234" s="199" t="s">
        <v>155</v>
      </c>
      <c r="AU234" s="199" t="s">
        <v>88</v>
      </c>
      <c r="AY234" s="18" t="s">
        <v>152</v>
      </c>
      <c r="BE234" s="200">
        <f>IF(N234="základní",J234,0)</f>
        <v>0</v>
      </c>
      <c r="BF234" s="200">
        <f>IF(N234="snížená",J234,0)</f>
        <v>0</v>
      </c>
      <c r="BG234" s="200">
        <f>IF(N234="zákl. přenesená",J234,0)</f>
        <v>0</v>
      </c>
      <c r="BH234" s="200">
        <f>IF(N234="sníž. přenesená",J234,0)</f>
        <v>0</v>
      </c>
      <c r="BI234" s="200">
        <f>IF(N234="nulová",J234,0)</f>
        <v>0</v>
      </c>
      <c r="BJ234" s="18" t="s">
        <v>88</v>
      </c>
      <c r="BK234" s="200">
        <f>ROUND(I234*H234,2)</f>
        <v>0</v>
      </c>
      <c r="BL234" s="18" t="s">
        <v>1055</v>
      </c>
      <c r="BM234" s="199" t="s">
        <v>1063</v>
      </c>
    </row>
    <row r="235" spans="1:65" s="2" customFormat="1" ht="19.5">
      <c r="A235" s="35"/>
      <c r="B235" s="36"/>
      <c r="C235" s="37"/>
      <c r="D235" s="201" t="s">
        <v>161</v>
      </c>
      <c r="E235" s="37"/>
      <c r="F235" s="202" t="s">
        <v>1062</v>
      </c>
      <c r="G235" s="37"/>
      <c r="H235" s="37"/>
      <c r="I235" s="203"/>
      <c r="J235" s="37"/>
      <c r="K235" s="37"/>
      <c r="L235" s="40"/>
      <c r="M235" s="204"/>
      <c r="N235" s="205"/>
      <c r="O235" s="72"/>
      <c r="P235" s="72"/>
      <c r="Q235" s="72"/>
      <c r="R235" s="72"/>
      <c r="S235" s="72"/>
      <c r="T235" s="73"/>
      <c r="U235" s="35"/>
      <c r="V235" s="35"/>
      <c r="W235" s="35"/>
      <c r="X235" s="35"/>
      <c r="Y235" s="35"/>
      <c r="Z235" s="35"/>
      <c r="AA235" s="35"/>
      <c r="AB235" s="35"/>
      <c r="AC235" s="35"/>
      <c r="AD235" s="35"/>
      <c r="AE235" s="35"/>
      <c r="AT235" s="18" t="s">
        <v>161</v>
      </c>
      <c r="AU235" s="18" t="s">
        <v>88</v>
      </c>
    </row>
    <row r="236" spans="1:65" s="2" customFormat="1" ht="16.5" customHeight="1">
      <c r="A236" s="35"/>
      <c r="B236" s="36"/>
      <c r="C236" s="188" t="s">
        <v>455</v>
      </c>
      <c r="D236" s="188" t="s">
        <v>155</v>
      </c>
      <c r="E236" s="189" t="s">
        <v>1064</v>
      </c>
      <c r="F236" s="190" t="s">
        <v>1065</v>
      </c>
      <c r="G236" s="191" t="s">
        <v>1066</v>
      </c>
      <c r="H236" s="264"/>
      <c r="I236" s="193"/>
      <c r="J236" s="194">
        <f>ROUND(I236*H236,2)</f>
        <v>0</v>
      </c>
      <c r="K236" s="190" t="s">
        <v>1</v>
      </c>
      <c r="L236" s="40"/>
      <c r="M236" s="195" t="s">
        <v>1</v>
      </c>
      <c r="N236" s="196" t="s">
        <v>45</v>
      </c>
      <c r="O236" s="72"/>
      <c r="P236" s="197">
        <f>O236*H236</f>
        <v>0</v>
      </c>
      <c r="Q236" s="197">
        <v>0</v>
      </c>
      <c r="R236" s="197">
        <f>Q236*H236</f>
        <v>0</v>
      </c>
      <c r="S236" s="197">
        <v>0</v>
      </c>
      <c r="T236" s="198">
        <f>S236*H236</f>
        <v>0</v>
      </c>
      <c r="U236" s="35"/>
      <c r="V236" s="35"/>
      <c r="W236" s="35"/>
      <c r="X236" s="35"/>
      <c r="Y236" s="35"/>
      <c r="Z236" s="35"/>
      <c r="AA236" s="35"/>
      <c r="AB236" s="35"/>
      <c r="AC236" s="35"/>
      <c r="AD236" s="35"/>
      <c r="AE236" s="35"/>
      <c r="AR236" s="199" t="s">
        <v>1055</v>
      </c>
      <c r="AT236" s="199" t="s">
        <v>155</v>
      </c>
      <c r="AU236" s="199" t="s">
        <v>88</v>
      </c>
      <c r="AY236" s="18" t="s">
        <v>152</v>
      </c>
      <c r="BE236" s="200">
        <f>IF(N236="základní",J236,0)</f>
        <v>0</v>
      </c>
      <c r="BF236" s="200">
        <f>IF(N236="snížená",J236,0)</f>
        <v>0</v>
      </c>
      <c r="BG236" s="200">
        <f>IF(N236="zákl. přenesená",J236,0)</f>
        <v>0</v>
      </c>
      <c r="BH236" s="200">
        <f>IF(N236="sníž. přenesená",J236,0)</f>
        <v>0</v>
      </c>
      <c r="BI236" s="200">
        <f>IF(N236="nulová",J236,0)</f>
        <v>0</v>
      </c>
      <c r="BJ236" s="18" t="s">
        <v>88</v>
      </c>
      <c r="BK236" s="200">
        <f>ROUND(I236*H236,2)</f>
        <v>0</v>
      </c>
      <c r="BL236" s="18" t="s">
        <v>1055</v>
      </c>
      <c r="BM236" s="199" t="s">
        <v>1067</v>
      </c>
    </row>
    <row r="237" spans="1:65" s="2" customFormat="1" ht="11.25">
      <c r="A237" s="35"/>
      <c r="B237" s="36"/>
      <c r="C237" s="37"/>
      <c r="D237" s="201" t="s">
        <v>161</v>
      </c>
      <c r="E237" s="37"/>
      <c r="F237" s="202" t="s">
        <v>1065</v>
      </c>
      <c r="G237" s="37"/>
      <c r="H237" s="37"/>
      <c r="I237" s="203"/>
      <c r="J237" s="37"/>
      <c r="K237" s="37"/>
      <c r="L237" s="40"/>
      <c r="M237" s="204"/>
      <c r="N237" s="205"/>
      <c r="O237" s="72"/>
      <c r="P237" s="72"/>
      <c r="Q237" s="72"/>
      <c r="R237" s="72"/>
      <c r="S237" s="72"/>
      <c r="T237" s="73"/>
      <c r="U237" s="35"/>
      <c r="V237" s="35"/>
      <c r="W237" s="35"/>
      <c r="X237" s="35"/>
      <c r="Y237" s="35"/>
      <c r="Z237" s="35"/>
      <c r="AA237" s="35"/>
      <c r="AB237" s="35"/>
      <c r="AC237" s="35"/>
      <c r="AD237" s="35"/>
      <c r="AE237" s="35"/>
      <c r="AT237" s="18" t="s">
        <v>161</v>
      </c>
      <c r="AU237" s="18" t="s">
        <v>88</v>
      </c>
    </row>
    <row r="238" spans="1:65" s="2" customFormat="1" ht="19.5">
      <c r="A238" s="35"/>
      <c r="B238" s="36"/>
      <c r="C238" s="37"/>
      <c r="D238" s="201" t="s">
        <v>427</v>
      </c>
      <c r="E238" s="37"/>
      <c r="F238" s="259" t="s">
        <v>1068</v>
      </c>
      <c r="G238" s="37"/>
      <c r="H238" s="37"/>
      <c r="I238" s="203"/>
      <c r="J238" s="37"/>
      <c r="K238" s="37"/>
      <c r="L238" s="40"/>
      <c r="M238" s="204"/>
      <c r="N238" s="205"/>
      <c r="O238" s="72"/>
      <c r="P238" s="72"/>
      <c r="Q238" s="72"/>
      <c r="R238" s="72"/>
      <c r="S238" s="72"/>
      <c r="T238" s="73"/>
      <c r="U238" s="35"/>
      <c r="V238" s="35"/>
      <c r="W238" s="35"/>
      <c r="X238" s="35"/>
      <c r="Y238" s="35"/>
      <c r="Z238" s="35"/>
      <c r="AA238" s="35"/>
      <c r="AB238" s="35"/>
      <c r="AC238" s="35"/>
      <c r="AD238" s="35"/>
      <c r="AE238" s="35"/>
      <c r="AT238" s="18" t="s">
        <v>427</v>
      </c>
      <c r="AU238" s="18" t="s">
        <v>88</v>
      </c>
    </row>
    <row r="239" spans="1:65" s="2" customFormat="1" ht="16.5" customHeight="1">
      <c r="A239" s="35"/>
      <c r="B239" s="36"/>
      <c r="C239" s="188" t="s">
        <v>459</v>
      </c>
      <c r="D239" s="188" t="s">
        <v>155</v>
      </c>
      <c r="E239" s="189" t="s">
        <v>1069</v>
      </c>
      <c r="F239" s="190" t="s">
        <v>1070</v>
      </c>
      <c r="G239" s="191" t="s">
        <v>1066</v>
      </c>
      <c r="H239" s="264"/>
      <c r="I239" s="193"/>
      <c r="J239" s="194">
        <f>ROUND(I239*H239,2)</f>
        <v>0</v>
      </c>
      <c r="K239" s="190" t="s">
        <v>1</v>
      </c>
      <c r="L239" s="40"/>
      <c r="M239" s="195" t="s">
        <v>1</v>
      </c>
      <c r="N239" s="196" t="s">
        <v>45</v>
      </c>
      <c r="O239" s="72"/>
      <c r="P239" s="197">
        <f>O239*H239</f>
        <v>0</v>
      </c>
      <c r="Q239" s="197">
        <v>0</v>
      </c>
      <c r="R239" s="197">
        <f>Q239*H239</f>
        <v>0</v>
      </c>
      <c r="S239" s="197">
        <v>0</v>
      </c>
      <c r="T239" s="198">
        <f>S239*H239</f>
        <v>0</v>
      </c>
      <c r="U239" s="35"/>
      <c r="V239" s="35"/>
      <c r="W239" s="35"/>
      <c r="X239" s="35"/>
      <c r="Y239" s="35"/>
      <c r="Z239" s="35"/>
      <c r="AA239" s="35"/>
      <c r="AB239" s="35"/>
      <c r="AC239" s="35"/>
      <c r="AD239" s="35"/>
      <c r="AE239" s="35"/>
      <c r="AR239" s="199" t="s">
        <v>1055</v>
      </c>
      <c r="AT239" s="199" t="s">
        <v>155</v>
      </c>
      <c r="AU239" s="199" t="s">
        <v>88</v>
      </c>
      <c r="AY239" s="18" t="s">
        <v>152</v>
      </c>
      <c r="BE239" s="200">
        <f>IF(N239="základní",J239,0)</f>
        <v>0</v>
      </c>
      <c r="BF239" s="200">
        <f>IF(N239="snížená",J239,0)</f>
        <v>0</v>
      </c>
      <c r="BG239" s="200">
        <f>IF(N239="zákl. přenesená",J239,0)</f>
        <v>0</v>
      </c>
      <c r="BH239" s="200">
        <f>IF(N239="sníž. přenesená",J239,0)</f>
        <v>0</v>
      </c>
      <c r="BI239" s="200">
        <f>IF(N239="nulová",J239,0)</f>
        <v>0</v>
      </c>
      <c r="BJ239" s="18" t="s">
        <v>88</v>
      </c>
      <c r="BK239" s="200">
        <f>ROUND(I239*H239,2)</f>
        <v>0</v>
      </c>
      <c r="BL239" s="18" t="s">
        <v>1055</v>
      </c>
      <c r="BM239" s="199" t="s">
        <v>1071</v>
      </c>
    </row>
    <row r="240" spans="1:65" s="2" customFormat="1" ht="11.25">
      <c r="A240" s="35"/>
      <c r="B240" s="36"/>
      <c r="C240" s="37"/>
      <c r="D240" s="201" t="s">
        <v>161</v>
      </c>
      <c r="E240" s="37"/>
      <c r="F240" s="202" t="s">
        <v>1070</v>
      </c>
      <c r="G240" s="37"/>
      <c r="H240" s="37"/>
      <c r="I240" s="203"/>
      <c r="J240" s="37"/>
      <c r="K240" s="37"/>
      <c r="L240" s="40"/>
      <c r="M240" s="204"/>
      <c r="N240" s="205"/>
      <c r="O240" s="72"/>
      <c r="P240" s="72"/>
      <c r="Q240" s="72"/>
      <c r="R240" s="72"/>
      <c r="S240" s="72"/>
      <c r="T240" s="73"/>
      <c r="U240" s="35"/>
      <c r="V240" s="35"/>
      <c r="W240" s="35"/>
      <c r="X240" s="35"/>
      <c r="Y240" s="35"/>
      <c r="Z240" s="35"/>
      <c r="AA240" s="35"/>
      <c r="AB240" s="35"/>
      <c r="AC240" s="35"/>
      <c r="AD240" s="35"/>
      <c r="AE240" s="35"/>
      <c r="AT240" s="18" t="s">
        <v>161</v>
      </c>
      <c r="AU240" s="18" t="s">
        <v>88</v>
      </c>
    </row>
    <row r="241" spans="1:65" s="2" customFormat="1" ht="19.5">
      <c r="A241" s="35"/>
      <c r="B241" s="36"/>
      <c r="C241" s="37"/>
      <c r="D241" s="201" t="s">
        <v>427</v>
      </c>
      <c r="E241" s="37"/>
      <c r="F241" s="259" t="s">
        <v>1068</v>
      </c>
      <c r="G241" s="37"/>
      <c r="H241" s="37"/>
      <c r="I241" s="203"/>
      <c r="J241" s="37"/>
      <c r="K241" s="37"/>
      <c r="L241" s="40"/>
      <c r="M241" s="204"/>
      <c r="N241" s="205"/>
      <c r="O241" s="72"/>
      <c r="P241" s="72"/>
      <c r="Q241" s="72"/>
      <c r="R241" s="72"/>
      <c r="S241" s="72"/>
      <c r="T241" s="73"/>
      <c r="U241" s="35"/>
      <c r="V241" s="35"/>
      <c r="W241" s="35"/>
      <c r="X241" s="35"/>
      <c r="Y241" s="35"/>
      <c r="Z241" s="35"/>
      <c r="AA241" s="35"/>
      <c r="AB241" s="35"/>
      <c r="AC241" s="35"/>
      <c r="AD241" s="35"/>
      <c r="AE241" s="35"/>
      <c r="AT241" s="18" t="s">
        <v>427</v>
      </c>
      <c r="AU241" s="18" t="s">
        <v>88</v>
      </c>
    </row>
    <row r="242" spans="1:65" s="2" customFormat="1" ht="16.5" customHeight="1">
      <c r="A242" s="35"/>
      <c r="B242" s="36"/>
      <c r="C242" s="188" t="s">
        <v>465</v>
      </c>
      <c r="D242" s="188" t="s">
        <v>155</v>
      </c>
      <c r="E242" s="189" t="s">
        <v>1072</v>
      </c>
      <c r="F242" s="190" t="s">
        <v>1073</v>
      </c>
      <c r="G242" s="191" t="s">
        <v>1066</v>
      </c>
      <c r="H242" s="264"/>
      <c r="I242" s="193"/>
      <c r="J242" s="194">
        <f>ROUND(I242*H242,2)</f>
        <v>0</v>
      </c>
      <c r="K242" s="190" t="s">
        <v>1</v>
      </c>
      <c r="L242" s="40"/>
      <c r="M242" s="195" t="s">
        <v>1</v>
      </c>
      <c r="N242" s="196" t="s">
        <v>45</v>
      </c>
      <c r="O242" s="72"/>
      <c r="P242" s="197">
        <f>O242*H242</f>
        <v>0</v>
      </c>
      <c r="Q242" s="197">
        <v>0</v>
      </c>
      <c r="R242" s="197">
        <f>Q242*H242</f>
        <v>0</v>
      </c>
      <c r="S242" s="197">
        <v>0</v>
      </c>
      <c r="T242" s="198">
        <f>S242*H242</f>
        <v>0</v>
      </c>
      <c r="U242" s="35"/>
      <c r="V242" s="35"/>
      <c r="W242" s="35"/>
      <c r="X242" s="35"/>
      <c r="Y242" s="35"/>
      <c r="Z242" s="35"/>
      <c r="AA242" s="35"/>
      <c r="AB242" s="35"/>
      <c r="AC242" s="35"/>
      <c r="AD242" s="35"/>
      <c r="AE242" s="35"/>
      <c r="AR242" s="199" t="s">
        <v>1055</v>
      </c>
      <c r="AT242" s="199" t="s">
        <v>155</v>
      </c>
      <c r="AU242" s="199" t="s">
        <v>88</v>
      </c>
      <c r="AY242" s="18" t="s">
        <v>152</v>
      </c>
      <c r="BE242" s="200">
        <f>IF(N242="základní",J242,0)</f>
        <v>0</v>
      </c>
      <c r="BF242" s="200">
        <f>IF(N242="snížená",J242,0)</f>
        <v>0</v>
      </c>
      <c r="BG242" s="200">
        <f>IF(N242="zákl. přenesená",J242,0)</f>
        <v>0</v>
      </c>
      <c r="BH242" s="200">
        <f>IF(N242="sníž. přenesená",J242,0)</f>
        <v>0</v>
      </c>
      <c r="BI242" s="200">
        <f>IF(N242="nulová",J242,0)</f>
        <v>0</v>
      </c>
      <c r="BJ242" s="18" t="s">
        <v>88</v>
      </c>
      <c r="BK242" s="200">
        <f>ROUND(I242*H242,2)</f>
        <v>0</v>
      </c>
      <c r="BL242" s="18" t="s">
        <v>1055</v>
      </c>
      <c r="BM242" s="199" t="s">
        <v>1074</v>
      </c>
    </row>
    <row r="243" spans="1:65" s="2" customFormat="1" ht="11.25">
      <c r="A243" s="35"/>
      <c r="B243" s="36"/>
      <c r="C243" s="37"/>
      <c r="D243" s="201" t="s">
        <v>161</v>
      </c>
      <c r="E243" s="37"/>
      <c r="F243" s="202" t="s">
        <v>1073</v>
      </c>
      <c r="G243" s="37"/>
      <c r="H243" s="37"/>
      <c r="I243" s="203"/>
      <c r="J243" s="37"/>
      <c r="K243" s="37"/>
      <c r="L243" s="40"/>
      <c r="M243" s="204"/>
      <c r="N243" s="205"/>
      <c r="O243" s="72"/>
      <c r="P243" s="72"/>
      <c r="Q243" s="72"/>
      <c r="R243" s="72"/>
      <c r="S243" s="72"/>
      <c r="T243" s="73"/>
      <c r="U243" s="35"/>
      <c r="V243" s="35"/>
      <c r="W243" s="35"/>
      <c r="X243" s="35"/>
      <c r="Y243" s="35"/>
      <c r="Z243" s="35"/>
      <c r="AA243" s="35"/>
      <c r="AB243" s="35"/>
      <c r="AC243" s="35"/>
      <c r="AD243" s="35"/>
      <c r="AE243" s="35"/>
      <c r="AT243" s="18" t="s">
        <v>161</v>
      </c>
      <c r="AU243" s="18" t="s">
        <v>88</v>
      </c>
    </row>
    <row r="244" spans="1:65" s="2" customFormat="1" ht="29.25">
      <c r="A244" s="35"/>
      <c r="B244" s="36"/>
      <c r="C244" s="37"/>
      <c r="D244" s="201" t="s">
        <v>427</v>
      </c>
      <c r="E244" s="37"/>
      <c r="F244" s="259" t="s">
        <v>1075</v>
      </c>
      <c r="G244" s="37"/>
      <c r="H244" s="37"/>
      <c r="I244" s="203"/>
      <c r="J244" s="37"/>
      <c r="K244" s="37"/>
      <c r="L244" s="40"/>
      <c r="M244" s="204"/>
      <c r="N244" s="205"/>
      <c r="O244" s="72"/>
      <c r="P244" s="72"/>
      <c r="Q244" s="72"/>
      <c r="R244" s="72"/>
      <c r="S244" s="72"/>
      <c r="T244" s="73"/>
      <c r="U244" s="35"/>
      <c r="V244" s="35"/>
      <c r="W244" s="35"/>
      <c r="X244" s="35"/>
      <c r="Y244" s="35"/>
      <c r="Z244" s="35"/>
      <c r="AA244" s="35"/>
      <c r="AB244" s="35"/>
      <c r="AC244" s="35"/>
      <c r="AD244" s="35"/>
      <c r="AE244" s="35"/>
      <c r="AT244" s="18" t="s">
        <v>427</v>
      </c>
      <c r="AU244" s="18" t="s">
        <v>88</v>
      </c>
    </row>
    <row r="245" spans="1:65" s="12" customFormat="1" ht="25.9" customHeight="1">
      <c r="B245" s="172"/>
      <c r="C245" s="173"/>
      <c r="D245" s="174" t="s">
        <v>79</v>
      </c>
      <c r="E245" s="175" t="s">
        <v>1076</v>
      </c>
      <c r="F245" s="175" t="s">
        <v>101</v>
      </c>
      <c r="G245" s="173"/>
      <c r="H245" s="173"/>
      <c r="I245" s="176"/>
      <c r="J245" s="177">
        <f>BK245</f>
        <v>0</v>
      </c>
      <c r="K245" s="173"/>
      <c r="L245" s="178"/>
      <c r="M245" s="179"/>
      <c r="N245" s="180"/>
      <c r="O245" s="180"/>
      <c r="P245" s="181">
        <f>P246+P250</f>
        <v>0</v>
      </c>
      <c r="Q245" s="180"/>
      <c r="R245" s="181">
        <f>R246+R250</f>
        <v>0</v>
      </c>
      <c r="S245" s="180"/>
      <c r="T245" s="182">
        <f>T246+T250</f>
        <v>0</v>
      </c>
      <c r="AR245" s="183" t="s">
        <v>184</v>
      </c>
      <c r="AT245" s="184" t="s">
        <v>79</v>
      </c>
      <c r="AU245" s="184" t="s">
        <v>80</v>
      </c>
      <c r="AY245" s="183" t="s">
        <v>152</v>
      </c>
      <c r="BK245" s="185">
        <f>BK246+BK250</f>
        <v>0</v>
      </c>
    </row>
    <row r="246" spans="1:65" s="12" customFormat="1" ht="22.9" customHeight="1">
      <c r="B246" s="172"/>
      <c r="C246" s="173"/>
      <c r="D246" s="174" t="s">
        <v>79</v>
      </c>
      <c r="E246" s="186" t="s">
        <v>1077</v>
      </c>
      <c r="F246" s="186" t="s">
        <v>1078</v>
      </c>
      <c r="G246" s="173"/>
      <c r="H246" s="173"/>
      <c r="I246" s="176"/>
      <c r="J246" s="187">
        <f>BK246</f>
        <v>0</v>
      </c>
      <c r="K246" s="173"/>
      <c r="L246" s="178"/>
      <c r="M246" s="179"/>
      <c r="N246" s="180"/>
      <c r="O246" s="180"/>
      <c r="P246" s="181">
        <f>SUM(P247:P249)</f>
        <v>0</v>
      </c>
      <c r="Q246" s="180"/>
      <c r="R246" s="181">
        <f>SUM(R247:R249)</f>
        <v>0</v>
      </c>
      <c r="S246" s="180"/>
      <c r="T246" s="182">
        <f>SUM(T247:T249)</f>
        <v>0</v>
      </c>
      <c r="AR246" s="183" t="s">
        <v>184</v>
      </c>
      <c r="AT246" s="184" t="s">
        <v>79</v>
      </c>
      <c r="AU246" s="184" t="s">
        <v>88</v>
      </c>
      <c r="AY246" s="183" t="s">
        <v>152</v>
      </c>
      <c r="BK246" s="185">
        <f>SUM(BK247:BK249)</f>
        <v>0</v>
      </c>
    </row>
    <row r="247" spans="1:65" s="2" customFormat="1" ht="16.5" customHeight="1">
      <c r="A247" s="35"/>
      <c r="B247" s="36"/>
      <c r="C247" s="188" t="s">
        <v>470</v>
      </c>
      <c r="D247" s="188" t="s">
        <v>155</v>
      </c>
      <c r="E247" s="189" t="s">
        <v>1079</v>
      </c>
      <c r="F247" s="190" t="s">
        <v>1080</v>
      </c>
      <c r="G247" s="191" t="s">
        <v>1081</v>
      </c>
      <c r="H247" s="192">
        <v>1</v>
      </c>
      <c r="I247" s="193"/>
      <c r="J247" s="194">
        <f>ROUND(I247*H247,2)</f>
        <v>0</v>
      </c>
      <c r="K247" s="190" t="s">
        <v>1082</v>
      </c>
      <c r="L247" s="40"/>
      <c r="M247" s="195" t="s">
        <v>1</v>
      </c>
      <c r="N247" s="196" t="s">
        <v>45</v>
      </c>
      <c r="O247" s="72"/>
      <c r="P247" s="197">
        <f>O247*H247</f>
        <v>0</v>
      </c>
      <c r="Q247" s="197">
        <v>0</v>
      </c>
      <c r="R247" s="197">
        <f>Q247*H247</f>
        <v>0</v>
      </c>
      <c r="S247" s="197">
        <v>0</v>
      </c>
      <c r="T247" s="198">
        <f>S247*H247</f>
        <v>0</v>
      </c>
      <c r="U247" s="35"/>
      <c r="V247" s="35"/>
      <c r="W247" s="35"/>
      <c r="X247" s="35"/>
      <c r="Y247" s="35"/>
      <c r="Z247" s="35"/>
      <c r="AA247" s="35"/>
      <c r="AB247" s="35"/>
      <c r="AC247" s="35"/>
      <c r="AD247" s="35"/>
      <c r="AE247" s="35"/>
      <c r="AR247" s="199" t="s">
        <v>1083</v>
      </c>
      <c r="AT247" s="199" t="s">
        <v>155</v>
      </c>
      <c r="AU247" s="199" t="s">
        <v>90</v>
      </c>
      <c r="AY247" s="18" t="s">
        <v>152</v>
      </c>
      <c r="BE247" s="200">
        <f>IF(N247="základní",J247,0)</f>
        <v>0</v>
      </c>
      <c r="BF247" s="200">
        <f>IF(N247="snížená",J247,0)</f>
        <v>0</v>
      </c>
      <c r="BG247" s="200">
        <f>IF(N247="zákl. přenesená",J247,0)</f>
        <v>0</v>
      </c>
      <c r="BH247" s="200">
        <f>IF(N247="sníž. přenesená",J247,0)</f>
        <v>0</v>
      </c>
      <c r="BI247" s="200">
        <f>IF(N247="nulová",J247,0)</f>
        <v>0</v>
      </c>
      <c r="BJ247" s="18" t="s">
        <v>88</v>
      </c>
      <c r="BK247" s="200">
        <f>ROUND(I247*H247,2)</f>
        <v>0</v>
      </c>
      <c r="BL247" s="18" t="s">
        <v>1083</v>
      </c>
      <c r="BM247" s="199" t="s">
        <v>1084</v>
      </c>
    </row>
    <row r="248" spans="1:65" s="2" customFormat="1" ht="11.25">
      <c r="A248" s="35"/>
      <c r="B248" s="36"/>
      <c r="C248" s="37"/>
      <c r="D248" s="201" t="s">
        <v>161</v>
      </c>
      <c r="E248" s="37"/>
      <c r="F248" s="202" t="s">
        <v>1085</v>
      </c>
      <c r="G248" s="37"/>
      <c r="H248" s="37"/>
      <c r="I248" s="203"/>
      <c r="J248" s="37"/>
      <c r="K248" s="37"/>
      <c r="L248" s="40"/>
      <c r="M248" s="204"/>
      <c r="N248" s="205"/>
      <c r="O248" s="72"/>
      <c r="P248" s="72"/>
      <c r="Q248" s="72"/>
      <c r="R248" s="72"/>
      <c r="S248" s="72"/>
      <c r="T248" s="73"/>
      <c r="U248" s="35"/>
      <c r="V248" s="35"/>
      <c r="W248" s="35"/>
      <c r="X248" s="35"/>
      <c r="Y248" s="35"/>
      <c r="Z248" s="35"/>
      <c r="AA248" s="35"/>
      <c r="AB248" s="35"/>
      <c r="AC248" s="35"/>
      <c r="AD248" s="35"/>
      <c r="AE248" s="35"/>
      <c r="AT248" s="18" t="s">
        <v>161</v>
      </c>
      <c r="AU248" s="18" t="s">
        <v>90</v>
      </c>
    </row>
    <row r="249" spans="1:65" s="2" customFormat="1" ht="29.25">
      <c r="A249" s="35"/>
      <c r="B249" s="36"/>
      <c r="C249" s="37"/>
      <c r="D249" s="201" t="s">
        <v>427</v>
      </c>
      <c r="E249" s="37"/>
      <c r="F249" s="259" t="s">
        <v>1086</v>
      </c>
      <c r="G249" s="37"/>
      <c r="H249" s="37"/>
      <c r="I249" s="203"/>
      <c r="J249" s="37"/>
      <c r="K249" s="37"/>
      <c r="L249" s="40"/>
      <c r="M249" s="204"/>
      <c r="N249" s="205"/>
      <c r="O249" s="72"/>
      <c r="P249" s="72"/>
      <c r="Q249" s="72"/>
      <c r="R249" s="72"/>
      <c r="S249" s="72"/>
      <c r="T249" s="73"/>
      <c r="U249" s="35"/>
      <c r="V249" s="35"/>
      <c r="W249" s="35"/>
      <c r="X249" s="35"/>
      <c r="Y249" s="35"/>
      <c r="Z249" s="35"/>
      <c r="AA249" s="35"/>
      <c r="AB249" s="35"/>
      <c r="AC249" s="35"/>
      <c r="AD249" s="35"/>
      <c r="AE249" s="35"/>
      <c r="AT249" s="18" t="s">
        <v>427</v>
      </c>
      <c r="AU249" s="18" t="s">
        <v>90</v>
      </c>
    </row>
    <row r="250" spans="1:65" s="12" customFormat="1" ht="22.9" customHeight="1">
      <c r="B250" s="172"/>
      <c r="C250" s="173"/>
      <c r="D250" s="174" t="s">
        <v>79</v>
      </c>
      <c r="E250" s="186" t="s">
        <v>1087</v>
      </c>
      <c r="F250" s="186" t="s">
        <v>1088</v>
      </c>
      <c r="G250" s="173"/>
      <c r="H250" s="173"/>
      <c r="I250" s="176"/>
      <c r="J250" s="187">
        <f>BK250</f>
        <v>0</v>
      </c>
      <c r="K250" s="173"/>
      <c r="L250" s="178"/>
      <c r="M250" s="179"/>
      <c r="N250" s="180"/>
      <c r="O250" s="180"/>
      <c r="P250" s="181">
        <f>SUM(P251:P253)</f>
        <v>0</v>
      </c>
      <c r="Q250" s="180"/>
      <c r="R250" s="181">
        <f>SUM(R251:R253)</f>
        <v>0</v>
      </c>
      <c r="S250" s="180"/>
      <c r="T250" s="182">
        <f>SUM(T251:T253)</f>
        <v>0</v>
      </c>
      <c r="AR250" s="183" t="s">
        <v>184</v>
      </c>
      <c r="AT250" s="184" t="s">
        <v>79</v>
      </c>
      <c r="AU250" s="184" t="s">
        <v>88</v>
      </c>
      <c r="AY250" s="183" t="s">
        <v>152</v>
      </c>
      <c r="BK250" s="185">
        <f>SUM(BK251:BK253)</f>
        <v>0</v>
      </c>
    </row>
    <row r="251" spans="1:65" s="2" customFormat="1" ht="55.5" customHeight="1">
      <c r="A251" s="35"/>
      <c r="B251" s="36"/>
      <c r="C251" s="188" t="s">
        <v>475</v>
      </c>
      <c r="D251" s="188" t="s">
        <v>155</v>
      </c>
      <c r="E251" s="189" t="s">
        <v>1089</v>
      </c>
      <c r="F251" s="190" t="s">
        <v>1090</v>
      </c>
      <c r="G251" s="191" t="s">
        <v>1091</v>
      </c>
      <c r="H251" s="192">
        <v>1</v>
      </c>
      <c r="I251" s="193"/>
      <c r="J251" s="194">
        <f>ROUND(I251*H251,2)</f>
        <v>0</v>
      </c>
      <c r="K251" s="190" t="s">
        <v>1</v>
      </c>
      <c r="L251" s="40"/>
      <c r="M251" s="195" t="s">
        <v>1</v>
      </c>
      <c r="N251" s="196" t="s">
        <v>45</v>
      </c>
      <c r="O251" s="72"/>
      <c r="P251" s="197">
        <f>O251*H251</f>
        <v>0</v>
      </c>
      <c r="Q251" s="197">
        <v>0</v>
      </c>
      <c r="R251" s="197">
        <f>Q251*H251</f>
        <v>0</v>
      </c>
      <c r="S251" s="197">
        <v>0</v>
      </c>
      <c r="T251" s="198">
        <f>S251*H251</f>
        <v>0</v>
      </c>
      <c r="U251" s="35"/>
      <c r="V251" s="35"/>
      <c r="W251" s="35"/>
      <c r="X251" s="35"/>
      <c r="Y251" s="35"/>
      <c r="Z251" s="35"/>
      <c r="AA251" s="35"/>
      <c r="AB251" s="35"/>
      <c r="AC251" s="35"/>
      <c r="AD251" s="35"/>
      <c r="AE251" s="35"/>
      <c r="AR251" s="199" t="s">
        <v>1083</v>
      </c>
      <c r="AT251" s="199" t="s">
        <v>155</v>
      </c>
      <c r="AU251" s="199" t="s">
        <v>90</v>
      </c>
      <c r="AY251" s="18" t="s">
        <v>152</v>
      </c>
      <c r="BE251" s="200">
        <f>IF(N251="základní",J251,0)</f>
        <v>0</v>
      </c>
      <c r="BF251" s="200">
        <f>IF(N251="snížená",J251,0)</f>
        <v>0</v>
      </c>
      <c r="BG251" s="200">
        <f>IF(N251="zákl. přenesená",J251,0)</f>
        <v>0</v>
      </c>
      <c r="BH251" s="200">
        <f>IF(N251="sníž. přenesená",J251,0)</f>
        <v>0</v>
      </c>
      <c r="BI251" s="200">
        <f>IF(N251="nulová",J251,0)</f>
        <v>0</v>
      </c>
      <c r="BJ251" s="18" t="s">
        <v>88</v>
      </c>
      <c r="BK251" s="200">
        <f>ROUND(I251*H251,2)</f>
        <v>0</v>
      </c>
      <c r="BL251" s="18" t="s">
        <v>1083</v>
      </c>
      <c r="BM251" s="199" t="s">
        <v>1092</v>
      </c>
    </row>
    <row r="252" spans="1:65" s="2" customFormat="1" ht="29.25">
      <c r="A252" s="35"/>
      <c r="B252" s="36"/>
      <c r="C252" s="37"/>
      <c r="D252" s="201" t="s">
        <v>161</v>
      </c>
      <c r="E252" s="37"/>
      <c r="F252" s="202" t="s">
        <v>1090</v>
      </c>
      <c r="G252" s="37"/>
      <c r="H252" s="37"/>
      <c r="I252" s="203"/>
      <c r="J252" s="37"/>
      <c r="K252" s="37"/>
      <c r="L252" s="40"/>
      <c r="M252" s="204"/>
      <c r="N252" s="205"/>
      <c r="O252" s="72"/>
      <c r="P252" s="72"/>
      <c r="Q252" s="72"/>
      <c r="R252" s="72"/>
      <c r="S252" s="72"/>
      <c r="T252" s="73"/>
      <c r="U252" s="35"/>
      <c r="V252" s="35"/>
      <c r="W252" s="35"/>
      <c r="X252" s="35"/>
      <c r="Y252" s="35"/>
      <c r="Z252" s="35"/>
      <c r="AA252" s="35"/>
      <c r="AB252" s="35"/>
      <c r="AC252" s="35"/>
      <c r="AD252" s="35"/>
      <c r="AE252" s="35"/>
      <c r="AT252" s="18" t="s">
        <v>161</v>
      </c>
      <c r="AU252" s="18" t="s">
        <v>90</v>
      </c>
    </row>
    <row r="253" spans="1:65" s="2" customFormat="1" ht="39">
      <c r="A253" s="35"/>
      <c r="B253" s="36"/>
      <c r="C253" s="37"/>
      <c r="D253" s="201" t="s">
        <v>427</v>
      </c>
      <c r="E253" s="37"/>
      <c r="F253" s="259" t="s">
        <v>1093</v>
      </c>
      <c r="G253" s="37"/>
      <c r="H253" s="37"/>
      <c r="I253" s="203"/>
      <c r="J253" s="37"/>
      <c r="K253" s="37"/>
      <c r="L253" s="40"/>
      <c r="M253" s="260"/>
      <c r="N253" s="261"/>
      <c r="O253" s="262"/>
      <c r="P253" s="262"/>
      <c r="Q253" s="262"/>
      <c r="R253" s="262"/>
      <c r="S253" s="262"/>
      <c r="T253" s="263"/>
      <c r="U253" s="35"/>
      <c r="V253" s="35"/>
      <c r="W253" s="35"/>
      <c r="X253" s="35"/>
      <c r="Y253" s="35"/>
      <c r="Z253" s="35"/>
      <c r="AA253" s="35"/>
      <c r="AB253" s="35"/>
      <c r="AC253" s="35"/>
      <c r="AD253" s="35"/>
      <c r="AE253" s="35"/>
      <c r="AT253" s="18" t="s">
        <v>427</v>
      </c>
      <c r="AU253" s="18" t="s">
        <v>90</v>
      </c>
    </row>
    <row r="254" spans="1:65" s="2" customFormat="1" ht="6.95" customHeight="1">
      <c r="A254" s="35"/>
      <c r="B254" s="55"/>
      <c r="C254" s="56"/>
      <c r="D254" s="56"/>
      <c r="E254" s="56"/>
      <c r="F254" s="56"/>
      <c r="G254" s="56"/>
      <c r="H254" s="56"/>
      <c r="I254" s="56"/>
      <c r="J254" s="56"/>
      <c r="K254" s="56"/>
      <c r="L254" s="40"/>
      <c r="M254" s="35"/>
      <c r="O254" s="35"/>
      <c r="P254" s="35"/>
      <c r="Q254" s="35"/>
      <c r="R254" s="35"/>
      <c r="S254" s="35"/>
      <c r="T254" s="35"/>
      <c r="U254" s="35"/>
      <c r="V254" s="35"/>
      <c r="W254" s="35"/>
      <c r="X254" s="35"/>
      <c r="Y254" s="35"/>
      <c r="Z254" s="35"/>
      <c r="AA254" s="35"/>
      <c r="AB254" s="35"/>
      <c r="AC254" s="35"/>
      <c r="AD254" s="35"/>
      <c r="AE254" s="35"/>
    </row>
  </sheetData>
  <sheetProtection algorithmName="SHA-512" hashValue="9G7kgRsN44Ac4G5Rh+JD80YXDtfwoZv2FeNaGdj1NgrqOKYVKZWp1b4P/V6Y9FEGuD/5w3oOFxSLDyi+1sepCA==" saltValue="6rK7tw8YNRBHcAWOhQY7/3cheJWU7aHqycfPk9aTHtP5EuuOca2zKLaJqVdIXTQZ8KjuWIN4Vme11UeQbyLA6A==" spinCount="100000" sheet="1" objects="1" scenarios="1" formatColumns="0" formatRows="0" autoFilter="0"/>
  <autoFilter ref="C125:K253"/>
  <mergeCells count="9">
    <mergeCell ref="E87:H87"/>
    <mergeCell ref="E116:H116"/>
    <mergeCell ref="E118:H118"/>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0"/>
      <c r="M2" s="320"/>
      <c r="N2" s="320"/>
      <c r="O2" s="320"/>
      <c r="P2" s="320"/>
      <c r="Q2" s="320"/>
      <c r="R2" s="320"/>
      <c r="S2" s="320"/>
      <c r="T2" s="320"/>
      <c r="U2" s="320"/>
      <c r="V2" s="320"/>
      <c r="AT2" s="18" t="s">
        <v>99</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1" t="str">
        <f>'Rekapitulace stavby'!K6</f>
        <v>Změna užívání části 1.NP v objektu FSE, Moskevská 1533/54 ÚnL</v>
      </c>
      <c r="F7" s="322"/>
      <c r="G7" s="322"/>
      <c r="H7" s="322"/>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3" t="s">
        <v>1094</v>
      </c>
      <c r="F9" s="324"/>
      <c r="G9" s="324"/>
      <c r="H9" s="324"/>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26</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29</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5" t="str">
        <f>'Rekapitulace stavby'!E14</f>
        <v>Vyplň údaj</v>
      </c>
      <c r="F18" s="326"/>
      <c r="G18" s="326"/>
      <c r="H18" s="326"/>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27" t="s">
        <v>1</v>
      </c>
      <c r="F27" s="327"/>
      <c r="G27" s="327"/>
      <c r="H27" s="327"/>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ROUND(J124,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ROUND((SUM(BE124:BE240)),  2)</f>
        <v>0</v>
      </c>
      <c r="G33" s="35"/>
      <c r="H33" s="35"/>
      <c r="I33" s="126">
        <v>0.21</v>
      </c>
      <c r="J33" s="125">
        <f>ROUND(((SUM(BE124:BE240))*I33),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ROUND((SUM(BF124:BF240)),  2)</f>
        <v>0</v>
      </c>
      <c r="G34" s="35"/>
      <c r="H34" s="35"/>
      <c r="I34" s="126">
        <v>0.15</v>
      </c>
      <c r="J34" s="125">
        <f>ROUND(((SUM(BF124:BF240))*I34),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ROUND((SUM(BG124:BG240)),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ROUND((SUM(BH124:BH240)),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ROUND((SUM(BI124:BI240)),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8" t="str">
        <f>E7</f>
        <v>Změna užívání části 1.NP v objektu FSE, Moskevská 1533/54 ÚnL</v>
      </c>
      <c r="F85" s="329"/>
      <c r="G85" s="329"/>
      <c r="H85" s="32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0" t="str">
        <f>E9</f>
        <v>TI 02 - Elktroinstalace - Slaboproud</v>
      </c>
      <c r="F87" s="330"/>
      <c r="G87" s="330"/>
      <c r="H87" s="3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J124</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127</v>
      </c>
      <c r="E97" s="152"/>
      <c r="F97" s="152"/>
      <c r="G97" s="152"/>
      <c r="H97" s="152"/>
      <c r="I97" s="152"/>
      <c r="J97" s="153">
        <f>J125</f>
        <v>0</v>
      </c>
      <c r="K97" s="150"/>
      <c r="L97" s="154"/>
    </row>
    <row r="98" spans="1:31" s="10" customFormat="1" ht="19.899999999999999" customHeight="1">
      <c r="B98" s="155"/>
      <c r="C98" s="156"/>
      <c r="D98" s="157" t="s">
        <v>1095</v>
      </c>
      <c r="E98" s="158"/>
      <c r="F98" s="158"/>
      <c r="G98" s="158"/>
      <c r="H98" s="158"/>
      <c r="I98" s="158"/>
      <c r="J98" s="159">
        <f>J126</f>
        <v>0</v>
      </c>
      <c r="K98" s="156"/>
      <c r="L98" s="160"/>
    </row>
    <row r="99" spans="1:31" s="10" customFormat="1" ht="14.85" customHeight="1">
      <c r="B99" s="155"/>
      <c r="C99" s="156"/>
      <c r="D99" s="157" t="s">
        <v>1096</v>
      </c>
      <c r="E99" s="158"/>
      <c r="F99" s="158"/>
      <c r="G99" s="158"/>
      <c r="H99" s="158"/>
      <c r="I99" s="158"/>
      <c r="J99" s="159">
        <f>J127</f>
        <v>0</v>
      </c>
      <c r="K99" s="156"/>
      <c r="L99" s="160"/>
    </row>
    <row r="100" spans="1:31" s="10" customFormat="1" ht="14.85" customHeight="1">
      <c r="B100" s="155"/>
      <c r="C100" s="156"/>
      <c r="D100" s="157" t="s">
        <v>1097</v>
      </c>
      <c r="E100" s="158"/>
      <c r="F100" s="158"/>
      <c r="G100" s="158"/>
      <c r="H100" s="158"/>
      <c r="I100" s="158"/>
      <c r="J100" s="159">
        <f>J178</f>
        <v>0</v>
      </c>
      <c r="K100" s="156"/>
      <c r="L100" s="160"/>
    </row>
    <row r="101" spans="1:31" s="9" customFormat="1" ht="24.95" customHeight="1">
      <c r="B101" s="149"/>
      <c r="C101" s="150"/>
      <c r="D101" s="151" t="s">
        <v>136</v>
      </c>
      <c r="E101" s="152"/>
      <c r="F101" s="152"/>
      <c r="G101" s="152"/>
      <c r="H101" s="152"/>
      <c r="I101" s="152"/>
      <c r="J101" s="153">
        <f>J211</f>
        <v>0</v>
      </c>
      <c r="K101" s="150"/>
      <c r="L101" s="154"/>
    </row>
    <row r="102" spans="1:31" s="9" customFormat="1" ht="24.95" customHeight="1">
      <c r="B102" s="149"/>
      <c r="C102" s="150"/>
      <c r="D102" s="151" t="s">
        <v>915</v>
      </c>
      <c r="E102" s="152"/>
      <c r="F102" s="152"/>
      <c r="G102" s="152"/>
      <c r="H102" s="152"/>
      <c r="I102" s="152"/>
      <c r="J102" s="153">
        <f>J223</f>
        <v>0</v>
      </c>
      <c r="K102" s="150"/>
      <c r="L102" s="154"/>
    </row>
    <row r="103" spans="1:31" s="9" customFormat="1" ht="24.95" customHeight="1">
      <c r="B103" s="149"/>
      <c r="C103" s="150"/>
      <c r="D103" s="151" t="s">
        <v>916</v>
      </c>
      <c r="E103" s="152"/>
      <c r="F103" s="152"/>
      <c r="G103" s="152"/>
      <c r="H103" s="152"/>
      <c r="I103" s="152"/>
      <c r="J103" s="153">
        <f>J236</f>
        <v>0</v>
      </c>
      <c r="K103" s="150"/>
      <c r="L103" s="154"/>
    </row>
    <row r="104" spans="1:31" s="10" customFormat="1" ht="19.899999999999999" customHeight="1">
      <c r="B104" s="155"/>
      <c r="C104" s="156"/>
      <c r="D104" s="157" t="s">
        <v>917</v>
      </c>
      <c r="E104" s="158"/>
      <c r="F104" s="158"/>
      <c r="G104" s="158"/>
      <c r="H104" s="158"/>
      <c r="I104" s="158"/>
      <c r="J104" s="159">
        <f>J237</f>
        <v>0</v>
      </c>
      <c r="K104" s="156"/>
      <c r="L104" s="160"/>
    </row>
    <row r="105" spans="1:31" s="2" customFormat="1" ht="21.75" customHeight="1">
      <c r="A105" s="35"/>
      <c r="B105" s="36"/>
      <c r="C105" s="37"/>
      <c r="D105" s="37"/>
      <c r="E105" s="37"/>
      <c r="F105" s="37"/>
      <c r="G105" s="37"/>
      <c r="H105" s="37"/>
      <c r="I105" s="37"/>
      <c r="J105" s="37"/>
      <c r="K105" s="37"/>
      <c r="L105" s="52"/>
      <c r="S105" s="35"/>
      <c r="T105" s="35"/>
      <c r="U105" s="35"/>
      <c r="V105" s="35"/>
      <c r="W105" s="35"/>
      <c r="X105" s="35"/>
      <c r="Y105" s="35"/>
      <c r="Z105" s="35"/>
      <c r="AA105" s="35"/>
      <c r="AB105" s="35"/>
      <c r="AC105" s="35"/>
      <c r="AD105" s="35"/>
      <c r="AE105" s="35"/>
    </row>
    <row r="106" spans="1:31" s="2" customFormat="1" ht="6.95" customHeight="1">
      <c r="A106" s="35"/>
      <c r="B106" s="55"/>
      <c r="C106" s="56"/>
      <c r="D106" s="56"/>
      <c r="E106" s="56"/>
      <c r="F106" s="56"/>
      <c r="G106" s="56"/>
      <c r="H106" s="56"/>
      <c r="I106" s="56"/>
      <c r="J106" s="56"/>
      <c r="K106" s="56"/>
      <c r="L106" s="52"/>
      <c r="S106" s="35"/>
      <c r="T106" s="35"/>
      <c r="U106" s="35"/>
      <c r="V106" s="35"/>
      <c r="W106" s="35"/>
      <c r="X106" s="35"/>
      <c r="Y106" s="35"/>
      <c r="Z106" s="35"/>
      <c r="AA106" s="35"/>
      <c r="AB106" s="35"/>
      <c r="AC106" s="35"/>
      <c r="AD106" s="35"/>
      <c r="AE106" s="35"/>
    </row>
    <row r="110" spans="1:31" s="2" customFormat="1" ht="6.95" customHeight="1">
      <c r="A110" s="35"/>
      <c r="B110" s="57"/>
      <c r="C110" s="58"/>
      <c r="D110" s="58"/>
      <c r="E110" s="58"/>
      <c r="F110" s="58"/>
      <c r="G110" s="58"/>
      <c r="H110" s="58"/>
      <c r="I110" s="58"/>
      <c r="J110" s="58"/>
      <c r="K110" s="58"/>
      <c r="L110" s="52"/>
      <c r="S110" s="35"/>
      <c r="T110" s="35"/>
      <c r="U110" s="35"/>
      <c r="V110" s="35"/>
      <c r="W110" s="35"/>
      <c r="X110" s="35"/>
      <c r="Y110" s="35"/>
      <c r="Z110" s="35"/>
      <c r="AA110" s="35"/>
      <c r="AB110" s="35"/>
      <c r="AC110" s="35"/>
      <c r="AD110" s="35"/>
      <c r="AE110" s="35"/>
    </row>
    <row r="111" spans="1:31" s="2" customFormat="1" ht="24.95" customHeight="1">
      <c r="A111" s="35"/>
      <c r="B111" s="36"/>
      <c r="C111" s="24" t="s">
        <v>137</v>
      </c>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6.95" customHeight="1">
      <c r="A112" s="35"/>
      <c r="B112" s="36"/>
      <c r="C112" s="37"/>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2" customHeight="1">
      <c r="A113" s="35"/>
      <c r="B113" s="36"/>
      <c r="C113" s="30" t="s">
        <v>16</v>
      </c>
      <c r="D113" s="37"/>
      <c r="E113" s="37"/>
      <c r="F113" s="37"/>
      <c r="G113" s="37"/>
      <c r="H113" s="37"/>
      <c r="I113" s="37"/>
      <c r="J113" s="37"/>
      <c r="K113" s="37"/>
      <c r="L113" s="52"/>
      <c r="S113" s="35"/>
      <c r="T113" s="35"/>
      <c r="U113" s="35"/>
      <c r="V113" s="35"/>
      <c r="W113" s="35"/>
      <c r="X113" s="35"/>
      <c r="Y113" s="35"/>
      <c r="Z113" s="35"/>
      <c r="AA113" s="35"/>
      <c r="AB113" s="35"/>
      <c r="AC113" s="35"/>
      <c r="AD113" s="35"/>
      <c r="AE113" s="35"/>
    </row>
    <row r="114" spans="1:65" s="2" customFormat="1" ht="16.5" customHeight="1">
      <c r="A114" s="35"/>
      <c r="B114" s="36"/>
      <c r="C114" s="37"/>
      <c r="D114" s="37"/>
      <c r="E114" s="328" t="str">
        <f>E7</f>
        <v>Změna užívání části 1.NP v objektu FSE, Moskevská 1533/54 ÚnL</v>
      </c>
      <c r="F114" s="329"/>
      <c r="G114" s="329"/>
      <c r="H114" s="329"/>
      <c r="I114" s="37"/>
      <c r="J114" s="37"/>
      <c r="K114" s="37"/>
      <c r="L114" s="52"/>
      <c r="S114" s="35"/>
      <c r="T114" s="35"/>
      <c r="U114" s="35"/>
      <c r="V114" s="35"/>
      <c r="W114" s="35"/>
      <c r="X114" s="35"/>
      <c r="Y114" s="35"/>
      <c r="Z114" s="35"/>
      <c r="AA114" s="35"/>
      <c r="AB114" s="35"/>
      <c r="AC114" s="35"/>
      <c r="AD114" s="35"/>
      <c r="AE114" s="35"/>
    </row>
    <row r="115" spans="1:65" s="2" customFormat="1" ht="12" customHeight="1">
      <c r="A115" s="35"/>
      <c r="B115" s="36"/>
      <c r="C115" s="30" t="s">
        <v>114</v>
      </c>
      <c r="D115" s="37"/>
      <c r="E115" s="37"/>
      <c r="F115" s="37"/>
      <c r="G115" s="37"/>
      <c r="H115" s="37"/>
      <c r="I115" s="37"/>
      <c r="J115" s="37"/>
      <c r="K115" s="37"/>
      <c r="L115" s="52"/>
      <c r="S115" s="35"/>
      <c r="T115" s="35"/>
      <c r="U115" s="35"/>
      <c r="V115" s="35"/>
      <c r="W115" s="35"/>
      <c r="X115" s="35"/>
      <c r="Y115" s="35"/>
      <c r="Z115" s="35"/>
      <c r="AA115" s="35"/>
      <c r="AB115" s="35"/>
      <c r="AC115" s="35"/>
      <c r="AD115" s="35"/>
      <c r="AE115" s="35"/>
    </row>
    <row r="116" spans="1:65" s="2" customFormat="1" ht="16.5" customHeight="1">
      <c r="A116" s="35"/>
      <c r="B116" s="36"/>
      <c r="C116" s="37"/>
      <c r="D116" s="37"/>
      <c r="E116" s="280" t="str">
        <f>E9</f>
        <v>TI 02 - Elktroinstalace - Slaboproud</v>
      </c>
      <c r="F116" s="330"/>
      <c r="G116" s="330"/>
      <c r="H116" s="330"/>
      <c r="I116" s="37"/>
      <c r="J116" s="37"/>
      <c r="K116" s="37"/>
      <c r="L116" s="52"/>
      <c r="S116" s="35"/>
      <c r="T116" s="35"/>
      <c r="U116" s="35"/>
      <c r="V116" s="35"/>
      <c r="W116" s="35"/>
      <c r="X116" s="35"/>
      <c r="Y116" s="35"/>
      <c r="Z116" s="35"/>
      <c r="AA116" s="35"/>
      <c r="AB116" s="35"/>
      <c r="AC116" s="35"/>
      <c r="AD116" s="35"/>
      <c r="AE116" s="35"/>
    </row>
    <row r="117" spans="1:65" s="2" customFormat="1" ht="6.95" customHeight="1">
      <c r="A117" s="35"/>
      <c r="B117" s="36"/>
      <c r="C117" s="37"/>
      <c r="D117" s="37"/>
      <c r="E117" s="37"/>
      <c r="F117" s="37"/>
      <c r="G117" s="37"/>
      <c r="H117" s="37"/>
      <c r="I117" s="37"/>
      <c r="J117" s="37"/>
      <c r="K117" s="37"/>
      <c r="L117" s="52"/>
      <c r="S117" s="35"/>
      <c r="T117" s="35"/>
      <c r="U117" s="35"/>
      <c r="V117" s="35"/>
      <c r="W117" s="35"/>
      <c r="X117" s="35"/>
      <c r="Y117" s="35"/>
      <c r="Z117" s="35"/>
      <c r="AA117" s="35"/>
      <c r="AB117" s="35"/>
      <c r="AC117" s="35"/>
      <c r="AD117" s="35"/>
      <c r="AE117" s="35"/>
    </row>
    <row r="118" spans="1:65" s="2" customFormat="1" ht="12" customHeight="1">
      <c r="A118" s="35"/>
      <c r="B118" s="36"/>
      <c r="C118" s="30" t="s">
        <v>20</v>
      </c>
      <c r="D118" s="37"/>
      <c r="E118" s="37"/>
      <c r="F118" s="28" t="str">
        <f>F12</f>
        <v>Ústí nad Labem</v>
      </c>
      <c r="G118" s="37"/>
      <c r="H118" s="37"/>
      <c r="I118" s="30" t="s">
        <v>22</v>
      </c>
      <c r="J118" s="67" t="str">
        <f>IF(J12="","",J12)</f>
        <v>10. 4. 2021</v>
      </c>
      <c r="K118" s="37"/>
      <c r="L118" s="52"/>
      <c r="S118" s="35"/>
      <c r="T118" s="35"/>
      <c r="U118" s="35"/>
      <c r="V118" s="35"/>
      <c r="W118" s="35"/>
      <c r="X118" s="35"/>
      <c r="Y118" s="35"/>
      <c r="Z118" s="35"/>
      <c r="AA118" s="35"/>
      <c r="AB118" s="35"/>
      <c r="AC118" s="35"/>
      <c r="AD118" s="35"/>
      <c r="AE118" s="35"/>
    </row>
    <row r="119" spans="1:65" s="2" customFormat="1" ht="6.95" customHeight="1">
      <c r="A119" s="35"/>
      <c r="B119" s="36"/>
      <c r="C119" s="37"/>
      <c r="D119" s="37"/>
      <c r="E119" s="37"/>
      <c r="F119" s="37"/>
      <c r="G119" s="37"/>
      <c r="H119" s="37"/>
      <c r="I119" s="37"/>
      <c r="J119" s="37"/>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24</v>
      </c>
      <c r="D120" s="37"/>
      <c r="E120" s="37"/>
      <c r="F120" s="28" t="str">
        <f>E15</f>
        <v>UJEP</v>
      </c>
      <c r="G120" s="37"/>
      <c r="H120" s="37"/>
      <c r="I120" s="30" t="s">
        <v>32</v>
      </c>
      <c r="J120" s="33" t="str">
        <f>E21</f>
        <v>Correct BC, s.r.o.</v>
      </c>
      <c r="K120" s="37"/>
      <c r="L120" s="52"/>
      <c r="S120" s="35"/>
      <c r="T120" s="35"/>
      <c r="U120" s="35"/>
      <c r="V120" s="35"/>
      <c r="W120" s="35"/>
      <c r="X120" s="35"/>
      <c r="Y120" s="35"/>
      <c r="Z120" s="35"/>
      <c r="AA120" s="35"/>
      <c r="AB120" s="35"/>
      <c r="AC120" s="35"/>
      <c r="AD120" s="35"/>
      <c r="AE120" s="35"/>
    </row>
    <row r="121" spans="1:65" s="2" customFormat="1" ht="15.2" customHeight="1">
      <c r="A121" s="35"/>
      <c r="B121" s="36"/>
      <c r="C121" s="30" t="s">
        <v>30</v>
      </c>
      <c r="D121" s="37"/>
      <c r="E121" s="37"/>
      <c r="F121" s="28" t="str">
        <f>IF(E18="","",E18)</f>
        <v>Vyplň údaj</v>
      </c>
      <c r="G121" s="37"/>
      <c r="H121" s="37"/>
      <c r="I121" s="30" t="s">
        <v>37</v>
      </c>
      <c r="J121" s="33" t="str">
        <f>E24</f>
        <v>Correct BC, s.r.o.</v>
      </c>
      <c r="K121" s="37"/>
      <c r="L121" s="52"/>
      <c r="S121" s="35"/>
      <c r="T121" s="35"/>
      <c r="U121" s="35"/>
      <c r="V121" s="35"/>
      <c r="W121" s="35"/>
      <c r="X121" s="35"/>
      <c r="Y121" s="35"/>
      <c r="Z121" s="35"/>
      <c r="AA121" s="35"/>
      <c r="AB121" s="35"/>
      <c r="AC121" s="35"/>
      <c r="AD121" s="35"/>
      <c r="AE121" s="35"/>
    </row>
    <row r="122" spans="1:65" s="2" customFormat="1" ht="10.35" customHeight="1">
      <c r="A122" s="35"/>
      <c r="B122" s="36"/>
      <c r="C122" s="37"/>
      <c r="D122" s="37"/>
      <c r="E122" s="37"/>
      <c r="F122" s="37"/>
      <c r="G122" s="37"/>
      <c r="H122" s="37"/>
      <c r="I122" s="37"/>
      <c r="J122" s="37"/>
      <c r="K122" s="37"/>
      <c r="L122" s="52"/>
      <c r="S122" s="35"/>
      <c r="T122" s="35"/>
      <c r="U122" s="35"/>
      <c r="V122" s="35"/>
      <c r="W122" s="35"/>
      <c r="X122" s="35"/>
      <c r="Y122" s="35"/>
      <c r="Z122" s="35"/>
      <c r="AA122" s="35"/>
      <c r="AB122" s="35"/>
      <c r="AC122" s="35"/>
      <c r="AD122" s="35"/>
      <c r="AE122" s="35"/>
    </row>
    <row r="123" spans="1:65" s="11" customFormat="1" ht="29.25" customHeight="1">
      <c r="A123" s="161"/>
      <c r="B123" s="162"/>
      <c r="C123" s="163" t="s">
        <v>138</v>
      </c>
      <c r="D123" s="164" t="s">
        <v>65</v>
      </c>
      <c r="E123" s="164" t="s">
        <v>61</v>
      </c>
      <c r="F123" s="164" t="s">
        <v>62</v>
      </c>
      <c r="G123" s="164" t="s">
        <v>139</v>
      </c>
      <c r="H123" s="164" t="s">
        <v>140</v>
      </c>
      <c r="I123" s="164" t="s">
        <v>141</v>
      </c>
      <c r="J123" s="164" t="s">
        <v>118</v>
      </c>
      <c r="K123" s="165" t="s">
        <v>142</v>
      </c>
      <c r="L123" s="166"/>
      <c r="M123" s="76" t="s">
        <v>1</v>
      </c>
      <c r="N123" s="77" t="s">
        <v>44</v>
      </c>
      <c r="O123" s="77" t="s">
        <v>143</v>
      </c>
      <c r="P123" s="77" t="s">
        <v>144</v>
      </c>
      <c r="Q123" s="77" t="s">
        <v>145</v>
      </c>
      <c r="R123" s="77" t="s">
        <v>146</v>
      </c>
      <c r="S123" s="77" t="s">
        <v>147</v>
      </c>
      <c r="T123" s="78" t="s">
        <v>148</v>
      </c>
      <c r="U123" s="161"/>
      <c r="V123" s="161"/>
      <c r="W123" s="161"/>
      <c r="X123" s="161"/>
      <c r="Y123" s="161"/>
      <c r="Z123" s="161"/>
      <c r="AA123" s="161"/>
      <c r="AB123" s="161"/>
      <c r="AC123" s="161"/>
      <c r="AD123" s="161"/>
      <c r="AE123" s="161"/>
    </row>
    <row r="124" spans="1:65" s="2" customFormat="1" ht="22.9" customHeight="1">
      <c r="A124" s="35"/>
      <c r="B124" s="36"/>
      <c r="C124" s="83" t="s">
        <v>149</v>
      </c>
      <c r="D124" s="37"/>
      <c r="E124" s="37"/>
      <c r="F124" s="37"/>
      <c r="G124" s="37"/>
      <c r="H124" s="37"/>
      <c r="I124" s="37"/>
      <c r="J124" s="167">
        <f>BK124</f>
        <v>0</v>
      </c>
      <c r="K124" s="37"/>
      <c r="L124" s="40"/>
      <c r="M124" s="79"/>
      <c r="N124" s="168"/>
      <c r="O124" s="80"/>
      <c r="P124" s="169">
        <f>P125+P211+P223+P236</f>
        <v>0</v>
      </c>
      <c r="Q124" s="80"/>
      <c r="R124" s="169">
        <f>R125+R211+R223+R236</f>
        <v>0</v>
      </c>
      <c r="S124" s="80"/>
      <c r="T124" s="170">
        <f>T125+T211+T223+T236</f>
        <v>0</v>
      </c>
      <c r="U124" s="35"/>
      <c r="V124" s="35"/>
      <c r="W124" s="35"/>
      <c r="X124" s="35"/>
      <c r="Y124" s="35"/>
      <c r="Z124" s="35"/>
      <c r="AA124" s="35"/>
      <c r="AB124" s="35"/>
      <c r="AC124" s="35"/>
      <c r="AD124" s="35"/>
      <c r="AE124" s="35"/>
      <c r="AT124" s="18" t="s">
        <v>79</v>
      </c>
      <c r="AU124" s="18" t="s">
        <v>120</v>
      </c>
      <c r="BK124" s="171">
        <f>BK125+BK211+BK223+BK236</f>
        <v>0</v>
      </c>
    </row>
    <row r="125" spans="1:65" s="12" customFormat="1" ht="25.9" customHeight="1">
      <c r="B125" s="172"/>
      <c r="C125" s="173"/>
      <c r="D125" s="174" t="s">
        <v>79</v>
      </c>
      <c r="E125" s="175" t="s">
        <v>327</v>
      </c>
      <c r="F125" s="175" t="s">
        <v>328</v>
      </c>
      <c r="G125" s="173"/>
      <c r="H125" s="173"/>
      <c r="I125" s="176"/>
      <c r="J125" s="177">
        <f>BK125</f>
        <v>0</v>
      </c>
      <c r="K125" s="173"/>
      <c r="L125" s="178"/>
      <c r="M125" s="179"/>
      <c r="N125" s="180"/>
      <c r="O125" s="180"/>
      <c r="P125" s="181">
        <f>P126</f>
        <v>0</v>
      </c>
      <c r="Q125" s="180"/>
      <c r="R125" s="181">
        <f>R126</f>
        <v>0</v>
      </c>
      <c r="S125" s="180"/>
      <c r="T125" s="182">
        <f>T126</f>
        <v>0</v>
      </c>
      <c r="AR125" s="183" t="s">
        <v>90</v>
      </c>
      <c r="AT125" s="184" t="s">
        <v>79</v>
      </c>
      <c r="AU125" s="184" t="s">
        <v>80</v>
      </c>
      <c r="AY125" s="183" t="s">
        <v>152</v>
      </c>
      <c r="BK125" s="185">
        <f>BK126</f>
        <v>0</v>
      </c>
    </row>
    <row r="126" spans="1:65" s="12" customFormat="1" ht="22.9" customHeight="1">
      <c r="B126" s="172"/>
      <c r="C126" s="173"/>
      <c r="D126" s="174" t="s">
        <v>79</v>
      </c>
      <c r="E126" s="186" t="s">
        <v>1098</v>
      </c>
      <c r="F126" s="186" t="s">
        <v>1099</v>
      </c>
      <c r="G126" s="173"/>
      <c r="H126" s="173"/>
      <c r="I126" s="176"/>
      <c r="J126" s="187">
        <f>BK126</f>
        <v>0</v>
      </c>
      <c r="K126" s="173"/>
      <c r="L126" s="178"/>
      <c r="M126" s="179"/>
      <c r="N126" s="180"/>
      <c r="O126" s="180"/>
      <c r="P126" s="181">
        <f>P127+P178</f>
        <v>0</v>
      </c>
      <c r="Q126" s="180"/>
      <c r="R126" s="181">
        <f>R127+R178</f>
        <v>0</v>
      </c>
      <c r="S126" s="180"/>
      <c r="T126" s="182">
        <f>T127+T178</f>
        <v>0</v>
      </c>
      <c r="AR126" s="183" t="s">
        <v>90</v>
      </c>
      <c r="AT126" s="184" t="s">
        <v>79</v>
      </c>
      <c r="AU126" s="184" t="s">
        <v>88</v>
      </c>
      <c r="AY126" s="183" t="s">
        <v>152</v>
      </c>
      <c r="BK126" s="185">
        <f>BK127+BK178</f>
        <v>0</v>
      </c>
    </row>
    <row r="127" spans="1:65" s="12" customFormat="1" ht="20.85" customHeight="1">
      <c r="B127" s="172"/>
      <c r="C127" s="173"/>
      <c r="D127" s="174" t="s">
        <v>79</v>
      </c>
      <c r="E127" s="186" t="s">
        <v>412</v>
      </c>
      <c r="F127" s="186" t="s">
        <v>1100</v>
      </c>
      <c r="G127" s="173"/>
      <c r="H127" s="173"/>
      <c r="I127" s="176"/>
      <c r="J127" s="187">
        <f>BK127</f>
        <v>0</v>
      </c>
      <c r="K127" s="173"/>
      <c r="L127" s="178"/>
      <c r="M127" s="179"/>
      <c r="N127" s="180"/>
      <c r="O127" s="180"/>
      <c r="P127" s="181">
        <f>SUM(P128:P177)</f>
        <v>0</v>
      </c>
      <c r="Q127" s="180"/>
      <c r="R127" s="181">
        <f>SUM(R128:R177)</f>
        <v>0</v>
      </c>
      <c r="S127" s="180"/>
      <c r="T127" s="182">
        <f>SUM(T128:T177)</f>
        <v>0</v>
      </c>
      <c r="AR127" s="183" t="s">
        <v>88</v>
      </c>
      <c r="AT127" s="184" t="s">
        <v>79</v>
      </c>
      <c r="AU127" s="184" t="s">
        <v>90</v>
      </c>
      <c r="AY127" s="183" t="s">
        <v>152</v>
      </c>
      <c r="BK127" s="185">
        <f>SUM(BK128:BK177)</f>
        <v>0</v>
      </c>
    </row>
    <row r="128" spans="1:65" s="2" customFormat="1" ht="16.5" customHeight="1">
      <c r="A128" s="35"/>
      <c r="B128" s="36"/>
      <c r="C128" s="188" t="s">
        <v>88</v>
      </c>
      <c r="D128" s="188" t="s">
        <v>155</v>
      </c>
      <c r="E128" s="189" t="s">
        <v>1101</v>
      </c>
      <c r="F128" s="190" t="s">
        <v>1102</v>
      </c>
      <c r="G128" s="191" t="s">
        <v>921</v>
      </c>
      <c r="H128" s="192">
        <v>1</v>
      </c>
      <c r="I128" s="193"/>
      <c r="J128" s="194">
        <f>ROUND(I128*H128,2)</f>
        <v>0</v>
      </c>
      <c r="K128" s="190" t="s">
        <v>1</v>
      </c>
      <c r="L128" s="40"/>
      <c r="M128" s="195" t="s">
        <v>1</v>
      </c>
      <c r="N128" s="196" t="s">
        <v>45</v>
      </c>
      <c r="O128" s="72"/>
      <c r="P128" s="197">
        <f>O128*H128</f>
        <v>0</v>
      </c>
      <c r="Q128" s="197">
        <v>0</v>
      </c>
      <c r="R128" s="197">
        <f>Q128*H128</f>
        <v>0</v>
      </c>
      <c r="S128" s="197">
        <v>0</v>
      </c>
      <c r="T128" s="198">
        <f>S128*H128</f>
        <v>0</v>
      </c>
      <c r="U128" s="35"/>
      <c r="V128" s="35"/>
      <c r="W128" s="35"/>
      <c r="X128" s="35"/>
      <c r="Y128" s="35"/>
      <c r="Z128" s="35"/>
      <c r="AA128" s="35"/>
      <c r="AB128" s="35"/>
      <c r="AC128" s="35"/>
      <c r="AD128" s="35"/>
      <c r="AE128" s="35"/>
      <c r="AR128" s="199" t="s">
        <v>159</v>
      </c>
      <c r="AT128" s="199" t="s">
        <v>155</v>
      </c>
      <c r="AU128" s="199" t="s">
        <v>153</v>
      </c>
      <c r="AY128" s="18" t="s">
        <v>152</v>
      </c>
      <c r="BE128" s="200">
        <f>IF(N128="základní",J128,0)</f>
        <v>0</v>
      </c>
      <c r="BF128" s="200">
        <f>IF(N128="snížená",J128,0)</f>
        <v>0</v>
      </c>
      <c r="BG128" s="200">
        <f>IF(N128="zákl. přenesená",J128,0)</f>
        <v>0</v>
      </c>
      <c r="BH128" s="200">
        <f>IF(N128="sníž. přenesená",J128,0)</f>
        <v>0</v>
      </c>
      <c r="BI128" s="200">
        <f>IF(N128="nulová",J128,0)</f>
        <v>0</v>
      </c>
      <c r="BJ128" s="18" t="s">
        <v>88</v>
      </c>
      <c r="BK128" s="200">
        <f>ROUND(I128*H128,2)</f>
        <v>0</v>
      </c>
      <c r="BL128" s="18" t="s">
        <v>159</v>
      </c>
      <c r="BM128" s="199" t="s">
        <v>1103</v>
      </c>
    </row>
    <row r="129" spans="1:65" s="2" customFormat="1" ht="11.25">
      <c r="A129" s="35"/>
      <c r="B129" s="36"/>
      <c r="C129" s="37"/>
      <c r="D129" s="201" t="s">
        <v>161</v>
      </c>
      <c r="E129" s="37"/>
      <c r="F129" s="202" t="s">
        <v>1102</v>
      </c>
      <c r="G129" s="37"/>
      <c r="H129" s="37"/>
      <c r="I129" s="203"/>
      <c r="J129" s="37"/>
      <c r="K129" s="37"/>
      <c r="L129" s="40"/>
      <c r="M129" s="204"/>
      <c r="N129" s="205"/>
      <c r="O129" s="72"/>
      <c r="P129" s="72"/>
      <c r="Q129" s="72"/>
      <c r="R129" s="72"/>
      <c r="S129" s="72"/>
      <c r="T129" s="73"/>
      <c r="U129" s="35"/>
      <c r="V129" s="35"/>
      <c r="W129" s="35"/>
      <c r="X129" s="35"/>
      <c r="Y129" s="35"/>
      <c r="Z129" s="35"/>
      <c r="AA129" s="35"/>
      <c r="AB129" s="35"/>
      <c r="AC129" s="35"/>
      <c r="AD129" s="35"/>
      <c r="AE129" s="35"/>
      <c r="AT129" s="18" t="s">
        <v>161</v>
      </c>
      <c r="AU129" s="18" t="s">
        <v>153</v>
      </c>
    </row>
    <row r="130" spans="1:65" s="2" customFormat="1" ht="16.5" customHeight="1">
      <c r="A130" s="35"/>
      <c r="B130" s="36"/>
      <c r="C130" s="188" t="s">
        <v>90</v>
      </c>
      <c r="D130" s="188" t="s">
        <v>155</v>
      </c>
      <c r="E130" s="189" t="s">
        <v>1104</v>
      </c>
      <c r="F130" s="190" t="s">
        <v>1105</v>
      </c>
      <c r="G130" s="191" t="s">
        <v>350</v>
      </c>
      <c r="H130" s="192">
        <v>1200</v>
      </c>
      <c r="I130" s="193"/>
      <c r="J130" s="194">
        <f>ROUND(I130*H130,2)</f>
        <v>0</v>
      </c>
      <c r="K130" s="190" t="s">
        <v>1</v>
      </c>
      <c r="L130" s="40"/>
      <c r="M130" s="195" t="s">
        <v>1</v>
      </c>
      <c r="N130" s="196" t="s">
        <v>45</v>
      </c>
      <c r="O130" s="72"/>
      <c r="P130" s="197">
        <f>O130*H130</f>
        <v>0</v>
      </c>
      <c r="Q130" s="197">
        <v>0</v>
      </c>
      <c r="R130" s="197">
        <f>Q130*H130</f>
        <v>0</v>
      </c>
      <c r="S130" s="197">
        <v>0</v>
      </c>
      <c r="T130" s="198">
        <f>S130*H130</f>
        <v>0</v>
      </c>
      <c r="U130" s="35"/>
      <c r="V130" s="35"/>
      <c r="W130" s="35"/>
      <c r="X130" s="35"/>
      <c r="Y130" s="35"/>
      <c r="Z130" s="35"/>
      <c r="AA130" s="35"/>
      <c r="AB130" s="35"/>
      <c r="AC130" s="35"/>
      <c r="AD130" s="35"/>
      <c r="AE130" s="35"/>
      <c r="AR130" s="199" t="s">
        <v>159</v>
      </c>
      <c r="AT130" s="199" t="s">
        <v>155</v>
      </c>
      <c r="AU130" s="199" t="s">
        <v>153</v>
      </c>
      <c r="AY130" s="18" t="s">
        <v>152</v>
      </c>
      <c r="BE130" s="200">
        <f>IF(N130="základní",J130,0)</f>
        <v>0</v>
      </c>
      <c r="BF130" s="200">
        <f>IF(N130="snížená",J130,0)</f>
        <v>0</v>
      </c>
      <c r="BG130" s="200">
        <f>IF(N130="zákl. přenesená",J130,0)</f>
        <v>0</v>
      </c>
      <c r="BH130" s="200">
        <f>IF(N130="sníž. přenesená",J130,0)</f>
        <v>0</v>
      </c>
      <c r="BI130" s="200">
        <f>IF(N130="nulová",J130,0)</f>
        <v>0</v>
      </c>
      <c r="BJ130" s="18" t="s">
        <v>88</v>
      </c>
      <c r="BK130" s="200">
        <f>ROUND(I130*H130,2)</f>
        <v>0</v>
      </c>
      <c r="BL130" s="18" t="s">
        <v>159</v>
      </c>
      <c r="BM130" s="199" t="s">
        <v>1106</v>
      </c>
    </row>
    <row r="131" spans="1:65" s="2" customFormat="1" ht="11.25">
      <c r="A131" s="35"/>
      <c r="B131" s="36"/>
      <c r="C131" s="37"/>
      <c r="D131" s="201" t="s">
        <v>161</v>
      </c>
      <c r="E131" s="37"/>
      <c r="F131" s="202" t="s">
        <v>1105</v>
      </c>
      <c r="G131" s="37"/>
      <c r="H131" s="37"/>
      <c r="I131" s="203"/>
      <c r="J131" s="37"/>
      <c r="K131" s="37"/>
      <c r="L131" s="40"/>
      <c r="M131" s="204"/>
      <c r="N131" s="205"/>
      <c r="O131" s="72"/>
      <c r="P131" s="72"/>
      <c r="Q131" s="72"/>
      <c r="R131" s="72"/>
      <c r="S131" s="72"/>
      <c r="T131" s="73"/>
      <c r="U131" s="35"/>
      <c r="V131" s="35"/>
      <c r="W131" s="35"/>
      <c r="X131" s="35"/>
      <c r="Y131" s="35"/>
      <c r="Z131" s="35"/>
      <c r="AA131" s="35"/>
      <c r="AB131" s="35"/>
      <c r="AC131" s="35"/>
      <c r="AD131" s="35"/>
      <c r="AE131" s="35"/>
      <c r="AT131" s="18" t="s">
        <v>161</v>
      </c>
      <c r="AU131" s="18" t="s">
        <v>153</v>
      </c>
    </row>
    <row r="132" spans="1:65" s="2" customFormat="1" ht="16.5" customHeight="1">
      <c r="A132" s="35"/>
      <c r="B132" s="36"/>
      <c r="C132" s="188" t="s">
        <v>153</v>
      </c>
      <c r="D132" s="188" t="s">
        <v>155</v>
      </c>
      <c r="E132" s="189" t="s">
        <v>1107</v>
      </c>
      <c r="F132" s="190" t="s">
        <v>1108</v>
      </c>
      <c r="G132" s="191" t="s">
        <v>921</v>
      </c>
      <c r="H132" s="192">
        <v>3</v>
      </c>
      <c r="I132" s="193"/>
      <c r="J132" s="194">
        <f>ROUND(I132*H132,2)</f>
        <v>0</v>
      </c>
      <c r="K132" s="190" t="s">
        <v>1</v>
      </c>
      <c r="L132" s="40"/>
      <c r="M132" s="195" t="s">
        <v>1</v>
      </c>
      <c r="N132" s="196" t="s">
        <v>45</v>
      </c>
      <c r="O132" s="72"/>
      <c r="P132" s="197">
        <f>O132*H132</f>
        <v>0</v>
      </c>
      <c r="Q132" s="197">
        <v>0</v>
      </c>
      <c r="R132" s="197">
        <f>Q132*H132</f>
        <v>0</v>
      </c>
      <c r="S132" s="197">
        <v>0</v>
      </c>
      <c r="T132" s="198">
        <f>S132*H132</f>
        <v>0</v>
      </c>
      <c r="U132" s="35"/>
      <c r="V132" s="35"/>
      <c r="W132" s="35"/>
      <c r="X132" s="35"/>
      <c r="Y132" s="35"/>
      <c r="Z132" s="35"/>
      <c r="AA132" s="35"/>
      <c r="AB132" s="35"/>
      <c r="AC132" s="35"/>
      <c r="AD132" s="35"/>
      <c r="AE132" s="35"/>
      <c r="AR132" s="199" t="s">
        <v>159</v>
      </c>
      <c r="AT132" s="199" t="s">
        <v>155</v>
      </c>
      <c r="AU132" s="199" t="s">
        <v>153</v>
      </c>
      <c r="AY132" s="18" t="s">
        <v>152</v>
      </c>
      <c r="BE132" s="200">
        <f>IF(N132="základní",J132,0)</f>
        <v>0</v>
      </c>
      <c r="BF132" s="200">
        <f>IF(N132="snížená",J132,0)</f>
        <v>0</v>
      </c>
      <c r="BG132" s="200">
        <f>IF(N132="zákl. přenesená",J132,0)</f>
        <v>0</v>
      </c>
      <c r="BH132" s="200">
        <f>IF(N132="sníž. přenesená",J132,0)</f>
        <v>0</v>
      </c>
      <c r="BI132" s="200">
        <f>IF(N132="nulová",J132,0)</f>
        <v>0</v>
      </c>
      <c r="BJ132" s="18" t="s">
        <v>88</v>
      </c>
      <c r="BK132" s="200">
        <f>ROUND(I132*H132,2)</f>
        <v>0</v>
      </c>
      <c r="BL132" s="18" t="s">
        <v>159</v>
      </c>
      <c r="BM132" s="199" t="s">
        <v>1109</v>
      </c>
    </row>
    <row r="133" spans="1:65" s="2" customFormat="1" ht="11.25">
      <c r="A133" s="35"/>
      <c r="B133" s="36"/>
      <c r="C133" s="37"/>
      <c r="D133" s="201" t="s">
        <v>161</v>
      </c>
      <c r="E133" s="37"/>
      <c r="F133" s="202" t="s">
        <v>1108</v>
      </c>
      <c r="G133" s="37"/>
      <c r="H133" s="37"/>
      <c r="I133" s="203"/>
      <c r="J133" s="37"/>
      <c r="K133" s="37"/>
      <c r="L133" s="40"/>
      <c r="M133" s="204"/>
      <c r="N133" s="205"/>
      <c r="O133" s="72"/>
      <c r="P133" s="72"/>
      <c r="Q133" s="72"/>
      <c r="R133" s="72"/>
      <c r="S133" s="72"/>
      <c r="T133" s="73"/>
      <c r="U133" s="35"/>
      <c r="V133" s="35"/>
      <c r="W133" s="35"/>
      <c r="X133" s="35"/>
      <c r="Y133" s="35"/>
      <c r="Z133" s="35"/>
      <c r="AA133" s="35"/>
      <c r="AB133" s="35"/>
      <c r="AC133" s="35"/>
      <c r="AD133" s="35"/>
      <c r="AE133" s="35"/>
      <c r="AT133" s="18" t="s">
        <v>161</v>
      </c>
      <c r="AU133" s="18" t="s">
        <v>153</v>
      </c>
    </row>
    <row r="134" spans="1:65" s="2" customFormat="1" ht="21.75" customHeight="1">
      <c r="A134" s="35"/>
      <c r="B134" s="36"/>
      <c r="C134" s="188" t="s">
        <v>159</v>
      </c>
      <c r="D134" s="188" t="s">
        <v>155</v>
      </c>
      <c r="E134" s="189" t="s">
        <v>1110</v>
      </c>
      <c r="F134" s="190" t="s">
        <v>1111</v>
      </c>
      <c r="G134" s="191" t="s">
        <v>921</v>
      </c>
      <c r="H134" s="192">
        <v>21</v>
      </c>
      <c r="I134" s="193"/>
      <c r="J134" s="194">
        <f>ROUND(I134*H134,2)</f>
        <v>0</v>
      </c>
      <c r="K134" s="190" t="s">
        <v>1</v>
      </c>
      <c r="L134" s="40"/>
      <c r="M134" s="195" t="s">
        <v>1</v>
      </c>
      <c r="N134" s="196" t="s">
        <v>45</v>
      </c>
      <c r="O134" s="72"/>
      <c r="P134" s="197">
        <f>O134*H134</f>
        <v>0</v>
      </c>
      <c r="Q134" s="197">
        <v>0</v>
      </c>
      <c r="R134" s="197">
        <f>Q134*H134</f>
        <v>0</v>
      </c>
      <c r="S134" s="197">
        <v>0</v>
      </c>
      <c r="T134" s="198">
        <f>S134*H134</f>
        <v>0</v>
      </c>
      <c r="U134" s="35"/>
      <c r="V134" s="35"/>
      <c r="W134" s="35"/>
      <c r="X134" s="35"/>
      <c r="Y134" s="35"/>
      <c r="Z134" s="35"/>
      <c r="AA134" s="35"/>
      <c r="AB134" s="35"/>
      <c r="AC134" s="35"/>
      <c r="AD134" s="35"/>
      <c r="AE134" s="35"/>
      <c r="AR134" s="199" t="s">
        <v>159</v>
      </c>
      <c r="AT134" s="199" t="s">
        <v>155</v>
      </c>
      <c r="AU134" s="199" t="s">
        <v>153</v>
      </c>
      <c r="AY134" s="18" t="s">
        <v>152</v>
      </c>
      <c r="BE134" s="200">
        <f>IF(N134="základní",J134,0)</f>
        <v>0</v>
      </c>
      <c r="BF134" s="200">
        <f>IF(N134="snížená",J134,0)</f>
        <v>0</v>
      </c>
      <c r="BG134" s="200">
        <f>IF(N134="zákl. přenesená",J134,0)</f>
        <v>0</v>
      </c>
      <c r="BH134" s="200">
        <f>IF(N134="sníž. přenesená",J134,0)</f>
        <v>0</v>
      </c>
      <c r="BI134" s="200">
        <f>IF(N134="nulová",J134,0)</f>
        <v>0</v>
      </c>
      <c r="BJ134" s="18" t="s">
        <v>88</v>
      </c>
      <c r="BK134" s="200">
        <f>ROUND(I134*H134,2)</f>
        <v>0</v>
      </c>
      <c r="BL134" s="18" t="s">
        <v>159</v>
      </c>
      <c r="BM134" s="199" t="s">
        <v>1112</v>
      </c>
    </row>
    <row r="135" spans="1:65" s="2" customFormat="1" ht="11.25">
      <c r="A135" s="35"/>
      <c r="B135" s="36"/>
      <c r="C135" s="37"/>
      <c r="D135" s="201" t="s">
        <v>161</v>
      </c>
      <c r="E135" s="37"/>
      <c r="F135" s="202" t="s">
        <v>1111</v>
      </c>
      <c r="G135" s="37"/>
      <c r="H135" s="37"/>
      <c r="I135" s="203"/>
      <c r="J135" s="37"/>
      <c r="K135" s="37"/>
      <c r="L135" s="40"/>
      <c r="M135" s="204"/>
      <c r="N135" s="205"/>
      <c r="O135" s="72"/>
      <c r="P135" s="72"/>
      <c r="Q135" s="72"/>
      <c r="R135" s="72"/>
      <c r="S135" s="72"/>
      <c r="T135" s="73"/>
      <c r="U135" s="35"/>
      <c r="V135" s="35"/>
      <c r="W135" s="35"/>
      <c r="X135" s="35"/>
      <c r="Y135" s="35"/>
      <c r="Z135" s="35"/>
      <c r="AA135" s="35"/>
      <c r="AB135" s="35"/>
      <c r="AC135" s="35"/>
      <c r="AD135" s="35"/>
      <c r="AE135" s="35"/>
      <c r="AT135" s="18" t="s">
        <v>161</v>
      </c>
      <c r="AU135" s="18" t="s">
        <v>153</v>
      </c>
    </row>
    <row r="136" spans="1:65" s="2" customFormat="1" ht="16.5" customHeight="1">
      <c r="A136" s="35"/>
      <c r="B136" s="36"/>
      <c r="C136" s="188" t="s">
        <v>184</v>
      </c>
      <c r="D136" s="188" t="s">
        <v>155</v>
      </c>
      <c r="E136" s="189" t="s">
        <v>1113</v>
      </c>
      <c r="F136" s="190" t="s">
        <v>1114</v>
      </c>
      <c r="G136" s="191" t="s">
        <v>921</v>
      </c>
      <c r="H136" s="192">
        <v>3</v>
      </c>
      <c r="I136" s="193"/>
      <c r="J136" s="194">
        <f>ROUND(I136*H136,2)</f>
        <v>0</v>
      </c>
      <c r="K136" s="190" t="s">
        <v>1</v>
      </c>
      <c r="L136" s="40"/>
      <c r="M136" s="195" t="s">
        <v>1</v>
      </c>
      <c r="N136" s="196" t="s">
        <v>45</v>
      </c>
      <c r="O136" s="72"/>
      <c r="P136" s="197">
        <f>O136*H136</f>
        <v>0</v>
      </c>
      <c r="Q136" s="197">
        <v>0</v>
      </c>
      <c r="R136" s="197">
        <f>Q136*H136</f>
        <v>0</v>
      </c>
      <c r="S136" s="197">
        <v>0</v>
      </c>
      <c r="T136" s="198">
        <f>S136*H136</f>
        <v>0</v>
      </c>
      <c r="U136" s="35"/>
      <c r="V136" s="35"/>
      <c r="W136" s="35"/>
      <c r="X136" s="35"/>
      <c r="Y136" s="35"/>
      <c r="Z136" s="35"/>
      <c r="AA136" s="35"/>
      <c r="AB136" s="35"/>
      <c r="AC136" s="35"/>
      <c r="AD136" s="35"/>
      <c r="AE136" s="35"/>
      <c r="AR136" s="199" t="s">
        <v>159</v>
      </c>
      <c r="AT136" s="199" t="s">
        <v>155</v>
      </c>
      <c r="AU136" s="199" t="s">
        <v>153</v>
      </c>
      <c r="AY136" s="18" t="s">
        <v>152</v>
      </c>
      <c r="BE136" s="200">
        <f>IF(N136="základní",J136,0)</f>
        <v>0</v>
      </c>
      <c r="BF136" s="200">
        <f>IF(N136="snížená",J136,0)</f>
        <v>0</v>
      </c>
      <c r="BG136" s="200">
        <f>IF(N136="zákl. přenesená",J136,0)</f>
        <v>0</v>
      </c>
      <c r="BH136" s="200">
        <f>IF(N136="sníž. přenesená",J136,0)</f>
        <v>0</v>
      </c>
      <c r="BI136" s="200">
        <f>IF(N136="nulová",J136,0)</f>
        <v>0</v>
      </c>
      <c r="BJ136" s="18" t="s">
        <v>88</v>
      </c>
      <c r="BK136" s="200">
        <f>ROUND(I136*H136,2)</f>
        <v>0</v>
      </c>
      <c r="BL136" s="18" t="s">
        <v>159</v>
      </c>
      <c r="BM136" s="199" t="s">
        <v>1115</v>
      </c>
    </row>
    <row r="137" spans="1:65" s="2" customFormat="1" ht="11.25">
      <c r="A137" s="35"/>
      <c r="B137" s="36"/>
      <c r="C137" s="37"/>
      <c r="D137" s="201" t="s">
        <v>161</v>
      </c>
      <c r="E137" s="37"/>
      <c r="F137" s="202" t="s">
        <v>1114</v>
      </c>
      <c r="G137" s="37"/>
      <c r="H137" s="37"/>
      <c r="I137" s="203"/>
      <c r="J137" s="37"/>
      <c r="K137" s="37"/>
      <c r="L137" s="40"/>
      <c r="M137" s="204"/>
      <c r="N137" s="205"/>
      <c r="O137" s="72"/>
      <c r="P137" s="72"/>
      <c r="Q137" s="72"/>
      <c r="R137" s="72"/>
      <c r="S137" s="72"/>
      <c r="T137" s="73"/>
      <c r="U137" s="35"/>
      <c r="V137" s="35"/>
      <c r="W137" s="35"/>
      <c r="X137" s="35"/>
      <c r="Y137" s="35"/>
      <c r="Z137" s="35"/>
      <c r="AA137" s="35"/>
      <c r="AB137" s="35"/>
      <c r="AC137" s="35"/>
      <c r="AD137" s="35"/>
      <c r="AE137" s="35"/>
      <c r="AT137" s="18" t="s">
        <v>161</v>
      </c>
      <c r="AU137" s="18" t="s">
        <v>153</v>
      </c>
    </row>
    <row r="138" spans="1:65" s="2" customFormat="1" ht="16.5" customHeight="1">
      <c r="A138" s="35"/>
      <c r="B138" s="36"/>
      <c r="C138" s="188" t="s">
        <v>191</v>
      </c>
      <c r="D138" s="188" t="s">
        <v>155</v>
      </c>
      <c r="E138" s="189" t="s">
        <v>1116</v>
      </c>
      <c r="F138" s="190" t="s">
        <v>1117</v>
      </c>
      <c r="G138" s="191" t="s">
        <v>921</v>
      </c>
      <c r="H138" s="192">
        <v>2</v>
      </c>
      <c r="I138" s="193"/>
      <c r="J138" s="194">
        <f>ROUND(I138*H138,2)</f>
        <v>0</v>
      </c>
      <c r="K138" s="190" t="s">
        <v>1</v>
      </c>
      <c r="L138" s="40"/>
      <c r="M138" s="195" t="s">
        <v>1</v>
      </c>
      <c r="N138" s="196" t="s">
        <v>45</v>
      </c>
      <c r="O138" s="72"/>
      <c r="P138" s="197">
        <f>O138*H138</f>
        <v>0</v>
      </c>
      <c r="Q138" s="197">
        <v>0</v>
      </c>
      <c r="R138" s="197">
        <f>Q138*H138</f>
        <v>0</v>
      </c>
      <c r="S138" s="197">
        <v>0</v>
      </c>
      <c r="T138" s="198">
        <f>S138*H138</f>
        <v>0</v>
      </c>
      <c r="U138" s="35"/>
      <c r="V138" s="35"/>
      <c r="W138" s="35"/>
      <c r="X138" s="35"/>
      <c r="Y138" s="35"/>
      <c r="Z138" s="35"/>
      <c r="AA138" s="35"/>
      <c r="AB138" s="35"/>
      <c r="AC138" s="35"/>
      <c r="AD138" s="35"/>
      <c r="AE138" s="35"/>
      <c r="AR138" s="199" t="s">
        <v>159</v>
      </c>
      <c r="AT138" s="199" t="s">
        <v>155</v>
      </c>
      <c r="AU138" s="199" t="s">
        <v>153</v>
      </c>
      <c r="AY138" s="18" t="s">
        <v>152</v>
      </c>
      <c r="BE138" s="200">
        <f>IF(N138="základní",J138,0)</f>
        <v>0</v>
      </c>
      <c r="BF138" s="200">
        <f>IF(N138="snížená",J138,0)</f>
        <v>0</v>
      </c>
      <c r="BG138" s="200">
        <f>IF(N138="zákl. přenesená",J138,0)</f>
        <v>0</v>
      </c>
      <c r="BH138" s="200">
        <f>IF(N138="sníž. přenesená",J138,0)</f>
        <v>0</v>
      </c>
      <c r="BI138" s="200">
        <f>IF(N138="nulová",J138,0)</f>
        <v>0</v>
      </c>
      <c r="BJ138" s="18" t="s">
        <v>88</v>
      </c>
      <c r="BK138" s="200">
        <f>ROUND(I138*H138,2)</f>
        <v>0</v>
      </c>
      <c r="BL138" s="18" t="s">
        <v>159</v>
      </c>
      <c r="BM138" s="199" t="s">
        <v>1118</v>
      </c>
    </row>
    <row r="139" spans="1:65" s="2" customFormat="1" ht="11.25">
      <c r="A139" s="35"/>
      <c r="B139" s="36"/>
      <c r="C139" s="37"/>
      <c r="D139" s="201" t="s">
        <v>161</v>
      </c>
      <c r="E139" s="37"/>
      <c r="F139" s="202" t="s">
        <v>1117</v>
      </c>
      <c r="G139" s="37"/>
      <c r="H139" s="37"/>
      <c r="I139" s="203"/>
      <c r="J139" s="37"/>
      <c r="K139" s="37"/>
      <c r="L139" s="40"/>
      <c r="M139" s="204"/>
      <c r="N139" s="205"/>
      <c r="O139" s="72"/>
      <c r="P139" s="72"/>
      <c r="Q139" s="72"/>
      <c r="R139" s="72"/>
      <c r="S139" s="72"/>
      <c r="T139" s="73"/>
      <c r="U139" s="35"/>
      <c r="V139" s="35"/>
      <c r="W139" s="35"/>
      <c r="X139" s="35"/>
      <c r="Y139" s="35"/>
      <c r="Z139" s="35"/>
      <c r="AA139" s="35"/>
      <c r="AB139" s="35"/>
      <c r="AC139" s="35"/>
      <c r="AD139" s="35"/>
      <c r="AE139" s="35"/>
      <c r="AT139" s="18" t="s">
        <v>161</v>
      </c>
      <c r="AU139" s="18" t="s">
        <v>153</v>
      </c>
    </row>
    <row r="140" spans="1:65" s="2" customFormat="1" ht="16.5" customHeight="1">
      <c r="A140" s="35"/>
      <c r="B140" s="36"/>
      <c r="C140" s="188" t="s">
        <v>199</v>
      </c>
      <c r="D140" s="188" t="s">
        <v>155</v>
      </c>
      <c r="E140" s="189" t="s">
        <v>1119</v>
      </c>
      <c r="F140" s="190" t="s">
        <v>1120</v>
      </c>
      <c r="G140" s="191" t="s">
        <v>921</v>
      </c>
      <c r="H140" s="192">
        <v>40</v>
      </c>
      <c r="I140" s="193"/>
      <c r="J140" s="194">
        <f>ROUND(I140*H140,2)</f>
        <v>0</v>
      </c>
      <c r="K140" s="190" t="s">
        <v>1</v>
      </c>
      <c r="L140" s="40"/>
      <c r="M140" s="195" t="s">
        <v>1</v>
      </c>
      <c r="N140" s="196" t="s">
        <v>45</v>
      </c>
      <c r="O140" s="72"/>
      <c r="P140" s="197">
        <f>O140*H140</f>
        <v>0</v>
      </c>
      <c r="Q140" s="197">
        <v>0</v>
      </c>
      <c r="R140" s="197">
        <f>Q140*H140</f>
        <v>0</v>
      </c>
      <c r="S140" s="197">
        <v>0</v>
      </c>
      <c r="T140" s="198">
        <f>S140*H140</f>
        <v>0</v>
      </c>
      <c r="U140" s="35"/>
      <c r="V140" s="35"/>
      <c r="W140" s="35"/>
      <c r="X140" s="35"/>
      <c r="Y140" s="35"/>
      <c r="Z140" s="35"/>
      <c r="AA140" s="35"/>
      <c r="AB140" s="35"/>
      <c r="AC140" s="35"/>
      <c r="AD140" s="35"/>
      <c r="AE140" s="35"/>
      <c r="AR140" s="199" t="s">
        <v>159</v>
      </c>
      <c r="AT140" s="199" t="s">
        <v>155</v>
      </c>
      <c r="AU140" s="199" t="s">
        <v>153</v>
      </c>
      <c r="AY140" s="18" t="s">
        <v>152</v>
      </c>
      <c r="BE140" s="200">
        <f>IF(N140="základní",J140,0)</f>
        <v>0</v>
      </c>
      <c r="BF140" s="200">
        <f>IF(N140="snížená",J140,0)</f>
        <v>0</v>
      </c>
      <c r="BG140" s="200">
        <f>IF(N140="zákl. přenesená",J140,0)</f>
        <v>0</v>
      </c>
      <c r="BH140" s="200">
        <f>IF(N140="sníž. přenesená",J140,0)</f>
        <v>0</v>
      </c>
      <c r="BI140" s="200">
        <f>IF(N140="nulová",J140,0)</f>
        <v>0</v>
      </c>
      <c r="BJ140" s="18" t="s">
        <v>88</v>
      </c>
      <c r="BK140" s="200">
        <f>ROUND(I140*H140,2)</f>
        <v>0</v>
      </c>
      <c r="BL140" s="18" t="s">
        <v>159</v>
      </c>
      <c r="BM140" s="199" t="s">
        <v>1121</v>
      </c>
    </row>
    <row r="141" spans="1:65" s="2" customFormat="1" ht="11.25">
      <c r="A141" s="35"/>
      <c r="B141" s="36"/>
      <c r="C141" s="37"/>
      <c r="D141" s="201" t="s">
        <v>161</v>
      </c>
      <c r="E141" s="37"/>
      <c r="F141" s="202" t="s">
        <v>1120</v>
      </c>
      <c r="G141" s="37"/>
      <c r="H141" s="37"/>
      <c r="I141" s="203"/>
      <c r="J141" s="37"/>
      <c r="K141" s="37"/>
      <c r="L141" s="40"/>
      <c r="M141" s="204"/>
      <c r="N141" s="205"/>
      <c r="O141" s="72"/>
      <c r="P141" s="72"/>
      <c r="Q141" s="72"/>
      <c r="R141" s="72"/>
      <c r="S141" s="72"/>
      <c r="T141" s="73"/>
      <c r="U141" s="35"/>
      <c r="V141" s="35"/>
      <c r="W141" s="35"/>
      <c r="X141" s="35"/>
      <c r="Y141" s="35"/>
      <c r="Z141" s="35"/>
      <c r="AA141" s="35"/>
      <c r="AB141" s="35"/>
      <c r="AC141" s="35"/>
      <c r="AD141" s="35"/>
      <c r="AE141" s="35"/>
      <c r="AT141" s="18" t="s">
        <v>161</v>
      </c>
      <c r="AU141" s="18" t="s">
        <v>153</v>
      </c>
    </row>
    <row r="142" spans="1:65" s="2" customFormat="1" ht="16.5" customHeight="1">
      <c r="A142" s="35"/>
      <c r="B142" s="36"/>
      <c r="C142" s="188" t="s">
        <v>206</v>
      </c>
      <c r="D142" s="188" t="s">
        <v>155</v>
      </c>
      <c r="E142" s="189" t="s">
        <v>1122</v>
      </c>
      <c r="F142" s="190" t="s">
        <v>1123</v>
      </c>
      <c r="G142" s="191" t="s">
        <v>921</v>
      </c>
      <c r="H142" s="192">
        <v>3</v>
      </c>
      <c r="I142" s="193"/>
      <c r="J142" s="194">
        <f>ROUND(I142*H142,2)</f>
        <v>0</v>
      </c>
      <c r="K142" s="190" t="s">
        <v>1</v>
      </c>
      <c r="L142" s="40"/>
      <c r="M142" s="195" t="s">
        <v>1</v>
      </c>
      <c r="N142" s="196" t="s">
        <v>45</v>
      </c>
      <c r="O142" s="72"/>
      <c r="P142" s="197">
        <f>O142*H142</f>
        <v>0</v>
      </c>
      <c r="Q142" s="197">
        <v>0</v>
      </c>
      <c r="R142" s="197">
        <f>Q142*H142</f>
        <v>0</v>
      </c>
      <c r="S142" s="197">
        <v>0</v>
      </c>
      <c r="T142" s="198">
        <f>S142*H142</f>
        <v>0</v>
      </c>
      <c r="U142" s="35"/>
      <c r="V142" s="35"/>
      <c r="W142" s="35"/>
      <c r="X142" s="35"/>
      <c r="Y142" s="35"/>
      <c r="Z142" s="35"/>
      <c r="AA142" s="35"/>
      <c r="AB142" s="35"/>
      <c r="AC142" s="35"/>
      <c r="AD142" s="35"/>
      <c r="AE142" s="35"/>
      <c r="AR142" s="199" t="s">
        <v>159</v>
      </c>
      <c r="AT142" s="199" t="s">
        <v>155</v>
      </c>
      <c r="AU142" s="199" t="s">
        <v>153</v>
      </c>
      <c r="AY142" s="18" t="s">
        <v>152</v>
      </c>
      <c r="BE142" s="200">
        <f>IF(N142="základní",J142,0)</f>
        <v>0</v>
      </c>
      <c r="BF142" s="200">
        <f>IF(N142="snížená",J142,0)</f>
        <v>0</v>
      </c>
      <c r="BG142" s="200">
        <f>IF(N142="zákl. přenesená",J142,0)</f>
        <v>0</v>
      </c>
      <c r="BH142" s="200">
        <f>IF(N142="sníž. přenesená",J142,0)</f>
        <v>0</v>
      </c>
      <c r="BI142" s="200">
        <f>IF(N142="nulová",J142,0)</f>
        <v>0</v>
      </c>
      <c r="BJ142" s="18" t="s">
        <v>88</v>
      </c>
      <c r="BK142" s="200">
        <f>ROUND(I142*H142,2)</f>
        <v>0</v>
      </c>
      <c r="BL142" s="18" t="s">
        <v>159</v>
      </c>
      <c r="BM142" s="199" t="s">
        <v>1124</v>
      </c>
    </row>
    <row r="143" spans="1:65" s="2" customFormat="1" ht="11.25">
      <c r="A143" s="35"/>
      <c r="B143" s="36"/>
      <c r="C143" s="37"/>
      <c r="D143" s="201" t="s">
        <v>161</v>
      </c>
      <c r="E143" s="37"/>
      <c r="F143" s="202" t="s">
        <v>1123</v>
      </c>
      <c r="G143" s="37"/>
      <c r="H143" s="37"/>
      <c r="I143" s="203"/>
      <c r="J143" s="37"/>
      <c r="K143" s="37"/>
      <c r="L143" s="40"/>
      <c r="M143" s="204"/>
      <c r="N143" s="205"/>
      <c r="O143" s="72"/>
      <c r="P143" s="72"/>
      <c r="Q143" s="72"/>
      <c r="R143" s="72"/>
      <c r="S143" s="72"/>
      <c r="T143" s="73"/>
      <c r="U143" s="35"/>
      <c r="V143" s="35"/>
      <c r="W143" s="35"/>
      <c r="X143" s="35"/>
      <c r="Y143" s="35"/>
      <c r="Z143" s="35"/>
      <c r="AA143" s="35"/>
      <c r="AB143" s="35"/>
      <c r="AC143" s="35"/>
      <c r="AD143" s="35"/>
      <c r="AE143" s="35"/>
      <c r="AT143" s="18" t="s">
        <v>161</v>
      </c>
      <c r="AU143" s="18" t="s">
        <v>153</v>
      </c>
    </row>
    <row r="144" spans="1:65" s="2" customFormat="1" ht="16.5" customHeight="1">
      <c r="A144" s="35"/>
      <c r="B144" s="36"/>
      <c r="C144" s="188" t="s">
        <v>220</v>
      </c>
      <c r="D144" s="188" t="s">
        <v>155</v>
      </c>
      <c r="E144" s="189" t="s">
        <v>1125</v>
      </c>
      <c r="F144" s="190" t="s">
        <v>1126</v>
      </c>
      <c r="G144" s="191" t="s">
        <v>921</v>
      </c>
      <c r="H144" s="192">
        <v>1</v>
      </c>
      <c r="I144" s="193"/>
      <c r="J144" s="194">
        <f>ROUND(I144*H144,2)</f>
        <v>0</v>
      </c>
      <c r="K144" s="190" t="s">
        <v>1</v>
      </c>
      <c r="L144" s="40"/>
      <c r="M144" s="195" t="s">
        <v>1</v>
      </c>
      <c r="N144" s="196" t="s">
        <v>45</v>
      </c>
      <c r="O144" s="72"/>
      <c r="P144" s="197">
        <f>O144*H144</f>
        <v>0</v>
      </c>
      <c r="Q144" s="197">
        <v>0</v>
      </c>
      <c r="R144" s="197">
        <f>Q144*H144</f>
        <v>0</v>
      </c>
      <c r="S144" s="197">
        <v>0</v>
      </c>
      <c r="T144" s="198">
        <f>S144*H144</f>
        <v>0</v>
      </c>
      <c r="U144" s="35"/>
      <c r="V144" s="35"/>
      <c r="W144" s="35"/>
      <c r="X144" s="35"/>
      <c r="Y144" s="35"/>
      <c r="Z144" s="35"/>
      <c r="AA144" s="35"/>
      <c r="AB144" s="35"/>
      <c r="AC144" s="35"/>
      <c r="AD144" s="35"/>
      <c r="AE144" s="35"/>
      <c r="AR144" s="199" t="s">
        <v>159</v>
      </c>
      <c r="AT144" s="199" t="s">
        <v>155</v>
      </c>
      <c r="AU144" s="199" t="s">
        <v>153</v>
      </c>
      <c r="AY144" s="18" t="s">
        <v>152</v>
      </c>
      <c r="BE144" s="200">
        <f>IF(N144="základní",J144,0)</f>
        <v>0</v>
      </c>
      <c r="BF144" s="200">
        <f>IF(N144="snížená",J144,0)</f>
        <v>0</v>
      </c>
      <c r="BG144" s="200">
        <f>IF(N144="zákl. přenesená",J144,0)</f>
        <v>0</v>
      </c>
      <c r="BH144" s="200">
        <f>IF(N144="sníž. přenesená",J144,0)</f>
        <v>0</v>
      </c>
      <c r="BI144" s="200">
        <f>IF(N144="nulová",J144,0)</f>
        <v>0</v>
      </c>
      <c r="BJ144" s="18" t="s">
        <v>88</v>
      </c>
      <c r="BK144" s="200">
        <f>ROUND(I144*H144,2)</f>
        <v>0</v>
      </c>
      <c r="BL144" s="18" t="s">
        <v>159</v>
      </c>
      <c r="BM144" s="199" t="s">
        <v>1127</v>
      </c>
    </row>
    <row r="145" spans="1:65" s="2" customFormat="1" ht="11.25">
      <c r="A145" s="35"/>
      <c r="B145" s="36"/>
      <c r="C145" s="37"/>
      <c r="D145" s="201" t="s">
        <v>161</v>
      </c>
      <c r="E145" s="37"/>
      <c r="F145" s="202" t="s">
        <v>1126</v>
      </c>
      <c r="G145" s="37"/>
      <c r="H145" s="37"/>
      <c r="I145" s="203"/>
      <c r="J145" s="37"/>
      <c r="K145" s="37"/>
      <c r="L145" s="40"/>
      <c r="M145" s="204"/>
      <c r="N145" s="205"/>
      <c r="O145" s="72"/>
      <c r="P145" s="72"/>
      <c r="Q145" s="72"/>
      <c r="R145" s="72"/>
      <c r="S145" s="72"/>
      <c r="T145" s="73"/>
      <c r="U145" s="35"/>
      <c r="V145" s="35"/>
      <c r="W145" s="35"/>
      <c r="X145" s="35"/>
      <c r="Y145" s="35"/>
      <c r="Z145" s="35"/>
      <c r="AA145" s="35"/>
      <c r="AB145" s="35"/>
      <c r="AC145" s="35"/>
      <c r="AD145" s="35"/>
      <c r="AE145" s="35"/>
      <c r="AT145" s="18" t="s">
        <v>161</v>
      </c>
      <c r="AU145" s="18" t="s">
        <v>153</v>
      </c>
    </row>
    <row r="146" spans="1:65" s="2" customFormat="1" ht="16.5" customHeight="1">
      <c r="A146" s="35"/>
      <c r="B146" s="36"/>
      <c r="C146" s="188" t="s">
        <v>225</v>
      </c>
      <c r="D146" s="188" t="s">
        <v>155</v>
      </c>
      <c r="E146" s="189" t="s">
        <v>1128</v>
      </c>
      <c r="F146" s="190" t="s">
        <v>1129</v>
      </c>
      <c r="G146" s="191" t="s">
        <v>921</v>
      </c>
      <c r="H146" s="192">
        <v>49</v>
      </c>
      <c r="I146" s="193"/>
      <c r="J146" s="194">
        <f>ROUND(I146*H146,2)</f>
        <v>0</v>
      </c>
      <c r="K146" s="190" t="s">
        <v>1</v>
      </c>
      <c r="L146" s="40"/>
      <c r="M146" s="195" t="s">
        <v>1</v>
      </c>
      <c r="N146" s="196" t="s">
        <v>45</v>
      </c>
      <c r="O146" s="72"/>
      <c r="P146" s="197">
        <f>O146*H146</f>
        <v>0</v>
      </c>
      <c r="Q146" s="197">
        <v>0</v>
      </c>
      <c r="R146" s="197">
        <f>Q146*H146</f>
        <v>0</v>
      </c>
      <c r="S146" s="197">
        <v>0</v>
      </c>
      <c r="T146" s="198">
        <f>S146*H146</f>
        <v>0</v>
      </c>
      <c r="U146" s="35"/>
      <c r="V146" s="35"/>
      <c r="W146" s="35"/>
      <c r="X146" s="35"/>
      <c r="Y146" s="35"/>
      <c r="Z146" s="35"/>
      <c r="AA146" s="35"/>
      <c r="AB146" s="35"/>
      <c r="AC146" s="35"/>
      <c r="AD146" s="35"/>
      <c r="AE146" s="35"/>
      <c r="AR146" s="199" t="s">
        <v>159</v>
      </c>
      <c r="AT146" s="199" t="s">
        <v>155</v>
      </c>
      <c r="AU146" s="199" t="s">
        <v>153</v>
      </c>
      <c r="AY146" s="18" t="s">
        <v>152</v>
      </c>
      <c r="BE146" s="200">
        <f>IF(N146="základní",J146,0)</f>
        <v>0</v>
      </c>
      <c r="BF146" s="200">
        <f>IF(N146="snížená",J146,0)</f>
        <v>0</v>
      </c>
      <c r="BG146" s="200">
        <f>IF(N146="zákl. přenesená",J146,0)</f>
        <v>0</v>
      </c>
      <c r="BH146" s="200">
        <f>IF(N146="sníž. přenesená",J146,0)</f>
        <v>0</v>
      </c>
      <c r="BI146" s="200">
        <f>IF(N146="nulová",J146,0)</f>
        <v>0</v>
      </c>
      <c r="BJ146" s="18" t="s">
        <v>88</v>
      </c>
      <c r="BK146" s="200">
        <f>ROUND(I146*H146,2)</f>
        <v>0</v>
      </c>
      <c r="BL146" s="18" t="s">
        <v>159</v>
      </c>
      <c r="BM146" s="199" t="s">
        <v>1130</v>
      </c>
    </row>
    <row r="147" spans="1:65" s="2" customFormat="1" ht="11.25">
      <c r="A147" s="35"/>
      <c r="B147" s="36"/>
      <c r="C147" s="37"/>
      <c r="D147" s="201" t="s">
        <v>161</v>
      </c>
      <c r="E147" s="37"/>
      <c r="F147" s="202" t="s">
        <v>1129</v>
      </c>
      <c r="G147" s="37"/>
      <c r="H147" s="37"/>
      <c r="I147" s="203"/>
      <c r="J147" s="37"/>
      <c r="K147" s="37"/>
      <c r="L147" s="40"/>
      <c r="M147" s="204"/>
      <c r="N147" s="205"/>
      <c r="O147" s="72"/>
      <c r="P147" s="72"/>
      <c r="Q147" s="72"/>
      <c r="R147" s="72"/>
      <c r="S147" s="72"/>
      <c r="T147" s="73"/>
      <c r="U147" s="35"/>
      <c r="V147" s="35"/>
      <c r="W147" s="35"/>
      <c r="X147" s="35"/>
      <c r="Y147" s="35"/>
      <c r="Z147" s="35"/>
      <c r="AA147" s="35"/>
      <c r="AB147" s="35"/>
      <c r="AC147" s="35"/>
      <c r="AD147" s="35"/>
      <c r="AE147" s="35"/>
      <c r="AT147" s="18" t="s">
        <v>161</v>
      </c>
      <c r="AU147" s="18" t="s">
        <v>153</v>
      </c>
    </row>
    <row r="148" spans="1:65" s="2" customFormat="1" ht="16.5" customHeight="1">
      <c r="A148" s="35"/>
      <c r="B148" s="36"/>
      <c r="C148" s="188" t="s">
        <v>231</v>
      </c>
      <c r="D148" s="188" t="s">
        <v>155</v>
      </c>
      <c r="E148" s="189" t="s">
        <v>1131</v>
      </c>
      <c r="F148" s="190" t="s">
        <v>1132</v>
      </c>
      <c r="G148" s="191" t="s">
        <v>921</v>
      </c>
      <c r="H148" s="192">
        <v>49</v>
      </c>
      <c r="I148" s="193"/>
      <c r="J148" s="194">
        <f>ROUND(I148*H148,2)</f>
        <v>0</v>
      </c>
      <c r="K148" s="190" t="s">
        <v>1</v>
      </c>
      <c r="L148" s="40"/>
      <c r="M148" s="195" t="s">
        <v>1</v>
      </c>
      <c r="N148" s="196" t="s">
        <v>45</v>
      </c>
      <c r="O148" s="72"/>
      <c r="P148" s="197">
        <f>O148*H148</f>
        <v>0</v>
      </c>
      <c r="Q148" s="197">
        <v>0</v>
      </c>
      <c r="R148" s="197">
        <f>Q148*H148</f>
        <v>0</v>
      </c>
      <c r="S148" s="197">
        <v>0</v>
      </c>
      <c r="T148" s="198">
        <f>S148*H148</f>
        <v>0</v>
      </c>
      <c r="U148" s="35"/>
      <c r="V148" s="35"/>
      <c r="W148" s="35"/>
      <c r="X148" s="35"/>
      <c r="Y148" s="35"/>
      <c r="Z148" s="35"/>
      <c r="AA148" s="35"/>
      <c r="AB148" s="35"/>
      <c r="AC148" s="35"/>
      <c r="AD148" s="35"/>
      <c r="AE148" s="35"/>
      <c r="AR148" s="199" t="s">
        <v>159</v>
      </c>
      <c r="AT148" s="199" t="s">
        <v>155</v>
      </c>
      <c r="AU148" s="199" t="s">
        <v>153</v>
      </c>
      <c r="AY148" s="18" t="s">
        <v>152</v>
      </c>
      <c r="BE148" s="200">
        <f>IF(N148="základní",J148,0)</f>
        <v>0</v>
      </c>
      <c r="BF148" s="200">
        <f>IF(N148="snížená",J148,0)</f>
        <v>0</v>
      </c>
      <c r="BG148" s="200">
        <f>IF(N148="zákl. přenesená",J148,0)</f>
        <v>0</v>
      </c>
      <c r="BH148" s="200">
        <f>IF(N148="sníž. přenesená",J148,0)</f>
        <v>0</v>
      </c>
      <c r="BI148" s="200">
        <f>IF(N148="nulová",J148,0)</f>
        <v>0</v>
      </c>
      <c r="BJ148" s="18" t="s">
        <v>88</v>
      </c>
      <c r="BK148" s="200">
        <f>ROUND(I148*H148,2)</f>
        <v>0</v>
      </c>
      <c r="BL148" s="18" t="s">
        <v>159</v>
      </c>
      <c r="BM148" s="199" t="s">
        <v>1133</v>
      </c>
    </row>
    <row r="149" spans="1:65" s="2" customFormat="1" ht="11.25">
      <c r="A149" s="35"/>
      <c r="B149" s="36"/>
      <c r="C149" s="37"/>
      <c r="D149" s="201" t="s">
        <v>161</v>
      </c>
      <c r="E149" s="37"/>
      <c r="F149" s="202" t="s">
        <v>1132</v>
      </c>
      <c r="G149" s="37"/>
      <c r="H149" s="37"/>
      <c r="I149" s="203"/>
      <c r="J149" s="37"/>
      <c r="K149" s="37"/>
      <c r="L149" s="40"/>
      <c r="M149" s="204"/>
      <c r="N149" s="205"/>
      <c r="O149" s="72"/>
      <c r="P149" s="72"/>
      <c r="Q149" s="72"/>
      <c r="R149" s="72"/>
      <c r="S149" s="72"/>
      <c r="T149" s="73"/>
      <c r="U149" s="35"/>
      <c r="V149" s="35"/>
      <c r="W149" s="35"/>
      <c r="X149" s="35"/>
      <c r="Y149" s="35"/>
      <c r="Z149" s="35"/>
      <c r="AA149" s="35"/>
      <c r="AB149" s="35"/>
      <c r="AC149" s="35"/>
      <c r="AD149" s="35"/>
      <c r="AE149" s="35"/>
      <c r="AT149" s="18" t="s">
        <v>161</v>
      </c>
      <c r="AU149" s="18" t="s">
        <v>153</v>
      </c>
    </row>
    <row r="150" spans="1:65" s="2" customFormat="1" ht="16.5" customHeight="1">
      <c r="A150" s="35"/>
      <c r="B150" s="36"/>
      <c r="C150" s="188" t="s">
        <v>237</v>
      </c>
      <c r="D150" s="188" t="s">
        <v>155</v>
      </c>
      <c r="E150" s="189" t="s">
        <v>1134</v>
      </c>
      <c r="F150" s="190" t="s">
        <v>1135</v>
      </c>
      <c r="G150" s="191" t="s">
        <v>921</v>
      </c>
      <c r="H150" s="192">
        <v>2</v>
      </c>
      <c r="I150" s="193"/>
      <c r="J150" s="194">
        <f>ROUND(I150*H150,2)</f>
        <v>0</v>
      </c>
      <c r="K150" s="190" t="s">
        <v>1</v>
      </c>
      <c r="L150" s="40"/>
      <c r="M150" s="195" t="s">
        <v>1</v>
      </c>
      <c r="N150" s="196" t="s">
        <v>45</v>
      </c>
      <c r="O150" s="72"/>
      <c r="P150" s="197">
        <f>O150*H150</f>
        <v>0</v>
      </c>
      <c r="Q150" s="197">
        <v>0</v>
      </c>
      <c r="R150" s="197">
        <f>Q150*H150</f>
        <v>0</v>
      </c>
      <c r="S150" s="197">
        <v>0</v>
      </c>
      <c r="T150" s="198">
        <f>S150*H150</f>
        <v>0</v>
      </c>
      <c r="U150" s="35"/>
      <c r="V150" s="35"/>
      <c r="W150" s="35"/>
      <c r="X150" s="35"/>
      <c r="Y150" s="35"/>
      <c r="Z150" s="35"/>
      <c r="AA150" s="35"/>
      <c r="AB150" s="35"/>
      <c r="AC150" s="35"/>
      <c r="AD150" s="35"/>
      <c r="AE150" s="35"/>
      <c r="AR150" s="199" t="s">
        <v>159</v>
      </c>
      <c r="AT150" s="199" t="s">
        <v>155</v>
      </c>
      <c r="AU150" s="199" t="s">
        <v>153</v>
      </c>
      <c r="AY150" s="18" t="s">
        <v>152</v>
      </c>
      <c r="BE150" s="200">
        <f>IF(N150="základní",J150,0)</f>
        <v>0</v>
      </c>
      <c r="BF150" s="200">
        <f>IF(N150="snížená",J150,0)</f>
        <v>0</v>
      </c>
      <c r="BG150" s="200">
        <f>IF(N150="zákl. přenesená",J150,0)</f>
        <v>0</v>
      </c>
      <c r="BH150" s="200">
        <f>IF(N150="sníž. přenesená",J150,0)</f>
        <v>0</v>
      </c>
      <c r="BI150" s="200">
        <f>IF(N150="nulová",J150,0)</f>
        <v>0</v>
      </c>
      <c r="BJ150" s="18" t="s">
        <v>88</v>
      </c>
      <c r="BK150" s="200">
        <f>ROUND(I150*H150,2)</f>
        <v>0</v>
      </c>
      <c r="BL150" s="18" t="s">
        <v>159</v>
      </c>
      <c r="BM150" s="199" t="s">
        <v>1136</v>
      </c>
    </row>
    <row r="151" spans="1:65" s="2" customFormat="1" ht="11.25">
      <c r="A151" s="35"/>
      <c r="B151" s="36"/>
      <c r="C151" s="37"/>
      <c r="D151" s="201" t="s">
        <v>161</v>
      </c>
      <c r="E151" s="37"/>
      <c r="F151" s="202" t="s">
        <v>1135</v>
      </c>
      <c r="G151" s="37"/>
      <c r="H151" s="37"/>
      <c r="I151" s="203"/>
      <c r="J151" s="37"/>
      <c r="K151" s="37"/>
      <c r="L151" s="40"/>
      <c r="M151" s="204"/>
      <c r="N151" s="205"/>
      <c r="O151" s="72"/>
      <c r="P151" s="72"/>
      <c r="Q151" s="72"/>
      <c r="R151" s="72"/>
      <c r="S151" s="72"/>
      <c r="T151" s="73"/>
      <c r="U151" s="35"/>
      <c r="V151" s="35"/>
      <c r="W151" s="35"/>
      <c r="X151" s="35"/>
      <c r="Y151" s="35"/>
      <c r="Z151" s="35"/>
      <c r="AA151" s="35"/>
      <c r="AB151" s="35"/>
      <c r="AC151" s="35"/>
      <c r="AD151" s="35"/>
      <c r="AE151" s="35"/>
      <c r="AT151" s="18" t="s">
        <v>161</v>
      </c>
      <c r="AU151" s="18" t="s">
        <v>153</v>
      </c>
    </row>
    <row r="152" spans="1:65" s="2" customFormat="1" ht="16.5" customHeight="1">
      <c r="A152" s="35"/>
      <c r="B152" s="36"/>
      <c r="C152" s="188" t="s">
        <v>243</v>
      </c>
      <c r="D152" s="188" t="s">
        <v>155</v>
      </c>
      <c r="E152" s="189" t="s">
        <v>1137</v>
      </c>
      <c r="F152" s="190" t="s">
        <v>1138</v>
      </c>
      <c r="G152" s="191" t="s">
        <v>921</v>
      </c>
      <c r="H152" s="192">
        <v>1</v>
      </c>
      <c r="I152" s="193"/>
      <c r="J152" s="194">
        <f>ROUND(I152*H152,2)</f>
        <v>0</v>
      </c>
      <c r="K152" s="190" t="s">
        <v>1</v>
      </c>
      <c r="L152" s="40"/>
      <c r="M152" s="195" t="s">
        <v>1</v>
      </c>
      <c r="N152" s="196" t="s">
        <v>45</v>
      </c>
      <c r="O152" s="72"/>
      <c r="P152" s="197">
        <f>O152*H152</f>
        <v>0</v>
      </c>
      <c r="Q152" s="197">
        <v>0</v>
      </c>
      <c r="R152" s="197">
        <f>Q152*H152</f>
        <v>0</v>
      </c>
      <c r="S152" s="197">
        <v>0</v>
      </c>
      <c r="T152" s="198">
        <f>S152*H152</f>
        <v>0</v>
      </c>
      <c r="U152" s="35"/>
      <c r="V152" s="35"/>
      <c r="W152" s="35"/>
      <c r="X152" s="35"/>
      <c r="Y152" s="35"/>
      <c r="Z152" s="35"/>
      <c r="AA152" s="35"/>
      <c r="AB152" s="35"/>
      <c r="AC152" s="35"/>
      <c r="AD152" s="35"/>
      <c r="AE152" s="35"/>
      <c r="AR152" s="199" t="s">
        <v>159</v>
      </c>
      <c r="AT152" s="199" t="s">
        <v>155</v>
      </c>
      <c r="AU152" s="199" t="s">
        <v>153</v>
      </c>
      <c r="AY152" s="18" t="s">
        <v>152</v>
      </c>
      <c r="BE152" s="200">
        <f>IF(N152="základní",J152,0)</f>
        <v>0</v>
      </c>
      <c r="BF152" s="200">
        <f>IF(N152="snížená",J152,0)</f>
        <v>0</v>
      </c>
      <c r="BG152" s="200">
        <f>IF(N152="zákl. přenesená",J152,0)</f>
        <v>0</v>
      </c>
      <c r="BH152" s="200">
        <f>IF(N152="sníž. přenesená",J152,0)</f>
        <v>0</v>
      </c>
      <c r="BI152" s="200">
        <f>IF(N152="nulová",J152,0)</f>
        <v>0</v>
      </c>
      <c r="BJ152" s="18" t="s">
        <v>88</v>
      </c>
      <c r="BK152" s="200">
        <f>ROUND(I152*H152,2)</f>
        <v>0</v>
      </c>
      <c r="BL152" s="18" t="s">
        <v>159</v>
      </c>
      <c r="BM152" s="199" t="s">
        <v>1139</v>
      </c>
    </row>
    <row r="153" spans="1:65" s="2" customFormat="1" ht="11.25">
      <c r="A153" s="35"/>
      <c r="B153" s="36"/>
      <c r="C153" s="37"/>
      <c r="D153" s="201" t="s">
        <v>161</v>
      </c>
      <c r="E153" s="37"/>
      <c r="F153" s="202" t="s">
        <v>1138</v>
      </c>
      <c r="G153" s="37"/>
      <c r="H153" s="37"/>
      <c r="I153" s="203"/>
      <c r="J153" s="37"/>
      <c r="K153" s="37"/>
      <c r="L153" s="40"/>
      <c r="M153" s="204"/>
      <c r="N153" s="205"/>
      <c r="O153" s="72"/>
      <c r="P153" s="72"/>
      <c r="Q153" s="72"/>
      <c r="R153" s="72"/>
      <c r="S153" s="72"/>
      <c r="T153" s="73"/>
      <c r="U153" s="35"/>
      <c r="V153" s="35"/>
      <c r="W153" s="35"/>
      <c r="X153" s="35"/>
      <c r="Y153" s="35"/>
      <c r="Z153" s="35"/>
      <c r="AA153" s="35"/>
      <c r="AB153" s="35"/>
      <c r="AC153" s="35"/>
      <c r="AD153" s="35"/>
      <c r="AE153" s="35"/>
      <c r="AT153" s="18" t="s">
        <v>161</v>
      </c>
      <c r="AU153" s="18" t="s">
        <v>153</v>
      </c>
    </row>
    <row r="154" spans="1:65" s="2" customFormat="1" ht="44.25" customHeight="1">
      <c r="A154" s="35"/>
      <c r="B154" s="36"/>
      <c r="C154" s="188" t="s">
        <v>248</v>
      </c>
      <c r="D154" s="188" t="s">
        <v>155</v>
      </c>
      <c r="E154" s="189" t="s">
        <v>1140</v>
      </c>
      <c r="F154" s="190" t="s">
        <v>1141</v>
      </c>
      <c r="G154" s="191" t="s">
        <v>921</v>
      </c>
      <c r="H154" s="192">
        <v>1</v>
      </c>
      <c r="I154" s="193"/>
      <c r="J154" s="194">
        <f>ROUND(I154*H154,2)</f>
        <v>0</v>
      </c>
      <c r="K154" s="190" t="s">
        <v>1</v>
      </c>
      <c r="L154" s="40"/>
      <c r="M154" s="195" t="s">
        <v>1</v>
      </c>
      <c r="N154" s="196" t="s">
        <v>45</v>
      </c>
      <c r="O154" s="72"/>
      <c r="P154" s="197">
        <f>O154*H154</f>
        <v>0</v>
      </c>
      <c r="Q154" s="197">
        <v>0</v>
      </c>
      <c r="R154" s="197">
        <f>Q154*H154</f>
        <v>0</v>
      </c>
      <c r="S154" s="197">
        <v>0</v>
      </c>
      <c r="T154" s="198">
        <f>S154*H154</f>
        <v>0</v>
      </c>
      <c r="U154" s="35"/>
      <c r="V154" s="35"/>
      <c r="W154" s="35"/>
      <c r="X154" s="35"/>
      <c r="Y154" s="35"/>
      <c r="Z154" s="35"/>
      <c r="AA154" s="35"/>
      <c r="AB154" s="35"/>
      <c r="AC154" s="35"/>
      <c r="AD154" s="35"/>
      <c r="AE154" s="35"/>
      <c r="AR154" s="199" t="s">
        <v>159</v>
      </c>
      <c r="AT154" s="199" t="s">
        <v>155</v>
      </c>
      <c r="AU154" s="199" t="s">
        <v>153</v>
      </c>
      <c r="AY154" s="18" t="s">
        <v>152</v>
      </c>
      <c r="BE154" s="200">
        <f>IF(N154="základní",J154,0)</f>
        <v>0</v>
      </c>
      <c r="BF154" s="200">
        <f>IF(N154="snížená",J154,0)</f>
        <v>0</v>
      </c>
      <c r="BG154" s="200">
        <f>IF(N154="zákl. přenesená",J154,0)</f>
        <v>0</v>
      </c>
      <c r="BH154" s="200">
        <f>IF(N154="sníž. přenesená",J154,0)</f>
        <v>0</v>
      </c>
      <c r="BI154" s="200">
        <f>IF(N154="nulová",J154,0)</f>
        <v>0</v>
      </c>
      <c r="BJ154" s="18" t="s">
        <v>88</v>
      </c>
      <c r="BK154" s="200">
        <f>ROUND(I154*H154,2)</f>
        <v>0</v>
      </c>
      <c r="BL154" s="18" t="s">
        <v>159</v>
      </c>
      <c r="BM154" s="199" t="s">
        <v>1142</v>
      </c>
    </row>
    <row r="155" spans="1:65" s="2" customFormat="1" ht="29.25">
      <c r="A155" s="35"/>
      <c r="B155" s="36"/>
      <c r="C155" s="37"/>
      <c r="D155" s="201" t="s">
        <v>161</v>
      </c>
      <c r="E155" s="37"/>
      <c r="F155" s="202" t="s">
        <v>1141</v>
      </c>
      <c r="G155" s="37"/>
      <c r="H155" s="37"/>
      <c r="I155" s="203"/>
      <c r="J155" s="37"/>
      <c r="K155" s="37"/>
      <c r="L155" s="40"/>
      <c r="M155" s="204"/>
      <c r="N155" s="205"/>
      <c r="O155" s="72"/>
      <c r="P155" s="72"/>
      <c r="Q155" s="72"/>
      <c r="R155" s="72"/>
      <c r="S155" s="72"/>
      <c r="T155" s="73"/>
      <c r="U155" s="35"/>
      <c r="V155" s="35"/>
      <c r="W155" s="35"/>
      <c r="X155" s="35"/>
      <c r="Y155" s="35"/>
      <c r="Z155" s="35"/>
      <c r="AA155" s="35"/>
      <c r="AB155" s="35"/>
      <c r="AC155" s="35"/>
      <c r="AD155" s="35"/>
      <c r="AE155" s="35"/>
      <c r="AT155" s="18" t="s">
        <v>161</v>
      </c>
      <c r="AU155" s="18" t="s">
        <v>153</v>
      </c>
    </row>
    <row r="156" spans="1:65" s="2" customFormat="1" ht="66.75" customHeight="1">
      <c r="A156" s="35"/>
      <c r="B156" s="36"/>
      <c r="C156" s="188" t="s">
        <v>8</v>
      </c>
      <c r="D156" s="188" t="s">
        <v>155</v>
      </c>
      <c r="E156" s="189" t="s">
        <v>1143</v>
      </c>
      <c r="F156" s="190" t="s">
        <v>1144</v>
      </c>
      <c r="G156" s="191" t="s">
        <v>921</v>
      </c>
      <c r="H156" s="192">
        <v>2</v>
      </c>
      <c r="I156" s="193"/>
      <c r="J156" s="194">
        <f>ROUND(I156*H156,2)</f>
        <v>0</v>
      </c>
      <c r="K156" s="190" t="s">
        <v>1</v>
      </c>
      <c r="L156" s="40"/>
      <c r="M156" s="195" t="s">
        <v>1</v>
      </c>
      <c r="N156" s="196" t="s">
        <v>45</v>
      </c>
      <c r="O156" s="72"/>
      <c r="P156" s="197">
        <f>O156*H156</f>
        <v>0</v>
      </c>
      <c r="Q156" s="197">
        <v>0</v>
      </c>
      <c r="R156" s="197">
        <f>Q156*H156</f>
        <v>0</v>
      </c>
      <c r="S156" s="197">
        <v>0</v>
      </c>
      <c r="T156" s="198">
        <f>S156*H156</f>
        <v>0</v>
      </c>
      <c r="U156" s="35"/>
      <c r="V156" s="35"/>
      <c r="W156" s="35"/>
      <c r="X156" s="35"/>
      <c r="Y156" s="35"/>
      <c r="Z156" s="35"/>
      <c r="AA156" s="35"/>
      <c r="AB156" s="35"/>
      <c r="AC156" s="35"/>
      <c r="AD156" s="35"/>
      <c r="AE156" s="35"/>
      <c r="AR156" s="199" t="s">
        <v>159</v>
      </c>
      <c r="AT156" s="199" t="s">
        <v>155</v>
      </c>
      <c r="AU156" s="199" t="s">
        <v>153</v>
      </c>
      <c r="AY156" s="18" t="s">
        <v>152</v>
      </c>
      <c r="BE156" s="200">
        <f>IF(N156="základní",J156,0)</f>
        <v>0</v>
      </c>
      <c r="BF156" s="200">
        <f>IF(N156="snížená",J156,0)</f>
        <v>0</v>
      </c>
      <c r="BG156" s="200">
        <f>IF(N156="zákl. přenesená",J156,0)</f>
        <v>0</v>
      </c>
      <c r="BH156" s="200">
        <f>IF(N156="sníž. přenesená",J156,0)</f>
        <v>0</v>
      </c>
      <c r="BI156" s="200">
        <f>IF(N156="nulová",J156,0)</f>
        <v>0</v>
      </c>
      <c r="BJ156" s="18" t="s">
        <v>88</v>
      </c>
      <c r="BK156" s="200">
        <f>ROUND(I156*H156,2)</f>
        <v>0</v>
      </c>
      <c r="BL156" s="18" t="s">
        <v>159</v>
      </c>
      <c r="BM156" s="199" t="s">
        <v>1145</v>
      </c>
    </row>
    <row r="157" spans="1:65" s="2" customFormat="1" ht="48.75">
      <c r="A157" s="35"/>
      <c r="B157" s="36"/>
      <c r="C157" s="37"/>
      <c r="D157" s="201" t="s">
        <v>161</v>
      </c>
      <c r="E157" s="37"/>
      <c r="F157" s="202" t="s">
        <v>1146</v>
      </c>
      <c r="G157" s="37"/>
      <c r="H157" s="37"/>
      <c r="I157" s="203"/>
      <c r="J157" s="37"/>
      <c r="K157" s="37"/>
      <c r="L157" s="40"/>
      <c r="M157" s="204"/>
      <c r="N157" s="205"/>
      <c r="O157" s="72"/>
      <c r="P157" s="72"/>
      <c r="Q157" s="72"/>
      <c r="R157" s="72"/>
      <c r="S157" s="72"/>
      <c r="T157" s="73"/>
      <c r="U157" s="35"/>
      <c r="V157" s="35"/>
      <c r="W157" s="35"/>
      <c r="X157" s="35"/>
      <c r="Y157" s="35"/>
      <c r="Z157" s="35"/>
      <c r="AA157" s="35"/>
      <c r="AB157" s="35"/>
      <c r="AC157" s="35"/>
      <c r="AD157" s="35"/>
      <c r="AE157" s="35"/>
      <c r="AT157" s="18" t="s">
        <v>161</v>
      </c>
      <c r="AU157" s="18" t="s">
        <v>153</v>
      </c>
    </row>
    <row r="158" spans="1:65" s="2" customFormat="1" ht="16.5" customHeight="1">
      <c r="A158" s="35"/>
      <c r="B158" s="36"/>
      <c r="C158" s="188" t="s">
        <v>258</v>
      </c>
      <c r="D158" s="188" t="s">
        <v>155</v>
      </c>
      <c r="E158" s="189" t="s">
        <v>1147</v>
      </c>
      <c r="F158" s="190" t="s">
        <v>1148</v>
      </c>
      <c r="G158" s="191" t="s">
        <v>921</v>
      </c>
      <c r="H158" s="192">
        <v>1</v>
      </c>
      <c r="I158" s="193"/>
      <c r="J158" s="194">
        <f>ROUND(I158*H158,2)</f>
        <v>0</v>
      </c>
      <c r="K158" s="190" t="s">
        <v>1</v>
      </c>
      <c r="L158" s="40"/>
      <c r="M158" s="195" t="s">
        <v>1</v>
      </c>
      <c r="N158" s="196" t="s">
        <v>45</v>
      </c>
      <c r="O158" s="72"/>
      <c r="P158" s="197">
        <f>O158*H158</f>
        <v>0</v>
      </c>
      <c r="Q158" s="197">
        <v>0</v>
      </c>
      <c r="R158" s="197">
        <f>Q158*H158</f>
        <v>0</v>
      </c>
      <c r="S158" s="197">
        <v>0</v>
      </c>
      <c r="T158" s="198">
        <f>S158*H158</f>
        <v>0</v>
      </c>
      <c r="U158" s="35"/>
      <c r="V158" s="35"/>
      <c r="W158" s="35"/>
      <c r="X158" s="35"/>
      <c r="Y158" s="35"/>
      <c r="Z158" s="35"/>
      <c r="AA158" s="35"/>
      <c r="AB158" s="35"/>
      <c r="AC158" s="35"/>
      <c r="AD158" s="35"/>
      <c r="AE158" s="35"/>
      <c r="AR158" s="199" t="s">
        <v>159</v>
      </c>
      <c r="AT158" s="199" t="s">
        <v>155</v>
      </c>
      <c r="AU158" s="199" t="s">
        <v>153</v>
      </c>
      <c r="AY158" s="18" t="s">
        <v>152</v>
      </c>
      <c r="BE158" s="200">
        <f>IF(N158="základní",J158,0)</f>
        <v>0</v>
      </c>
      <c r="BF158" s="200">
        <f>IF(N158="snížená",J158,0)</f>
        <v>0</v>
      </c>
      <c r="BG158" s="200">
        <f>IF(N158="zákl. přenesená",J158,0)</f>
        <v>0</v>
      </c>
      <c r="BH158" s="200">
        <f>IF(N158="sníž. přenesená",J158,0)</f>
        <v>0</v>
      </c>
      <c r="BI158" s="200">
        <f>IF(N158="nulová",J158,0)</f>
        <v>0</v>
      </c>
      <c r="BJ158" s="18" t="s">
        <v>88</v>
      </c>
      <c r="BK158" s="200">
        <f>ROUND(I158*H158,2)</f>
        <v>0</v>
      </c>
      <c r="BL158" s="18" t="s">
        <v>159</v>
      </c>
      <c r="BM158" s="199" t="s">
        <v>1149</v>
      </c>
    </row>
    <row r="159" spans="1:65" s="2" customFormat="1" ht="11.25">
      <c r="A159" s="35"/>
      <c r="B159" s="36"/>
      <c r="C159" s="37"/>
      <c r="D159" s="201" t="s">
        <v>161</v>
      </c>
      <c r="E159" s="37"/>
      <c r="F159" s="202" t="s">
        <v>1148</v>
      </c>
      <c r="G159" s="37"/>
      <c r="H159" s="37"/>
      <c r="I159" s="203"/>
      <c r="J159" s="37"/>
      <c r="K159" s="37"/>
      <c r="L159" s="40"/>
      <c r="M159" s="204"/>
      <c r="N159" s="205"/>
      <c r="O159" s="72"/>
      <c r="P159" s="72"/>
      <c r="Q159" s="72"/>
      <c r="R159" s="72"/>
      <c r="S159" s="72"/>
      <c r="T159" s="73"/>
      <c r="U159" s="35"/>
      <c r="V159" s="35"/>
      <c r="W159" s="35"/>
      <c r="X159" s="35"/>
      <c r="Y159" s="35"/>
      <c r="Z159" s="35"/>
      <c r="AA159" s="35"/>
      <c r="AB159" s="35"/>
      <c r="AC159" s="35"/>
      <c r="AD159" s="35"/>
      <c r="AE159" s="35"/>
      <c r="AT159" s="18" t="s">
        <v>161</v>
      </c>
      <c r="AU159" s="18" t="s">
        <v>153</v>
      </c>
    </row>
    <row r="160" spans="1:65" s="2" customFormat="1" ht="21.75" customHeight="1">
      <c r="A160" s="35"/>
      <c r="B160" s="36"/>
      <c r="C160" s="188" t="s">
        <v>268</v>
      </c>
      <c r="D160" s="188" t="s">
        <v>155</v>
      </c>
      <c r="E160" s="189" t="s">
        <v>1150</v>
      </c>
      <c r="F160" s="190" t="s">
        <v>1151</v>
      </c>
      <c r="G160" s="191" t="s">
        <v>921</v>
      </c>
      <c r="H160" s="192">
        <v>49</v>
      </c>
      <c r="I160" s="193"/>
      <c r="J160" s="194">
        <f>ROUND(I160*H160,2)</f>
        <v>0</v>
      </c>
      <c r="K160" s="190" t="s">
        <v>1</v>
      </c>
      <c r="L160" s="40"/>
      <c r="M160" s="195" t="s">
        <v>1</v>
      </c>
      <c r="N160" s="196" t="s">
        <v>45</v>
      </c>
      <c r="O160" s="72"/>
      <c r="P160" s="197">
        <f>O160*H160</f>
        <v>0</v>
      </c>
      <c r="Q160" s="197">
        <v>0</v>
      </c>
      <c r="R160" s="197">
        <f>Q160*H160</f>
        <v>0</v>
      </c>
      <c r="S160" s="197">
        <v>0</v>
      </c>
      <c r="T160" s="198">
        <f>S160*H160</f>
        <v>0</v>
      </c>
      <c r="U160" s="35"/>
      <c r="V160" s="35"/>
      <c r="W160" s="35"/>
      <c r="X160" s="35"/>
      <c r="Y160" s="35"/>
      <c r="Z160" s="35"/>
      <c r="AA160" s="35"/>
      <c r="AB160" s="35"/>
      <c r="AC160" s="35"/>
      <c r="AD160" s="35"/>
      <c r="AE160" s="35"/>
      <c r="AR160" s="199" t="s">
        <v>159</v>
      </c>
      <c r="AT160" s="199" t="s">
        <v>155</v>
      </c>
      <c r="AU160" s="199" t="s">
        <v>153</v>
      </c>
      <c r="AY160" s="18" t="s">
        <v>152</v>
      </c>
      <c r="BE160" s="200">
        <f>IF(N160="základní",J160,0)</f>
        <v>0</v>
      </c>
      <c r="BF160" s="200">
        <f>IF(N160="snížená",J160,0)</f>
        <v>0</v>
      </c>
      <c r="BG160" s="200">
        <f>IF(N160="zákl. přenesená",J160,0)</f>
        <v>0</v>
      </c>
      <c r="BH160" s="200">
        <f>IF(N160="sníž. přenesená",J160,0)</f>
        <v>0</v>
      </c>
      <c r="BI160" s="200">
        <f>IF(N160="nulová",J160,0)</f>
        <v>0</v>
      </c>
      <c r="BJ160" s="18" t="s">
        <v>88</v>
      </c>
      <c r="BK160" s="200">
        <f>ROUND(I160*H160,2)</f>
        <v>0</v>
      </c>
      <c r="BL160" s="18" t="s">
        <v>159</v>
      </c>
      <c r="BM160" s="199" t="s">
        <v>1152</v>
      </c>
    </row>
    <row r="161" spans="1:65" s="2" customFormat="1" ht="11.25">
      <c r="A161" s="35"/>
      <c r="B161" s="36"/>
      <c r="C161" s="37"/>
      <c r="D161" s="201" t="s">
        <v>161</v>
      </c>
      <c r="E161" s="37"/>
      <c r="F161" s="202" t="s">
        <v>1151</v>
      </c>
      <c r="G161" s="37"/>
      <c r="H161" s="37"/>
      <c r="I161" s="203"/>
      <c r="J161" s="37"/>
      <c r="K161" s="37"/>
      <c r="L161" s="40"/>
      <c r="M161" s="204"/>
      <c r="N161" s="205"/>
      <c r="O161" s="72"/>
      <c r="P161" s="72"/>
      <c r="Q161" s="72"/>
      <c r="R161" s="72"/>
      <c r="S161" s="72"/>
      <c r="T161" s="73"/>
      <c r="U161" s="35"/>
      <c r="V161" s="35"/>
      <c r="W161" s="35"/>
      <c r="X161" s="35"/>
      <c r="Y161" s="35"/>
      <c r="Z161" s="35"/>
      <c r="AA161" s="35"/>
      <c r="AB161" s="35"/>
      <c r="AC161" s="35"/>
      <c r="AD161" s="35"/>
      <c r="AE161" s="35"/>
      <c r="AT161" s="18" t="s">
        <v>161</v>
      </c>
      <c r="AU161" s="18" t="s">
        <v>153</v>
      </c>
    </row>
    <row r="162" spans="1:65" s="2" customFormat="1" ht="16.5" customHeight="1">
      <c r="A162" s="35"/>
      <c r="B162" s="36"/>
      <c r="C162" s="188" t="s">
        <v>276</v>
      </c>
      <c r="D162" s="188" t="s">
        <v>155</v>
      </c>
      <c r="E162" s="189" t="s">
        <v>1153</v>
      </c>
      <c r="F162" s="190" t="s">
        <v>1154</v>
      </c>
      <c r="G162" s="191" t="s">
        <v>921</v>
      </c>
      <c r="H162" s="192">
        <v>1</v>
      </c>
      <c r="I162" s="193"/>
      <c r="J162" s="194">
        <f>ROUND(I162*H162,2)</f>
        <v>0</v>
      </c>
      <c r="K162" s="190" t="s">
        <v>1</v>
      </c>
      <c r="L162" s="40"/>
      <c r="M162" s="195" t="s">
        <v>1</v>
      </c>
      <c r="N162" s="196" t="s">
        <v>45</v>
      </c>
      <c r="O162" s="72"/>
      <c r="P162" s="197">
        <f>O162*H162</f>
        <v>0</v>
      </c>
      <c r="Q162" s="197">
        <v>0</v>
      </c>
      <c r="R162" s="197">
        <f>Q162*H162</f>
        <v>0</v>
      </c>
      <c r="S162" s="197">
        <v>0</v>
      </c>
      <c r="T162" s="198">
        <f>S162*H162</f>
        <v>0</v>
      </c>
      <c r="U162" s="35"/>
      <c r="V162" s="35"/>
      <c r="W162" s="35"/>
      <c r="X162" s="35"/>
      <c r="Y162" s="35"/>
      <c r="Z162" s="35"/>
      <c r="AA162" s="35"/>
      <c r="AB162" s="35"/>
      <c r="AC162" s="35"/>
      <c r="AD162" s="35"/>
      <c r="AE162" s="35"/>
      <c r="AR162" s="199" t="s">
        <v>159</v>
      </c>
      <c r="AT162" s="199" t="s">
        <v>155</v>
      </c>
      <c r="AU162" s="199" t="s">
        <v>153</v>
      </c>
      <c r="AY162" s="18" t="s">
        <v>152</v>
      </c>
      <c r="BE162" s="200">
        <f>IF(N162="základní",J162,0)</f>
        <v>0</v>
      </c>
      <c r="BF162" s="200">
        <f>IF(N162="snížená",J162,0)</f>
        <v>0</v>
      </c>
      <c r="BG162" s="200">
        <f>IF(N162="zákl. přenesená",J162,0)</f>
        <v>0</v>
      </c>
      <c r="BH162" s="200">
        <f>IF(N162="sníž. přenesená",J162,0)</f>
        <v>0</v>
      </c>
      <c r="BI162" s="200">
        <f>IF(N162="nulová",J162,0)</f>
        <v>0</v>
      </c>
      <c r="BJ162" s="18" t="s">
        <v>88</v>
      </c>
      <c r="BK162" s="200">
        <f>ROUND(I162*H162,2)</f>
        <v>0</v>
      </c>
      <c r="BL162" s="18" t="s">
        <v>159</v>
      </c>
      <c r="BM162" s="199" t="s">
        <v>1155</v>
      </c>
    </row>
    <row r="163" spans="1:65" s="2" customFormat="1" ht="11.25">
      <c r="A163" s="35"/>
      <c r="B163" s="36"/>
      <c r="C163" s="37"/>
      <c r="D163" s="201" t="s">
        <v>161</v>
      </c>
      <c r="E163" s="37"/>
      <c r="F163" s="202" t="s">
        <v>1154</v>
      </c>
      <c r="G163" s="37"/>
      <c r="H163" s="37"/>
      <c r="I163" s="203"/>
      <c r="J163" s="37"/>
      <c r="K163" s="37"/>
      <c r="L163" s="40"/>
      <c r="M163" s="204"/>
      <c r="N163" s="205"/>
      <c r="O163" s="72"/>
      <c r="P163" s="72"/>
      <c r="Q163" s="72"/>
      <c r="R163" s="72"/>
      <c r="S163" s="72"/>
      <c r="T163" s="73"/>
      <c r="U163" s="35"/>
      <c r="V163" s="35"/>
      <c r="W163" s="35"/>
      <c r="X163" s="35"/>
      <c r="Y163" s="35"/>
      <c r="Z163" s="35"/>
      <c r="AA163" s="35"/>
      <c r="AB163" s="35"/>
      <c r="AC163" s="35"/>
      <c r="AD163" s="35"/>
      <c r="AE163" s="35"/>
      <c r="AT163" s="18" t="s">
        <v>161</v>
      </c>
      <c r="AU163" s="18" t="s">
        <v>153</v>
      </c>
    </row>
    <row r="164" spans="1:65" s="2" customFormat="1" ht="16.5" customHeight="1">
      <c r="A164" s="35"/>
      <c r="B164" s="36"/>
      <c r="C164" s="249" t="s">
        <v>282</v>
      </c>
      <c r="D164" s="249" t="s">
        <v>253</v>
      </c>
      <c r="E164" s="250" t="s">
        <v>1156</v>
      </c>
      <c r="F164" s="251" t="s">
        <v>1157</v>
      </c>
      <c r="G164" s="252" t="s">
        <v>1066</v>
      </c>
      <c r="H164" s="265"/>
      <c r="I164" s="254"/>
      <c r="J164" s="255">
        <f>ROUND(I164*H164,2)</f>
        <v>0</v>
      </c>
      <c r="K164" s="251" t="s">
        <v>1</v>
      </c>
      <c r="L164" s="256"/>
      <c r="M164" s="257" t="s">
        <v>1</v>
      </c>
      <c r="N164" s="258" t="s">
        <v>45</v>
      </c>
      <c r="O164" s="72"/>
      <c r="P164" s="197">
        <f>O164*H164</f>
        <v>0</v>
      </c>
      <c r="Q164" s="197">
        <v>0</v>
      </c>
      <c r="R164" s="197">
        <f>Q164*H164</f>
        <v>0</v>
      </c>
      <c r="S164" s="197">
        <v>0</v>
      </c>
      <c r="T164" s="198">
        <f>S164*H164</f>
        <v>0</v>
      </c>
      <c r="U164" s="35"/>
      <c r="V164" s="35"/>
      <c r="W164" s="35"/>
      <c r="X164" s="35"/>
      <c r="Y164" s="35"/>
      <c r="Z164" s="35"/>
      <c r="AA164" s="35"/>
      <c r="AB164" s="35"/>
      <c r="AC164" s="35"/>
      <c r="AD164" s="35"/>
      <c r="AE164" s="35"/>
      <c r="AR164" s="199" t="s">
        <v>206</v>
      </c>
      <c r="AT164" s="199" t="s">
        <v>253</v>
      </c>
      <c r="AU164" s="199" t="s">
        <v>153</v>
      </c>
      <c r="AY164" s="18" t="s">
        <v>152</v>
      </c>
      <c r="BE164" s="200">
        <f>IF(N164="základní",J164,0)</f>
        <v>0</v>
      </c>
      <c r="BF164" s="200">
        <f>IF(N164="snížená",J164,0)</f>
        <v>0</v>
      </c>
      <c r="BG164" s="200">
        <f>IF(N164="zákl. přenesená",J164,0)</f>
        <v>0</v>
      </c>
      <c r="BH164" s="200">
        <f>IF(N164="sníž. přenesená",J164,0)</f>
        <v>0</v>
      </c>
      <c r="BI164" s="200">
        <f>IF(N164="nulová",J164,0)</f>
        <v>0</v>
      </c>
      <c r="BJ164" s="18" t="s">
        <v>88</v>
      </c>
      <c r="BK164" s="200">
        <f>ROUND(I164*H164,2)</f>
        <v>0</v>
      </c>
      <c r="BL164" s="18" t="s">
        <v>159</v>
      </c>
      <c r="BM164" s="199" t="s">
        <v>1158</v>
      </c>
    </row>
    <row r="165" spans="1:65" s="2" customFormat="1" ht="11.25">
      <c r="A165" s="35"/>
      <c r="B165" s="36"/>
      <c r="C165" s="37"/>
      <c r="D165" s="201" t="s">
        <v>161</v>
      </c>
      <c r="E165" s="37"/>
      <c r="F165" s="202" t="s">
        <v>1157</v>
      </c>
      <c r="G165" s="37"/>
      <c r="H165" s="37"/>
      <c r="I165" s="203"/>
      <c r="J165" s="37"/>
      <c r="K165" s="37"/>
      <c r="L165" s="40"/>
      <c r="M165" s="204"/>
      <c r="N165" s="205"/>
      <c r="O165" s="72"/>
      <c r="P165" s="72"/>
      <c r="Q165" s="72"/>
      <c r="R165" s="72"/>
      <c r="S165" s="72"/>
      <c r="T165" s="73"/>
      <c r="U165" s="35"/>
      <c r="V165" s="35"/>
      <c r="W165" s="35"/>
      <c r="X165" s="35"/>
      <c r="Y165" s="35"/>
      <c r="Z165" s="35"/>
      <c r="AA165" s="35"/>
      <c r="AB165" s="35"/>
      <c r="AC165" s="35"/>
      <c r="AD165" s="35"/>
      <c r="AE165" s="35"/>
      <c r="AT165" s="18" t="s">
        <v>161</v>
      </c>
      <c r="AU165" s="18" t="s">
        <v>153</v>
      </c>
    </row>
    <row r="166" spans="1:65" s="2" customFormat="1" ht="16.5" customHeight="1">
      <c r="A166" s="35"/>
      <c r="B166" s="36"/>
      <c r="C166" s="188" t="s">
        <v>288</v>
      </c>
      <c r="D166" s="188" t="s">
        <v>155</v>
      </c>
      <c r="E166" s="189" t="s">
        <v>1159</v>
      </c>
      <c r="F166" s="190" t="s">
        <v>1160</v>
      </c>
      <c r="G166" s="191" t="s">
        <v>921</v>
      </c>
      <c r="H166" s="192">
        <v>1</v>
      </c>
      <c r="I166" s="193"/>
      <c r="J166" s="194">
        <f>ROUND(I166*H166,2)</f>
        <v>0</v>
      </c>
      <c r="K166" s="190" t="s">
        <v>1</v>
      </c>
      <c r="L166" s="40"/>
      <c r="M166" s="195" t="s">
        <v>1</v>
      </c>
      <c r="N166" s="196" t="s">
        <v>45</v>
      </c>
      <c r="O166" s="72"/>
      <c r="P166" s="197">
        <f>O166*H166</f>
        <v>0</v>
      </c>
      <c r="Q166" s="197">
        <v>0</v>
      </c>
      <c r="R166" s="197">
        <f>Q166*H166</f>
        <v>0</v>
      </c>
      <c r="S166" s="197">
        <v>0</v>
      </c>
      <c r="T166" s="198">
        <f>S166*H166</f>
        <v>0</v>
      </c>
      <c r="U166" s="35"/>
      <c r="V166" s="35"/>
      <c r="W166" s="35"/>
      <c r="X166" s="35"/>
      <c r="Y166" s="35"/>
      <c r="Z166" s="35"/>
      <c r="AA166" s="35"/>
      <c r="AB166" s="35"/>
      <c r="AC166" s="35"/>
      <c r="AD166" s="35"/>
      <c r="AE166" s="35"/>
      <c r="AR166" s="199" t="s">
        <v>159</v>
      </c>
      <c r="AT166" s="199" t="s">
        <v>155</v>
      </c>
      <c r="AU166" s="199" t="s">
        <v>153</v>
      </c>
      <c r="AY166" s="18" t="s">
        <v>152</v>
      </c>
      <c r="BE166" s="200">
        <f>IF(N166="základní",J166,0)</f>
        <v>0</v>
      </c>
      <c r="BF166" s="200">
        <f>IF(N166="snížená",J166,0)</f>
        <v>0</v>
      </c>
      <c r="BG166" s="200">
        <f>IF(N166="zákl. přenesená",J166,0)</f>
        <v>0</v>
      </c>
      <c r="BH166" s="200">
        <f>IF(N166="sníž. přenesená",J166,0)</f>
        <v>0</v>
      </c>
      <c r="BI166" s="200">
        <f>IF(N166="nulová",J166,0)</f>
        <v>0</v>
      </c>
      <c r="BJ166" s="18" t="s">
        <v>88</v>
      </c>
      <c r="BK166" s="200">
        <f>ROUND(I166*H166,2)</f>
        <v>0</v>
      </c>
      <c r="BL166" s="18" t="s">
        <v>159</v>
      </c>
      <c r="BM166" s="199" t="s">
        <v>1161</v>
      </c>
    </row>
    <row r="167" spans="1:65" s="2" customFormat="1" ht="11.25">
      <c r="A167" s="35"/>
      <c r="B167" s="36"/>
      <c r="C167" s="37"/>
      <c r="D167" s="201" t="s">
        <v>161</v>
      </c>
      <c r="E167" s="37"/>
      <c r="F167" s="202" t="s">
        <v>1160</v>
      </c>
      <c r="G167" s="37"/>
      <c r="H167" s="37"/>
      <c r="I167" s="203"/>
      <c r="J167" s="37"/>
      <c r="K167" s="37"/>
      <c r="L167" s="40"/>
      <c r="M167" s="204"/>
      <c r="N167" s="205"/>
      <c r="O167" s="72"/>
      <c r="P167" s="72"/>
      <c r="Q167" s="72"/>
      <c r="R167" s="72"/>
      <c r="S167" s="72"/>
      <c r="T167" s="73"/>
      <c r="U167" s="35"/>
      <c r="V167" s="35"/>
      <c r="W167" s="35"/>
      <c r="X167" s="35"/>
      <c r="Y167" s="35"/>
      <c r="Z167" s="35"/>
      <c r="AA167" s="35"/>
      <c r="AB167" s="35"/>
      <c r="AC167" s="35"/>
      <c r="AD167" s="35"/>
      <c r="AE167" s="35"/>
      <c r="AT167" s="18" t="s">
        <v>161</v>
      </c>
      <c r="AU167" s="18" t="s">
        <v>153</v>
      </c>
    </row>
    <row r="168" spans="1:65" s="2" customFormat="1" ht="21.75" customHeight="1">
      <c r="A168" s="35"/>
      <c r="B168" s="36"/>
      <c r="C168" s="188" t="s">
        <v>7</v>
      </c>
      <c r="D168" s="188" t="s">
        <v>155</v>
      </c>
      <c r="E168" s="189" t="s">
        <v>1162</v>
      </c>
      <c r="F168" s="190" t="s">
        <v>1163</v>
      </c>
      <c r="G168" s="191" t="s">
        <v>921</v>
      </c>
      <c r="H168" s="192">
        <v>1</v>
      </c>
      <c r="I168" s="193"/>
      <c r="J168" s="194">
        <f>ROUND(I168*H168,2)</f>
        <v>0</v>
      </c>
      <c r="K168" s="190" t="s">
        <v>1</v>
      </c>
      <c r="L168" s="40"/>
      <c r="M168" s="195" t="s">
        <v>1</v>
      </c>
      <c r="N168" s="196" t="s">
        <v>45</v>
      </c>
      <c r="O168" s="72"/>
      <c r="P168" s="197">
        <f>O168*H168</f>
        <v>0</v>
      </c>
      <c r="Q168" s="197">
        <v>0</v>
      </c>
      <c r="R168" s="197">
        <f>Q168*H168</f>
        <v>0</v>
      </c>
      <c r="S168" s="197">
        <v>0</v>
      </c>
      <c r="T168" s="198">
        <f>S168*H168</f>
        <v>0</v>
      </c>
      <c r="U168" s="35"/>
      <c r="V168" s="35"/>
      <c r="W168" s="35"/>
      <c r="X168" s="35"/>
      <c r="Y168" s="35"/>
      <c r="Z168" s="35"/>
      <c r="AA168" s="35"/>
      <c r="AB168" s="35"/>
      <c r="AC168" s="35"/>
      <c r="AD168" s="35"/>
      <c r="AE168" s="35"/>
      <c r="AR168" s="199" t="s">
        <v>159</v>
      </c>
      <c r="AT168" s="199" t="s">
        <v>155</v>
      </c>
      <c r="AU168" s="199" t="s">
        <v>153</v>
      </c>
      <c r="AY168" s="18" t="s">
        <v>152</v>
      </c>
      <c r="BE168" s="200">
        <f>IF(N168="základní",J168,0)</f>
        <v>0</v>
      </c>
      <c r="BF168" s="200">
        <f>IF(N168="snížená",J168,0)</f>
        <v>0</v>
      </c>
      <c r="BG168" s="200">
        <f>IF(N168="zákl. přenesená",J168,0)</f>
        <v>0</v>
      </c>
      <c r="BH168" s="200">
        <f>IF(N168="sníž. přenesená",J168,0)</f>
        <v>0</v>
      </c>
      <c r="BI168" s="200">
        <f>IF(N168="nulová",J168,0)</f>
        <v>0</v>
      </c>
      <c r="BJ168" s="18" t="s">
        <v>88</v>
      </c>
      <c r="BK168" s="200">
        <f>ROUND(I168*H168,2)</f>
        <v>0</v>
      </c>
      <c r="BL168" s="18" t="s">
        <v>159</v>
      </c>
      <c r="BM168" s="199" t="s">
        <v>1164</v>
      </c>
    </row>
    <row r="169" spans="1:65" s="2" customFormat="1" ht="11.25">
      <c r="A169" s="35"/>
      <c r="B169" s="36"/>
      <c r="C169" s="37"/>
      <c r="D169" s="201" t="s">
        <v>161</v>
      </c>
      <c r="E169" s="37"/>
      <c r="F169" s="202" t="s">
        <v>1163</v>
      </c>
      <c r="G169" s="37"/>
      <c r="H169" s="37"/>
      <c r="I169" s="203"/>
      <c r="J169" s="37"/>
      <c r="K169" s="37"/>
      <c r="L169" s="40"/>
      <c r="M169" s="204"/>
      <c r="N169" s="205"/>
      <c r="O169" s="72"/>
      <c r="P169" s="72"/>
      <c r="Q169" s="72"/>
      <c r="R169" s="72"/>
      <c r="S169" s="72"/>
      <c r="T169" s="73"/>
      <c r="U169" s="35"/>
      <c r="V169" s="35"/>
      <c r="W169" s="35"/>
      <c r="X169" s="35"/>
      <c r="Y169" s="35"/>
      <c r="Z169" s="35"/>
      <c r="AA169" s="35"/>
      <c r="AB169" s="35"/>
      <c r="AC169" s="35"/>
      <c r="AD169" s="35"/>
      <c r="AE169" s="35"/>
      <c r="AT169" s="18" t="s">
        <v>161</v>
      </c>
      <c r="AU169" s="18" t="s">
        <v>153</v>
      </c>
    </row>
    <row r="170" spans="1:65" s="2" customFormat="1" ht="37.9" customHeight="1">
      <c r="A170" s="35"/>
      <c r="B170" s="36"/>
      <c r="C170" s="188" t="s">
        <v>298</v>
      </c>
      <c r="D170" s="188" t="s">
        <v>155</v>
      </c>
      <c r="E170" s="189" t="s">
        <v>1165</v>
      </c>
      <c r="F170" s="190" t="s">
        <v>1166</v>
      </c>
      <c r="G170" s="191" t="s">
        <v>921</v>
      </c>
      <c r="H170" s="192">
        <v>1</v>
      </c>
      <c r="I170" s="193"/>
      <c r="J170" s="194">
        <f>ROUND(I170*H170,2)</f>
        <v>0</v>
      </c>
      <c r="K170" s="190" t="s">
        <v>1</v>
      </c>
      <c r="L170" s="40"/>
      <c r="M170" s="195" t="s">
        <v>1</v>
      </c>
      <c r="N170" s="196" t="s">
        <v>45</v>
      </c>
      <c r="O170" s="72"/>
      <c r="P170" s="197">
        <f>O170*H170</f>
        <v>0</v>
      </c>
      <c r="Q170" s="197">
        <v>0</v>
      </c>
      <c r="R170" s="197">
        <f>Q170*H170</f>
        <v>0</v>
      </c>
      <c r="S170" s="197">
        <v>0</v>
      </c>
      <c r="T170" s="198">
        <f>S170*H170</f>
        <v>0</v>
      </c>
      <c r="U170" s="35"/>
      <c r="V170" s="35"/>
      <c r="W170" s="35"/>
      <c r="X170" s="35"/>
      <c r="Y170" s="35"/>
      <c r="Z170" s="35"/>
      <c r="AA170" s="35"/>
      <c r="AB170" s="35"/>
      <c r="AC170" s="35"/>
      <c r="AD170" s="35"/>
      <c r="AE170" s="35"/>
      <c r="AR170" s="199" t="s">
        <v>159</v>
      </c>
      <c r="AT170" s="199" t="s">
        <v>155</v>
      </c>
      <c r="AU170" s="199" t="s">
        <v>153</v>
      </c>
      <c r="AY170" s="18" t="s">
        <v>152</v>
      </c>
      <c r="BE170" s="200">
        <f>IF(N170="základní",J170,0)</f>
        <v>0</v>
      </c>
      <c r="BF170" s="200">
        <f>IF(N170="snížená",J170,0)</f>
        <v>0</v>
      </c>
      <c r="BG170" s="200">
        <f>IF(N170="zákl. přenesená",J170,0)</f>
        <v>0</v>
      </c>
      <c r="BH170" s="200">
        <f>IF(N170="sníž. přenesená",J170,0)</f>
        <v>0</v>
      </c>
      <c r="BI170" s="200">
        <f>IF(N170="nulová",J170,0)</f>
        <v>0</v>
      </c>
      <c r="BJ170" s="18" t="s">
        <v>88</v>
      </c>
      <c r="BK170" s="200">
        <f>ROUND(I170*H170,2)</f>
        <v>0</v>
      </c>
      <c r="BL170" s="18" t="s">
        <v>159</v>
      </c>
      <c r="BM170" s="199" t="s">
        <v>1167</v>
      </c>
    </row>
    <row r="171" spans="1:65" s="2" customFormat="1" ht="19.5">
      <c r="A171" s="35"/>
      <c r="B171" s="36"/>
      <c r="C171" s="37"/>
      <c r="D171" s="201" t="s">
        <v>161</v>
      </c>
      <c r="E171" s="37"/>
      <c r="F171" s="202" t="s">
        <v>1166</v>
      </c>
      <c r="G171" s="37"/>
      <c r="H171" s="37"/>
      <c r="I171" s="203"/>
      <c r="J171" s="37"/>
      <c r="K171" s="37"/>
      <c r="L171" s="40"/>
      <c r="M171" s="204"/>
      <c r="N171" s="205"/>
      <c r="O171" s="72"/>
      <c r="P171" s="72"/>
      <c r="Q171" s="72"/>
      <c r="R171" s="72"/>
      <c r="S171" s="72"/>
      <c r="T171" s="73"/>
      <c r="U171" s="35"/>
      <c r="V171" s="35"/>
      <c r="W171" s="35"/>
      <c r="X171" s="35"/>
      <c r="Y171" s="35"/>
      <c r="Z171" s="35"/>
      <c r="AA171" s="35"/>
      <c r="AB171" s="35"/>
      <c r="AC171" s="35"/>
      <c r="AD171" s="35"/>
      <c r="AE171" s="35"/>
      <c r="AT171" s="18" t="s">
        <v>161</v>
      </c>
      <c r="AU171" s="18" t="s">
        <v>153</v>
      </c>
    </row>
    <row r="172" spans="1:65" s="2" customFormat="1" ht="16.5" customHeight="1">
      <c r="A172" s="35"/>
      <c r="B172" s="36"/>
      <c r="C172" s="188" t="s">
        <v>304</v>
      </c>
      <c r="D172" s="188" t="s">
        <v>155</v>
      </c>
      <c r="E172" s="189" t="s">
        <v>1168</v>
      </c>
      <c r="F172" s="190" t="s">
        <v>1169</v>
      </c>
      <c r="G172" s="191" t="s">
        <v>350</v>
      </c>
      <c r="H172" s="192">
        <v>20</v>
      </c>
      <c r="I172" s="193"/>
      <c r="J172" s="194">
        <f>ROUND(I172*H172,2)</f>
        <v>0</v>
      </c>
      <c r="K172" s="190" t="s">
        <v>1</v>
      </c>
      <c r="L172" s="40"/>
      <c r="M172" s="195" t="s">
        <v>1</v>
      </c>
      <c r="N172" s="196" t="s">
        <v>45</v>
      </c>
      <c r="O172" s="72"/>
      <c r="P172" s="197">
        <f>O172*H172</f>
        <v>0</v>
      </c>
      <c r="Q172" s="197">
        <v>0</v>
      </c>
      <c r="R172" s="197">
        <f>Q172*H172</f>
        <v>0</v>
      </c>
      <c r="S172" s="197">
        <v>0</v>
      </c>
      <c r="T172" s="198">
        <f>S172*H172</f>
        <v>0</v>
      </c>
      <c r="U172" s="35"/>
      <c r="V172" s="35"/>
      <c r="W172" s="35"/>
      <c r="X172" s="35"/>
      <c r="Y172" s="35"/>
      <c r="Z172" s="35"/>
      <c r="AA172" s="35"/>
      <c r="AB172" s="35"/>
      <c r="AC172" s="35"/>
      <c r="AD172" s="35"/>
      <c r="AE172" s="35"/>
      <c r="AR172" s="199" t="s">
        <v>159</v>
      </c>
      <c r="AT172" s="199" t="s">
        <v>155</v>
      </c>
      <c r="AU172" s="199" t="s">
        <v>153</v>
      </c>
      <c r="AY172" s="18" t="s">
        <v>152</v>
      </c>
      <c r="BE172" s="200">
        <f>IF(N172="základní",J172,0)</f>
        <v>0</v>
      </c>
      <c r="BF172" s="200">
        <f>IF(N172="snížená",J172,0)</f>
        <v>0</v>
      </c>
      <c r="BG172" s="200">
        <f>IF(N172="zákl. přenesená",J172,0)</f>
        <v>0</v>
      </c>
      <c r="BH172" s="200">
        <f>IF(N172="sníž. přenesená",J172,0)</f>
        <v>0</v>
      </c>
      <c r="BI172" s="200">
        <f>IF(N172="nulová",J172,0)</f>
        <v>0</v>
      </c>
      <c r="BJ172" s="18" t="s">
        <v>88</v>
      </c>
      <c r="BK172" s="200">
        <f>ROUND(I172*H172,2)</f>
        <v>0</v>
      </c>
      <c r="BL172" s="18" t="s">
        <v>159</v>
      </c>
      <c r="BM172" s="199" t="s">
        <v>1170</v>
      </c>
    </row>
    <row r="173" spans="1:65" s="2" customFormat="1" ht="11.25">
      <c r="A173" s="35"/>
      <c r="B173" s="36"/>
      <c r="C173" s="37"/>
      <c r="D173" s="201" t="s">
        <v>161</v>
      </c>
      <c r="E173" s="37"/>
      <c r="F173" s="202" t="s">
        <v>1169</v>
      </c>
      <c r="G173" s="37"/>
      <c r="H173" s="37"/>
      <c r="I173" s="203"/>
      <c r="J173" s="37"/>
      <c r="K173" s="37"/>
      <c r="L173" s="40"/>
      <c r="M173" s="204"/>
      <c r="N173" s="205"/>
      <c r="O173" s="72"/>
      <c r="P173" s="72"/>
      <c r="Q173" s="72"/>
      <c r="R173" s="72"/>
      <c r="S173" s="72"/>
      <c r="T173" s="73"/>
      <c r="U173" s="35"/>
      <c r="V173" s="35"/>
      <c r="W173" s="35"/>
      <c r="X173" s="35"/>
      <c r="Y173" s="35"/>
      <c r="Z173" s="35"/>
      <c r="AA173" s="35"/>
      <c r="AB173" s="35"/>
      <c r="AC173" s="35"/>
      <c r="AD173" s="35"/>
      <c r="AE173" s="35"/>
      <c r="AT173" s="18" t="s">
        <v>161</v>
      </c>
      <c r="AU173" s="18" t="s">
        <v>153</v>
      </c>
    </row>
    <row r="174" spans="1:65" s="2" customFormat="1" ht="16.5" customHeight="1">
      <c r="A174" s="35"/>
      <c r="B174" s="36"/>
      <c r="C174" s="188" t="s">
        <v>310</v>
      </c>
      <c r="D174" s="188" t="s">
        <v>155</v>
      </c>
      <c r="E174" s="189" t="s">
        <v>1171</v>
      </c>
      <c r="F174" s="190" t="s">
        <v>1172</v>
      </c>
      <c r="G174" s="191" t="s">
        <v>350</v>
      </c>
      <c r="H174" s="192">
        <v>40</v>
      </c>
      <c r="I174" s="193"/>
      <c r="J174" s="194">
        <f>ROUND(I174*H174,2)</f>
        <v>0</v>
      </c>
      <c r="K174" s="190" t="s">
        <v>1</v>
      </c>
      <c r="L174" s="40"/>
      <c r="M174" s="195" t="s">
        <v>1</v>
      </c>
      <c r="N174" s="196" t="s">
        <v>45</v>
      </c>
      <c r="O174" s="72"/>
      <c r="P174" s="197">
        <f>O174*H174</f>
        <v>0</v>
      </c>
      <c r="Q174" s="197">
        <v>0</v>
      </c>
      <c r="R174" s="197">
        <f>Q174*H174</f>
        <v>0</v>
      </c>
      <c r="S174" s="197">
        <v>0</v>
      </c>
      <c r="T174" s="198">
        <f>S174*H174</f>
        <v>0</v>
      </c>
      <c r="U174" s="35"/>
      <c r="V174" s="35"/>
      <c r="W174" s="35"/>
      <c r="X174" s="35"/>
      <c r="Y174" s="35"/>
      <c r="Z174" s="35"/>
      <c r="AA174" s="35"/>
      <c r="AB174" s="35"/>
      <c r="AC174" s="35"/>
      <c r="AD174" s="35"/>
      <c r="AE174" s="35"/>
      <c r="AR174" s="199" t="s">
        <v>159</v>
      </c>
      <c r="AT174" s="199" t="s">
        <v>155</v>
      </c>
      <c r="AU174" s="199" t="s">
        <v>153</v>
      </c>
      <c r="AY174" s="18" t="s">
        <v>152</v>
      </c>
      <c r="BE174" s="200">
        <f>IF(N174="základní",J174,0)</f>
        <v>0</v>
      </c>
      <c r="BF174" s="200">
        <f>IF(N174="snížená",J174,0)</f>
        <v>0</v>
      </c>
      <c r="BG174" s="200">
        <f>IF(N174="zákl. přenesená",J174,0)</f>
        <v>0</v>
      </c>
      <c r="BH174" s="200">
        <f>IF(N174="sníž. přenesená",J174,0)</f>
        <v>0</v>
      </c>
      <c r="BI174" s="200">
        <f>IF(N174="nulová",J174,0)</f>
        <v>0</v>
      </c>
      <c r="BJ174" s="18" t="s">
        <v>88</v>
      </c>
      <c r="BK174" s="200">
        <f>ROUND(I174*H174,2)</f>
        <v>0</v>
      </c>
      <c r="BL174" s="18" t="s">
        <v>159</v>
      </c>
      <c r="BM174" s="199" t="s">
        <v>1173</v>
      </c>
    </row>
    <row r="175" spans="1:65" s="2" customFormat="1" ht="11.25">
      <c r="A175" s="35"/>
      <c r="B175" s="36"/>
      <c r="C175" s="37"/>
      <c r="D175" s="201" t="s">
        <v>161</v>
      </c>
      <c r="E175" s="37"/>
      <c r="F175" s="202" t="s">
        <v>1172</v>
      </c>
      <c r="G175" s="37"/>
      <c r="H175" s="37"/>
      <c r="I175" s="203"/>
      <c r="J175" s="37"/>
      <c r="K175" s="37"/>
      <c r="L175" s="40"/>
      <c r="M175" s="204"/>
      <c r="N175" s="205"/>
      <c r="O175" s="72"/>
      <c r="P175" s="72"/>
      <c r="Q175" s="72"/>
      <c r="R175" s="72"/>
      <c r="S175" s="72"/>
      <c r="T175" s="73"/>
      <c r="U175" s="35"/>
      <c r="V175" s="35"/>
      <c r="W175" s="35"/>
      <c r="X175" s="35"/>
      <c r="Y175" s="35"/>
      <c r="Z175" s="35"/>
      <c r="AA175" s="35"/>
      <c r="AB175" s="35"/>
      <c r="AC175" s="35"/>
      <c r="AD175" s="35"/>
      <c r="AE175" s="35"/>
      <c r="AT175" s="18" t="s">
        <v>161</v>
      </c>
      <c r="AU175" s="18" t="s">
        <v>153</v>
      </c>
    </row>
    <row r="176" spans="1:65" s="2" customFormat="1" ht="16.5" customHeight="1">
      <c r="A176" s="35"/>
      <c r="B176" s="36"/>
      <c r="C176" s="188" t="s">
        <v>317</v>
      </c>
      <c r="D176" s="188" t="s">
        <v>155</v>
      </c>
      <c r="E176" s="189" t="s">
        <v>1174</v>
      </c>
      <c r="F176" s="190" t="s">
        <v>1175</v>
      </c>
      <c r="G176" s="191" t="s">
        <v>921</v>
      </c>
      <c r="H176" s="192">
        <v>1</v>
      </c>
      <c r="I176" s="193"/>
      <c r="J176" s="194">
        <f>ROUND(I176*H176,2)</f>
        <v>0</v>
      </c>
      <c r="K176" s="190" t="s">
        <v>1</v>
      </c>
      <c r="L176" s="40"/>
      <c r="M176" s="195" t="s">
        <v>1</v>
      </c>
      <c r="N176" s="196" t="s">
        <v>45</v>
      </c>
      <c r="O176" s="72"/>
      <c r="P176" s="197">
        <f>O176*H176</f>
        <v>0</v>
      </c>
      <c r="Q176" s="197">
        <v>0</v>
      </c>
      <c r="R176" s="197">
        <f>Q176*H176</f>
        <v>0</v>
      </c>
      <c r="S176" s="197">
        <v>0</v>
      </c>
      <c r="T176" s="198">
        <f>S176*H176</f>
        <v>0</v>
      </c>
      <c r="U176" s="35"/>
      <c r="V176" s="35"/>
      <c r="W176" s="35"/>
      <c r="X176" s="35"/>
      <c r="Y176" s="35"/>
      <c r="Z176" s="35"/>
      <c r="AA176" s="35"/>
      <c r="AB176" s="35"/>
      <c r="AC176" s="35"/>
      <c r="AD176" s="35"/>
      <c r="AE176" s="35"/>
      <c r="AR176" s="199" t="s">
        <v>159</v>
      </c>
      <c r="AT176" s="199" t="s">
        <v>155</v>
      </c>
      <c r="AU176" s="199" t="s">
        <v>153</v>
      </c>
      <c r="AY176" s="18" t="s">
        <v>152</v>
      </c>
      <c r="BE176" s="200">
        <f>IF(N176="základní",J176,0)</f>
        <v>0</v>
      </c>
      <c r="BF176" s="200">
        <f>IF(N176="snížená",J176,0)</f>
        <v>0</v>
      </c>
      <c r="BG176" s="200">
        <f>IF(N176="zákl. přenesená",J176,0)</f>
        <v>0</v>
      </c>
      <c r="BH176" s="200">
        <f>IF(N176="sníž. přenesená",J176,0)</f>
        <v>0</v>
      </c>
      <c r="BI176" s="200">
        <f>IF(N176="nulová",J176,0)</f>
        <v>0</v>
      </c>
      <c r="BJ176" s="18" t="s">
        <v>88</v>
      </c>
      <c r="BK176" s="200">
        <f>ROUND(I176*H176,2)</f>
        <v>0</v>
      </c>
      <c r="BL176" s="18" t="s">
        <v>159</v>
      </c>
      <c r="BM176" s="199" t="s">
        <v>1176</v>
      </c>
    </row>
    <row r="177" spans="1:65" s="2" customFormat="1" ht="11.25">
      <c r="A177" s="35"/>
      <c r="B177" s="36"/>
      <c r="C177" s="37"/>
      <c r="D177" s="201" t="s">
        <v>161</v>
      </c>
      <c r="E177" s="37"/>
      <c r="F177" s="202" t="s">
        <v>1175</v>
      </c>
      <c r="G177" s="37"/>
      <c r="H177" s="37"/>
      <c r="I177" s="203"/>
      <c r="J177" s="37"/>
      <c r="K177" s="37"/>
      <c r="L177" s="40"/>
      <c r="M177" s="204"/>
      <c r="N177" s="205"/>
      <c r="O177" s="72"/>
      <c r="P177" s="72"/>
      <c r="Q177" s="72"/>
      <c r="R177" s="72"/>
      <c r="S177" s="72"/>
      <c r="T177" s="73"/>
      <c r="U177" s="35"/>
      <c r="V177" s="35"/>
      <c r="W177" s="35"/>
      <c r="X177" s="35"/>
      <c r="Y177" s="35"/>
      <c r="Z177" s="35"/>
      <c r="AA177" s="35"/>
      <c r="AB177" s="35"/>
      <c r="AC177" s="35"/>
      <c r="AD177" s="35"/>
      <c r="AE177" s="35"/>
      <c r="AT177" s="18" t="s">
        <v>161</v>
      </c>
      <c r="AU177" s="18" t="s">
        <v>153</v>
      </c>
    </row>
    <row r="178" spans="1:65" s="12" customFormat="1" ht="20.85" customHeight="1">
      <c r="B178" s="172"/>
      <c r="C178" s="173"/>
      <c r="D178" s="174" t="s">
        <v>79</v>
      </c>
      <c r="E178" s="186" t="s">
        <v>1177</v>
      </c>
      <c r="F178" s="186" t="s">
        <v>1178</v>
      </c>
      <c r="G178" s="173"/>
      <c r="H178" s="173"/>
      <c r="I178" s="176"/>
      <c r="J178" s="187">
        <f>BK178</f>
        <v>0</v>
      </c>
      <c r="K178" s="173"/>
      <c r="L178" s="178"/>
      <c r="M178" s="179"/>
      <c r="N178" s="180"/>
      <c r="O178" s="180"/>
      <c r="P178" s="181">
        <f>SUM(P179:P210)</f>
        <v>0</v>
      </c>
      <c r="Q178" s="180"/>
      <c r="R178" s="181">
        <f>SUM(R179:R210)</f>
        <v>0</v>
      </c>
      <c r="S178" s="180"/>
      <c r="T178" s="182">
        <f>SUM(T179:T210)</f>
        <v>0</v>
      </c>
      <c r="AR178" s="183" t="s">
        <v>88</v>
      </c>
      <c r="AT178" s="184" t="s">
        <v>79</v>
      </c>
      <c r="AU178" s="184" t="s">
        <v>90</v>
      </c>
      <c r="AY178" s="183" t="s">
        <v>152</v>
      </c>
      <c r="BK178" s="185">
        <f>SUM(BK179:BK210)</f>
        <v>0</v>
      </c>
    </row>
    <row r="179" spans="1:65" s="2" customFormat="1" ht="16.5" customHeight="1">
      <c r="A179" s="35"/>
      <c r="B179" s="36"/>
      <c r="C179" s="188" t="s">
        <v>322</v>
      </c>
      <c r="D179" s="188" t="s">
        <v>155</v>
      </c>
      <c r="E179" s="189" t="s">
        <v>1179</v>
      </c>
      <c r="F179" s="190" t="s">
        <v>1180</v>
      </c>
      <c r="G179" s="191" t="s">
        <v>350</v>
      </c>
      <c r="H179" s="192">
        <v>40</v>
      </c>
      <c r="I179" s="193"/>
      <c r="J179" s="194">
        <f>ROUND(I179*H179,2)</f>
        <v>0</v>
      </c>
      <c r="K179" s="190" t="s">
        <v>1</v>
      </c>
      <c r="L179" s="40"/>
      <c r="M179" s="195" t="s">
        <v>1</v>
      </c>
      <c r="N179" s="196" t="s">
        <v>45</v>
      </c>
      <c r="O179" s="72"/>
      <c r="P179" s="197">
        <f>O179*H179</f>
        <v>0</v>
      </c>
      <c r="Q179" s="197">
        <v>0</v>
      </c>
      <c r="R179" s="197">
        <f>Q179*H179</f>
        <v>0</v>
      </c>
      <c r="S179" s="197">
        <v>0</v>
      </c>
      <c r="T179" s="198">
        <f>S179*H179</f>
        <v>0</v>
      </c>
      <c r="U179" s="35"/>
      <c r="V179" s="35"/>
      <c r="W179" s="35"/>
      <c r="X179" s="35"/>
      <c r="Y179" s="35"/>
      <c r="Z179" s="35"/>
      <c r="AA179" s="35"/>
      <c r="AB179" s="35"/>
      <c r="AC179" s="35"/>
      <c r="AD179" s="35"/>
      <c r="AE179" s="35"/>
      <c r="AR179" s="199" t="s">
        <v>159</v>
      </c>
      <c r="AT179" s="199" t="s">
        <v>155</v>
      </c>
      <c r="AU179" s="199" t="s">
        <v>153</v>
      </c>
      <c r="AY179" s="18" t="s">
        <v>152</v>
      </c>
      <c r="BE179" s="200">
        <f>IF(N179="základní",J179,0)</f>
        <v>0</v>
      </c>
      <c r="BF179" s="200">
        <f>IF(N179="snížená",J179,0)</f>
        <v>0</v>
      </c>
      <c r="BG179" s="200">
        <f>IF(N179="zákl. přenesená",J179,0)</f>
        <v>0</v>
      </c>
      <c r="BH179" s="200">
        <f>IF(N179="sníž. přenesená",J179,0)</f>
        <v>0</v>
      </c>
      <c r="BI179" s="200">
        <f>IF(N179="nulová",J179,0)</f>
        <v>0</v>
      </c>
      <c r="BJ179" s="18" t="s">
        <v>88</v>
      </c>
      <c r="BK179" s="200">
        <f>ROUND(I179*H179,2)</f>
        <v>0</v>
      </c>
      <c r="BL179" s="18" t="s">
        <v>159</v>
      </c>
      <c r="BM179" s="199" t="s">
        <v>1181</v>
      </c>
    </row>
    <row r="180" spans="1:65" s="2" customFormat="1" ht="11.25">
      <c r="A180" s="35"/>
      <c r="B180" s="36"/>
      <c r="C180" s="37"/>
      <c r="D180" s="201" t="s">
        <v>161</v>
      </c>
      <c r="E180" s="37"/>
      <c r="F180" s="202" t="s">
        <v>1180</v>
      </c>
      <c r="G180" s="37"/>
      <c r="H180" s="37"/>
      <c r="I180" s="203"/>
      <c r="J180" s="37"/>
      <c r="K180" s="37"/>
      <c r="L180" s="40"/>
      <c r="M180" s="204"/>
      <c r="N180" s="205"/>
      <c r="O180" s="72"/>
      <c r="P180" s="72"/>
      <c r="Q180" s="72"/>
      <c r="R180" s="72"/>
      <c r="S180" s="72"/>
      <c r="T180" s="73"/>
      <c r="U180" s="35"/>
      <c r="V180" s="35"/>
      <c r="W180" s="35"/>
      <c r="X180" s="35"/>
      <c r="Y180" s="35"/>
      <c r="Z180" s="35"/>
      <c r="AA180" s="35"/>
      <c r="AB180" s="35"/>
      <c r="AC180" s="35"/>
      <c r="AD180" s="35"/>
      <c r="AE180" s="35"/>
      <c r="AT180" s="18" t="s">
        <v>161</v>
      </c>
      <c r="AU180" s="18" t="s">
        <v>153</v>
      </c>
    </row>
    <row r="181" spans="1:65" s="2" customFormat="1" ht="16.5" customHeight="1">
      <c r="A181" s="35"/>
      <c r="B181" s="36"/>
      <c r="C181" s="188" t="s">
        <v>331</v>
      </c>
      <c r="D181" s="188" t="s">
        <v>155</v>
      </c>
      <c r="E181" s="189" t="s">
        <v>1182</v>
      </c>
      <c r="F181" s="190" t="s">
        <v>1183</v>
      </c>
      <c r="G181" s="191" t="s">
        <v>350</v>
      </c>
      <c r="H181" s="192">
        <v>60</v>
      </c>
      <c r="I181" s="193"/>
      <c r="J181" s="194">
        <f>ROUND(I181*H181,2)</f>
        <v>0</v>
      </c>
      <c r="K181" s="190" t="s">
        <v>1</v>
      </c>
      <c r="L181" s="40"/>
      <c r="M181" s="195" t="s">
        <v>1</v>
      </c>
      <c r="N181" s="196" t="s">
        <v>45</v>
      </c>
      <c r="O181" s="72"/>
      <c r="P181" s="197">
        <f>O181*H181</f>
        <v>0</v>
      </c>
      <c r="Q181" s="197">
        <v>0</v>
      </c>
      <c r="R181" s="197">
        <f>Q181*H181</f>
        <v>0</v>
      </c>
      <c r="S181" s="197">
        <v>0</v>
      </c>
      <c r="T181" s="198">
        <f>S181*H181</f>
        <v>0</v>
      </c>
      <c r="U181" s="35"/>
      <c r="V181" s="35"/>
      <c r="W181" s="35"/>
      <c r="X181" s="35"/>
      <c r="Y181" s="35"/>
      <c r="Z181" s="35"/>
      <c r="AA181" s="35"/>
      <c r="AB181" s="35"/>
      <c r="AC181" s="35"/>
      <c r="AD181" s="35"/>
      <c r="AE181" s="35"/>
      <c r="AR181" s="199" t="s">
        <v>159</v>
      </c>
      <c r="AT181" s="199" t="s">
        <v>155</v>
      </c>
      <c r="AU181" s="199" t="s">
        <v>153</v>
      </c>
      <c r="AY181" s="18" t="s">
        <v>152</v>
      </c>
      <c r="BE181" s="200">
        <f>IF(N181="základní",J181,0)</f>
        <v>0</v>
      </c>
      <c r="BF181" s="200">
        <f>IF(N181="snížená",J181,0)</f>
        <v>0</v>
      </c>
      <c r="BG181" s="200">
        <f>IF(N181="zákl. přenesená",J181,0)</f>
        <v>0</v>
      </c>
      <c r="BH181" s="200">
        <f>IF(N181="sníž. přenesená",J181,0)</f>
        <v>0</v>
      </c>
      <c r="BI181" s="200">
        <f>IF(N181="nulová",J181,0)</f>
        <v>0</v>
      </c>
      <c r="BJ181" s="18" t="s">
        <v>88</v>
      </c>
      <c r="BK181" s="200">
        <f>ROUND(I181*H181,2)</f>
        <v>0</v>
      </c>
      <c r="BL181" s="18" t="s">
        <v>159</v>
      </c>
      <c r="BM181" s="199" t="s">
        <v>1184</v>
      </c>
    </row>
    <row r="182" spans="1:65" s="2" customFormat="1" ht="11.25">
      <c r="A182" s="35"/>
      <c r="B182" s="36"/>
      <c r="C182" s="37"/>
      <c r="D182" s="201" t="s">
        <v>161</v>
      </c>
      <c r="E182" s="37"/>
      <c r="F182" s="202" t="s">
        <v>1183</v>
      </c>
      <c r="G182" s="37"/>
      <c r="H182" s="37"/>
      <c r="I182" s="203"/>
      <c r="J182" s="37"/>
      <c r="K182" s="37"/>
      <c r="L182" s="40"/>
      <c r="M182" s="204"/>
      <c r="N182" s="205"/>
      <c r="O182" s="72"/>
      <c r="P182" s="72"/>
      <c r="Q182" s="72"/>
      <c r="R182" s="72"/>
      <c r="S182" s="72"/>
      <c r="T182" s="73"/>
      <c r="U182" s="35"/>
      <c r="V182" s="35"/>
      <c r="W182" s="35"/>
      <c r="X182" s="35"/>
      <c r="Y182" s="35"/>
      <c r="Z182" s="35"/>
      <c r="AA182" s="35"/>
      <c r="AB182" s="35"/>
      <c r="AC182" s="35"/>
      <c r="AD182" s="35"/>
      <c r="AE182" s="35"/>
      <c r="AT182" s="18" t="s">
        <v>161</v>
      </c>
      <c r="AU182" s="18" t="s">
        <v>153</v>
      </c>
    </row>
    <row r="183" spans="1:65" s="2" customFormat="1" ht="16.5" customHeight="1">
      <c r="A183" s="35"/>
      <c r="B183" s="36"/>
      <c r="C183" s="188" t="s">
        <v>340</v>
      </c>
      <c r="D183" s="188" t="s">
        <v>155</v>
      </c>
      <c r="E183" s="189" t="s">
        <v>1185</v>
      </c>
      <c r="F183" s="190" t="s">
        <v>1186</v>
      </c>
      <c r="G183" s="191" t="s">
        <v>350</v>
      </c>
      <c r="H183" s="192">
        <v>40</v>
      </c>
      <c r="I183" s="193"/>
      <c r="J183" s="194">
        <f>ROUND(I183*H183,2)</f>
        <v>0</v>
      </c>
      <c r="K183" s="190" t="s">
        <v>1</v>
      </c>
      <c r="L183" s="40"/>
      <c r="M183" s="195" t="s">
        <v>1</v>
      </c>
      <c r="N183" s="196" t="s">
        <v>45</v>
      </c>
      <c r="O183" s="72"/>
      <c r="P183" s="197">
        <f>O183*H183</f>
        <v>0</v>
      </c>
      <c r="Q183" s="197">
        <v>0</v>
      </c>
      <c r="R183" s="197">
        <f>Q183*H183</f>
        <v>0</v>
      </c>
      <c r="S183" s="197">
        <v>0</v>
      </c>
      <c r="T183" s="198">
        <f>S183*H183</f>
        <v>0</v>
      </c>
      <c r="U183" s="35"/>
      <c r="V183" s="35"/>
      <c r="W183" s="35"/>
      <c r="X183" s="35"/>
      <c r="Y183" s="35"/>
      <c r="Z183" s="35"/>
      <c r="AA183" s="35"/>
      <c r="AB183" s="35"/>
      <c r="AC183" s="35"/>
      <c r="AD183" s="35"/>
      <c r="AE183" s="35"/>
      <c r="AR183" s="199" t="s">
        <v>159</v>
      </c>
      <c r="AT183" s="199" t="s">
        <v>155</v>
      </c>
      <c r="AU183" s="199" t="s">
        <v>153</v>
      </c>
      <c r="AY183" s="18" t="s">
        <v>152</v>
      </c>
      <c r="BE183" s="200">
        <f>IF(N183="základní",J183,0)</f>
        <v>0</v>
      </c>
      <c r="BF183" s="200">
        <f>IF(N183="snížená",J183,0)</f>
        <v>0</v>
      </c>
      <c r="BG183" s="200">
        <f>IF(N183="zákl. přenesená",J183,0)</f>
        <v>0</v>
      </c>
      <c r="BH183" s="200">
        <f>IF(N183="sníž. přenesená",J183,0)</f>
        <v>0</v>
      </c>
      <c r="BI183" s="200">
        <f>IF(N183="nulová",J183,0)</f>
        <v>0</v>
      </c>
      <c r="BJ183" s="18" t="s">
        <v>88</v>
      </c>
      <c r="BK183" s="200">
        <f>ROUND(I183*H183,2)</f>
        <v>0</v>
      </c>
      <c r="BL183" s="18" t="s">
        <v>159</v>
      </c>
      <c r="BM183" s="199" t="s">
        <v>1187</v>
      </c>
    </row>
    <row r="184" spans="1:65" s="2" customFormat="1" ht="11.25">
      <c r="A184" s="35"/>
      <c r="B184" s="36"/>
      <c r="C184" s="37"/>
      <c r="D184" s="201" t="s">
        <v>161</v>
      </c>
      <c r="E184" s="37"/>
      <c r="F184" s="202" t="s">
        <v>1186</v>
      </c>
      <c r="G184" s="37"/>
      <c r="H184" s="37"/>
      <c r="I184" s="203"/>
      <c r="J184" s="37"/>
      <c r="K184" s="37"/>
      <c r="L184" s="40"/>
      <c r="M184" s="204"/>
      <c r="N184" s="205"/>
      <c r="O184" s="72"/>
      <c r="P184" s="72"/>
      <c r="Q184" s="72"/>
      <c r="R184" s="72"/>
      <c r="S184" s="72"/>
      <c r="T184" s="73"/>
      <c r="U184" s="35"/>
      <c r="V184" s="35"/>
      <c r="W184" s="35"/>
      <c r="X184" s="35"/>
      <c r="Y184" s="35"/>
      <c r="Z184" s="35"/>
      <c r="AA184" s="35"/>
      <c r="AB184" s="35"/>
      <c r="AC184" s="35"/>
      <c r="AD184" s="35"/>
      <c r="AE184" s="35"/>
      <c r="AT184" s="18" t="s">
        <v>161</v>
      </c>
      <c r="AU184" s="18" t="s">
        <v>153</v>
      </c>
    </row>
    <row r="185" spans="1:65" s="2" customFormat="1" ht="16.5" customHeight="1">
      <c r="A185" s="35"/>
      <c r="B185" s="36"/>
      <c r="C185" s="188" t="s">
        <v>347</v>
      </c>
      <c r="D185" s="188" t="s">
        <v>155</v>
      </c>
      <c r="E185" s="189" t="s">
        <v>1188</v>
      </c>
      <c r="F185" s="190" t="s">
        <v>1189</v>
      </c>
      <c r="G185" s="191" t="s">
        <v>350</v>
      </c>
      <c r="H185" s="192">
        <v>100</v>
      </c>
      <c r="I185" s="193"/>
      <c r="J185" s="194">
        <f>ROUND(I185*H185,2)</f>
        <v>0</v>
      </c>
      <c r="K185" s="190" t="s">
        <v>1</v>
      </c>
      <c r="L185" s="40"/>
      <c r="M185" s="195" t="s">
        <v>1</v>
      </c>
      <c r="N185" s="196" t="s">
        <v>45</v>
      </c>
      <c r="O185" s="72"/>
      <c r="P185" s="197">
        <f>O185*H185</f>
        <v>0</v>
      </c>
      <c r="Q185" s="197">
        <v>0</v>
      </c>
      <c r="R185" s="197">
        <f>Q185*H185</f>
        <v>0</v>
      </c>
      <c r="S185" s="197">
        <v>0</v>
      </c>
      <c r="T185" s="198">
        <f>S185*H185</f>
        <v>0</v>
      </c>
      <c r="U185" s="35"/>
      <c r="V185" s="35"/>
      <c r="W185" s="35"/>
      <c r="X185" s="35"/>
      <c r="Y185" s="35"/>
      <c r="Z185" s="35"/>
      <c r="AA185" s="35"/>
      <c r="AB185" s="35"/>
      <c r="AC185" s="35"/>
      <c r="AD185" s="35"/>
      <c r="AE185" s="35"/>
      <c r="AR185" s="199" t="s">
        <v>159</v>
      </c>
      <c r="AT185" s="199" t="s">
        <v>155</v>
      </c>
      <c r="AU185" s="199" t="s">
        <v>153</v>
      </c>
      <c r="AY185" s="18" t="s">
        <v>152</v>
      </c>
      <c r="BE185" s="200">
        <f>IF(N185="základní",J185,0)</f>
        <v>0</v>
      </c>
      <c r="BF185" s="200">
        <f>IF(N185="snížená",J185,0)</f>
        <v>0</v>
      </c>
      <c r="BG185" s="200">
        <f>IF(N185="zákl. přenesená",J185,0)</f>
        <v>0</v>
      </c>
      <c r="BH185" s="200">
        <f>IF(N185="sníž. přenesená",J185,0)</f>
        <v>0</v>
      </c>
      <c r="BI185" s="200">
        <f>IF(N185="nulová",J185,0)</f>
        <v>0</v>
      </c>
      <c r="BJ185" s="18" t="s">
        <v>88</v>
      </c>
      <c r="BK185" s="200">
        <f>ROUND(I185*H185,2)</f>
        <v>0</v>
      </c>
      <c r="BL185" s="18" t="s">
        <v>159</v>
      </c>
      <c r="BM185" s="199" t="s">
        <v>1190</v>
      </c>
    </row>
    <row r="186" spans="1:65" s="2" customFormat="1" ht="11.25">
      <c r="A186" s="35"/>
      <c r="B186" s="36"/>
      <c r="C186" s="37"/>
      <c r="D186" s="201" t="s">
        <v>161</v>
      </c>
      <c r="E186" s="37"/>
      <c r="F186" s="202" t="s">
        <v>1189</v>
      </c>
      <c r="G186" s="37"/>
      <c r="H186" s="37"/>
      <c r="I186" s="203"/>
      <c r="J186" s="37"/>
      <c r="K186" s="37"/>
      <c r="L186" s="40"/>
      <c r="M186" s="204"/>
      <c r="N186" s="205"/>
      <c r="O186" s="72"/>
      <c r="P186" s="72"/>
      <c r="Q186" s="72"/>
      <c r="R186" s="72"/>
      <c r="S186" s="72"/>
      <c r="T186" s="73"/>
      <c r="U186" s="35"/>
      <c r="V186" s="35"/>
      <c r="W186" s="35"/>
      <c r="X186" s="35"/>
      <c r="Y186" s="35"/>
      <c r="Z186" s="35"/>
      <c r="AA186" s="35"/>
      <c r="AB186" s="35"/>
      <c r="AC186" s="35"/>
      <c r="AD186" s="35"/>
      <c r="AE186" s="35"/>
      <c r="AT186" s="18" t="s">
        <v>161</v>
      </c>
      <c r="AU186" s="18" t="s">
        <v>153</v>
      </c>
    </row>
    <row r="187" spans="1:65" s="2" customFormat="1" ht="16.5" customHeight="1">
      <c r="A187" s="35"/>
      <c r="B187" s="36"/>
      <c r="C187" s="188" t="s">
        <v>354</v>
      </c>
      <c r="D187" s="188" t="s">
        <v>155</v>
      </c>
      <c r="E187" s="189" t="s">
        <v>1191</v>
      </c>
      <c r="F187" s="190" t="s">
        <v>1192</v>
      </c>
      <c r="G187" s="191" t="s">
        <v>921</v>
      </c>
      <c r="H187" s="192">
        <v>200</v>
      </c>
      <c r="I187" s="193"/>
      <c r="J187" s="194">
        <f>ROUND(I187*H187,2)</f>
        <v>0</v>
      </c>
      <c r="K187" s="190" t="s">
        <v>1</v>
      </c>
      <c r="L187" s="40"/>
      <c r="M187" s="195" t="s">
        <v>1</v>
      </c>
      <c r="N187" s="196" t="s">
        <v>45</v>
      </c>
      <c r="O187" s="72"/>
      <c r="P187" s="197">
        <f>O187*H187</f>
        <v>0</v>
      </c>
      <c r="Q187" s="197">
        <v>0</v>
      </c>
      <c r="R187" s="197">
        <f>Q187*H187</f>
        <v>0</v>
      </c>
      <c r="S187" s="197">
        <v>0</v>
      </c>
      <c r="T187" s="198">
        <f>S187*H187</f>
        <v>0</v>
      </c>
      <c r="U187" s="35"/>
      <c r="V187" s="35"/>
      <c r="W187" s="35"/>
      <c r="X187" s="35"/>
      <c r="Y187" s="35"/>
      <c r="Z187" s="35"/>
      <c r="AA187" s="35"/>
      <c r="AB187" s="35"/>
      <c r="AC187" s="35"/>
      <c r="AD187" s="35"/>
      <c r="AE187" s="35"/>
      <c r="AR187" s="199" t="s">
        <v>159</v>
      </c>
      <c r="AT187" s="199" t="s">
        <v>155</v>
      </c>
      <c r="AU187" s="199" t="s">
        <v>153</v>
      </c>
      <c r="AY187" s="18" t="s">
        <v>152</v>
      </c>
      <c r="BE187" s="200">
        <f>IF(N187="základní",J187,0)</f>
        <v>0</v>
      </c>
      <c r="BF187" s="200">
        <f>IF(N187="snížená",J187,0)</f>
        <v>0</v>
      </c>
      <c r="BG187" s="200">
        <f>IF(N187="zákl. přenesená",J187,0)</f>
        <v>0</v>
      </c>
      <c r="BH187" s="200">
        <f>IF(N187="sníž. přenesená",J187,0)</f>
        <v>0</v>
      </c>
      <c r="BI187" s="200">
        <f>IF(N187="nulová",J187,0)</f>
        <v>0</v>
      </c>
      <c r="BJ187" s="18" t="s">
        <v>88</v>
      </c>
      <c r="BK187" s="200">
        <f>ROUND(I187*H187,2)</f>
        <v>0</v>
      </c>
      <c r="BL187" s="18" t="s">
        <v>159</v>
      </c>
      <c r="BM187" s="199" t="s">
        <v>1193</v>
      </c>
    </row>
    <row r="188" spans="1:65" s="2" customFormat="1" ht="11.25">
      <c r="A188" s="35"/>
      <c r="B188" s="36"/>
      <c r="C188" s="37"/>
      <c r="D188" s="201" t="s">
        <v>161</v>
      </c>
      <c r="E188" s="37"/>
      <c r="F188" s="202" t="s">
        <v>1192</v>
      </c>
      <c r="G188" s="37"/>
      <c r="H188" s="37"/>
      <c r="I188" s="203"/>
      <c r="J188" s="37"/>
      <c r="K188" s="37"/>
      <c r="L188" s="40"/>
      <c r="M188" s="204"/>
      <c r="N188" s="205"/>
      <c r="O188" s="72"/>
      <c r="P188" s="72"/>
      <c r="Q188" s="72"/>
      <c r="R188" s="72"/>
      <c r="S188" s="72"/>
      <c r="T188" s="73"/>
      <c r="U188" s="35"/>
      <c r="V188" s="35"/>
      <c r="W188" s="35"/>
      <c r="X188" s="35"/>
      <c r="Y188" s="35"/>
      <c r="Z188" s="35"/>
      <c r="AA188" s="35"/>
      <c r="AB188" s="35"/>
      <c r="AC188" s="35"/>
      <c r="AD188" s="35"/>
      <c r="AE188" s="35"/>
      <c r="AT188" s="18" t="s">
        <v>161</v>
      </c>
      <c r="AU188" s="18" t="s">
        <v>153</v>
      </c>
    </row>
    <row r="189" spans="1:65" s="2" customFormat="1" ht="16.5" customHeight="1">
      <c r="A189" s="35"/>
      <c r="B189" s="36"/>
      <c r="C189" s="188" t="s">
        <v>361</v>
      </c>
      <c r="D189" s="188" t="s">
        <v>155</v>
      </c>
      <c r="E189" s="189" t="s">
        <v>1194</v>
      </c>
      <c r="F189" s="190" t="s">
        <v>1195</v>
      </c>
      <c r="G189" s="191" t="s">
        <v>350</v>
      </c>
      <c r="H189" s="192">
        <v>20</v>
      </c>
      <c r="I189" s="193"/>
      <c r="J189" s="194">
        <f>ROUND(I189*H189,2)</f>
        <v>0</v>
      </c>
      <c r="K189" s="190" t="s">
        <v>1</v>
      </c>
      <c r="L189" s="40"/>
      <c r="M189" s="195" t="s">
        <v>1</v>
      </c>
      <c r="N189" s="196" t="s">
        <v>45</v>
      </c>
      <c r="O189" s="72"/>
      <c r="P189" s="197">
        <f>O189*H189</f>
        <v>0</v>
      </c>
      <c r="Q189" s="197">
        <v>0</v>
      </c>
      <c r="R189" s="197">
        <f>Q189*H189</f>
        <v>0</v>
      </c>
      <c r="S189" s="197">
        <v>0</v>
      </c>
      <c r="T189" s="198">
        <f>S189*H189</f>
        <v>0</v>
      </c>
      <c r="U189" s="35"/>
      <c r="V189" s="35"/>
      <c r="W189" s="35"/>
      <c r="X189" s="35"/>
      <c r="Y189" s="35"/>
      <c r="Z189" s="35"/>
      <c r="AA189" s="35"/>
      <c r="AB189" s="35"/>
      <c r="AC189" s="35"/>
      <c r="AD189" s="35"/>
      <c r="AE189" s="35"/>
      <c r="AR189" s="199" t="s">
        <v>159</v>
      </c>
      <c r="AT189" s="199" t="s">
        <v>155</v>
      </c>
      <c r="AU189" s="199" t="s">
        <v>153</v>
      </c>
      <c r="AY189" s="18" t="s">
        <v>152</v>
      </c>
      <c r="BE189" s="200">
        <f>IF(N189="základní",J189,0)</f>
        <v>0</v>
      </c>
      <c r="BF189" s="200">
        <f>IF(N189="snížená",J189,0)</f>
        <v>0</v>
      </c>
      <c r="BG189" s="200">
        <f>IF(N189="zákl. přenesená",J189,0)</f>
        <v>0</v>
      </c>
      <c r="BH189" s="200">
        <f>IF(N189="sníž. přenesená",J189,0)</f>
        <v>0</v>
      </c>
      <c r="BI189" s="200">
        <f>IF(N189="nulová",J189,0)</f>
        <v>0</v>
      </c>
      <c r="BJ189" s="18" t="s">
        <v>88</v>
      </c>
      <c r="BK189" s="200">
        <f>ROUND(I189*H189,2)</f>
        <v>0</v>
      </c>
      <c r="BL189" s="18" t="s">
        <v>159</v>
      </c>
      <c r="BM189" s="199" t="s">
        <v>1196</v>
      </c>
    </row>
    <row r="190" spans="1:65" s="2" customFormat="1" ht="11.25">
      <c r="A190" s="35"/>
      <c r="B190" s="36"/>
      <c r="C190" s="37"/>
      <c r="D190" s="201" t="s">
        <v>161</v>
      </c>
      <c r="E190" s="37"/>
      <c r="F190" s="202" t="s">
        <v>1195</v>
      </c>
      <c r="G190" s="37"/>
      <c r="H190" s="37"/>
      <c r="I190" s="203"/>
      <c r="J190" s="37"/>
      <c r="K190" s="37"/>
      <c r="L190" s="40"/>
      <c r="M190" s="204"/>
      <c r="N190" s="205"/>
      <c r="O190" s="72"/>
      <c r="P190" s="72"/>
      <c r="Q190" s="72"/>
      <c r="R190" s="72"/>
      <c r="S190" s="72"/>
      <c r="T190" s="73"/>
      <c r="U190" s="35"/>
      <c r="V190" s="35"/>
      <c r="W190" s="35"/>
      <c r="X190" s="35"/>
      <c r="Y190" s="35"/>
      <c r="Z190" s="35"/>
      <c r="AA190" s="35"/>
      <c r="AB190" s="35"/>
      <c r="AC190" s="35"/>
      <c r="AD190" s="35"/>
      <c r="AE190" s="35"/>
      <c r="AT190" s="18" t="s">
        <v>161</v>
      </c>
      <c r="AU190" s="18" t="s">
        <v>153</v>
      </c>
    </row>
    <row r="191" spans="1:65" s="2" customFormat="1" ht="16.5" customHeight="1">
      <c r="A191" s="35"/>
      <c r="B191" s="36"/>
      <c r="C191" s="188" t="s">
        <v>366</v>
      </c>
      <c r="D191" s="188" t="s">
        <v>155</v>
      </c>
      <c r="E191" s="189" t="s">
        <v>1197</v>
      </c>
      <c r="F191" s="190" t="s">
        <v>1198</v>
      </c>
      <c r="G191" s="191" t="s">
        <v>921</v>
      </c>
      <c r="H191" s="192">
        <v>25</v>
      </c>
      <c r="I191" s="193"/>
      <c r="J191" s="194">
        <f>ROUND(I191*H191,2)</f>
        <v>0</v>
      </c>
      <c r="K191" s="190" t="s">
        <v>1</v>
      </c>
      <c r="L191" s="40"/>
      <c r="M191" s="195" t="s">
        <v>1</v>
      </c>
      <c r="N191" s="196" t="s">
        <v>45</v>
      </c>
      <c r="O191" s="72"/>
      <c r="P191" s="197">
        <f>O191*H191</f>
        <v>0</v>
      </c>
      <c r="Q191" s="197">
        <v>0</v>
      </c>
      <c r="R191" s="197">
        <f>Q191*H191</f>
        <v>0</v>
      </c>
      <c r="S191" s="197">
        <v>0</v>
      </c>
      <c r="T191" s="198">
        <f>S191*H191</f>
        <v>0</v>
      </c>
      <c r="U191" s="35"/>
      <c r="V191" s="35"/>
      <c r="W191" s="35"/>
      <c r="X191" s="35"/>
      <c r="Y191" s="35"/>
      <c r="Z191" s="35"/>
      <c r="AA191" s="35"/>
      <c r="AB191" s="35"/>
      <c r="AC191" s="35"/>
      <c r="AD191" s="35"/>
      <c r="AE191" s="35"/>
      <c r="AR191" s="199" t="s">
        <v>159</v>
      </c>
      <c r="AT191" s="199" t="s">
        <v>155</v>
      </c>
      <c r="AU191" s="199" t="s">
        <v>153</v>
      </c>
      <c r="AY191" s="18" t="s">
        <v>152</v>
      </c>
      <c r="BE191" s="200">
        <f>IF(N191="základní",J191,0)</f>
        <v>0</v>
      </c>
      <c r="BF191" s="200">
        <f>IF(N191="snížená",J191,0)</f>
        <v>0</v>
      </c>
      <c r="BG191" s="200">
        <f>IF(N191="zákl. přenesená",J191,0)</f>
        <v>0</v>
      </c>
      <c r="BH191" s="200">
        <f>IF(N191="sníž. přenesená",J191,0)</f>
        <v>0</v>
      </c>
      <c r="BI191" s="200">
        <f>IF(N191="nulová",J191,0)</f>
        <v>0</v>
      </c>
      <c r="BJ191" s="18" t="s">
        <v>88</v>
      </c>
      <c r="BK191" s="200">
        <f>ROUND(I191*H191,2)</f>
        <v>0</v>
      </c>
      <c r="BL191" s="18" t="s">
        <v>159</v>
      </c>
      <c r="BM191" s="199" t="s">
        <v>1199</v>
      </c>
    </row>
    <row r="192" spans="1:65" s="2" customFormat="1" ht="11.25">
      <c r="A192" s="35"/>
      <c r="B192" s="36"/>
      <c r="C192" s="37"/>
      <c r="D192" s="201" t="s">
        <v>161</v>
      </c>
      <c r="E192" s="37"/>
      <c r="F192" s="202" t="s">
        <v>1198</v>
      </c>
      <c r="G192" s="37"/>
      <c r="H192" s="37"/>
      <c r="I192" s="203"/>
      <c r="J192" s="37"/>
      <c r="K192" s="37"/>
      <c r="L192" s="40"/>
      <c r="M192" s="204"/>
      <c r="N192" s="205"/>
      <c r="O192" s="72"/>
      <c r="P192" s="72"/>
      <c r="Q192" s="72"/>
      <c r="R192" s="72"/>
      <c r="S192" s="72"/>
      <c r="T192" s="73"/>
      <c r="U192" s="35"/>
      <c r="V192" s="35"/>
      <c r="W192" s="35"/>
      <c r="X192" s="35"/>
      <c r="Y192" s="35"/>
      <c r="Z192" s="35"/>
      <c r="AA192" s="35"/>
      <c r="AB192" s="35"/>
      <c r="AC192" s="35"/>
      <c r="AD192" s="35"/>
      <c r="AE192" s="35"/>
      <c r="AT192" s="18" t="s">
        <v>161</v>
      </c>
      <c r="AU192" s="18" t="s">
        <v>153</v>
      </c>
    </row>
    <row r="193" spans="1:65" s="2" customFormat="1" ht="16.5" customHeight="1">
      <c r="A193" s="35"/>
      <c r="B193" s="36"/>
      <c r="C193" s="188" t="s">
        <v>371</v>
      </c>
      <c r="D193" s="188" t="s">
        <v>155</v>
      </c>
      <c r="E193" s="189" t="s">
        <v>1200</v>
      </c>
      <c r="F193" s="190" t="s">
        <v>1201</v>
      </c>
      <c r="G193" s="191" t="s">
        <v>921</v>
      </c>
      <c r="H193" s="192">
        <v>12</v>
      </c>
      <c r="I193" s="193"/>
      <c r="J193" s="194">
        <f>ROUND(I193*H193,2)</f>
        <v>0</v>
      </c>
      <c r="K193" s="190" t="s">
        <v>1</v>
      </c>
      <c r="L193" s="40"/>
      <c r="M193" s="195" t="s">
        <v>1</v>
      </c>
      <c r="N193" s="196" t="s">
        <v>45</v>
      </c>
      <c r="O193" s="72"/>
      <c r="P193" s="197">
        <f>O193*H193</f>
        <v>0</v>
      </c>
      <c r="Q193" s="197">
        <v>0</v>
      </c>
      <c r="R193" s="197">
        <f>Q193*H193</f>
        <v>0</v>
      </c>
      <c r="S193" s="197">
        <v>0</v>
      </c>
      <c r="T193" s="198">
        <f>S193*H193</f>
        <v>0</v>
      </c>
      <c r="U193" s="35"/>
      <c r="V193" s="35"/>
      <c r="W193" s="35"/>
      <c r="X193" s="35"/>
      <c r="Y193" s="35"/>
      <c r="Z193" s="35"/>
      <c r="AA193" s="35"/>
      <c r="AB193" s="35"/>
      <c r="AC193" s="35"/>
      <c r="AD193" s="35"/>
      <c r="AE193" s="35"/>
      <c r="AR193" s="199" t="s">
        <v>159</v>
      </c>
      <c r="AT193" s="199" t="s">
        <v>155</v>
      </c>
      <c r="AU193" s="199" t="s">
        <v>153</v>
      </c>
      <c r="AY193" s="18" t="s">
        <v>152</v>
      </c>
      <c r="BE193" s="200">
        <f>IF(N193="základní",J193,0)</f>
        <v>0</v>
      </c>
      <c r="BF193" s="200">
        <f>IF(N193="snížená",J193,0)</f>
        <v>0</v>
      </c>
      <c r="BG193" s="200">
        <f>IF(N193="zákl. přenesená",J193,0)</f>
        <v>0</v>
      </c>
      <c r="BH193" s="200">
        <f>IF(N193="sníž. přenesená",J193,0)</f>
        <v>0</v>
      </c>
      <c r="BI193" s="200">
        <f>IF(N193="nulová",J193,0)</f>
        <v>0</v>
      </c>
      <c r="BJ193" s="18" t="s">
        <v>88</v>
      </c>
      <c r="BK193" s="200">
        <f>ROUND(I193*H193,2)</f>
        <v>0</v>
      </c>
      <c r="BL193" s="18" t="s">
        <v>159</v>
      </c>
      <c r="BM193" s="199" t="s">
        <v>1202</v>
      </c>
    </row>
    <row r="194" spans="1:65" s="2" customFormat="1" ht="11.25">
      <c r="A194" s="35"/>
      <c r="B194" s="36"/>
      <c r="C194" s="37"/>
      <c r="D194" s="201" t="s">
        <v>161</v>
      </c>
      <c r="E194" s="37"/>
      <c r="F194" s="202" t="s">
        <v>1201</v>
      </c>
      <c r="G194" s="37"/>
      <c r="H194" s="37"/>
      <c r="I194" s="203"/>
      <c r="J194" s="37"/>
      <c r="K194" s="37"/>
      <c r="L194" s="40"/>
      <c r="M194" s="204"/>
      <c r="N194" s="205"/>
      <c r="O194" s="72"/>
      <c r="P194" s="72"/>
      <c r="Q194" s="72"/>
      <c r="R194" s="72"/>
      <c r="S194" s="72"/>
      <c r="T194" s="73"/>
      <c r="U194" s="35"/>
      <c r="V194" s="35"/>
      <c r="W194" s="35"/>
      <c r="X194" s="35"/>
      <c r="Y194" s="35"/>
      <c r="Z194" s="35"/>
      <c r="AA194" s="35"/>
      <c r="AB194" s="35"/>
      <c r="AC194" s="35"/>
      <c r="AD194" s="35"/>
      <c r="AE194" s="35"/>
      <c r="AT194" s="18" t="s">
        <v>161</v>
      </c>
      <c r="AU194" s="18" t="s">
        <v>153</v>
      </c>
    </row>
    <row r="195" spans="1:65" s="2" customFormat="1" ht="16.5" customHeight="1">
      <c r="A195" s="35"/>
      <c r="B195" s="36"/>
      <c r="C195" s="188" t="s">
        <v>380</v>
      </c>
      <c r="D195" s="188" t="s">
        <v>155</v>
      </c>
      <c r="E195" s="189" t="s">
        <v>1203</v>
      </c>
      <c r="F195" s="190" t="s">
        <v>1204</v>
      </c>
      <c r="G195" s="191" t="s">
        <v>921</v>
      </c>
      <c r="H195" s="192">
        <v>200</v>
      </c>
      <c r="I195" s="193"/>
      <c r="J195" s="194">
        <f>ROUND(I195*H195,2)</f>
        <v>0</v>
      </c>
      <c r="K195" s="190" t="s">
        <v>1</v>
      </c>
      <c r="L195" s="40"/>
      <c r="M195" s="195" t="s">
        <v>1</v>
      </c>
      <c r="N195" s="196" t="s">
        <v>45</v>
      </c>
      <c r="O195" s="72"/>
      <c r="P195" s="197">
        <f>O195*H195</f>
        <v>0</v>
      </c>
      <c r="Q195" s="197">
        <v>0</v>
      </c>
      <c r="R195" s="197">
        <f>Q195*H195</f>
        <v>0</v>
      </c>
      <c r="S195" s="197">
        <v>0</v>
      </c>
      <c r="T195" s="198">
        <f>S195*H195</f>
        <v>0</v>
      </c>
      <c r="U195" s="35"/>
      <c r="V195" s="35"/>
      <c r="W195" s="35"/>
      <c r="X195" s="35"/>
      <c r="Y195" s="35"/>
      <c r="Z195" s="35"/>
      <c r="AA195" s="35"/>
      <c r="AB195" s="35"/>
      <c r="AC195" s="35"/>
      <c r="AD195" s="35"/>
      <c r="AE195" s="35"/>
      <c r="AR195" s="199" t="s">
        <v>159</v>
      </c>
      <c r="AT195" s="199" t="s">
        <v>155</v>
      </c>
      <c r="AU195" s="199" t="s">
        <v>153</v>
      </c>
      <c r="AY195" s="18" t="s">
        <v>152</v>
      </c>
      <c r="BE195" s="200">
        <f>IF(N195="základní",J195,0)</f>
        <v>0</v>
      </c>
      <c r="BF195" s="200">
        <f>IF(N195="snížená",J195,0)</f>
        <v>0</v>
      </c>
      <c r="BG195" s="200">
        <f>IF(N195="zákl. přenesená",J195,0)</f>
        <v>0</v>
      </c>
      <c r="BH195" s="200">
        <f>IF(N195="sníž. přenesená",J195,0)</f>
        <v>0</v>
      </c>
      <c r="BI195" s="200">
        <f>IF(N195="nulová",J195,0)</f>
        <v>0</v>
      </c>
      <c r="BJ195" s="18" t="s">
        <v>88</v>
      </c>
      <c r="BK195" s="200">
        <f>ROUND(I195*H195,2)</f>
        <v>0</v>
      </c>
      <c r="BL195" s="18" t="s">
        <v>159</v>
      </c>
      <c r="BM195" s="199" t="s">
        <v>1205</v>
      </c>
    </row>
    <row r="196" spans="1:65" s="2" customFormat="1" ht="11.25">
      <c r="A196" s="35"/>
      <c r="B196" s="36"/>
      <c r="C196" s="37"/>
      <c r="D196" s="201" t="s">
        <v>161</v>
      </c>
      <c r="E196" s="37"/>
      <c r="F196" s="202" t="s">
        <v>1204</v>
      </c>
      <c r="G196" s="37"/>
      <c r="H196" s="37"/>
      <c r="I196" s="203"/>
      <c r="J196" s="37"/>
      <c r="K196" s="37"/>
      <c r="L196" s="40"/>
      <c r="M196" s="204"/>
      <c r="N196" s="205"/>
      <c r="O196" s="72"/>
      <c r="P196" s="72"/>
      <c r="Q196" s="72"/>
      <c r="R196" s="72"/>
      <c r="S196" s="72"/>
      <c r="T196" s="73"/>
      <c r="U196" s="35"/>
      <c r="V196" s="35"/>
      <c r="W196" s="35"/>
      <c r="X196" s="35"/>
      <c r="Y196" s="35"/>
      <c r="Z196" s="35"/>
      <c r="AA196" s="35"/>
      <c r="AB196" s="35"/>
      <c r="AC196" s="35"/>
      <c r="AD196" s="35"/>
      <c r="AE196" s="35"/>
      <c r="AT196" s="18" t="s">
        <v>161</v>
      </c>
      <c r="AU196" s="18" t="s">
        <v>153</v>
      </c>
    </row>
    <row r="197" spans="1:65" s="2" customFormat="1" ht="16.5" customHeight="1">
      <c r="A197" s="35"/>
      <c r="B197" s="36"/>
      <c r="C197" s="188" t="s">
        <v>385</v>
      </c>
      <c r="D197" s="188" t="s">
        <v>155</v>
      </c>
      <c r="E197" s="189" t="s">
        <v>1206</v>
      </c>
      <c r="F197" s="190" t="s">
        <v>1207</v>
      </c>
      <c r="G197" s="191" t="s">
        <v>921</v>
      </c>
      <c r="H197" s="192">
        <v>200</v>
      </c>
      <c r="I197" s="193"/>
      <c r="J197" s="194">
        <f>ROUND(I197*H197,2)</f>
        <v>0</v>
      </c>
      <c r="K197" s="190" t="s">
        <v>1</v>
      </c>
      <c r="L197" s="40"/>
      <c r="M197" s="195" t="s">
        <v>1</v>
      </c>
      <c r="N197" s="196" t="s">
        <v>45</v>
      </c>
      <c r="O197" s="72"/>
      <c r="P197" s="197">
        <f>O197*H197</f>
        <v>0</v>
      </c>
      <c r="Q197" s="197">
        <v>0</v>
      </c>
      <c r="R197" s="197">
        <f>Q197*H197</f>
        <v>0</v>
      </c>
      <c r="S197" s="197">
        <v>0</v>
      </c>
      <c r="T197" s="198">
        <f>S197*H197</f>
        <v>0</v>
      </c>
      <c r="U197" s="35"/>
      <c r="V197" s="35"/>
      <c r="W197" s="35"/>
      <c r="X197" s="35"/>
      <c r="Y197" s="35"/>
      <c r="Z197" s="35"/>
      <c r="AA197" s="35"/>
      <c r="AB197" s="35"/>
      <c r="AC197" s="35"/>
      <c r="AD197" s="35"/>
      <c r="AE197" s="35"/>
      <c r="AR197" s="199" t="s">
        <v>159</v>
      </c>
      <c r="AT197" s="199" t="s">
        <v>155</v>
      </c>
      <c r="AU197" s="199" t="s">
        <v>153</v>
      </c>
      <c r="AY197" s="18" t="s">
        <v>152</v>
      </c>
      <c r="BE197" s="200">
        <f>IF(N197="základní",J197,0)</f>
        <v>0</v>
      </c>
      <c r="BF197" s="200">
        <f>IF(N197="snížená",J197,0)</f>
        <v>0</v>
      </c>
      <c r="BG197" s="200">
        <f>IF(N197="zákl. přenesená",J197,0)</f>
        <v>0</v>
      </c>
      <c r="BH197" s="200">
        <f>IF(N197="sníž. přenesená",J197,0)</f>
        <v>0</v>
      </c>
      <c r="BI197" s="200">
        <f>IF(N197="nulová",J197,0)</f>
        <v>0</v>
      </c>
      <c r="BJ197" s="18" t="s">
        <v>88</v>
      </c>
      <c r="BK197" s="200">
        <f>ROUND(I197*H197,2)</f>
        <v>0</v>
      </c>
      <c r="BL197" s="18" t="s">
        <v>159</v>
      </c>
      <c r="BM197" s="199" t="s">
        <v>1208</v>
      </c>
    </row>
    <row r="198" spans="1:65" s="2" customFormat="1" ht="11.25">
      <c r="A198" s="35"/>
      <c r="B198" s="36"/>
      <c r="C198" s="37"/>
      <c r="D198" s="201" t="s">
        <v>161</v>
      </c>
      <c r="E198" s="37"/>
      <c r="F198" s="202" t="s">
        <v>1207</v>
      </c>
      <c r="G198" s="37"/>
      <c r="H198" s="37"/>
      <c r="I198" s="203"/>
      <c r="J198" s="37"/>
      <c r="K198" s="37"/>
      <c r="L198" s="40"/>
      <c r="M198" s="204"/>
      <c r="N198" s="205"/>
      <c r="O198" s="72"/>
      <c r="P198" s="72"/>
      <c r="Q198" s="72"/>
      <c r="R198" s="72"/>
      <c r="S198" s="72"/>
      <c r="T198" s="73"/>
      <c r="U198" s="35"/>
      <c r="V198" s="35"/>
      <c r="W198" s="35"/>
      <c r="X198" s="35"/>
      <c r="Y198" s="35"/>
      <c r="Z198" s="35"/>
      <c r="AA198" s="35"/>
      <c r="AB198" s="35"/>
      <c r="AC198" s="35"/>
      <c r="AD198" s="35"/>
      <c r="AE198" s="35"/>
      <c r="AT198" s="18" t="s">
        <v>161</v>
      </c>
      <c r="AU198" s="18" t="s">
        <v>153</v>
      </c>
    </row>
    <row r="199" spans="1:65" s="2" customFormat="1" ht="16.5" customHeight="1">
      <c r="A199" s="35"/>
      <c r="B199" s="36"/>
      <c r="C199" s="249" t="s">
        <v>390</v>
      </c>
      <c r="D199" s="249" t="s">
        <v>253</v>
      </c>
      <c r="E199" s="250" t="s">
        <v>1209</v>
      </c>
      <c r="F199" s="251" t="s">
        <v>1210</v>
      </c>
      <c r="G199" s="252" t="s">
        <v>921</v>
      </c>
      <c r="H199" s="253">
        <v>50</v>
      </c>
      <c r="I199" s="254"/>
      <c r="J199" s="255">
        <f>ROUND(I199*H199,2)</f>
        <v>0</v>
      </c>
      <c r="K199" s="251" t="s">
        <v>1</v>
      </c>
      <c r="L199" s="256"/>
      <c r="M199" s="257" t="s">
        <v>1</v>
      </c>
      <c r="N199" s="258" t="s">
        <v>45</v>
      </c>
      <c r="O199" s="72"/>
      <c r="P199" s="197">
        <f>O199*H199</f>
        <v>0</v>
      </c>
      <c r="Q199" s="197">
        <v>0</v>
      </c>
      <c r="R199" s="197">
        <f>Q199*H199</f>
        <v>0</v>
      </c>
      <c r="S199" s="197">
        <v>0</v>
      </c>
      <c r="T199" s="198">
        <f>S199*H199</f>
        <v>0</v>
      </c>
      <c r="U199" s="35"/>
      <c r="V199" s="35"/>
      <c r="W199" s="35"/>
      <c r="X199" s="35"/>
      <c r="Y199" s="35"/>
      <c r="Z199" s="35"/>
      <c r="AA199" s="35"/>
      <c r="AB199" s="35"/>
      <c r="AC199" s="35"/>
      <c r="AD199" s="35"/>
      <c r="AE199" s="35"/>
      <c r="AR199" s="199" t="s">
        <v>206</v>
      </c>
      <c r="AT199" s="199" t="s">
        <v>253</v>
      </c>
      <c r="AU199" s="199" t="s">
        <v>153</v>
      </c>
      <c r="AY199" s="18" t="s">
        <v>152</v>
      </c>
      <c r="BE199" s="200">
        <f>IF(N199="základní",J199,0)</f>
        <v>0</v>
      </c>
      <c r="BF199" s="200">
        <f>IF(N199="snížená",J199,0)</f>
        <v>0</v>
      </c>
      <c r="BG199" s="200">
        <f>IF(N199="zákl. přenesená",J199,0)</f>
        <v>0</v>
      </c>
      <c r="BH199" s="200">
        <f>IF(N199="sníž. přenesená",J199,0)</f>
        <v>0</v>
      </c>
      <c r="BI199" s="200">
        <f>IF(N199="nulová",J199,0)</f>
        <v>0</v>
      </c>
      <c r="BJ199" s="18" t="s">
        <v>88</v>
      </c>
      <c r="BK199" s="200">
        <f>ROUND(I199*H199,2)</f>
        <v>0</v>
      </c>
      <c r="BL199" s="18" t="s">
        <v>159</v>
      </c>
      <c r="BM199" s="199" t="s">
        <v>1211</v>
      </c>
    </row>
    <row r="200" spans="1:65" s="2" customFormat="1" ht="11.25">
      <c r="A200" s="35"/>
      <c r="B200" s="36"/>
      <c r="C200" s="37"/>
      <c r="D200" s="201" t="s">
        <v>161</v>
      </c>
      <c r="E200" s="37"/>
      <c r="F200" s="202" t="s">
        <v>1210</v>
      </c>
      <c r="G200" s="37"/>
      <c r="H200" s="37"/>
      <c r="I200" s="203"/>
      <c r="J200" s="37"/>
      <c r="K200" s="37"/>
      <c r="L200" s="40"/>
      <c r="M200" s="204"/>
      <c r="N200" s="205"/>
      <c r="O200" s="72"/>
      <c r="P200" s="72"/>
      <c r="Q200" s="72"/>
      <c r="R200" s="72"/>
      <c r="S200" s="72"/>
      <c r="T200" s="73"/>
      <c r="U200" s="35"/>
      <c r="V200" s="35"/>
      <c r="W200" s="35"/>
      <c r="X200" s="35"/>
      <c r="Y200" s="35"/>
      <c r="Z200" s="35"/>
      <c r="AA200" s="35"/>
      <c r="AB200" s="35"/>
      <c r="AC200" s="35"/>
      <c r="AD200" s="35"/>
      <c r="AE200" s="35"/>
      <c r="AT200" s="18" t="s">
        <v>161</v>
      </c>
      <c r="AU200" s="18" t="s">
        <v>153</v>
      </c>
    </row>
    <row r="201" spans="1:65" s="2" customFormat="1" ht="16.5" customHeight="1">
      <c r="A201" s="35"/>
      <c r="B201" s="36"/>
      <c r="C201" s="249" t="s">
        <v>395</v>
      </c>
      <c r="D201" s="249" t="s">
        <v>253</v>
      </c>
      <c r="E201" s="250" t="s">
        <v>1212</v>
      </c>
      <c r="F201" s="251" t="s">
        <v>1213</v>
      </c>
      <c r="G201" s="252" t="s">
        <v>921</v>
      </c>
      <c r="H201" s="253">
        <v>50</v>
      </c>
      <c r="I201" s="254"/>
      <c r="J201" s="255">
        <f>ROUND(I201*H201,2)</f>
        <v>0</v>
      </c>
      <c r="K201" s="251" t="s">
        <v>1</v>
      </c>
      <c r="L201" s="256"/>
      <c r="M201" s="257" t="s">
        <v>1</v>
      </c>
      <c r="N201" s="258" t="s">
        <v>45</v>
      </c>
      <c r="O201" s="72"/>
      <c r="P201" s="197">
        <f>O201*H201</f>
        <v>0</v>
      </c>
      <c r="Q201" s="197">
        <v>0</v>
      </c>
      <c r="R201" s="197">
        <f>Q201*H201</f>
        <v>0</v>
      </c>
      <c r="S201" s="197">
        <v>0</v>
      </c>
      <c r="T201" s="198">
        <f>S201*H201</f>
        <v>0</v>
      </c>
      <c r="U201" s="35"/>
      <c r="V201" s="35"/>
      <c r="W201" s="35"/>
      <c r="X201" s="35"/>
      <c r="Y201" s="35"/>
      <c r="Z201" s="35"/>
      <c r="AA201" s="35"/>
      <c r="AB201" s="35"/>
      <c r="AC201" s="35"/>
      <c r="AD201" s="35"/>
      <c r="AE201" s="35"/>
      <c r="AR201" s="199" t="s">
        <v>206</v>
      </c>
      <c r="AT201" s="199" t="s">
        <v>253</v>
      </c>
      <c r="AU201" s="199" t="s">
        <v>153</v>
      </c>
      <c r="AY201" s="18" t="s">
        <v>152</v>
      </c>
      <c r="BE201" s="200">
        <f>IF(N201="základní",J201,0)</f>
        <v>0</v>
      </c>
      <c r="BF201" s="200">
        <f>IF(N201="snížená",J201,0)</f>
        <v>0</v>
      </c>
      <c r="BG201" s="200">
        <f>IF(N201="zákl. přenesená",J201,0)</f>
        <v>0</v>
      </c>
      <c r="BH201" s="200">
        <f>IF(N201="sníž. přenesená",J201,0)</f>
        <v>0</v>
      </c>
      <c r="BI201" s="200">
        <f>IF(N201="nulová",J201,0)</f>
        <v>0</v>
      </c>
      <c r="BJ201" s="18" t="s">
        <v>88</v>
      </c>
      <c r="BK201" s="200">
        <f>ROUND(I201*H201,2)</f>
        <v>0</v>
      </c>
      <c r="BL201" s="18" t="s">
        <v>159</v>
      </c>
      <c r="BM201" s="199" t="s">
        <v>1214</v>
      </c>
    </row>
    <row r="202" spans="1:65" s="2" customFormat="1" ht="11.25">
      <c r="A202" s="35"/>
      <c r="B202" s="36"/>
      <c r="C202" s="37"/>
      <c r="D202" s="201" t="s">
        <v>161</v>
      </c>
      <c r="E202" s="37"/>
      <c r="F202" s="202" t="s">
        <v>1213</v>
      </c>
      <c r="G202" s="37"/>
      <c r="H202" s="37"/>
      <c r="I202" s="203"/>
      <c r="J202" s="37"/>
      <c r="K202" s="37"/>
      <c r="L202" s="40"/>
      <c r="M202" s="204"/>
      <c r="N202" s="205"/>
      <c r="O202" s="72"/>
      <c r="P202" s="72"/>
      <c r="Q202" s="72"/>
      <c r="R202" s="72"/>
      <c r="S202" s="72"/>
      <c r="T202" s="73"/>
      <c r="U202" s="35"/>
      <c r="V202" s="35"/>
      <c r="W202" s="35"/>
      <c r="X202" s="35"/>
      <c r="Y202" s="35"/>
      <c r="Z202" s="35"/>
      <c r="AA202" s="35"/>
      <c r="AB202" s="35"/>
      <c r="AC202" s="35"/>
      <c r="AD202" s="35"/>
      <c r="AE202" s="35"/>
      <c r="AT202" s="18" t="s">
        <v>161</v>
      </c>
      <c r="AU202" s="18" t="s">
        <v>153</v>
      </c>
    </row>
    <row r="203" spans="1:65" s="2" customFormat="1" ht="16.5" customHeight="1">
      <c r="A203" s="35"/>
      <c r="B203" s="36"/>
      <c r="C203" s="188" t="s">
        <v>400</v>
      </c>
      <c r="D203" s="188" t="s">
        <v>155</v>
      </c>
      <c r="E203" s="189" t="s">
        <v>1215</v>
      </c>
      <c r="F203" s="190" t="s">
        <v>1216</v>
      </c>
      <c r="G203" s="191" t="s">
        <v>350</v>
      </c>
      <c r="H203" s="192">
        <v>180</v>
      </c>
      <c r="I203" s="193"/>
      <c r="J203" s="194">
        <f>ROUND(I203*H203,2)</f>
        <v>0</v>
      </c>
      <c r="K203" s="190" t="s">
        <v>1</v>
      </c>
      <c r="L203" s="40"/>
      <c r="M203" s="195" t="s">
        <v>1</v>
      </c>
      <c r="N203" s="196" t="s">
        <v>45</v>
      </c>
      <c r="O203" s="72"/>
      <c r="P203" s="197">
        <f>O203*H203</f>
        <v>0</v>
      </c>
      <c r="Q203" s="197">
        <v>0</v>
      </c>
      <c r="R203" s="197">
        <f>Q203*H203</f>
        <v>0</v>
      </c>
      <c r="S203" s="197">
        <v>0</v>
      </c>
      <c r="T203" s="198">
        <f>S203*H203</f>
        <v>0</v>
      </c>
      <c r="U203" s="35"/>
      <c r="V203" s="35"/>
      <c r="W203" s="35"/>
      <c r="X203" s="35"/>
      <c r="Y203" s="35"/>
      <c r="Z203" s="35"/>
      <c r="AA203" s="35"/>
      <c r="AB203" s="35"/>
      <c r="AC203" s="35"/>
      <c r="AD203" s="35"/>
      <c r="AE203" s="35"/>
      <c r="AR203" s="199" t="s">
        <v>159</v>
      </c>
      <c r="AT203" s="199" t="s">
        <v>155</v>
      </c>
      <c r="AU203" s="199" t="s">
        <v>153</v>
      </c>
      <c r="AY203" s="18" t="s">
        <v>152</v>
      </c>
      <c r="BE203" s="200">
        <f>IF(N203="základní",J203,0)</f>
        <v>0</v>
      </c>
      <c r="BF203" s="200">
        <f>IF(N203="snížená",J203,0)</f>
        <v>0</v>
      </c>
      <c r="BG203" s="200">
        <f>IF(N203="zákl. přenesená",J203,0)</f>
        <v>0</v>
      </c>
      <c r="BH203" s="200">
        <f>IF(N203="sníž. přenesená",J203,0)</f>
        <v>0</v>
      </c>
      <c r="BI203" s="200">
        <f>IF(N203="nulová",J203,0)</f>
        <v>0</v>
      </c>
      <c r="BJ203" s="18" t="s">
        <v>88</v>
      </c>
      <c r="BK203" s="200">
        <f>ROUND(I203*H203,2)</f>
        <v>0</v>
      </c>
      <c r="BL203" s="18" t="s">
        <v>159</v>
      </c>
      <c r="BM203" s="199" t="s">
        <v>1217</v>
      </c>
    </row>
    <row r="204" spans="1:65" s="2" customFormat="1" ht="11.25">
      <c r="A204" s="35"/>
      <c r="B204" s="36"/>
      <c r="C204" s="37"/>
      <c r="D204" s="201" t="s">
        <v>161</v>
      </c>
      <c r="E204" s="37"/>
      <c r="F204" s="202" t="s">
        <v>1216</v>
      </c>
      <c r="G204" s="37"/>
      <c r="H204" s="37"/>
      <c r="I204" s="203"/>
      <c r="J204" s="37"/>
      <c r="K204" s="37"/>
      <c r="L204" s="40"/>
      <c r="M204" s="204"/>
      <c r="N204" s="205"/>
      <c r="O204" s="72"/>
      <c r="P204" s="72"/>
      <c r="Q204" s="72"/>
      <c r="R204" s="72"/>
      <c r="S204" s="72"/>
      <c r="T204" s="73"/>
      <c r="U204" s="35"/>
      <c r="V204" s="35"/>
      <c r="W204" s="35"/>
      <c r="X204" s="35"/>
      <c r="Y204" s="35"/>
      <c r="Z204" s="35"/>
      <c r="AA204" s="35"/>
      <c r="AB204" s="35"/>
      <c r="AC204" s="35"/>
      <c r="AD204" s="35"/>
      <c r="AE204" s="35"/>
      <c r="AT204" s="18" t="s">
        <v>161</v>
      </c>
      <c r="AU204" s="18" t="s">
        <v>153</v>
      </c>
    </row>
    <row r="205" spans="1:65" s="2" customFormat="1" ht="16.5" customHeight="1">
      <c r="A205" s="35"/>
      <c r="B205" s="36"/>
      <c r="C205" s="188" t="s">
        <v>407</v>
      </c>
      <c r="D205" s="188" t="s">
        <v>155</v>
      </c>
      <c r="E205" s="189" t="s">
        <v>1218</v>
      </c>
      <c r="F205" s="190" t="s">
        <v>1219</v>
      </c>
      <c r="G205" s="191" t="s">
        <v>921</v>
      </c>
      <c r="H205" s="192">
        <v>12</v>
      </c>
      <c r="I205" s="193"/>
      <c r="J205" s="194">
        <f>ROUND(I205*H205,2)</f>
        <v>0</v>
      </c>
      <c r="K205" s="190" t="s">
        <v>1</v>
      </c>
      <c r="L205" s="40"/>
      <c r="M205" s="195" t="s">
        <v>1</v>
      </c>
      <c r="N205" s="196" t="s">
        <v>45</v>
      </c>
      <c r="O205" s="72"/>
      <c r="P205" s="197">
        <f>O205*H205</f>
        <v>0</v>
      </c>
      <c r="Q205" s="197">
        <v>0</v>
      </c>
      <c r="R205" s="197">
        <f>Q205*H205</f>
        <v>0</v>
      </c>
      <c r="S205" s="197">
        <v>0</v>
      </c>
      <c r="T205" s="198">
        <f>S205*H205</f>
        <v>0</v>
      </c>
      <c r="U205" s="35"/>
      <c r="V205" s="35"/>
      <c r="W205" s="35"/>
      <c r="X205" s="35"/>
      <c r="Y205" s="35"/>
      <c r="Z205" s="35"/>
      <c r="AA205" s="35"/>
      <c r="AB205" s="35"/>
      <c r="AC205" s="35"/>
      <c r="AD205" s="35"/>
      <c r="AE205" s="35"/>
      <c r="AR205" s="199" t="s">
        <v>159</v>
      </c>
      <c r="AT205" s="199" t="s">
        <v>155</v>
      </c>
      <c r="AU205" s="199" t="s">
        <v>153</v>
      </c>
      <c r="AY205" s="18" t="s">
        <v>152</v>
      </c>
      <c r="BE205" s="200">
        <f>IF(N205="základní",J205,0)</f>
        <v>0</v>
      </c>
      <c r="BF205" s="200">
        <f>IF(N205="snížená",J205,0)</f>
        <v>0</v>
      </c>
      <c r="BG205" s="200">
        <f>IF(N205="zákl. přenesená",J205,0)</f>
        <v>0</v>
      </c>
      <c r="BH205" s="200">
        <f>IF(N205="sníž. přenesená",J205,0)</f>
        <v>0</v>
      </c>
      <c r="BI205" s="200">
        <f>IF(N205="nulová",J205,0)</f>
        <v>0</v>
      </c>
      <c r="BJ205" s="18" t="s">
        <v>88</v>
      </c>
      <c r="BK205" s="200">
        <f>ROUND(I205*H205,2)</f>
        <v>0</v>
      </c>
      <c r="BL205" s="18" t="s">
        <v>159</v>
      </c>
      <c r="BM205" s="199" t="s">
        <v>1220</v>
      </c>
    </row>
    <row r="206" spans="1:65" s="2" customFormat="1" ht="11.25">
      <c r="A206" s="35"/>
      <c r="B206" s="36"/>
      <c r="C206" s="37"/>
      <c r="D206" s="201" t="s">
        <v>161</v>
      </c>
      <c r="E206" s="37"/>
      <c r="F206" s="202" t="s">
        <v>1219</v>
      </c>
      <c r="G206" s="37"/>
      <c r="H206" s="37"/>
      <c r="I206" s="203"/>
      <c r="J206" s="37"/>
      <c r="K206" s="37"/>
      <c r="L206" s="40"/>
      <c r="M206" s="204"/>
      <c r="N206" s="205"/>
      <c r="O206" s="72"/>
      <c r="P206" s="72"/>
      <c r="Q206" s="72"/>
      <c r="R206" s="72"/>
      <c r="S206" s="72"/>
      <c r="T206" s="73"/>
      <c r="U206" s="35"/>
      <c r="V206" s="35"/>
      <c r="W206" s="35"/>
      <c r="X206" s="35"/>
      <c r="Y206" s="35"/>
      <c r="Z206" s="35"/>
      <c r="AA206" s="35"/>
      <c r="AB206" s="35"/>
      <c r="AC206" s="35"/>
      <c r="AD206" s="35"/>
      <c r="AE206" s="35"/>
      <c r="AT206" s="18" t="s">
        <v>161</v>
      </c>
      <c r="AU206" s="18" t="s">
        <v>153</v>
      </c>
    </row>
    <row r="207" spans="1:65" s="2" customFormat="1" ht="16.5" customHeight="1">
      <c r="A207" s="35"/>
      <c r="B207" s="36"/>
      <c r="C207" s="249" t="s">
        <v>104</v>
      </c>
      <c r="D207" s="249" t="s">
        <v>253</v>
      </c>
      <c r="E207" s="250" t="s">
        <v>1221</v>
      </c>
      <c r="F207" s="251" t="s">
        <v>1222</v>
      </c>
      <c r="G207" s="252" t="s">
        <v>921</v>
      </c>
      <c r="H207" s="253">
        <v>100</v>
      </c>
      <c r="I207" s="254"/>
      <c r="J207" s="255">
        <f>ROUND(I207*H207,2)</f>
        <v>0</v>
      </c>
      <c r="K207" s="251" t="s">
        <v>1</v>
      </c>
      <c r="L207" s="256"/>
      <c r="M207" s="257" t="s">
        <v>1</v>
      </c>
      <c r="N207" s="258" t="s">
        <v>45</v>
      </c>
      <c r="O207" s="72"/>
      <c r="P207" s="197">
        <f>O207*H207</f>
        <v>0</v>
      </c>
      <c r="Q207" s="197">
        <v>0</v>
      </c>
      <c r="R207" s="197">
        <f>Q207*H207</f>
        <v>0</v>
      </c>
      <c r="S207" s="197">
        <v>0</v>
      </c>
      <c r="T207" s="198">
        <f>S207*H207</f>
        <v>0</v>
      </c>
      <c r="U207" s="35"/>
      <c r="V207" s="35"/>
      <c r="W207" s="35"/>
      <c r="X207" s="35"/>
      <c r="Y207" s="35"/>
      <c r="Z207" s="35"/>
      <c r="AA207" s="35"/>
      <c r="AB207" s="35"/>
      <c r="AC207" s="35"/>
      <c r="AD207" s="35"/>
      <c r="AE207" s="35"/>
      <c r="AR207" s="199" t="s">
        <v>206</v>
      </c>
      <c r="AT207" s="199" t="s">
        <v>253</v>
      </c>
      <c r="AU207" s="199" t="s">
        <v>153</v>
      </c>
      <c r="AY207" s="18" t="s">
        <v>152</v>
      </c>
      <c r="BE207" s="200">
        <f>IF(N207="základní",J207,0)</f>
        <v>0</v>
      </c>
      <c r="BF207" s="200">
        <f>IF(N207="snížená",J207,0)</f>
        <v>0</v>
      </c>
      <c r="BG207" s="200">
        <f>IF(N207="zákl. přenesená",J207,0)</f>
        <v>0</v>
      </c>
      <c r="BH207" s="200">
        <f>IF(N207="sníž. přenesená",J207,0)</f>
        <v>0</v>
      </c>
      <c r="BI207" s="200">
        <f>IF(N207="nulová",J207,0)</f>
        <v>0</v>
      </c>
      <c r="BJ207" s="18" t="s">
        <v>88</v>
      </c>
      <c r="BK207" s="200">
        <f>ROUND(I207*H207,2)</f>
        <v>0</v>
      </c>
      <c r="BL207" s="18" t="s">
        <v>159</v>
      </c>
      <c r="BM207" s="199" t="s">
        <v>1223</v>
      </c>
    </row>
    <row r="208" spans="1:65" s="2" customFormat="1" ht="11.25">
      <c r="A208" s="35"/>
      <c r="B208" s="36"/>
      <c r="C208" s="37"/>
      <c r="D208" s="201" t="s">
        <v>161</v>
      </c>
      <c r="E208" s="37"/>
      <c r="F208" s="202" t="s">
        <v>1222</v>
      </c>
      <c r="G208" s="37"/>
      <c r="H208" s="37"/>
      <c r="I208" s="203"/>
      <c r="J208" s="37"/>
      <c r="K208" s="37"/>
      <c r="L208" s="40"/>
      <c r="M208" s="204"/>
      <c r="N208" s="205"/>
      <c r="O208" s="72"/>
      <c r="P208" s="72"/>
      <c r="Q208" s="72"/>
      <c r="R208" s="72"/>
      <c r="S208" s="72"/>
      <c r="T208" s="73"/>
      <c r="U208" s="35"/>
      <c r="V208" s="35"/>
      <c r="W208" s="35"/>
      <c r="X208" s="35"/>
      <c r="Y208" s="35"/>
      <c r="Z208" s="35"/>
      <c r="AA208" s="35"/>
      <c r="AB208" s="35"/>
      <c r="AC208" s="35"/>
      <c r="AD208" s="35"/>
      <c r="AE208" s="35"/>
      <c r="AT208" s="18" t="s">
        <v>161</v>
      </c>
      <c r="AU208" s="18" t="s">
        <v>153</v>
      </c>
    </row>
    <row r="209" spans="1:65" s="2" customFormat="1" ht="16.5" customHeight="1">
      <c r="A209" s="35"/>
      <c r="B209" s="36"/>
      <c r="C209" s="249" t="s">
        <v>418</v>
      </c>
      <c r="D209" s="249" t="s">
        <v>253</v>
      </c>
      <c r="E209" s="250" t="s">
        <v>1224</v>
      </c>
      <c r="F209" s="251" t="s">
        <v>1157</v>
      </c>
      <c r="G209" s="252" t="s">
        <v>1066</v>
      </c>
      <c r="H209" s="265"/>
      <c r="I209" s="254"/>
      <c r="J209" s="255">
        <f>ROUND(I209*H209,2)</f>
        <v>0</v>
      </c>
      <c r="K209" s="251" t="s">
        <v>1</v>
      </c>
      <c r="L209" s="256"/>
      <c r="M209" s="257" t="s">
        <v>1</v>
      </c>
      <c r="N209" s="258" t="s">
        <v>45</v>
      </c>
      <c r="O209" s="72"/>
      <c r="P209" s="197">
        <f>O209*H209</f>
        <v>0</v>
      </c>
      <c r="Q209" s="197">
        <v>0</v>
      </c>
      <c r="R209" s="197">
        <f>Q209*H209</f>
        <v>0</v>
      </c>
      <c r="S209" s="197">
        <v>0</v>
      </c>
      <c r="T209" s="198">
        <f>S209*H209</f>
        <v>0</v>
      </c>
      <c r="U209" s="35"/>
      <c r="V209" s="35"/>
      <c r="W209" s="35"/>
      <c r="X209" s="35"/>
      <c r="Y209" s="35"/>
      <c r="Z209" s="35"/>
      <c r="AA209" s="35"/>
      <c r="AB209" s="35"/>
      <c r="AC209" s="35"/>
      <c r="AD209" s="35"/>
      <c r="AE209" s="35"/>
      <c r="AR209" s="199" t="s">
        <v>206</v>
      </c>
      <c r="AT209" s="199" t="s">
        <v>253</v>
      </c>
      <c r="AU209" s="199" t="s">
        <v>153</v>
      </c>
      <c r="AY209" s="18" t="s">
        <v>152</v>
      </c>
      <c r="BE209" s="200">
        <f>IF(N209="základní",J209,0)</f>
        <v>0</v>
      </c>
      <c r="BF209" s="200">
        <f>IF(N209="snížená",J209,0)</f>
        <v>0</v>
      </c>
      <c r="BG209" s="200">
        <f>IF(N209="zákl. přenesená",J209,0)</f>
        <v>0</v>
      </c>
      <c r="BH209" s="200">
        <f>IF(N209="sníž. přenesená",J209,0)</f>
        <v>0</v>
      </c>
      <c r="BI209" s="200">
        <f>IF(N209="nulová",J209,0)</f>
        <v>0</v>
      </c>
      <c r="BJ209" s="18" t="s">
        <v>88</v>
      </c>
      <c r="BK209" s="200">
        <f>ROUND(I209*H209,2)</f>
        <v>0</v>
      </c>
      <c r="BL209" s="18" t="s">
        <v>159</v>
      </c>
      <c r="BM209" s="199" t="s">
        <v>1225</v>
      </c>
    </row>
    <row r="210" spans="1:65" s="2" customFormat="1" ht="11.25">
      <c r="A210" s="35"/>
      <c r="B210" s="36"/>
      <c r="C210" s="37"/>
      <c r="D210" s="201" t="s">
        <v>161</v>
      </c>
      <c r="E210" s="37"/>
      <c r="F210" s="202" t="s">
        <v>1157</v>
      </c>
      <c r="G210" s="37"/>
      <c r="H210" s="37"/>
      <c r="I210" s="203"/>
      <c r="J210" s="37"/>
      <c r="K210" s="37"/>
      <c r="L210" s="40"/>
      <c r="M210" s="204"/>
      <c r="N210" s="205"/>
      <c r="O210" s="72"/>
      <c r="P210" s="72"/>
      <c r="Q210" s="72"/>
      <c r="R210" s="72"/>
      <c r="S210" s="72"/>
      <c r="T210" s="73"/>
      <c r="U210" s="35"/>
      <c r="V210" s="35"/>
      <c r="W210" s="35"/>
      <c r="X210" s="35"/>
      <c r="Y210" s="35"/>
      <c r="Z210" s="35"/>
      <c r="AA210" s="35"/>
      <c r="AB210" s="35"/>
      <c r="AC210" s="35"/>
      <c r="AD210" s="35"/>
      <c r="AE210" s="35"/>
      <c r="AT210" s="18" t="s">
        <v>161</v>
      </c>
      <c r="AU210" s="18" t="s">
        <v>153</v>
      </c>
    </row>
    <row r="211" spans="1:65" s="12" customFormat="1" ht="25.9" customHeight="1">
      <c r="B211" s="172"/>
      <c r="C211" s="173"/>
      <c r="D211" s="174" t="s">
        <v>79</v>
      </c>
      <c r="E211" s="175" t="s">
        <v>806</v>
      </c>
      <c r="F211" s="175" t="s">
        <v>807</v>
      </c>
      <c r="G211" s="173"/>
      <c r="H211" s="173"/>
      <c r="I211" s="176"/>
      <c r="J211" s="177">
        <f>BK211</f>
        <v>0</v>
      </c>
      <c r="K211" s="173"/>
      <c r="L211" s="178"/>
      <c r="M211" s="179"/>
      <c r="N211" s="180"/>
      <c r="O211" s="180"/>
      <c r="P211" s="181">
        <f>SUM(P212:P222)</f>
        <v>0</v>
      </c>
      <c r="Q211" s="180"/>
      <c r="R211" s="181">
        <f>SUM(R212:R222)</f>
        <v>0</v>
      </c>
      <c r="S211" s="180"/>
      <c r="T211" s="182">
        <f>SUM(T212:T222)</f>
        <v>0</v>
      </c>
      <c r="AR211" s="183" t="s">
        <v>159</v>
      </c>
      <c r="AT211" s="184" t="s">
        <v>79</v>
      </c>
      <c r="AU211" s="184" t="s">
        <v>80</v>
      </c>
      <c r="AY211" s="183" t="s">
        <v>152</v>
      </c>
      <c r="BK211" s="185">
        <f>SUM(BK212:BK222)</f>
        <v>0</v>
      </c>
    </row>
    <row r="212" spans="1:65" s="2" customFormat="1" ht="16.5" customHeight="1">
      <c r="A212" s="35"/>
      <c r="B212" s="36"/>
      <c r="C212" s="188" t="s">
        <v>423</v>
      </c>
      <c r="D212" s="188" t="s">
        <v>155</v>
      </c>
      <c r="E212" s="189" t="s">
        <v>1046</v>
      </c>
      <c r="F212" s="190" t="s">
        <v>1047</v>
      </c>
      <c r="G212" s="191" t="s">
        <v>811</v>
      </c>
      <c r="H212" s="192">
        <v>20</v>
      </c>
      <c r="I212" s="193"/>
      <c r="J212" s="194">
        <f>ROUND(I212*H212,2)</f>
        <v>0</v>
      </c>
      <c r="K212" s="190" t="s">
        <v>1</v>
      </c>
      <c r="L212" s="40"/>
      <c r="M212" s="195" t="s">
        <v>1</v>
      </c>
      <c r="N212" s="196" t="s">
        <v>45</v>
      </c>
      <c r="O212" s="72"/>
      <c r="P212" s="197">
        <f>O212*H212</f>
        <v>0</v>
      </c>
      <c r="Q212" s="197">
        <v>0</v>
      </c>
      <c r="R212" s="197">
        <f>Q212*H212</f>
        <v>0</v>
      </c>
      <c r="S212" s="197">
        <v>0</v>
      </c>
      <c r="T212" s="198">
        <f>S212*H212</f>
        <v>0</v>
      </c>
      <c r="U212" s="35"/>
      <c r="V212" s="35"/>
      <c r="W212" s="35"/>
      <c r="X212" s="35"/>
      <c r="Y212" s="35"/>
      <c r="Z212" s="35"/>
      <c r="AA212" s="35"/>
      <c r="AB212" s="35"/>
      <c r="AC212" s="35"/>
      <c r="AD212" s="35"/>
      <c r="AE212" s="35"/>
      <c r="AR212" s="199" t="s">
        <v>812</v>
      </c>
      <c r="AT212" s="199" t="s">
        <v>155</v>
      </c>
      <c r="AU212" s="199" t="s">
        <v>88</v>
      </c>
      <c r="AY212" s="18" t="s">
        <v>152</v>
      </c>
      <c r="BE212" s="200">
        <f>IF(N212="základní",J212,0)</f>
        <v>0</v>
      </c>
      <c r="BF212" s="200">
        <f>IF(N212="snížená",J212,0)</f>
        <v>0</v>
      </c>
      <c r="BG212" s="200">
        <f>IF(N212="zákl. přenesená",J212,0)</f>
        <v>0</v>
      </c>
      <c r="BH212" s="200">
        <f>IF(N212="sníž. přenesená",J212,0)</f>
        <v>0</v>
      </c>
      <c r="BI212" s="200">
        <f>IF(N212="nulová",J212,0)</f>
        <v>0</v>
      </c>
      <c r="BJ212" s="18" t="s">
        <v>88</v>
      </c>
      <c r="BK212" s="200">
        <f>ROUND(I212*H212,2)</f>
        <v>0</v>
      </c>
      <c r="BL212" s="18" t="s">
        <v>812</v>
      </c>
      <c r="BM212" s="199" t="s">
        <v>1226</v>
      </c>
    </row>
    <row r="213" spans="1:65" s="2" customFormat="1" ht="11.25">
      <c r="A213" s="35"/>
      <c r="B213" s="36"/>
      <c r="C213" s="37"/>
      <c r="D213" s="201" t="s">
        <v>161</v>
      </c>
      <c r="E213" s="37"/>
      <c r="F213" s="202" t="s">
        <v>1047</v>
      </c>
      <c r="G213" s="37"/>
      <c r="H213" s="37"/>
      <c r="I213" s="203"/>
      <c r="J213" s="37"/>
      <c r="K213" s="37"/>
      <c r="L213" s="40"/>
      <c r="M213" s="204"/>
      <c r="N213" s="205"/>
      <c r="O213" s="72"/>
      <c r="P213" s="72"/>
      <c r="Q213" s="72"/>
      <c r="R213" s="72"/>
      <c r="S213" s="72"/>
      <c r="T213" s="73"/>
      <c r="U213" s="35"/>
      <c r="V213" s="35"/>
      <c r="W213" s="35"/>
      <c r="X213" s="35"/>
      <c r="Y213" s="35"/>
      <c r="Z213" s="35"/>
      <c r="AA213" s="35"/>
      <c r="AB213" s="35"/>
      <c r="AC213" s="35"/>
      <c r="AD213" s="35"/>
      <c r="AE213" s="35"/>
      <c r="AT213" s="18" t="s">
        <v>161</v>
      </c>
      <c r="AU213" s="18" t="s">
        <v>88</v>
      </c>
    </row>
    <row r="214" spans="1:65" s="2" customFormat="1" ht="16.5" customHeight="1">
      <c r="A214" s="35"/>
      <c r="B214" s="36"/>
      <c r="C214" s="188" t="s">
        <v>429</v>
      </c>
      <c r="D214" s="188" t="s">
        <v>155</v>
      </c>
      <c r="E214" s="189" t="s">
        <v>1227</v>
      </c>
      <c r="F214" s="190" t="s">
        <v>1228</v>
      </c>
      <c r="G214" s="191" t="s">
        <v>811</v>
      </c>
      <c r="H214" s="192">
        <v>8</v>
      </c>
      <c r="I214" s="193"/>
      <c r="J214" s="194">
        <f>ROUND(I214*H214,2)</f>
        <v>0</v>
      </c>
      <c r="K214" s="190" t="s">
        <v>1082</v>
      </c>
      <c r="L214" s="40"/>
      <c r="M214" s="195" t="s">
        <v>1</v>
      </c>
      <c r="N214" s="196" t="s">
        <v>45</v>
      </c>
      <c r="O214" s="72"/>
      <c r="P214" s="197">
        <f>O214*H214</f>
        <v>0</v>
      </c>
      <c r="Q214" s="197">
        <v>0</v>
      </c>
      <c r="R214" s="197">
        <f>Q214*H214</f>
        <v>0</v>
      </c>
      <c r="S214" s="197">
        <v>0</v>
      </c>
      <c r="T214" s="198">
        <f>S214*H214</f>
        <v>0</v>
      </c>
      <c r="U214" s="35"/>
      <c r="V214" s="35"/>
      <c r="W214" s="35"/>
      <c r="X214" s="35"/>
      <c r="Y214" s="35"/>
      <c r="Z214" s="35"/>
      <c r="AA214" s="35"/>
      <c r="AB214" s="35"/>
      <c r="AC214" s="35"/>
      <c r="AD214" s="35"/>
      <c r="AE214" s="35"/>
      <c r="AR214" s="199" t="s">
        <v>812</v>
      </c>
      <c r="AT214" s="199" t="s">
        <v>155</v>
      </c>
      <c r="AU214" s="199" t="s">
        <v>88</v>
      </c>
      <c r="AY214" s="18" t="s">
        <v>152</v>
      </c>
      <c r="BE214" s="200">
        <f>IF(N214="základní",J214,0)</f>
        <v>0</v>
      </c>
      <c r="BF214" s="200">
        <f>IF(N214="snížená",J214,0)</f>
        <v>0</v>
      </c>
      <c r="BG214" s="200">
        <f>IF(N214="zákl. přenesená",J214,0)</f>
        <v>0</v>
      </c>
      <c r="BH214" s="200">
        <f>IF(N214="sníž. přenesená",J214,0)</f>
        <v>0</v>
      </c>
      <c r="BI214" s="200">
        <f>IF(N214="nulová",J214,0)</f>
        <v>0</v>
      </c>
      <c r="BJ214" s="18" t="s">
        <v>88</v>
      </c>
      <c r="BK214" s="200">
        <f>ROUND(I214*H214,2)</f>
        <v>0</v>
      </c>
      <c r="BL214" s="18" t="s">
        <v>812</v>
      </c>
      <c r="BM214" s="199" t="s">
        <v>1229</v>
      </c>
    </row>
    <row r="215" spans="1:65" s="2" customFormat="1" ht="19.5">
      <c r="A215" s="35"/>
      <c r="B215" s="36"/>
      <c r="C215" s="37"/>
      <c r="D215" s="201" t="s">
        <v>161</v>
      </c>
      <c r="E215" s="37"/>
      <c r="F215" s="202" t="s">
        <v>1230</v>
      </c>
      <c r="G215" s="37"/>
      <c r="H215" s="37"/>
      <c r="I215" s="203"/>
      <c r="J215" s="37"/>
      <c r="K215" s="37"/>
      <c r="L215" s="40"/>
      <c r="M215" s="204"/>
      <c r="N215" s="205"/>
      <c r="O215" s="72"/>
      <c r="P215" s="72"/>
      <c r="Q215" s="72"/>
      <c r="R215" s="72"/>
      <c r="S215" s="72"/>
      <c r="T215" s="73"/>
      <c r="U215" s="35"/>
      <c r="V215" s="35"/>
      <c r="W215" s="35"/>
      <c r="X215" s="35"/>
      <c r="Y215" s="35"/>
      <c r="Z215" s="35"/>
      <c r="AA215" s="35"/>
      <c r="AB215" s="35"/>
      <c r="AC215" s="35"/>
      <c r="AD215" s="35"/>
      <c r="AE215" s="35"/>
      <c r="AT215" s="18" t="s">
        <v>161</v>
      </c>
      <c r="AU215" s="18" t="s">
        <v>88</v>
      </c>
    </row>
    <row r="216" spans="1:65" s="2" customFormat="1" ht="39">
      <c r="A216" s="35"/>
      <c r="B216" s="36"/>
      <c r="C216" s="37"/>
      <c r="D216" s="201" t="s">
        <v>427</v>
      </c>
      <c r="E216" s="37"/>
      <c r="F216" s="259" t="s">
        <v>1231</v>
      </c>
      <c r="G216" s="37"/>
      <c r="H216" s="37"/>
      <c r="I216" s="203"/>
      <c r="J216" s="37"/>
      <c r="K216" s="37"/>
      <c r="L216" s="40"/>
      <c r="M216" s="204"/>
      <c r="N216" s="205"/>
      <c r="O216" s="72"/>
      <c r="P216" s="72"/>
      <c r="Q216" s="72"/>
      <c r="R216" s="72"/>
      <c r="S216" s="72"/>
      <c r="T216" s="73"/>
      <c r="U216" s="35"/>
      <c r="V216" s="35"/>
      <c r="W216" s="35"/>
      <c r="X216" s="35"/>
      <c r="Y216" s="35"/>
      <c r="Z216" s="35"/>
      <c r="AA216" s="35"/>
      <c r="AB216" s="35"/>
      <c r="AC216" s="35"/>
      <c r="AD216" s="35"/>
      <c r="AE216" s="35"/>
      <c r="AT216" s="18" t="s">
        <v>427</v>
      </c>
      <c r="AU216" s="18" t="s">
        <v>88</v>
      </c>
    </row>
    <row r="217" spans="1:65" s="2" customFormat="1" ht="21.75" customHeight="1">
      <c r="A217" s="35"/>
      <c r="B217" s="36"/>
      <c r="C217" s="188" t="s">
        <v>435</v>
      </c>
      <c r="D217" s="188" t="s">
        <v>155</v>
      </c>
      <c r="E217" s="189" t="s">
        <v>1232</v>
      </c>
      <c r="F217" s="190" t="s">
        <v>1233</v>
      </c>
      <c r="G217" s="191" t="s">
        <v>811</v>
      </c>
      <c r="H217" s="192">
        <v>12</v>
      </c>
      <c r="I217" s="193"/>
      <c r="J217" s="194">
        <f>ROUND(I217*H217,2)</f>
        <v>0</v>
      </c>
      <c r="K217" s="190" t="s">
        <v>1082</v>
      </c>
      <c r="L217" s="40"/>
      <c r="M217" s="195" t="s">
        <v>1</v>
      </c>
      <c r="N217" s="196" t="s">
        <v>45</v>
      </c>
      <c r="O217" s="72"/>
      <c r="P217" s="197">
        <f>O217*H217</f>
        <v>0</v>
      </c>
      <c r="Q217" s="197">
        <v>0</v>
      </c>
      <c r="R217" s="197">
        <f>Q217*H217</f>
        <v>0</v>
      </c>
      <c r="S217" s="197">
        <v>0</v>
      </c>
      <c r="T217" s="198">
        <f>S217*H217</f>
        <v>0</v>
      </c>
      <c r="U217" s="35"/>
      <c r="V217" s="35"/>
      <c r="W217" s="35"/>
      <c r="X217" s="35"/>
      <c r="Y217" s="35"/>
      <c r="Z217" s="35"/>
      <c r="AA217" s="35"/>
      <c r="AB217" s="35"/>
      <c r="AC217" s="35"/>
      <c r="AD217" s="35"/>
      <c r="AE217" s="35"/>
      <c r="AR217" s="199" t="s">
        <v>812</v>
      </c>
      <c r="AT217" s="199" t="s">
        <v>155</v>
      </c>
      <c r="AU217" s="199" t="s">
        <v>88</v>
      </c>
      <c r="AY217" s="18" t="s">
        <v>152</v>
      </c>
      <c r="BE217" s="200">
        <f>IF(N217="základní",J217,0)</f>
        <v>0</v>
      </c>
      <c r="BF217" s="200">
        <f>IF(N217="snížená",J217,0)</f>
        <v>0</v>
      </c>
      <c r="BG217" s="200">
        <f>IF(N217="zákl. přenesená",J217,0)</f>
        <v>0</v>
      </c>
      <c r="BH217" s="200">
        <f>IF(N217="sníž. přenesená",J217,0)</f>
        <v>0</v>
      </c>
      <c r="BI217" s="200">
        <f>IF(N217="nulová",J217,0)</f>
        <v>0</v>
      </c>
      <c r="BJ217" s="18" t="s">
        <v>88</v>
      </c>
      <c r="BK217" s="200">
        <f>ROUND(I217*H217,2)</f>
        <v>0</v>
      </c>
      <c r="BL217" s="18" t="s">
        <v>812</v>
      </c>
      <c r="BM217" s="199" t="s">
        <v>1234</v>
      </c>
    </row>
    <row r="218" spans="1:65" s="2" customFormat="1" ht="19.5">
      <c r="A218" s="35"/>
      <c r="B218" s="36"/>
      <c r="C218" s="37"/>
      <c r="D218" s="201" t="s">
        <v>161</v>
      </c>
      <c r="E218" s="37"/>
      <c r="F218" s="202" t="s">
        <v>1235</v>
      </c>
      <c r="G218" s="37"/>
      <c r="H218" s="37"/>
      <c r="I218" s="203"/>
      <c r="J218" s="37"/>
      <c r="K218" s="37"/>
      <c r="L218" s="40"/>
      <c r="M218" s="204"/>
      <c r="N218" s="205"/>
      <c r="O218" s="72"/>
      <c r="P218" s="72"/>
      <c r="Q218" s="72"/>
      <c r="R218" s="72"/>
      <c r="S218" s="72"/>
      <c r="T218" s="73"/>
      <c r="U218" s="35"/>
      <c r="V218" s="35"/>
      <c r="W218" s="35"/>
      <c r="X218" s="35"/>
      <c r="Y218" s="35"/>
      <c r="Z218" s="35"/>
      <c r="AA218" s="35"/>
      <c r="AB218" s="35"/>
      <c r="AC218" s="35"/>
      <c r="AD218" s="35"/>
      <c r="AE218" s="35"/>
      <c r="AT218" s="18" t="s">
        <v>161</v>
      </c>
      <c r="AU218" s="18" t="s">
        <v>88</v>
      </c>
    </row>
    <row r="219" spans="1:65" s="2" customFormat="1" ht="39">
      <c r="A219" s="35"/>
      <c r="B219" s="36"/>
      <c r="C219" s="37"/>
      <c r="D219" s="201" t="s">
        <v>427</v>
      </c>
      <c r="E219" s="37"/>
      <c r="F219" s="259" t="s">
        <v>1231</v>
      </c>
      <c r="G219" s="37"/>
      <c r="H219" s="37"/>
      <c r="I219" s="203"/>
      <c r="J219" s="37"/>
      <c r="K219" s="37"/>
      <c r="L219" s="40"/>
      <c r="M219" s="204"/>
      <c r="N219" s="205"/>
      <c r="O219" s="72"/>
      <c r="P219" s="72"/>
      <c r="Q219" s="72"/>
      <c r="R219" s="72"/>
      <c r="S219" s="72"/>
      <c r="T219" s="73"/>
      <c r="U219" s="35"/>
      <c r="V219" s="35"/>
      <c r="W219" s="35"/>
      <c r="X219" s="35"/>
      <c r="Y219" s="35"/>
      <c r="Z219" s="35"/>
      <c r="AA219" s="35"/>
      <c r="AB219" s="35"/>
      <c r="AC219" s="35"/>
      <c r="AD219" s="35"/>
      <c r="AE219" s="35"/>
      <c r="AT219" s="18" t="s">
        <v>427</v>
      </c>
      <c r="AU219" s="18" t="s">
        <v>88</v>
      </c>
    </row>
    <row r="220" spans="1:65" s="2" customFormat="1" ht="16.5" customHeight="1">
      <c r="A220" s="35"/>
      <c r="B220" s="36"/>
      <c r="C220" s="188" t="s">
        <v>440</v>
      </c>
      <c r="D220" s="188" t="s">
        <v>155</v>
      </c>
      <c r="E220" s="189" t="s">
        <v>1236</v>
      </c>
      <c r="F220" s="190" t="s">
        <v>1237</v>
      </c>
      <c r="G220" s="191" t="s">
        <v>811</v>
      </c>
      <c r="H220" s="192">
        <v>12</v>
      </c>
      <c r="I220" s="193"/>
      <c r="J220" s="194">
        <f>ROUND(I220*H220,2)</f>
        <v>0</v>
      </c>
      <c r="K220" s="190" t="s">
        <v>1082</v>
      </c>
      <c r="L220" s="40"/>
      <c r="M220" s="195" t="s">
        <v>1</v>
      </c>
      <c r="N220" s="196" t="s">
        <v>45</v>
      </c>
      <c r="O220" s="72"/>
      <c r="P220" s="197">
        <f>O220*H220</f>
        <v>0</v>
      </c>
      <c r="Q220" s="197">
        <v>0</v>
      </c>
      <c r="R220" s="197">
        <f>Q220*H220</f>
        <v>0</v>
      </c>
      <c r="S220" s="197">
        <v>0</v>
      </c>
      <c r="T220" s="198">
        <f>S220*H220</f>
        <v>0</v>
      </c>
      <c r="U220" s="35"/>
      <c r="V220" s="35"/>
      <c r="W220" s="35"/>
      <c r="X220" s="35"/>
      <c r="Y220" s="35"/>
      <c r="Z220" s="35"/>
      <c r="AA220" s="35"/>
      <c r="AB220" s="35"/>
      <c r="AC220" s="35"/>
      <c r="AD220" s="35"/>
      <c r="AE220" s="35"/>
      <c r="AR220" s="199" t="s">
        <v>812</v>
      </c>
      <c r="AT220" s="199" t="s">
        <v>155</v>
      </c>
      <c r="AU220" s="199" t="s">
        <v>88</v>
      </c>
      <c r="AY220" s="18" t="s">
        <v>152</v>
      </c>
      <c r="BE220" s="200">
        <f>IF(N220="základní",J220,0)</f>
        <v>0</v>
      </c>
      <c r="BF220" s="200">
        <f>IF(N220="snížená",J220,0)</f>
        <v>0</v>
      </c>
      <c r="BG220" s="200">
        <f>IF(N220="zákl. přenesená",J220,0)</f>
        <v>0</v>
      </c>
      <c r="BH220" s="200">
        <f>IF(N220="sníž. přenesená",J220,0)</f>
        <v>0</v>
      </c>
      <c r="BI220" s="200">
        <f>IF(N220="nulová",J220,0)</f>
        <v>0</v>
      </c>
      <c r="BJ220" s="18" t="s">
        <v>88</v>
      </c>
      <c r="BK220" s="200">
        <f>ROUND(I220*H220,2)</f>
        <v>0</v>
      </c>
      <c r="BL220" s="18" t="s">
        <v>812</v>
      </c>
      <c r="BM220" s="199" t="s">
        <v>1238</v>
      </c>
    </row>
    <row r="221" spans="1:65" s="2" customFormat="1" ht="19.5">
      <c r="A221" s="35"/>
      <c r="B221" s="36"/>
      <c r="C221" s="37"/>
      <c r="D221" s="201" t="s">
        <v>161</v>
      </c>
      <c r="E221" s="37"/>
      <c r="F221" s="202" t="s">
        <v>1239</v>
      </c>
      <c r="G221" s="37"/>
      <c r="H221" s="37"/>
      <c r="I221" s="203"/>
      <c r="J221" s="37"/>
      <c r="K221" s="37"/>
      <c r="L221" s="40"/>
      <c r="M221" s="204"/>
      <c r="N221" s="205"/>
      <c r="O221" s="72"/>
      <c r="P221" s="72"/>
      <c r="Q221" s="72"/>
      <c r="R221" s="72"/>
      <c r="S221" s="72"/>
      <c r="T221" s="73"/>
      <c r="U221" s="35"/>
      <c r="V221" s="35"/>
      <c r="W221" s="35"/>
      <c r="X221" s="35"/>
      <c r="Y221" s="35"/>
      <c r="Z221" s="35"/>
      <c r="AA221" s="35"/>
      <c r="AB221" s="35"/>
      <c r="AC221" s="35"/>
      <c r="AD221" s="35"/>
      <c r="AE221" s="35"/>
      <c r="AT221" s="18" t="s">
        <v>161</v>
      </c>
      <c r="AU221" s="18" t="s">
        <v>88</v>
      </c>
    </row>
    <row r="222" spans="1:65" s="2" customFormat="1" ht="39">
      <c r="A222" s="35"/>
      <c r="B222" s="36"/>
      <c r="C222" s="37"/>
      <c r="D222" s="201" t="s">
        <v>427</v>
      </c>
      <c r="E222" s="37"/>
      <c r="F222" s="259" t="s">
        <v>1231</v>
      </c>
      <c r="G222" s="37"/>
      <c r="H222" s="37"/>
      <c r="I222" s="203"/>
      <c r="J222" s="37"/>
      <c r="K222" s="37"/>
      <c r="L222" s="40"/>
      <c r="M222" s="204"/>
      <c r="N222" s="205"/>
      <c r="O222" s="72"/>
      <c r="P222" s="72"/>
      <c r="Q222" s="72"/>
      <c r="R222" s="72"/>
      <c r="S222" s="72"/>
      <c r="T222" s="73"/>
      <c r="U222" s="35"/>
      <c r="V222" s="35"/>
      <c r="W222" s="35"/>
      <c r="X222" s="35"/>
      <c r="Y222" s="35"/>
      <c r="Z222" s="35"/>
      <c r="AA222" s="35"/>
      <c r="AB222" s="35"/>
      <c r="AC222" s="35"/>
      <c r="AD222" s="35"/>
      <c r="AE222" s="35"/>
      <c r="AT222" s="18" t="s">
        <v>427</v>
      </c>
      <c r="AU222" s="18" t="s">
        <v>88</v>
      </c>
    </row>
    <row r="223" spans="1:65" s="12" customFormat="1" ht="25.9" customHeight="1">
      <c r="B223" s="172"/>
      <c r="C223" s="173"/>
      <c r="D223" s="174" t="s">
        <v>79</v>
      </c>
      <c r="E223" s="175" t="s">
        <v>1051</v>
      </c>
      <c r="F223" s="175" t="s">
        <v>1052</v>
      </c>
      <c r="G223" s="173"/>
      <c r="H223" s="173"/>
      <c r="I223" s="176"/>
      <c r="J223" s="177">
        <f>BK223</f>
        <v>0</v>
      </c>
      <c r="K223" s="173"/>
      <c r="L223" s="178"/>
      <c r="M223" s="179"/>
      <c r="N223" s="180"/>
      <c r="O223" s="180"/>
      <c r="P223" s="181">
        <f>SUM(P224:P235)</f>
        <v>0</v>
      </c>
      <c r="Q223" s="180"/>
      <c r="R223" s="181">
        <f>SUM(R224:R235)</f>
        <v>0</v>
      </c>
      <c r="S223" s="180"/>
      <c r="T223" s="182">
        <f>SUM(T224:T235)</f>
        <v>0</v>
      </c>
      <c r="AR223" s="183" t="s">
        <v>159</v>
      </c>
      <c r="AT223" s="184" t="s">
        <v>79</v>
      </c>
      <c r="AU223" s="184" t="s">
        <v>80</v>
      </c>
      <c r="AY223" s="183" t="s">
        <v>152</v>
      </c>
      <c r="BK223" s="185">
        <f>SUM(BK224:BK235)</f>
        <v>0</v>
      </c>
    </row>
    <row r="224" spans="1:65" s="2" customFormat="1" ht="24.2" customHeight="1">
      <c r="A224" s="35"/>
      <c r="B224" s="36"/>
      <c r="C224" s="188" t="s">
        <v>445</v>
      </c>
      <c r="D224" s="188" t="s">
        <v>155</v>
      </c>
      <c r="E224" s="189" t="s">
        <v>1240</v>
      </c>
      <c r="F224" s="190" t="s">
        <v>1241</v>
      </c>
      <c r="G224" s="191" t="s">
        <v>921</v>
      </c>
      <c r="H224" s="192">
        <v>3</v>
      </c>
      <c r="I224" s="193"/>
      <c r="J224" s="194">
        <f>ROUND(I224*H224,2)</f>
        <v>0</v>
      </c>
      <c r="K224" s="190" t="s">
        <v>1</v>
      </c>
      <c r="L224" s="40"/>
      <c r="M224" s="195" t="s">
        <v>1</v>
      </c>
      <c r="N224" s="196" t="s">
        <v>45</v>
      </c>
      <c r="O224" s="72"/>
      <c r="P224" s="197">
        <f>O224*H224</f>
        <v>0</v>
      </c>
      <c r="Q224" s="197">
        <v>0</v>
      </c>
      <c r="R224" s="197">
        <f>Q224*H224</f>
        <v>0</v>
      </c>
      <c r="S224" s="197">
        <v>0</v>
      </c>
      <c r="T224" s="198">
        <f>S224*H224</f>
        <v>0</v>
      </c>
      <c r="U224" s="35"/>
      <c r="V224" s="35"/>
      <c r="W224" s="35"/>
      <c r="X224" s="35"/>
      <c r="Y224" s="35"/>
      <c r="Z224" s="35"/>
      <c r="AA224" s="35"/>
      <c r="AB224" s="35"/>
      <c r="AC224" s="35"/>
      <c r="AD224" s="35"/>
      <c r="AE224" s="35"/>
      <c r="AR224" s="199" t="s">
        <v>258</v>
      </c>
      <c r="AT224" s="199" t="s">
        <v>155</v>
      </c>
      <c r="AU224" s="199" t="s">
        <v>88</v>
      </c>
      <c r="AY224" s="18" t="s">
        <v>152</v>
      </c>
      <c r="BE224" s="200">
        <f>IF(N224="základní",J224,0)</f>
        <v>0</v>
      </c>
      <c r="BF224" s="200">
        <f>IF(N224="snížená",J224,0)</f>
        <v>0</v>
      </c>
      <c r="BG224" s="200">
        <f>IF(N224="zákl. přenesená",J224,0)</f>
        <v>0</v>
      </c>
      <c r="BH224" s="200">
        <f>IF(N224="sníž. přenesená",J224,0)</f>
        <v>0</v>
      </c>
      <c r="BI224" s="200">
        <f>IF(N224="nulová",J224,0)</f>
        <v>0</v>
      </c>
      <c r="BJ224" s="18" t="s">
        <v>88</v>
      </c>
      <c r="BK224" s="200">
        <f>ROUND(I224*H224,2)</f>
        <v>0</v>
      </c>
      <c r="BL224" s="18" t="s">
        <v>258</v>
      </c>
      <c r="BM224" s="199" t="s">
        <v>1242</v>
      </c>
    </row>
    <row r="225" spans="1:65" s="2" customFormat="1" ht="11.25">
      <c r="A225" s="35"/>
      <c r="B225" s="36"/>
      <c r="C225" s="37"/>
      <c r="D225" s="201" t="s">
        <v>161</v>
      </c>
      <c r="E225" s="37"/>
      <c r="F225" s="202" t="s">
        <v>1241</v>
      </c>
      <c r="G225" s="37"/>
      <c r="H225" s="37"/>
      <c r="I225" s="203"/>
      <c r="J225" s="37"/>
      <c r="K225" s="37"/>
      <c r="L225" s="40"/>
      <c r="M225" s="204"/>
      <c r="N225" s="205"/>
      <c r="O225" s="72"/>
      <c r="P225" s="72"/>
      <c r="Q225" s="72"/>
      <c r="R225" s="72"/>
      <c r="S225" s="72"/>
      <c r="T225" s="73"/>
      <c r="U225" s="35"/>
      <c r="V225" s="35"/>
      <c r="W225" s="35"/>
      <c r="X225" s="35"/>
      <c r="Y225" s="35"/>
      <c r="Z225" s="35"/>
      <c r="AA225" s="35"/>
      <c r="AB225" s="35"/>
      <c r="AC225" s="35"/>
      <c r="AD225" s="35"/>
      <c r="AE225" s="35"/>
      <c r="AT225" s="18" t="s">
        <v>161</v>
      </c>
      <c r="AU225" s="18" t="s">
        <v>88</v>
      </c>
    </row>
    <row r="226" spans="1:65" s="2" customFormat="1" ht="19.5">
      <c r="A226" s="35"/>
      <c r="B226" s="36"/>
      <c r="C226" s="37"/>
      <c r="D226" s="201" t="s">
        <v>427</v>
      </c>
      <c r="E226" s="37"/>
      <c r="F226" s="259" t="s">
        <v>1243</v>
      </c>
      <c r="G226" s="37"/>
      <c r="H226" s="37"/>
      <c r="I226" s="203"/>
      <c r="J226" s="37"/>
      <c r="K226" s="37"/>
      <c r="L226" s="40"/>
      <c r="M226" s="204"/>
      <c r="N226" s="205"/>
      <c r="O226" s="72"/>
      <c r="P226" s="72"/>
      <c r="Q226" s="72"/>
      <c r="R226" s="72"/>
      <c r="S226" s="72"/>
      <c r="T226" s="73"/>
      <c r="U226" s="35"/>
      <c r="V226" s="35"/>
      <c r="W226" s="35"/>
      <c r="X226" s="35"/>
      <c r="Y226" s="35"/>
      <c r="Z226" s="35"/>
      <c r="AA226" s="35"/>
      <c r="AB226" s="35"/>
      <c r="AC226" s="35"/>
      <c r="AD226" s="35"/>
      <c r="AE226" s="35"/>
      <c r="AT226" s="18" t="s">
        <v>427</v>
      </c>
      <c r="AU226" s="18" t="s">
        <v>88</v>
      </c>
    </row>
    <row r="227" spans="1:65" s="2" customFormat="1" ht="16.5" customHeight="1">
      <c r="A227" s="35"/>
      <c r="B227" s="36"/>
      <c r="C227" s="188" t="s">
        <v>449</v>
      </c>
      <c r="D227" s="188" t="s">
        <v>155</v>
      </c>
      <c r="E227" s="189" t="s">
        <v>1064</v>
      </c>
      <c r="F227" s="190" t="s">
        <v>1065</v>
      </c>
      <c r="G227" s="191" t="s">
        <v>1066</v>
      </c>
      <c r="H227" s="264"/>
      <c r="I227" s="193"/>
      <c r="J227" s="194">
        <f>ROUND(I227*H227,2)</f>
        <v>0</v>
      </c>
      <c r="K227" s="190" t="s">
        <v>1</v>
      </c>
      <c r="L227" s="40"/>
      <c r="M227" s="195" t="s">
        <v>1</v>
      </c>
      <c r="N227" s="196" t="s">
        <v>45</v>
      </c>
      <c r="O227" s="72"/>
      <c r="P227" s="197">
        <f>O227*H227</f>
        <v>0</v>
      </c>
      <c r="Q227" s="197">
        <v>0</v>
      </c>
      <c r="R227" s="197">
        <f>Q227*H227</f>
        <v>0</v>
      </c>
      <c r="S227" s="197">
        <v>0</v>
      </c>
      <c r="T227" s="198">
        <f>S227*H227</f>
        <v>0</v>
      </c>
      <c r="U227" s="35"/>
      <c r="V227" s="35"/>
      <c r="W227" s="35"/>
      <c r="X227" s="35"/>
      <c r="Y227" s="35"/>
      <c r="Z227" s="35"/>
      <c r="AA227" s="35"/>
      <c r="AB227" s="35"/>
      <c r="AC227" s="35"/>
      <c r="AD227" s="35"/>
      <c r="AE227" s="35"/>
      <c r="AR227" s="199" t="s">
        <v>1055</v>
      </c>
      <c r="AT227" s="199" t="s">
        <v>155</v>
      </c>
      <c r="AU227" s="199" t="s">
        <v>88</v>
      </c>
      <c r="AY227" s="18" t="s">
        <v>152</v>
      </c>
      <c r="BE227" s="200">
        <f>IF(N227="základní",J227,0)</f>
        <v>0</v>
      </c>
      <c r="BF227" s="200">
        <f>IF(N227="snížená",J227,0)</f>
        <v>0</v>
      </c>
      <c r="BG227" s="200">
        <f>IF(N227="zákl. přenesená",J227,0)</f>
        <v>0</v>
      </c>
      <c r="BH227" s="200">
        <f>IF(N227="sníž. přenesená",J227,0)</f>
        <v>0</v>
      </c>
      <c r="BI227" s="200">
        <f>IF(N227="nulová",J227,0)</f>
        <v>0</v>
      </c>
      <c r="BJ227" s="18" t="s">
        <v>88</v>
      </c>
      <c r="BK227" s="200">
        <f>ROUND(I227*H227,2)</f>
        <v>0</v>
      </c>
      <c r="BL227" s="18" t="s">
        <v>1055</v>
      </c>
      <c r="BM227" s="199" t="s">
        <v>1244</v>
      </c>
    </row>
    <row r="228" spans="1:65" s="2" customFormat="1" ht="11.25">
      <c r="A228" s="35"/>
      <c r="B228" s="36"/>
      <c r="C228" s="37"/>
      <c r="D228" s="201" t="s">
        <v>161</v>
      </c>
      <c r="E228" s="37"/>
      <c r="F228" s="202" t="s">
        <v>1065</v>
      </c>
      <c r="G228" s="37"/>
      <c r="H228" s="37"/>
      <c r="I228" s="203"/>
      <c r="J228" s="37"/>
      <c r="K228" s="37"/>
      <c r="L228" s="40"/>
      <c r="M228" s="204"/>
      <c r="N228" s="205"/>
      <c r="O228" s="72"/>
      <c r="P228" s="72"/>
      <c r="Q228" s="72"/>
      <c r="R228" s="72"/>
      <c r="S228" s="72"/>
      <c r="T228" s="73"/>
      <c r="U228" s="35"/>
      <c r="V228" s="35"/>
      <c r="W228" s="35"/>
      <c r="X228" s="35"/>
      <c r="Y228" s="35"/>
      <c r="Z228" s="35"/>
      <c r="AA228" s="35"/>
      <c r="AB228" s="35"/>
      <c r="AC228" s="35"/>
      <c r="AD228" s="35"/>
      <c r="AE228" s="35"/>
      <c r="AT228" s="18" t="s">
        <v>161</v>
      </c>
      <c r="AU228" s="18" t="s">
        <v>88</v>
      </c>
    </row>
    <row r="229" spans="1:65" s="2" customFormat="1" ht="19.5">
      <c r="A229" s="35"/>
      <c r="B229" s="36"/>
      <c r="C229" s="37"/>
      <c r="D229" s="201" t="s">
        <v>427</v>
      </c>
      <c r="E229" s="37"/>
      <c r="F229" s="259" t="s">
        <v>1068</v>
      </c>
      <c r="G229" s="37"/>
      <c r="H229" s="37"/>
      <c r="I229" s="203"/>
      <c r="J229" s="37"/>
      <c r="K229" s="37"/>
      <c r="L229" s="40"/>
      <c r="M229" s="204"/>
      <c r="N229" s="205"/>
      <c r="O229" s="72"/>
      <c r="P229" s="72"/>
      <c r="Q229" s="72"/>
      <c r="R229" s="72"/>
      <c r="S229" s="72"/>
      <c r="T229" s="73"/>
      <c r="U229" s="35"/>
      <c r="V229" s="35"/>
      <c r="W229" s="35"/>
      <c r="X229" s="35"/>
      <c r="Y229" s="35"/>
      <c r="Z229" s="35"/>
      <c r="AA229" s="35"/>
      <c r="AB229" s="35"/>
      <c r="AC229" s="35"/>
      <c r="AD229" s="35"/>
      <c r="AE229" s="35"/>
      <c r="AT229" s="18" t="s">
        <v>427</v>
      </c>
      <c r="AU229" s="18" t="s">
        <v>88</v>
      </c>
    </row>
    <row r="230" spans="1:65" s="2" customFormat="1" ht="16.5" customHeight="1">
      <c r="A230" s="35"/>
      <c r="B230" s="36"/>
      <c r="C230" s="188" t="s">
        <v>455</v>
      </c>
      <c r="D230" s="188" t="s">
        <v>155</v>
      </c>
      <c r="E230" s="189" t="s">
        <v>1069</v>
      </c>
      <c r="F230" s="190" t="s">
        <v>1070</v>
      </c>
      <c r="G230" s="191" t="s">
        <v>1066</v>
      </c>
      <c r="H230" s="264"/>
      <c r="I230" s="193"/>
      <c r="J230" s="194">
        <f>ROUND(I230*H230,2)</f>
        <v>0</v>
      </c>
      <c r="K230" s="190" t="s">
        <v>1</v>
      </c>
      <c r="L230" s="40"/>
      <c r="M230" s="195" t="s">
        <v>1</v>
      </c>
      <c r="N230" s="196" t="s">
        <v>45</v>
      </c>
      <c r="O230" s="72"/>
      <c r="P230" s="197">
        <f>O230*H230</f>
        <v>0</v>
      </c>
      <c r="Q230" s="197">
        <v>0</v>
      </c>
      <c r="R230" s="197">
        <f>Q230*H230</f>
        <v>0</v>
      </c>
      <c r="S230" s="197">
        <v>0</v>
      </c>
      <c r="T230" s="198">
        <f>S230*H230</f>
        <v>0</v>
      </c>
      <c r="U230" s="35"/>
      <c r="V230" s="35"/>
      <c r="W230" s="35"/>
      <c r="X230" s="35"/>
      <c r="Y230" s="35"/>
      <c r="Z230" s="35"/>
      <c r="AA230" s="35"/>
      <c r="AB230" s="35"/>
      <c r="AC230" s="35"/>
      <c r="AD230" s="35"/>
      <c r="AE230" s="35"/>
      <c r="AR230" s="199" t="s">
        <v>1055</v>
      </c>
      <c r="AT230" s="199" t="s">
        <v>155</v>
      </c>
      <c r="AU230" s="199" t="s">
        <v>88</v>
      </c>
      <c r="AY230" s="18" t="s">
        <v>152</v>
      </c>
      <c r="BE230" s="200">
        <f>IF(N230="základní",J230,0)</f>
        <v>0</v>
      </c>
      <c r="BF230" s="200">
        <f>IF(N230="snížená",J230,0)</f>
        <v>0</v>
      </c>
      <c r="BG230" s="200">
        <f>IF(N230="zákl. přenesená",J230,0)</f>
        <v>0</v>
      </c>
      <c r="BH230" s="200">
        <f>IF(N230="sníž. přenesená",J230,0)</f>
        <v>0</v>
      </c>
      <c r="BI230" s="200">
        <f>IF(N230="nulová",J230,0)</f>
        <v>0</v>
      </c>
      <c r="BJ230" s="18" t="s">
        <v>88</v>
      </c>
      <c r="BK230" s="200">
        <f>ROUND(I230*H230,2)</f>
        <v>0</v>
      </c>
      <c r="BL230" s="18" t="s">
        <v>1055</v>
      </c>
      <c r="BM230" s="199" t="s">
        <v>1245</v>
      </c>
    </row>
    <row r="231" spans="1:65" s="2" customFormat="1" ht="11.25">
      <c r="A231" s="35"/>
      <c r="B231" s="36"/>
      <c r="C231" s="37"/>
      <c r="D231" s="201" t="s">
        <v>161</v>
      </c>
      <c r="E231" s="37"/>
      <c r="F231" s="202" t="s">
        <v>1070</v>
      </c>
      <c r="G231" s="37"/>
      <c r="H231" s="37"/>
      <c r="I231" s="203"/>
      <c r="J231" s="37"/>
      <c r="K231" s="37"/>
      <c r="L231" s="40"/>
      <c r="M231" s="204"/>
      <c r="N231" s="205"/>
      <c r="O231" s="72"/>
      <c r="P231" s="72"/>
      <c r="Q231" s="72"/>
      <c r="R231" s="72"/>
      <c r="S231" s="72"/>
      <c r="T231" s="73"/>
      <c r="U231" s="35"/>
      <c r="V231" s="35"/>
      <c r="W231" s="35"/>
      <c r="X231" s="35"/>
      <c r="Y231" s="35"/>
      <c r="Z231" s="35"/>
      <c r="AA231" s="35"/>
      <c r="AB231" s="35"/>
      <c r="AC231" s="35"/>
      <c r="AD231" s="35"/>
      <c r="AE231" s="35"/>
      <c r="AT231" s="18" t="s">
        <v>161</v>
      </c>
      <c r="AU231" s="18" t="s">
        <v>88</v>
      </c>
    </row>
    <row r="232" spans="1:65" s="2" customFormat="1" ht="19.5">
      <c r="A232" s="35"/>
      <c r="B232" s="36"/>
      <c r="C232" s="37"/>
      <c r="D232" s="201" t="s">
        <v>427</v>
      </c>
      <c r="E232" s="37"/>
      <c r="F232" s="259" t="s">
        <v>1068</v>
      </c>
      <c r="G232" s="37"/>
      <c r="H232" s="37"/>
      <c r="I232" s="203"/>
      <c r="J232" s="37"/>
      <c r="K232" s="37"/>
      <c r="L232" s="40"/>
      <c r="M232" s="204"/>
      <c r="N232" s="205"/>
      <c r="O232" s="72"/>
      <c r="P232" s="72"/>
      <c r="Q232" s="72"/>
      <c r="R232" s="72"/>
      <c r="S232" s="72"/>
      <c r="T232" s="73"/>
      <c r="U232" s="35"/>
      <c r="V232" s="35"/>
      <c r="W232" s="35"/>
      <c r="X232" s="35"/>
      <c r="Y232" s="35"/>
      <c r="Z232" s="35"/>
      <c r="AA232" s="35"/>
      <c r="AB232" s="35"/>
      <c r="AC232" s="35"/>
      <c r="AD232" s="35"/>
      <c r="AE232" s="35"/>
      <c r="AT232" s="18" t="s">
        <v>427</v>
      </c>
      <c r="AU232" s="18" t="s">
        <v>88</v>
      </c>
    </row>
    <row r="233" spans="1:65" s="2" customFormat="1" ht="16.5" customHeight="1">
      <c r="A233" s="35"/>
      <c r="B233" s="36"/>
      <c r="C233" s="188" t="s">
        <v>459</v>
      </c>
      <c r="D233" s="188" t="s">
        <v>155</v>
      </c>
      <c r="E233" s="189" t="s">
        <v>1072</v>
      </c>
      <c r="F233" s="190" t="s">
        <v>1073</v>
      </c>
      <c r="G233" s="191" t="s">
        <v>1066</v>
      </c>
      <c r="H233" s="264"/>
      <c r="I233" s="193"/>
      <c r="J233" s="194">
        <f>ROUND(I233*H233,2)</f>
        <v>0</v>
      </c>
      <c r="K233" s="190" t="s">
        <v>1</v>
      </c>
      <c r="L233" s="40"/>
      <c r="M233" s="195" t="s">
        <v>1</v>
      </c>
      <c r="N233" s="196" t="s">
        <v>45</v>
      </c>
      <c r="O233" s="72"/>
      <c r="P233" s="197">
        <f>O233*H233</f>
        <v>0</v>
      </c>
      <c r="Q233" s="197">
        <v>0</v>
      </c>
      <c r="R233" s="197">
        <f>Q233*H233</f>
        <v>0</v>
      </c>
      <c r="S233" s="197">
        <v>0</v>
      </c>
      <c r="T233" s="198">
        <f>S233*H233</f>
        <v>0</v>
      </c>
      <c r="U233" s="35"/>
      <c r="V233" s="35"/>
      <c r="W233" s="35"/>
      <c r="X233" s="35"/>
      <c r="Y233" s="35"/>
      <c r="Z233" s="35"/>
      <c r="AA233" s="35"/>
      <c r="AB233" s="35"/>
      <c r="AC233" s="35"/>
      <c r="AD233" s="35"/>
      <c r="AE233" s="35"/>
      <c r="AR233" s="199" t="s">
        <v>1055</v>
      </c>
      <c r="AT233" s="199" t="s">
        <v>155</v>
      </c>
      <c r="AU233" s="199" t="s">
        <v>88</v>
      </c>
      <c r="AY233" s="18" t="s">
        <v>152</v>
      </c>
      <c r="BE233" s="200">
        <f>IF(N233="základní",J233,0)</f>
        <v>0</v>
      </c>
      <c r="BF233" s="200">
        <f>IF(N233="snížená",J233,0)</f>
        <v>0</v>
      </c>
      <c r="BG233" s="200">
        <f>IF(N233="zákl. přenesená",J233,0)</f>
        <v>0</v>
      </c>
      <c r="BH233" s="200">
        <f>IF(N233="sníž. přenesená",J233,0)</f>
        <v>0</v>
      </c>
      <c r="BI233" s="200">
        <f>IF(N233="nulová",J233,0)</f>
        <v>0</v>
      </c>
      <c r="BJ233" s="18" t="s">
        <v>88</v>
      </c>
      <c r="BK233" s="200">
        <f>ROUND(I233*H233,2)</f>
        <v>0</v>
      </c>
      <c r="BL233" s="18" t="s">
        <v>1055</v>
      </c>
      <c r="BM233" s="199" t="s">
        <v>1246</v>
      </c>
    </row>
    <row r="234" spans="1:65" s="2" customFormat="1" ht="11.25">
      <c r="A234" s="35"/>
      <c r="B234" s="36"/>
      <c r="C234" s="37"/>
      <c r="D234" s="201" t="s">
        <v>161</v>
      </c>
      <c r="E234" s="37"/>
      <c r="F234" s="202" t="s">
        <v>1073</v>
      </c>
      <c r="G234" s="37"/>
      <c r="H234" s="37"/>
      <c r="I234" s="203"/>
      <c r="J234" s="37"/>
      <c r="K234" s="37"/>
      <c r="L234" s="40"/>
      <c r="M234" s="204"/>
      <c r="N234" s="205"/>
      <c r="O234" s="72"/>
      <c r="P234" s="72"/>
      <c r="Q234" s="72"/>
      <c r="R234" s="72"/>
      <c r="S234" s="72"/>
      <c r="T234" s="73"/>
      <c r="U234" s="35"/>
      <c r="V234" s="35"/>
      <c r="W234" s="35"/>
      <c r="X234" s="35"/>
      <c r="Y234" s="35"/>
      <c r="Z234" s="35"/>
      <c r="AA234" s="35"/>
      <c r="AB234" s="35"/>
      <c r="AC234" s="35"/>
      <c r="AD234" s="35"/>
      <c r="AE234" s="35"/>
      <c r="AT234" s="18" t="s">
        <v>161</v>
      </c>
      <c r="AU234" s="18" t="s">
        <v>88</v>
      </c>
    </row>
    <row r="235" spans="1:65" s="2" customFormat="1" ht="29.25">
      <c r="A235" s="35"/>
      <c r="B235" s="36"/>
      <c r="C235" s="37"/>
      <c r="D235" s="201" t="s">
        <v>427</v>
      </c>
      <c r="E235" s="37"/>
      <c r="F235" s="259" t="s">
        <v>1075</v>
      </c>
      <c r="G235" s="37"/>
      <c r="H235" s="37"/>
      <c r="I235" s="203"/>
      <c r="J235" s="37"/>
      <c r="K235" s="37"/>
      <c r="L235" s="40"/>
      <c r="M235" s="204"/>
      <c r="N235" s="205"/>
      <c r="O235" s="72"/>
      <c r="P235" s="72"/>
      <c r="Q235" s="72"/>
      <c r="R235" s="72"/>
      <c r="S235" s="72"/>
      <c r="T235" s="73"/>
      <c r="U235" s="35"/>
      <c r="V235" s="35"/>
      <c r="W235" s="35"/>
      <c r="X235" s="35"/>
      <c r="Y235" s="35"/>
      <c r="Z235" s="35"/>
      <c r="AA235" s="35"/>
      <c r="AB235" s="35"/>
      <c r="AC235" s="35"/>
      <c r="AD235" s="35"/>
      <c r="AE235" s="35"/>
      <c r="AT235" s="18" t="s">
        <v>427</v>
      </c>
      <c r="AU235" s="18" t="s">
        <v>88</v>
      </c>
    </row>
    <row r="236" spans="1:65" s="12" customFormat="1" ht="25.9" customHeight="1">
      <c r="B236" s="172"/>
      <c r="C236" s="173"/>
      <c r="D236" s="174" t="s">
        <v>79</v>
      </c>
      <c r="E236" s="175" t="s">
        <v>1076</v>
      </c>
      <c r="F236" s="175" t="s">
        <v>101</v>
      </c>
      <c r="G236" s="173"/>
      <c r="H236" s="173"/>
      <c r="I236" s="176"/>
      <c r="J236" s="177">
        <f>BK236</f>
        <v>0</v>
      </c>
      <c r="K236" s="173"/>
      <c r="L236" s="178"/>
      <c r="M236" s="179"/>
      <c r="N236" s="180"/>
      <c r="O236" s="180"/>
      <c r="P236" s="181">
        <f>P237</f>
        <v>0</v>
      </c>
      <c r="Q236" s="180"/>
      <c r="R236" s="181">
        <f>R237</f>
        <v>0</v>
      </c>
      <c r="S236" s="180"/>
      <c r="T236" s="182">
        <f>T237</f>
        <v>0</v>
      </c>
      <c r="AR236" s="183" t="s">
        <v>184</v>
      </c>
      <c r="AT236" s="184" t="s">
        <v>79</v>
      </c>
      <c r="AU236" s="184" t="s">
        <v>80</v>
      </c>
      <c r="AY236" s="183" t="s">
        <v>152</v>
      </c>
      <c r="BK236" s="185">
        <f>BK237</f>
        <v>0</v>
      </c>
    </row>
    <row r="237" spans="1:65" s="12" customFormat="1" ht="22.9" customHeight="1">
      <c r="B237" s="172"/>
      <c r="C237" s="173"/>
      <c r="D237" s="174" t="s">
        <v>79</v>
      </c>
      <c r="E237" s="186" t="s">
        <v>1077</v>
      </c>
      <c r="F237" s="186" t="s">
        <v>1078</v>
      </c>
      <c r="G237" s="173"/>
      <c r="H237" s="173"/>
      <c r="I237" s="176"/>
      <c r="J237" s="187">
        <f>BK237</f>
        <v>0</v>
      </c>
      <c r="K237" s="173"/>
      <c r="L237" s="178"/>
      <c r="M237" s="179"/>
      <c r="N237" s="180"/>
      <c r="O237" s="180"/>
      <c r="P237" s="181">
        <f>SUM(P238:P240)</f>
        <v>0</v>
      </c>
      <c r="Q237" s="180"/>
      <c r="R237" s="181">
        <f>SUM(R238:R240)</f>
        <v>0</v>
      </c>
      <c r="S237" s="180"/>
      <c r="T237" s="182">
        <f>SUM(T238:T240)</f>
        <v>0</v>
      </c>
      <c r="AR237" s="183" t="s">
        <v>184</v>
      </c>
      <c r="AT237" s="184" t="s">
        <v>79</v>
      </c>
      <c r="AU237" s="184" t="s">
        <v>88</v>
      </c>
      <c r="AY237" s="183" t="s">
        <v>152</v>
      </c>
      <c r="BK237" s="185">
        <f>SUM(BK238:BK240)</f>
        <v>0</v>
      </c>
    </row>
    <row r="238" spans="1:65" s="2" customFormat="1" ht="16.5" customHeight="1">
      <c r="A238" s="35"/>
      <c r="B238" s="36"/>
      <c r="C238" s="188" t="s">
        <v>465</v>
      </c>
      <c r="D238" s="188" t="s">
        <v>155</v>
      </c>
      <c r="E238" s="189" t="s">
        <v>1079</v>
      </c>
      <c r="F238" s="190" t="s">
        <v>1080</v>
      </c>
      <c r="G238" s="191" t="s">
        <v>1081</v>
      </c>
      <c r="H238" s="192">
        <v>1</v>
      </c>
      <c r="I238" s="193"/>
      <c r="J238" s="194">
        <f>ROUND(I238*H238,2)</f>
        <v>0</v>
      </c>
      <c r="K238" s="190" t="s">
        <v>1082</v>
      </c>
      <c r="L238" s="40"/>
      <c r="M238" s="195" t="s">
        <v>1</v>
      </c>
      <c r="N238" s="196" t="s">
        <v>45</v>
      </c>
      <c r="O238" s="72"/>
      <c r="P238" s="197">
        <f>O238*H238</f>
        <v>0</v>
      </c>
      <c r="Q238" s="197">
        <v>0</v>
      </c>
      <c r="R238" s="197">
        <f>Q238*H238</f>
        <v>0</v>
      </c>
      <c r="S238" s="197">
        <v>0</v>
      </c>
      <c r="T238" s="198">
        <f>S238*H238</f>
        <v>0</v>
      </c>
      <c r="U238" s="35"/>
      <c r="V238" s="35"/>
      <c r="W238" s="35"/>
      <c r="X238" s="35"/>
      <c r="Y238" s="35"/>
      <c r="Z238" s="35"/>
      <c r="AA238" s="35"/>
      <c r="AB238" s="35"/>
      <c r="AC238" s="35"/>
      <c r="AD238" s="35"/>
      <c r="AE238" s="35"/>
      <c r="AR238" s="199" t="s">
        <v>1083</v>
      </c>
      <c r="AT238" s="199" t="s">
        <v>155</v>
      </c>
      <c r="AU238" s="199" t="s">
        <v>90</v>
      </c>
      <c r="AY238" s="18" t="s">
        <v>152</v>
      </c>
      <c r="BE238" s="200">
        <f>IF(N238="základní",J238,0)</f>
        <v>0</v>
      </c>
      <c r="BF238" s="200">
        <f>IF(N238="snížená",J238,0)</f>
        <v>0</v>
      </c>
      <c r="BG238" s="200">
        <f>IF(N238="zákl. přenesená",J238,0)</f>
        <v>0</v>
      </c>
      <c r="BH238" s="200">
        <f>IF(N238="sníž. přenesená",J238,0)</f>
        <v>0</v>
      </c>
      <c r="BI238" s="200">
        <f>IF(N238="nulová",J238,0)</f>
        <v>0</v>
      </c>
      <c r="BJ238" s="18" t="s">
        <v>88</v>
      </c>
      <c r="BK238" s="200">
        <f>ROUND(I238*H238,2)</f>
        <v>0</v>
      </c>
      <c r="BL238" s="18" t="s">
        <v>1083</v>
      </c>
      <c r="BM238" s="199" t="s">
        <v>1247</v>
      </c>
    </row>
    <row r="239" spans="1:65" s="2" customFormat="1" ht="11.25">
      <c r="A239" s="35"/>
      <c r="B239" s="36"/>
      <c r="C239" s="37"/>
      <c r="D239" s="201" t="s">
        <v>161</v>
      </c>
      <c r="E239" s="37"/>
      <c r="F239" s="202" t="s">
        <v>1085</v>
      </c>
      <c r="G239" s="37"/>
      <c r="H239" s="37"/>
      <c r="I239" s="203"/>
      <c r="J239" s="37"/>
      <c r="K239" s="37"/>
      <c r="L239" s="40"/>
      <c r="M239" s="204"/>
      <c r="N239" s="205"/>
      <c r="O239" s="72"/>
      <c r="P239" s="72"/>
      <c r="Q239" s="72"/>
      <c r="R239" s="72"/>
      <c r="S239" s="72"/>
      <c r="T239" s="73"/>
      <c r="U239" s="35"/>
      <c r="V239" s="35"/>
      <c r="W239" s="35"/>
      <c r="X239" s="35"/>
      <c r="Y239" s="35"/>
      <c r="Z239" s="35"/>
      <c r="AA239" s="35"/>
      <c r="AB239" s="35"/>
      <c r="AC239" s="35"/>
      <c r="AD239" s="35"/>
      <c r="AE239" s="35"/>
      <c r="AT239" s="18" t="s">
        <v>161</v>
      </c>
      <c r="AU239" s="18" t="s">
        <v>90</v>
      </c>
    </row>
    <row r="240" spans="1:65" s="2" customFormat="1" ht="29.25">
      <c r="A240" s="35"/>
      <c r="B240" s="36"/>
      <c r="C240" s="37"/>
      <c r="D240" s="201" t="s">
        <v>427</v>
      </c>
      <c r="E240" s="37"/>
      <c r="F240" s="259" t="s">
        <v>1086</v>
      </c>
      <c r="G240" s="37"/>
      <c r="H240" s="37"/>
      <c r="I240" s="203"/>
      <c r="J240" s="37"/>
      <c r="K240" s="37"/>
      <c r="L240" s="40"/>
      <c r="M240" s="260"/>
      <c r="N240" s="261"/>
      <c r="O240" s="262"/>
      <c r="P240" s="262"/>
      <c r="Q240" s="262"/>
      <c r="R240" s="262"/>
      <c r="S240" s="262"/>
      <c r="T240" s="263"/>
      <c r="U240" s="35"/>
      <c r="V240" s="35"/>
      <c r="W240" s="35"/>
      <c r="X240" s="35"/>
      <c r="Y240" s="35"/>
      <c r="Z240" s="35"/>
      <c r="AA240" s="35"/>
      <c r="AB240" s="35"/>
      <c r="AC240" s="35"/>
      <c r="AD240" s="35"/>
      <c r="AE240" s="35"/>
      <c r="AT240" s="18" t="s">
        <v>427</v>
      </c>
      <c r="AU240" s="18" t="s">
        <v>90</v>
      </c>
    </row>
    <row r="241" spans="1:31" s="2" customFormat="1" ht="6.95" customHeight="1">
      <c r="A241" s="35"/>
      <c r="B241" s="55"/>
      <c r="C241" s="56"/>
      <c r="D241" s="56"/>
      <c r="E241" s="56"/>
      <c r="F241" s="56"/>
      <c r="G241" s="56"/>
      <c r="H241" s="56"/>
      <c r="I241" s="56"/>
      <c r="J241" s="56"/>
      <c r="K241" s="56"/>
      <c r="L241" s="40"/>
      <c r="M241" s="35"/>
      <c r="O241" s="35"/>
      <c r="P241" s="35"/>
      <c r="Q241" s="35"/>
      <c r="R241" s="35"/>
      <c r="S241" s="35"/>
      <c r="T241" s="35"/>
      <c r="U241" s="35"/>
      <c r="V241" s="35"/>
      <c r="W241" s="35"/>
      <c r="X241" s="35"/>
      <c r="Y241" s="35"/>
      <c r="Z241" s="35"/>
      <c r="AA241" s="35"/>
      <c r="AB241" s="35"/>
      <c r="AC241" s="35"/>
      <c r="AD241" s="35"/>
      <c r="AE241" s="35"/>
    </row>
  </sheetData>
  <sheetProtection algorithmName="SHA-512" hashValue="zRSkomUlemWnC0l2NitFfdtuOaE9mjco46CrkyvA1hU0IkIQq7T84mnbIU+iNjLx7q3JIzMDoJiQXwRQCg+o+Q==" saltValue="f8vSGCav4OCkvSwRSVjyYkwDt3YKWc6XCZcllpdDHtFVirkbEJzOCPzbTTU3KieGswgg7EKsI+dI5p8686WA5Q==" spinCount="100000" sheet="1" objects="1" scenarios="1" formatColumns="0" formatRows="0" autoFilter="0"/>
  <autoFilter ref="C123:K240"/>
  <mergeCells count="9">
    <mergeCell ref="E87:H87"/>
    <mergeCell ref="E114:H114"/>
    <mergeCell ref="E116:H116"/>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20"/>
      <c r="M2" s="320"/>
      <c r="N2" s="320"/>
      <c r="O2" s="320"/>
      <c r="P2" s="320"/>
      <c r="Q2" s="320"/>
      <c r="R2" s="320"/>
      <c r="S2" s="320"/>
      <c r="T2" s="320"/>
      <c r="U2" s="320"/>
      <c r="V2" s="320"/>
      <c r="AT2" s="18" t="s">
        <v>102</v>
      </c>
    </row>
    <row r="3" spans="1:46" s="1" customFormat="1" ht="6.95" customHeight="1">
      <c r="B3" s="110"/>
      <c r="C3" s="111"/>
      <c r="D3" s="111"/>
      <c r="E3" s="111"/>
      <c r="F3" s="111"/>
      <c r="G3" s="111"/>
      <c r="H3" s="111"/>
      <c r="I3" s="111"/>
      <c r="J3" s="111"/>
      <c r="K3" s="111"/>
      <c r="L3" s="21"/>
      <c r="AT3" s="18" t="s">
        <v>90</v>
      </c>
    </row>
    <row r="4" spans="1:46" s="1" customFormat="1" ht="24.95" customHeight="1">
      <c r="B4" s="21"/>
      <c r="D4" s="112" t="s">
        <v>107</v>
      </c>
      <c r="L4" s="21"/>
      <c r="M4" s="113" t="s">
        <v>10</v>
      </c>
      <c r="AT4" s="18" t="s">
        <v>4</v>
      </c>
    </row>
    <row r="5" spans="1:46" s="1" customFormat="1" ht="6.95" customHeight="1">
      <c r="B5" s="21"/>
      <c r="L5" s="21"/>
    </row>
    <row r="6" spans="1:46" s="1" customFormat="1" ht="12" customHeight="1">
      <c r="B6" s="21"/>
      <c r="D6" s="114" t="s">
        <v>16</v>
      </c>
      <c r="L6" s="21"/>
    </row>
    <row r="7" spans="1:46" s="1" customFormat="1" ht="16.5" customHeight="1">
      <c r="B7" s="21"/>
      <c r="E7" s="321" t="str">
        <f>'Rekapitulace stavby'!K6</f>
        <v>Změna užívání části 1.NP v objektu FSE, Moskevská 1533/54 ÚnL</v>
      </c>
      <c r="F7" s="322"/>
      <c r="G7" s="322"/>
      <c r="H7" s="322"/>
      <c r="L7" s="21"/>
    </row>
    <row r="8" spans="1:46" s="2" customFormat="1" ht="12" customHeight="1">
      <c r="A8" s="35"/>
      <c r="B8" s="40"/>
      <c r="C8" s="35"/>
      <c r="D8" s="114" t="s">
        <v>114</v>
      </c>
      <c r="E8" s="35"/>
      <c r="F8" s="35"/>
      <c r="G8" s="35"/>
      <c r="H8" s="35"/>
      <c r="I8" s="35"/>
      <c r="J8" s="35"/>
      <c r="K8" s="35"/>
      <c r="L8" s="52"/>
      <c r="S8" s="35"/>
      <c r="T8" s="35"/>
      <c r="U8" s="35"/>
      <c r="V8" s="35"/>
      <c r="W8" s="35"/>
      <c r="X8" s="35"/>
      <c r="Y8" s="35"/>
      <c r="Z8" s="35"/>
      <c r="AA8" s="35"/>
      <c r="AB8" s="35"/>
      <c r="AC8" s="35"/>
      <c r="AD8" s="35"/>
      <c r="AE8" s="35"/>
    </row>
    <row r="9" spans="1:46" s="2" customFormat="1" ht="16.5" customHeight="1">
      <c r="A9" s="35"/>
      <c r="B9" s="40"/>
      <c r="C9" s="35"/>
      <c r="D9" s="35"/>
      <c r="E9" s="323" t="s">
        <v>1248</v>
      </c>
      <c r="F9" s="324"/>
      <c r="G9" s="324"/>
      <c r="H9" s="324"/>
      <c r="I9" s="35"/>
      <c r="J9" s="35"/>
      <c r="K9" s="35"/>
      <c r="L9" s="52"/>
      <c r="S9" s="35"/>
      <c r="T9" s="35"/>
      <c r="U9" s="35"/>
      <c r="V9" s="35"/>
      <c r="W9" s="35"/>
      <c r="X9" s="35"/>
      <c r="Y9" s="35"/>
      <c r="Z9" s="35"/>
      <c r="AA9" s="35"/>
      <c r="AB9" s="35"/>
      <c r="AC9" s="35"/>
      <c r="AD9" s="35"/>
      <c r="AE9" s="35"/>
    </row>
    <row r="10" spans="1:46" s="2" customFormat="1" ht="11.25">
      <c r="A10" s="35"/>
      <c r="B10" s="40"/>
      <c r="C10" s="35"/>
      <c r="D10" s="35"/>
      <c r="E10" s="35"/>
      <c r="F10" s="35"/>
      <c r="G10" s="35"/>
      <c r="H10" s="35"/>
      <c r="I10" s="35"/>
      <c r="J10" s="35"/>
      <c r="K10" s="35"/>
      <c r="L10" s="52"/>
      <c r="S10" s="35"/>
      <c r="T10" s="35"/>
      <c r="U10" s="35"/>
      <c r="V10" s="35"/>
      <c r="W10" s="35"/>
      <c r="X10" s="35"/>
      <c r="Y10" s="35"/>
      <c r="Z10" s="35"/>
      <c r="AA10" s="35"/>
      <c r="AB10" s="35"/>
      <c r="AC10" s="35"/>
      <c r="AD10" s="35"/>
      <c r="AE10" s="35"/>
    </row>
    <row r="11" spans="1:46" s="2" customFormat="1" ht="12" customHeight="1">
      <c r="A11" s="35"/>
      <c r="B11" s="40"/>
      <c r="C11" s="35"/>
      <c r="D11" s="114" t="s">
        <v>18</v>
      </c>
      <c r="E11" s="35"/>
      <c r="F11" s="115" t="s">
        <v>1</v>
      </c>
      <c r="G11" s="35"/>
      <c r="H11" s="35"/>
      <c r="I11" s="114" t="s">
        <v>19</v>
      </c>
      <c r="J11" s="115" t="s">
        <v>1</v>
      </c>
      <c r="K11" s="35"/>
      <c r="L11" s="52"/>
      <c r="S11" s="35"/>
      <c r="T11" s="35"/>
      <c r="U11" s="35"/>
      <c r="V11" s="35"/>
      <c r="W11" s="35"/>
      <c r="X11" s="35"/>
      <c r="Y11" s="35"/>
      <c r="Z11" s="35"/>
      <c r="AA11" s="35"/>
      <c r="AB11" s="35"/>
      <c r="AC11" s="35"/>
      <c r="AD11" s="35"/>
      <c r="AE11" s="35"/>
    </row>
    <row r="12" spans="1:46" s="2" customFormat="1" ht="12" customHeight="1">
      <c r="A12" s="35"/>
      <c r="B12" s="40"/>
      <c r="C12" s="35"/>
      <c r="D12" s="114" t="s">
        <v>20</v>
      </c>
      <c r="E12" s="35"/>
      <c r="F12" s="115" t="s">
        <v>21</v>
      </c>
      <c r="G12" s="35"/>
      <c r="H12" s="35"/>
      <c r="I12" s="114" t="s">
        <v>22</v>
      </c>
      <c r="J12" s="116" t="str">
        <f>'Rekapitulace stavby'!AN8</f>
        <v>10. 4. 2021</v>
      </c>
      <c r="K12" s="35"/>
      <c r="L12" s="52"/>
      <c r="S12" s="35"/>
      <c r="T12" s="35"/>
      <c r="U12" s="35"/>
      <c r="V12" s="35"/>
      <c r="W12" s="35"/>
      <c r="X12" s="35"/>
      <c r="Y12" s="35"/>
      <c r="Z12" s="35"/>
      <c r="AA12" s="35"/>
      <c r="AB12" s="35"/>
      <c r="AC12" s="35"/>
      <c r="AD12" s="35"/>
      <c r="AE12" s="35"/>
    </row>
    <row r="13" spans="1:46" s="2" customFormat="1" ht="10.9" customHeight="1">
      <c r="A13" s="35"/>
      <c r="B13" s="40"/>
      <c r="C13" s="35"/>
      <c r="D13" s="35"/>
      <c r="E13" s="35"/>
      <c r="F13" s="35"/>
      <c r="G13" s="35"/>
      <c r="H13" s="35"/>
      <c r="I13" s="35"/>
      <c r="J13" s="35"/>
      <c r="K13" s="35"/>
      <c r="L13" s="52"/>
      <c r="S13" s="35"/>
      <c r="T13" s="35"/>
      <c r="U13" s="35"/>
      <c r="V13" s="35"/>
      <c r="W13" s="35"/>
      <c r="X13" s="35"/>
      <c r="Y13" s="35"/>
      <c r="Z13" s="35"/>
      <c r="AA13" s="35"/>
      <c r="AB13" s="35"/>
      <c r="AC13" s="35"/>
      <c r="AD13" s="35"/>
      <c r="AE13" s="35"/>
    </row>
    <row r="14" spans="1:46" s="2" customFormat="1" ht="12" customHeight="1">
      <c r="A14" s="35"/>
      <c r="B14" s="40"/>
      <c r="C14" s="35"/>
      <c r="D14" s="114" t="s">
        <v>24</v>
      </c>
      <c r="E14" s="35"/>
      <c r="F14" s="35"/>
      <c r="G14" s="35"/>
      <c r="H14" s="35"/>
      <c r="I14" s="114" t="s">
        <v>25</v>
      </c>
      <c r="J14" s="115" t="s">
        <v>1</v>
      </c>
      <c r="K14" s="35"/>
      <c r="L14" s="52"/>
      <c r="S14" s="35"/>
      <c r="T14" s="35"/>
      <c r="U14" s="35"/>
      <c r="V14" s="35"/>
      <c r="W14" s="35"/>
      <c r="X14" s="35"/>
      <c r="Y14" s="35"/>
      <c r="Z14" s="35"/>
      <c r="AA14" s="35"/>
      <c r="AB14" s="35"/>
      <c r="AC14" s="35"/>
      <c r="AD14" s="35"/>
      <c r="AE14" s="35"/>
    </row>
    <row r="15" spans="1:46" s="2" customFormat="1" ht="18" customHeight="1">
      <c r="A15" s="35"/>
      <c r="B15" s="40"/>
      <c r="C15" s="35"/>
      <c r="D15" s="35"/>
      <c r="E15" s="115" t="s">
        <v>27</v>
      </c>
      <c r="F15" s="35"/>
      <c r="G15" s="35"/>
      <c r="H15" s="35"/>
      <c r="I15" s="114" t="s">
        <v>28</v>
      </c>
      <c r="J15" s="115" t="s">
        <v>1</v>
      </c>
      <c r="K15" s="35"/>
      <c r="L15" s="52"/>
      <c r="S15" s="35"/>
      <c r="T15" s="35"/>
      <c r="U15" s="35"/>
      <c r="V15" s="35"/>
      <c r="W15" s="35"/>
      <c r="X15" s="35"/>
      <c r="Y15" s="35"/>
      <c r="Z15" s="35"/>
      <c r="AA15" s="35"/>
      <c r="AB15" s="35"/>
      <c r="AC15" s="35"/>
      <c r="AD15" s="35"/>
      <c r="AE15" s="35"/>
    </row>
    <row r="16" spans="1:46" s="2" customFormat="1" ht="6.95" customHeight="1">
      <c r="A16" s="35"/>
      <c r="B16" s="40"/>
      <c r="C16" s="35"/>
      <c r="D16" s="35"/>
      <c r="E16" s="35"/>
      <c r="F16" s="35"/>
      <c r="G16" s="35"/>
      <c r="H16" s="35"/>
      <c r="I16" s="35"/>
      <c r="J16" s="35"/>
      <c r="K16" s="35"/>
      <c r="L16" s="52"/>
      <c r="S16" s="35"/>
      <c r="T16" s="35"/>
      <c r="U16" s="35"/>
      <c r="V16" s="35"/>
      <c r="W16" s="35"/>
      <c r="X16" s="35"/>
      <c r="Y16" s="35"/>
      <c r="Z16" s="35"/>
      <c r="AA16" s="35"/>
      <c r="AB16" s="35"/>
      <c r="AC16" s="35"/>
      <c r="AD16" s="35"/>
      <c r="AE16" s="35"/>
    </row>
    <row r="17" spans="1:31" s="2" customFormat="1" ht="12" customHeight="1">
      <c r="A17" s="35"/>
      <c r="B17" s="40"/>
      <c r="C17" s="35"/>
      <c r="D17" s="114" t="s">
        <v>30</v>
      </c>
      <c r="E17" s="35"/>
      <c r="F17" s="35"/>
      <c r="G17" s="35"/>
      <c r="H17" s="35"/>
      <c r="I17" s="114" t="s">
        <v>25</v>
      </c>
      <c r="J17" s="31" t="str">
        <f>'Rekapitulace stavby'!AN13</f>
        <v>Vyplň údaj</v>
      </c>
      <c r="K17" s="35"/>
      <c r="L17" s="52"/>
      <c r="S17" s="35"/>
      <c r="T17" s="35"/>
      <c r="U17" s="35"/>
      <c r="V17" s="35"/>
      <c r="W17" s="35"/>
      <c r="X17" s="35"/>
      <c r="Y17" s="35"/>
      <c r="Z17" s="35"/>
      <c r="AA17" s="35"/>
      <c r="AB17" s="35"/>
      <c r="AC17" s="35"/>
      <c r="AD17" s="35"/>
      <c r="AE17" s="35"/>
    </row>
    <row r="18" spans="1:31" s="2" customFormat="1" ht="18" customHeight="1">
      <c r="A18" s="35"/>
      <c r="B18" s="40"/>
      <c r="C18" s="35"/>
      <c r="D18" s="35"/>
      <c r="E18" s="325" t="str">
        <f>'Rekapitulace stavby'!E14</f>
        <v>Vyplň údaj</v>
      </c>
      <c r="F18" s="326"/>
      <c r="G18" s="326"/>
      <c r="H18" s="326"/>
      <c r="I18" s="114" t="s">
        <v>28</v>
      </c>
      <c r="J18" s="31" t="str">
        <f>'Rekapitulace stavby'!AN14</f>
        <v>Vyplň údaj</v>
      </c>
      <c r="K18" s="35"/>
      <c r="L18" s="52"/>
      <c r="S18" s="35"/>
      <c r="T18" s="35"/>
      <c r="U18" s="35"/>
      <c r="V18" s="35"/>
      <c r="W18" s="35"/>
      <c r="X18" s="35"/>
      <c r="Y18" s="35"/>
      <c r="Z18" s="35"/>
      <c r="AA18" s="35"/>
      <c r="AB18" s="35"/>
      <c r="AC18" s="35"/>
      <c r="AD18" s="35"/>
      <c r="AE18" s="35"/>
    </row>
    <row r="19" spans="1:31" s="2" customFormat="1" ht="6.95" customHeight="1">
      <c r="A19" s="35"/>
      <c r="B19" s="40"/>
      <c r="C19" s="35"/>
      <c r="D19" s="35"/>
      <c r="E19" s="35"/>
      <c r="F19" s="35"/>
      <c r="G19" s="35"/>
      <c r="H19" s="35"/>
      <c r="I19" s="35"/>
      <c r="J19" s="35"/>
      <c r="K19" s="35"/>
      <c r="L19" s="52"/>
      <c r="S19" s="35"/>
      <c r="T19" s="35"/>
      <c r="U19" s="35"/>
      <c r="V19" s="35"/>
      <c r="W19" s="35"/>
      <c r="X19" s="35"/>
      <c r="Y19" s="35"/>
      <c r="Z19" s="35"/>
      <c r="AA19" s="35"/>
      <c r="AB19" s="35"/>
      <c r="AC19" s="35"/>
      <c r="AD19" s="35"/>
      <c r="AE19" s="35"/>
    </row>
    <row r="20" spans="1:31" s="2" customFormat="1" ht="12" customHeight="1">
      <c r="A20" s="35"/>
      <c r="B20" s="40"/>
      <c r="C20" s="35"/>
      <c r="D20" s="114" t="s">
        <v>32</v>
      </c>
      <c r="E20" s="35"/>
      <c r="F20" s="35"/>
      <c r="G20" s="35"/>
      <c r="H20" s="35"/>
      <c r="I20" s="114" t="s">
        <v>25</v>
      </c>
      <c r="J20" s="115" t="s">
        <v>33</v>
      </c>
      <c r="K20" s="35"/>
      <c r="L20" s="52"/>
      <c r="S20" s="35"/>
      <c r="T20" s="35"/>
      <c r="U20" s="35"/>
      <c r="V20" s="35"/>
      <c r="W20" s="35"/>
      <c r="X20" s="35"/>
      <c r="Y20" s="35"/>
      <c r="Z20" s="35"/>
      <c r="AA20" s="35"/>
      <c r="AB20" s="35"/>
      <c r="AC20" s="35"/>
      <c r="AD20" s="35"/>
      <c r="AE20" s="35"/>
    </row>
    <row r="21" spans="1:31" s="2" customFormat="1" ht="18" customHeight="1">
      <c r="A21" s="35"/>
      <c r="B21" s="40"/>
      <c r="C21" s="35"/>
      <c r="D21" s="35"/>
      <c r="E21" s="115" t="s">
        <v>34</v>
      </c>
      <c r="F21" s="35"/>
      <c r="G21" s="35"/>
      <c r="H21" s="35"/>
      <c r="I21" s="114" t="s">
        <v>28</v>
      </c>
      <c r="J21" s="115" t="s">
        <v>35</v>
      </c>
      <c r="K21" s="35"/>
      <c r="L21" s="52"/>
      <c r="S21" s="35"/>
      <c r="T21" s="35"/>
      <c r="U21" s="35"/>
      <c r="V21" s="35"/>
      <c r="W21" s="35"/>
      <c r="X21" s="35"/>
      <c r="Y21" s="35"/>
      <c r="Z21" s="35"/>
      <c r="AA21" s="35"/>
      <c r="AB21" s="35"/>
      <c r="AC21" s="35"/>
      <c r="AD21" s="35"/>
      <c r="AE21" s="35"/>
    </row>
    <row r="22" spans="1:31" s="2" customFormat="1" ht="6.95" customHeight="1">
      <c r="A22" s="35"/>
      <c r="B22" s="40"/>
      <c r="C22" s="35"/>
      <c r="D22" s="35"/>
      <c r="E22" s="35"/>
      <c r="F22" s="35"/>
      <c r="G22" s="35"/>
      <c r="H22" s="35"/>
      <c r="I22" s="35"/>
      <c r="J22" s="35"/>
      <c r="K22" s="35"/>
      <c r="L22" s="52"/>
      <c r="S22" s="35"/>
      <c r="T22" s="35"/>
      <c r="U22" s="35"/>
      <c r="V22" s="35"/>
      <c r="W22" s="35"/>
      <c r="X22" s="35"/>
      <c r="Y22" s="35"/>
      <c r="Z22" s="35"/>
      <c r="AA22" s="35"/>
      <c r="AB22" s="35"/>
      <c r="AC22" s="35"/>
      <c r="AD22" s="35"/>
      <c r="AE22" s="35"/>
    </row>
    <row r="23" spans="1:31" s="2" customFormat="1" ht="12" customHeight="1">
      <c r="A23" s="35"/>
      <c r="B23" s="40"/>
      <c r="C23" s="35"/>
      <c r="D23" s="114" t="s">
        <v>37</v>
      </c>
      <c r="E23" s="35"/>
      <c r="F23" s="35"/>
      <c r="G23" s="35"/>
      <c r="H23" s="35"/>
      <c r="I23" s="114" t="s">
        <v>25</v>
      </c>
      <c r="J23" s="115" t="s">
        <v>33</v>
      </c>
      <c r="K23" s="35"/>
      <c r="L23" s="52"/>
      <c r="S23" s="35"/>
      <c r="T23" s="35"/>
      <c r="U23" s="35"/>
      <c r="V23" s="35"/>
      <c r="W23" s="35"/>
      <c r="X23" s="35"/>
      <c r="Y23" s="35"/>
      <c r="Z23" s="35"/>
      <c r="AA23" s="35"/>
      <c r="AB23" s="35"/>
      <c r="AC23" s="35"/>
      <c r="AD23" s="35"/>
      <c r="AE23" s="35"/>
    </row>
    <row r="24" spans="1:31" s="2" customFormat="1" ht="18" customHeight="1">
      <c r="A24" s="35"/>
      <c r="B24" s="40"/>
      <c r="C24" s="35"/>
      <c r="D24" s="35"/>
      <c r="E24" s="115" t="s">
        <v>34</v>
      </c>
      <c r="F24" s="35"/>
      <c r="G24" s="35"/>
      <c r="H24" s="35"/>
      <c r="I24" s="114" t="s">
        <v>28</v>
      </c>
      <c r="J24" s="115" t="s">
        <v>35</v>
      </c>
      <c r="K24" s="35"/>
      <c r="L24" s="52"/>
      <c r="S24" s="35"/>
      <c r="T24" s="35"/>
      <c r="U24" s="35"/>
      <c r="V24" s="35"/>
      <c r="W24" s="35"/>
      <c r="X24" s="35"/>
      <c r="Y24" s="35"/>
      <c r="Z24" s="35"/>
      <c r="AA24" s="35"/>
      <c r="AB24" s="35"/>
      <c r="AC24" s="35"/>
      <c r="AD24" s="35"/>
      <c r="AE24" s="35"/>
    </row>
    <row r="25" spans="1:31" s="2" customFormat="1" ht="6.95" customHeight="1">
      <c r="A25" s="35"/>
      <c r="B25" s="40"/>
      <c r="C25" s="35"/>
      <c r="D25" s="35"/>
      <c r="E25" s="35"/>
      <c r="F25" s="35"/>
      <c r="G25" s="35"/>
      <c r="H25" s="35"/>
      <c r="I25" s="35"/>
      <c r="J25" s="35"/>
      <c r="K25" s="35"/>
      <c r="L25" s="52"/>
      <c r="S25" s="35"/>
      <c r="T25" s="35"/>
      <c r="U25" s="35"/>
      <c r="V25" s="35"/>
      <c r="W25" s="35"/>
      <c r="X25" s="35"/>
      <c r="Y25" s="35"/>
      <c r="Z25" s="35"/>
      <c r="AA25" s="35"/>
      <c r="AB25" s="35"/>
      <c r="AC25" s="35"/>
      <c r="AD25" s="35"/>
      <c r="AE25" s="35"/>
    </row>
    <row r="26" spans="1:31" s="2" customFormat="1" ht="12" customHeight="1">
      <c r="A26" s="35"/>
      <c r="B26" s="40"/>
      <c r="C26" s="35"/>
      <c r="D26" s="114" t="s">
        <v>38</v>
      </c>
      <c r="E26" s="35"/>
      <c r="F26" s="35"/>
      <c r="G26" s="35"/>
      <c r="H26" s="35"/>
      <c r="I26" s="35"/>
      <c r="J26" s="35"/>
      <c r="K26" s="35"/>
      <c r="L26" s="52"/>
      <c r="S26" s="35"/>
      <c r="T26" s="35"/>
      <c r="U26" s="35"/>
      <c r="V26" s="35"/>
      <c r="W26" s="35"/>
      <c r="X26" s="35"/>
      <c r="Y26" s="35"/>
      <c r="Z26" s="35"/>
      <c r="AA26" s="35"/>
      <c r="AB26" s="35"/>
      <c r="AC26" s="35"/>
      <c r="AD26" s="35"/>
      <c r="AE26" s="35"/>
    </row>
    <row r="27" spans="1:31" s="8" customFormat="1" ht="16.5" customHeight="1">
      <c r="A27" s="117"/>
      <c r="B27" s="118"/>
      <c r="C27" s="117"/>
      <c r="D27" s="117"/>
      <c r="E27" s="327" t="s">
        <v>1</v>
      </c>
      <c r="F27" s="327"/>
      <c r="G27" s="327"/>
      <c r="H27" s="327"/>
      <c r="I27" s="117"/>
      <c r="J27" s="117"/>
      <c r="K27" s="117"/>
      <c r="L27" s="119"/>
      <c r="S27" s="117"/>
      <c r="T27" s="117"/>
      <c r="U27" s="117"/>
      <c r="V27" s="117"/>
      <c r="W27" s="117"/>
      <c r="X27" s="117"/>
      <c r="Y27" s="117"/>
      <c r="Z27" s="117"/>
      <c r="AA27" s="117"/>
      <c r="AB27" s="117"/>
      <c r="AC27" s="117"/>
      <c r="AD27" s="117"/>
      <c r="AE27" s="117"/>
    </row>
    <row r="28" spans="1:31" s="2" customFormat="1" ht="6.95" customHeight="1">
      <c r="A28" s="35"/>
      <c r="B28" s="40"/>
      <c r="C28" s="35"/>
      <c r="D28" s="35"/>
      <c r="E28" s="35"/>
      <c r="F28" s="35"/>
      <c r="G28" s="35"/>
      <c r="H28" s="35"/>
      <c r="I28" s="35"/>
      <c r="J28" s="35"/>
      <c r="K28" s="35"/>
      <c r="L28" s="52"/>
      <c r="S28" s="35"/>
      <c r="T28" s="35"/>
      <c r="U28" s="35"/>
      <c r="V28" s="35"/>
      <c r="W28" s="35"/>
      <c r="X28" s="35"/>
      <c r="Y28" s="35"/>
      <c r="Z28" s="35"/>
      <c r="AA28" s="35"/>
      <c r="AB28" s="35"/>
      <c r="AC28" s="35"/>
      <c r="AD28" s="35"/>
      <c r="AE28" s="35"/>
    </row>
    <row r="29" spans="1:31" s="2" customFormat="1" ht="6.95" customHeight="1">
      <c r="A29" s="35"/>
      <c r="B29" s="40"/>
      <c r="C29" s="35"/>
      <c r="D29" s="120"/>
      <c r="E29" s="120"/>
      <c r="F29" s="120"/>
      <c r="G29" s="120"/>
      <c r="H29" s="120"/>
      <c r="I29" s="120"/>
      <c r="J29" s="120"/>
      <c r="K29" s="120"/>
      <c r="L29" s="52"/>
      <c r="S29" s="35"/>
      <c r="T29" s="35"/>
      <c r="U29" s="35"/>
      <c r="V29" s="35"/>
      <c r="W29" s="35"/>
      <c r="X29" s="35"/>
      <c r="Y29" s="35"/>
      <c r="Z29" s="35"/>
      <c r="AA29" s="35"/>
      <c r="AB29" s="35"/>
      <c r="AC29" s="35"/>
      <c r="AD29" s="35"/>
      <c r="AE29" s="35"/>
    </row>
    <row r="30" spans="1:31" s="2" customFormat="1" ht="25.35" customHeight="1">
      <c r="A30" s="35"/>
      <c r="B30" s="40"/>
      <c r="C30" s="35"/>
      <c r="D30" s="121" t="s">
        <v>40</v>
      </c>
      <c r="E30" s="35"/>
      <c r="F30" s="35"/>
      <c r="G30" s="35"/>
      <c r="H30" s="35"/>
      <c r="I30" s="35"/>
      <c r="J30" s="122">
        <f>ROUND(J123, 2)</f>
        <v>0</v>
      </c>
      <c r="K30" s="35"/>
      <c r="L30" s="52"/>
      <c r="S30" s="35"/>
      <c r="T30" s="35"/>
      <c r="U30" s="35"/>
      <c r="V30" s="35"/>
      <c r="W30" s="35"/>
      <c r="X30" s="35"/>
      <c r="Y30" s="35"/>
      <c r="Z30" s="35"/>
      <c r="AA30" s="35"/>
      <c r="AB30" s="35"/>
      <c r="AC30" s="35"/>
      <c r="AD30" s="35"/>
      <c r="AE30" s="35"/>
    </row>
    <row r="31" spans="1:31" s="2" customFormat="1" ht="6.95" customHeight="1">
      <c r="A31" s="35"/>
      <c r="B31" s="40"/>
      <c r="C31" s="35"/>
      <c r="D31" s="120"/>
      <c r="E31" s="120"/>
      <c r="F31" s="120"/>
      <c r="G31" s="120"/>
      <c r="H31" s="120"/>
      <c r="I31" s="120"/>
      <c r="J31" s="120"/>
      <c r="K31" s="120"/>
      <c r="L31" s="52"/>
      <c r="S31" s="35"/>
      <c r="T31" s="35"/>
      <c r="U31" s="35"/>
      <c r="V31" s="35"/>
      <c r="W31" s="35"/>
      <c r="X31" s="35"/>
      <c r="Y31" s="35"/>
      <c r="Z31" s="35"/>
      <c r="AA31" s="35"/>
      <c r="AB31" s="35"/>
      <c r="AC31" s="35"/>
      <c r="AD31" s="35"/>
      <c r="AE31" s="35"/>
    </row>
    <row r="32" spans="1:31" s="2" customFormat="1" ht="14.45" customHeight="1">
      <c r="A32" s="35"/>
      <c r="B32" s="40"/>
      <c r="C32" s="35"/>
      <c r="D32" s="35"/>
      <c r="E32" s="35"/>
      <c r="F32" s="123" t="s">
        <v>42</v>
      </c>
      <c r="G32" s="35"/>
      <c r="H32" s="35"/>
      <c r="I32" s="123" t="s">
        <v>41</v>
      </c>
      <c r="J32" s="123" t="s">
        <v>43</v>
      </c>
      <c r="K32" s="35"/>
      <c r="L32" s="52"/>
      <c r="S32" s="35"/>
      <c r="T32" s="35"/>
      <c r="U32" s="35"/>
      <c r="V32" s="35"/>
      <c r="W32" s="35"/>
      <c r="X32" s="35"/>
      <c r="Y32" s="35"/>
      <c r="Z32" s="35"/>
      <c r="AA32" s="35"/>
      <c r="AB32" s="35"/>
      <c r="AC32" s="35"/>
      <c r="AD32" s="35"/>
      <c r="AE32" s="35"/>
    </row>
    <row r="33" spans="1:31" s="2" customFormat="1" ht="14.45" customHeight="1">
      <c r="A33" s="35"/>
      <c r="B33" s="40"/>
      <c r="C33" s="35"/>
      <c r="D33" s="124" t="s">
        <v>44</v>
      </c>
      <c r="E33" s="114" t="s">
        <v>45</v>
      </c>
      <c r="F33" s="125">
        <f>ROUND((SUM(BE123:BE158)),  2)</f>
        <v>0</v>
      </c>
      <c r="G33" s="35"/>
      <c r="H33" s="35"/>
      <c r="I33" s="126">
        <v>0.21</v>
      </c>
      <c r="J33" s="125">
        <f>ROUND(((SUM(BE123:BE158))*I33),  2)</f>
        <v>0</v>
      </c>
      <c r="K33" s="35"/>
      <c r="L33" s="52"/>
      <c r="S33" s="35"/>
      <c r="T33" s="35"/>
      <c r="U33" s="35"/>
      <c r="V33" s="35"/>
      <c r="W33" s="35"/>
      <c r="X33" s="35"/>
      <c r="Y33" s="35"/>
      <c r="Z33" s="35"/>
      <c r="AA33" s="35"/>
      <c r="AB33" s="35"/>
      <c r="AC33" s="35"/>
      <c r="AD33" s="35"/>
      <c r="AE33" s="35"/>
    </row>
    <row r="34" spans="1:31" s="2" customFormat="1" ht="14.45" customHeight="1">
      <c r="A34" s="35"/>
      <c r="B34" s="40"/>
      <c r="C34" s="35"/>
      <c r="D34" s="35"/>
      <c r="E34" s="114" t="s">
        <v>46</v>
      </c>
      <c r="F34" s="125">
        <f>ROUND((SUM(BF123:BF158)),  2)</f>
        <v>0</v>
      </c>
      <c r="G34" s="35"/>
      <c r="H34" s="35"/>
      <c r="I34" s="126">
        <v>0.15</v>
      </c>
      <c r="J34" s="125">
        <f>ROUND(((SUM(BF123:BF158))*I34),  2)</f>
        <v>0</v>
      </c>
      <c r="K34" s="35"/>
      <c r="L34" s="52"/>
      <c r="S34" s="35"/>
      <c r="T34" s="35"/>
      <c r="U34" s="35"/>
      <c r="V34" s="35"/>
      <c r="W34" s="35"/>
      <c r="X34" s="35"/>
      <c r="Y34" s="35"/>
      <c r="Z34" s="35"/>
      <c r="AA34" s="35"/>
      <c r="AB34" s="35"/>
      <c r="AC34" s="35"/>
      <c r="AD34" s="35"/>
      <c r="AE34" s="35"/>
    </row>
    <row r="35" spans="1:31" s="2" customFormat="1" ht="14.45" hidden="1" customHeight="1">
      <c r="A35" s="35"/>
      <c r="B35" s="40"/>
      <c r="C35" s="35"/>
      <c r="D35" s="35"/>
      <c r="E35" s="114" t="s">
        <v>47</v>
      </c>
      <c r="F35" s="125">
        <f>ROUND((SUM(BG123:BG158)),  2)</f>
        <v>0</v>
      </c>
      <c r="G35" s="35"/>
      <c r="H35" s="35"/>
      <c r="I35" s="126">
        <v>0.21</v>
      </c>
      <c r="J35" s="125">
        <f>0</f>
        <v>0</v>
      </c>
      <c r="K35" s="35"/>
      <c r="L35" s="52"/>
      <c r="S35" s="35"/>
      <c r="T35" s="35"/>
      <c r="U35" s="35"/>
      <c r="V35" s="35"/>
      <c r="W35" s="35"/>
      <c r="X35" s="35"/>
      <c r="Y35" s="35"/>
      <c r="Z35" s="35"/>
      <c r="AA35" s="35"/>
      <c r="AB35" s="35"/>
      <c r="AC35" s="35"/>
      <c r="AD35" s="35"/>
      <c r="AE35" s="35"/>
    </row>
    <row r="36" spans="1:31" s="2" customFormat="1" ht="14.45" hidden="1" customHeight="1">
      <c r="A36" s="35"/>
      <c r="B36" s="40"/>
      <c r="C36" s="35"/>
      <c r="D36" s="35"/>
      <c r="E36" s="114" t="s">
        <v>48</v>
      </c>
      <c r="F36" s="125">
        <f>ROUND((SUM(BH123:BH158)),  2)</f>
        <v>0</v>
      </c>
      <c r="G36" s="35"/>
      <c r="H36" s="35"/>
      <c r="I36" s="126">
        <v>0.15</v>
      </c>
      <c r="J36" s="125">
        <f>0</f>
        <v>0</v>
      </c>
      <c r="K36" s="35"/>
      <c r="L36" s="52"/>
      <c r="S36" s="35"/>
      <c r="T36" s="35"/>
      <c r="U36" s="35"/>
      <c r="V36" s="35"/>
      <c r="W36" s="35"/>
      <c r="X36" s="35"/>
      <c r="Y36" s="35"/>
      <c r="Z36" s="35"/>
      <c r="AA36" s="35"/>
      <c r="AB36" s="35"/>
      <c r="AC36" s="35"/>
      <c r="AD36" s="35"/>
      <c r="AE36" s="35"/>
    </row>
    <row r="37" spans="1:31" s="2" customFormat="1" ht="14.45" hidden="1" customHeight="1">
      <c r="A37" s="35"/>
      <c r="B37" s="40"/>
      <c r="C37" s="35"/>
      <c r="D37" s="35"/>
      <c r="E37" s="114" t="s">
        <v>49</v>
      </c>
      <c r="F37" s="125">
        <f>ROUND((SUM(BI123:BI158)),  2)</f>
        <v>0</v>
      </c>
      <c r="G37" s="35"/>
      <c r="H37" s="35"/>
      <c r="I37" s="126">
        <v>0</v>
      </c>
      <c r="J37" s="125">
        <f>0</f>
        <v>0</v>
      </c>
      <c r="K37" s="35"/>
      <c r="L37" s="52"/>
      <c r="S37" s="35"/>
      <c r="T37" s="35"/>
      <c r="U37" s="35"/>
      <c r="V37" s="35"/>
      <c r="W37" s="35"/>
      <c r="X37" s="35"/>
      <c r="Y37" s="35"/>
      <c r="Z37" s="35"/>
      <c r="AA37" s="35"/>
      <c r="AB37" s="35"/>
      <c r="AC37" s="35"/>
      <c r="AD37" s="35"/>
      <c r="AE37" s="35"/>
    </row>
    <row r="38" spans="1:31" s="2" customFormat="1" ht="6.95" customHeight="1">
      <c r="A38" s="35"/>
      <c r="B38" s="40"/>
      <c r="C38" s="35"/>
      <c r="D38" s="35"/>
      <c r="E38" s="35"/>
      <c r="F38" s="35"/>
      <c r="G38" s="35"/>
      <c r="H38" s="35"/>
      <c r="I38" s="35"/>
      <c r="J38" s="35"/>
      <c r="K38" s="35"/>
      <c r="L38" s="52"/>
      <c r="S38" s="35"/>
      <c r="T38" s="35"/>
      <c r="U38" s="35"/>
      <c r="V38" s="35"/>
      <c r="W38" s="35"/>
      <c r="X38" s="35"/>
      <c r="Y38" s="35"/>
      <c r="Z38" s="35"/>
      <c r="AA38" s="35"/>
      <c r="AB38" s="35"/>
      <c r="AC38" s="35"/>
      <c r="AD38" s="35"/>
      <c r="AE38" s="35"/>
    </row>
    <row r="39" spans="1:31" s="2" customFormat="1" ht="25.35" customHeight="1">
      <c r="A39" s="35"/>
      <c r="B39" s="40"/>
      <c r="C39" s="127"/>
      <c r="D39" s="128" t="s">
        <v>50</v>
      </c>
      <c r="E39" s="129"/>
      <c r="F39" s="129"/>
      <c r="G39" s="130" t="s">
        <v>51</v>
      </c>
      <c r="H39" s="131" t="s">
        <v>52</v>
      </c>
      <c r="I39" s="129"/>
      <c r="J39" s="132">
        <f>SUM(J30:J37)</f>
        <v>0</v>
      </c>
      <c r="K39" s="133"/>
      <c r="L39" s="52"/>
      <c r="S39" s="35"/>
      <c r="T39" s="35"/>
      <c r="U39" s="35"/>
      <c r="V39" s="35"/>
      <c r="W39" s="35"/>
      <c r="X39" s="35"/>
      <c r="Y39" s="35"/>
      <c r="Z39" s="35"/>
      <c r="AA39" s="35"/>
      <c r="AB39" s="35"/>
      <c r="AC39" s="35"/>
      <c r="AD39" s="35"/>
      <c r="AE39" s="35"/>
    </row>
    <row r="40" spans="1:31" s="2" customFormat="1" ht="14.45" customHeight="1">
      <c r="A40" s="35"/>
      <c r="B40" s="40"/>
      <c r="C40" s="35"/>
      <c r="D40" s="35"/>
      <c r="E40" s="35"/>
      <c r="F40" s="35"/>
      <c r="G40" s="35"/>
      <c r="H40" s="35"/>
      <c r="I40" s="35"/>
      <c r="J40" s="35"/>
      <c r="K40" s="35"/>
      <c r="L40" s="52"/>
      <c r="S40" s="35"/>
      <c r="T40" s="35"/>
      <c r="U40" s="35"/>
      <c r="V40" s="35"/>
      <c r="W40" s="35"/>
      <c r="X40" s="35"/>
      <c r="Y40" s="35"/>
      <c r="Z40" s="35"/>
      <c r="AA40" s="35"/>
      <c r="AB40" s="35"/>
      <c r="AC40" s="35"/>
      <c r="AD40" s="35"/>
      <c r="AE40" s="35"/>
    </row>
    <row r="41" spans="1:31" s="1" customFormat="1" ht="14.45" customHeight="1">
      <c r="B41" s="21"/>
      <c r="L41" s="21"/>
    </row>
    <row r="42" spans="1:31" s="1" customFormat="1" ht="14.45" customHeight="1">
      <c r="B42" s="21"/>
      <c r="L42" s="21"/>
    </row>
    <row r="43" spans="1:31" s="1" customFormat="1" ht="14.45" customHeight="1">
      <c r="B43" s="21"/>
      <c r="L43" s="21"/>
    </row>
    <row r="44" spans="1:31" s="1" customFormat="1" ht="14.45" customHeight="1">
      <c r="B44" s="21"/>
      <c r="L44" s="21"/>
    </row>
    <row r="45" spans="1:31" s="1" customFormat="1" ht="14.45" customHeight="1">
      <c r="B45" s="21"/>
      <c r="L45" s="21"/>
    </row>
    <row r="46" spans="1:31" s="1" customFormat="1" ht="14.45" customHeight="1">
      <c r="B46" s="21"/>
      <c r="L46" s="21"/>
    </row>
    <row r="47" spans="1:31" s="1" customFormat="1" ht="14.45" customHeight="1">
      <c r="B47" s="21"/>
      <c r="L47" s="21"/>
    </row>
    <row r="48" spans="1:31" s="1" customFormat="1" ht="14.45" customHeight="1">
      <c r="B48" s="21"/>
      <c r="L48" s="21"/>
    </row>
    <row r="49" spans="1:31" s="1" customFormat="1" ht="14.45" customHeight="1">
      <c r="B49" s="21"/>
      <c r="L49" s="21"/>
    </row>
    <row r="50" spans="1:31" s="2" customFormat="1" ht="14.45" customHeight="1">
      <c r="B50" s="52"/>
      <c r="D50" s="134" t="s">
        <v>53</v>
      </c>
      <c r="E50" s="135"/>
      <c r="F50" s="135"/>
      <c r="G50" s="134" t="s">
        <v>54</v>
      </c>
      <c r="H50" s="135"/>
      <c r="I50" s="135"/>
      <c r="J50" s="135"/>
      <c r="K50" s="135"/>
      <c r="L50" s="52"/>
    </row>
    <row r="51" spans="1:31" ht="11.25">
      <c r="B51" s="21"/>
      <c r="L51" s="21"/>
    </row>
    <row r="52" spans="1:31" ht="11.25">
      <c r="B52" s="21"/>
      <c r="L52" s="21"/>
    </row>
    <row r="53" spans="1:31" ht="11.25">
      <c r="B53" s="21"/>
      <c r="L53" s="21"/>
    </row>
    <row r="54" spans="1:31" ht="11.25">
      <c r="B54" s="21"/>
      <c r="L54" s="21"/>
    </row>
    <row r="55" spans="1:31" ht="11.25">
      <c r="B55" s="21"/>
      <c r="L55" s="21"/>
    </row>
    <row r="56" spans="1:31" ht="11.25">
      <c r="B56" s="21"/>
      <c r="L56" s="21"/>
    </row>
    <row r="57" spans="1:31" ht="11.25">
      <c r="B57" s="21"/>
      <c r="L57" s="21"/>
    </row>
    <row r="58" spans="1:31" ht="11.25">
      <c r="B58" s="21"/>
      <c r="L58" s="21"/>
    </row>
    <row r="59" spans="1:31" ht="11.25">
      <c r="B59" s="21"/>
      <c r="L59" s="21"/>
    </row>
    <row r="60" spans="1:31" ht="11.25">
      <c r="B60" s="21"/>
      <c r="L60" s="21"/>
    </row>
    <row r="61" spans="1:31" s="2" customFormat="1" ht="12.75">
      <c r="A61" s="35"/>
      <c r="B61" s="40"/>
      <c r="C61" s="35"/>
      <c r="D61" s="136" t="s">
        <v>55</v>
      </c>
      <c r="E61" s="137"/>
      <c r="F61" s="138" t="s">
        <v>56</v>
      </c>
      <c r="G61" s="136" t="s">
        <v>55</v>
      </c>
      <c r="H61" s="137"/>
      <c r="I61" s="137"/>
      <c r="J61" s="139" t="s">
        <v>56</v>
      </c>
      <c r="K61" s="137"/>
      <c r="L61" s="52"/>
      <c r="S61" s="35"/>
      <c r="T61" s="35"/>
      <c r="U61" s="35"/>
      <c r="V61" s="35"/>
      <c r="W61" s="35"/>
      <c r="X61" s="35"/>
      <c r="Y61" s="35"/>
      <c r="Z61" s="35"/>
      <c r="AA61" s="35"/>
      <c r="AB61" s="35"/>
      <c r="AC61" s="35"/>
      <c r="AD61" s="35"/>
      <c r="AE61" s="35"/>
    </row>
    <row r="62" spans="1:31" ht="11.25">
      <c r="B62" s="21"/>
      <c r="L62" s="21"/>
    </row>
    <row r="63" spans="1:31" ht="11.25">
      <c r="B63" s="21"/>
      <c r="L63" s="21"/>
    </row>
    <row r="64" spans="1:31" ht="11.25">
      <c r="B64" s="21"/>
      <c r="L64" s="21"/>
    </row>
    <row r="65" spans="1:31" s="2" customFormat="1" ht="12.75">
      <c r="A65" s="35"/>
      <c r="B65" s="40"/>
      <c r="C65" s="35"/>
      <c r="D65" s="134" t="s">
        <v>57</v>
      </c>
      <c r="E65" s="140"/>
      <c r="F65" s="140"/>
      <c r="G65" s="134" t="s">
        <v>58</v>
      </c>
      <c r="H65" s="140"/>
      <c r="I65" s="140"/>
      <c r="J65" s="140"/>
      <c r="K65" s="140"/>
      <c r="L65" s="52"/>
      <c r="S65" s="35"/>
      <c r="T65" s="35"/>
      <c r="U65" s="35"/>
      <c r="V65" s="35"/>
      <c r="W65" s="35"/>
      <c r="X65" s="35"/>
      <c r="Y65" s="35"/>
      <c r="Z65" s="35"/>
      <c r="AA65" s="35"/>
      <c r="AB65" s="35"/>
      <c r="AC65" s="35"/>
      <c r="AD65" s="35"/>
      <c r="AE65" s="35"/>
    </row>
    <row r="66" spans="1:31" ht="11.25">
      <c r="B66" s="21"/>
      <c r="L66" s="21"/>
    </row>
    <row r="67" spans="1:31" ht="11.25">
      <c r="B67" s="21"/>
      <c r="L67" s="21"/>
    </row>
    <row r="68" spans="1:31" ht="11.25">
      <c r="B68" s="21"/>
      <c r="L68" s="21"/>
    </row>
    <row r="69" spans="1:31" ht="11.25">
      <c r="B69" s="21"/>
      <c r="L69" s="21"/>
    </row>
    <row r="70" spans="1:31" ht="11.25">
      <c r="B70" s="21"/>
      <c r="L70" s="21"/>
    </row>
    <row r="71" spans="1:31" ht="11.25">
      <c r="B71" s="21"/>
      <c r="L71" s="21"/>
    </row>
    <row r="72" spans="1:31" ht="11.25">
      <c r="B72" s="21"/>
      <c r="L72" s="21"/>
    </row>
    <row r="73" spans="1:31" ht="11.25">
      <c r="B73" s="21"/>
      <c r="L73" s="21"/>
    </row>
    <row r="74" spans="1:31" ht="11.25">
      <c r="B74" s="21"/>
      <c r="L74" s="21"/>
    </row>
    <row r="75" spans="1:31" ht="11.25">
      <c r="B75" s="21"/>
      <c r="L75" s="21"/>
    </row>
    <row r="76" spans="1:31" s="2" customFormat="1" ht="12.75">
      <c r="A76" s="35"/>
      <c r="B76" s="40"/>
      <c r="C76" s="35"/>
      <c r="D76" s="136" t="s">
        <v>55</v>
      </c>
      <c r="E76" s="137"/>
      <c r="F76" s="138" t="s">
        <v>56</v>
      </c>
      <c r="G76" s="136" t="s">
        <v>55</v>
      </c>
      <c r="H76" s="137"/>
      <c r="I76" s="137"/>
      <c r="J76" s="139" t="s">
        <v>56</v>
      </c>
      <c r="K76" s="137"/>
      <c r="L76" s="52"/>
      <c r="S76" s="35"/>
      <c r="T76" s="35"/>
      <c r="U76" s="35"/>
      <c r="V76" s="35"/>
      <c r="W76" s="35"/>
      <c r="X76" s="35"/>
      <c r="Y76" s="35"/>
      <c r="Z76" s="35"/>
      <c r="AA76" s="35"/>
      <c r="AB76" s="35"/>
      <c r="AC76" s="35"/>
      <c r="AD76" s="35"/>
      <c r="AE76" s="35"/>
    </row>
    <row r="77" spans="1:31" s="2" customFormat="1" ht="14.45" customHeight="1">
      <c r="A77" s="35"/>
      <c r="B77" s="141"/>
      <c r="C77" s="142"/>
      <c r="D77" s="142"/>
      <c r="E77" s="142"/>
      <c r="F77" s="142"/>
      <c r="G77" s="142"/>
      <c r="H77" s="142"/>
      <c r="I77" s="142"/>
      <c r="J77" s="142"/>
      <c r="K77" s="142"/>
      <c r="L77" s="52"/>
      <c r="S77" s="35"/>
      <c r="T77" s="35"/>
      <c r="U77" s="35"/>
      <c r="V77" s="35"/>
      <c r="W77" s="35"/>
      <c r="X77" s="35"/>
      <c r="Y77" s="35"/>
      <c r="Z77" s="35"/>
      <c r="AA77" s="35"/>
      <c r="AB77" s="35"/>
      <c r="AC77" s="35"/>
      <c r="AD77" s="35"/>
      <c r="AE77" s="35"/>
    </row>
    <row r="81" spans="1:47" s="2" customFormat="1" ht="6.95" customHeight="1">
      <c r="A81" s="35"/>
      <c r="B81" s="143"/>
      <c r="C81" s="144"/>
      <c r="D81" s="144"/>
      <c r="E81" s="144"/>
      <c r="F81" s="144"/>
      <c r="G81" s="144"/>
      <c r="H81" s="144"/>
      <c r="I81" s="144"/>
      <c r="J81" s="144"/>
      <c r="K81" s="144"/>
      <c r="L81" s="52"/>
      <c r="S81" s="35"/>
      <c r="T81" s="35"/>
      <c r="U81" s="35"/>
      <c r="V81" s="35"/>
      <c r="W81" s="35"/>
      <c r="X81" s="35"/>
      <c r="Y81" s="35"/>
      <c r="Z81" s="35"/>
      <c r="AA81" s="35"/>
      <c r="AB81" s="35"/>
      <c r="AC81" s="35"/>
      <c r="AD81" s="35"/>
      <c r="AE81" s="35"/>
    </row>
    <row r="82" spans="1:47" s="2" customFormat="1" ht="24.95" customHeight="1">
      <c r="A82" s="35"/>
      <c r="B82" s="36"/>
      <c r="C82" s="24" t="s">
        <v>116</v>
      </c>
      <c r="D82" s="37"/>
      <c r="E82" s="37"/>
      <c r="F82" s="37"/>
      <c r="G82" s="37"/>
      <c r="H82" s="37"/>
      <c r="I82" s="37"/>
      <c r="J82" s="37"/>
      <c r="K82" s="37"/>
      <c r="L82" s="52"/>
      <c r="S82" s="35"/>
      <c r="T82" s="35"/>
      <c r="U82" s="35"/>
      <c r="V82" s="35"/>
      <c r="W82" s="35"/>
      <c r="X82" s="35"/>
      <c r="Y82" s="35"/>
      <c r="Z82" s="35"/>
      <c r="AA82" s="35"/>
      <c r="AB82" s="35"/>
      <c r="AC82" s="35"/>
      <c r="AD82" s="35"/>
      <c r="AE82" s="35"/>
    </row>
    <row r="83" spans="1:47" s="2" customFormat="1" ht="6.95" customHeight="1">
      <c r="A83" s="35"/>
      <c r="B83" s="36"/>
      <c r="C83" s="37"/>
      <c r="D83" s="37"/>
      <c r="E83" s="37"/>
      <c r="F83" s="37"/>
      <c r="G83" s="37"/>
      <c r="H83" s="37"/>
      <c r="I83" s="37"/>
      <c r="J83" s="37"/>
      <c r="K83" s="37"/>
      <c r="L83" s="52"/>
      <c r="S83" s="35"/>
      <c r="T83" s="35"/>
      <c r="U83" s="35"/>
      <c r="V83" s="35"/>
      <c r="W83" s="35"/>
      <c r="X83" s="35"/>
      <c r="Y83" s="35"/>
      <c r="Z83" s="35"/>
      <c r="AA83" s="35"/>
      <c r="AB83" s="35"/>
      <c r="AC83" s="35"/>
      <c r="AD83" s="35"/>
      <c r="AE83" s="35"/>
    </row>
    <row r="84" spans="1:47" s="2" customFormat="1" ht="12" customHeight="1">
      <c r="A84" s="35"/>
      <c r="B84" s="36"/>
      <c r="C84" s="30" t="s">
        <v>16</v>
      </c>
      <c r="D84" s="37"/>
      <c r="E84" s="37"/>
      <c r="F84" s="37"/>
      <c r="G84" s="37"/>
      <c r="H84" s="37"/>
      <c r="I84" s="37"/>
      <c r="J84" s="37"/>
      <c r="K84" s="37"/>
      <c r="L84" s="52"/>
      <c r="S84" s="35"/>
      <c r="T84" s="35"/>
      <c r="U84" s="35"/>
      <c r="V84" s="35"/>
      <c r="W84" s="35"/>
      <c r="X84" s="35"/>
      <c r="Y84" s="35"/>
      <c r="Z84" s="35"/>
      <c r="AA84" s="35"/>
      <c r="AB84" s="35"/>
      <c r="AC84" s="35"/>
      <c r="AD84" s="35"/>
      <c r="AE84" s="35"/>
    </row>
    <row r="85" spans="1:47" s="2" customFormat="1" ht="16.5" customHeight="1">
      <c r="A85" s="35"/>
      <c r="B85" s="36"/>
      <c r="C85" s="37"/>
      <c r="D85" s="37"/>
      <c r="E85" s="328" t="str">
        <f>E7</f>
        <v>Změna užívání části 1.NP v objektu FSE, Moskevská 1533/54 ÚnL</v>
      </c>
      <c r="F85" s="329"/>
      <c r="G85" s="329"/>
      <c r="H85" s="329"/>
      <c r="I85" s="37"/>
      <c r="J85" s="37"/>
      <c r="K85" s="37"/>
      <c r="L85" s="52"/>
      <c r="S85" s="35"/>
      <c r="T85" s="35"/>
      <c r="U85" s="35"/>
      <c r="V85" s="35"/>
      <c r="W85" s="35"/>
      <c r="X85" s="35"/>
      <c r="Y85" s="35"/>
      <c r="Z85" s="35"/>
      <c r="AA85" s="35"/>
      <c r="AB85" s="35"/>
      <c r="AC85" s="35"/>
      <c r="AD85" s="35"/>
      <c r="AE85" s="35"/>
    </row>
    <row r="86" spans="1:47" s="2" customFormat="1" ht="12" customHeight="1">
      <c r="A86" s="35"/>
      <c r="B86" s="36"/>
      <c r="C86" s="30" t="s">
        <v>114</v>
      </c>
      <c r="D86" s="37"/>
      <c r="E86" s="37"/>
      <c r="F86" s="37"/>
      <c r="G86" s="37"/>
      <c r="H86" s="37"/>
      <c r="I86" s="37"/>
      <c r="J86" s="37"/>
      <c r="K86" s="37"/>
      <c r="L86" s="52"/>
      <c r="S86" s="35"/>
      <c r="T86" s="35"/>
      <c r="U86" s="35"/>
      <c r="V86" s="35"/>
      <c r="W86" s="35"/>
      <c r="X86" s="35"/>
      <c r="Y86" s="35"/>
      <c r="Z86" s="35"/>
      <c r="AA86" s="35"/>
      <c r="AB86" s="35"/>
      <c r="AC86" s="35"/>
      <c r="AD86" s="35"/>
      <c r="AE86" s="35"/>
    </row>
    <row r="87" spans="1:47" s="2" customFormat="1" ht="16.5" customHeight="1">
      <c r="A87" s="35"/>
      <c r="B87" s="36"/>
      <c r="C87" s="37"/>
      <c r="D87" s="37"/>
      <c r="E87" s="280" t="str">
        <f>E9</f>
        <v>VRN 00 - Vedlejší rozpočtové náklady</v>
      </c>
      <c r="F87" s="330"/>
      <c r="G87" s="330"/>
      <c r="H87" s="330"/>
      <c r="I87" s="37"/>
      <c r="J87" s="37"/>
      <c r="K87" s="37"/>
      <c r="L87" s="52"/>
      <c r="S87" s="35"/>
      <c r="T87" s="35"/>
      <c r="U87" s="35"/>
      <c r="V87" s="35"/>
      <c r="W87" s="35"/>
      <c r="X87" s="35"/>
      <c r="Y87" s="35"/>
      <c r="Z87" s="35"/>
      <c r="AA87" s="35"/>
      <c r="AB87" s="35"/>
      <c r="AC87" s="35"/>
      <c r="AD87" s="35"/>
      <c r="AE87" s="35"/>
    </row>
    <row r="88" spans="1:47" s="2" customFormat="1" ht="6.95" customHeight="1">
      <c r="A88" s="35"/>
      <c r="B88" s="36"/>
      <c r="C88" s="37"/>
      <c r="D88" s="37"/>
      <c r="E88" s="37"/>
      <c r="F88" s="37"/>
      <c r="G88" s="37"/>
      <c r="H88" s="37"/>
      <c r="I88" s="37"/>
      <c r="J88" s="37"/>
      <c r="K88" s="37"/>
      <c r="L88" s="52"/>
      <c r="S88" s="35"/>
      <c r="T88" s="35"/>
      <c r="U88" s="35"/>
      <c r="V88" s="35"/>
      <c r="W88" s="35"/>
      <c r="X88" s="35"/>
      <c r="Y88" s="35"/>
      <c r="Z88" s="35"/>
      <c r="AA88" s="35"/>
      <c r="AB88" s="35"/>
      <c r="AC88" s="35"/>
      <c r="AD88" s="35"/>
      <c r="AE88" s="35"/>
    </row>
    <row r="89" spans="1:47" s="2" customFormat="1" ht="12" customHeight="1">
      <c r="A89" s="35"/>
      <c r="B89" s="36"/>
      <c r="C89" s="30" t="s">
        <v>20</v>
      </c>
      <c r="D89" s="37"/>
      <c r="E89" s="37"/>
      <c r="F89" s="28" t="str">
        <f>F12</f>
        <v>Ústí nad Labem</v>
      </c>
      <c r="G89" s="37"/>
      <c r="H89" s="37"/>
      <c r="I89" s="30" t="s">
        <v>22</v>
      </c>
      <c r="J89" s="67" t="str">
        <f>IF(J12="","",J12)</f>
        <v>10. 4. 2021</v>
      </c>
      <c r="K89" s="37"/>
      <c r="L89" s="52"/>
      <c r="S89" s="35"/>
      <c r="T89" s="35"/>
      <c r="U89" s="35"/>
      <c r="V89" s="35"/>
      <c r="W89" s="35"/>
      <c r="X89" s="35"/>
      <c r="Y89" s="35"/>
      <c r="Z89" s="35"/>
      <c r="AA89" s="35"/>
      <c r="AB89" s="35"/>
      <c r="AC89" s="35"/>
      <c r="AD89" s="35"/>
      <c r="AE89" s="35"/>
    </row>
    <row r="90" spans="1:47" s="2" customFormat="1" ht="6.95" customHeight="1">
      <c r="A90" s="35"/>
      <c r="B90" s="36"/>
      <c r="C90" s="37"/>
      <c r="D90" s="37"/>
      <c r="E90" s="37"/>
      <c r="F90" s="37"/>
      <c r="G90" s="37"/>
      <c r="H90" s="37"/>
      <c r="I90" s="37"/>
      <c r="J90" s="37"/>
      <c r="K90" s="37"/>
      <c r="L90" s="52"/>
      <c r="S90" s="35"/>
      <c r="T90" s="35"/>
      <c r="U90" s="35"/>
      <c r="V90" s="35"/>
      <c r="W90" s="35"/>
      <c r="X90" s="35"/>
      <c r="Y90" s="35"/>
      <c r="Z90" s="35"/>
      <c r="AA90" s="35"/>
      <c r="AB90" s="35"/>
      <c r="AC90" s="35"/>
      <c r="AD90" s="35"/>
      <c r="AE90" s="35"/>
    </row>
    <row r="91" spans="1:47" s="2" customFormat="1" ht="15.2" customHeight="1">
      <c r="A91" s="35"/>
      <c r="B91" s="36"/>
      <c r="C91" s="30" t="s">
        <v>24</v>
      </c>
      <c r="D91" s="37"/>
      <c r="E91" s="37"/>
      <c r="F91" s="28" t="str">
        <f>E15</f>
        <v>UJEP</v>
      </c>
      <c r="G91" s="37"/>
      <c r="H91" s="37"/>
      <c r="I91" s="30" t="s">
        <v>32</v>
      </c>
      <c r="J91" s="33" t="str">
        <f>E21</f>
        <v>Correct BC, s.r.o.</v>
      </c>
      <c r="K91" s="37"/>
      <c r="L91" s="52"/>
      <c r="S91" s="35"/>
      <c r="T91" s="35"/>
      <c r="U91" s="35"/>
      <c r="V91" s="35"/>
      <c r="W91" s="35"/>
      <c r="X91" s="35"/>
      <c r="Y91" s="35"/>
      <c r="Z91" s="35"/>
      <c r="AA91" s="35"/>
      <c r="AB91" s="35"/>
      <c r="AC91" s="35"/>
      <c r="AD91" s="35"/>
      <c r="AE91" s="35"/>
    </row>
    <row r="92" spans="1:47" s="2" customFormat="1" ht="15.2" customHeight="1">
      <c r="A92" s="35"/>
      <c r="B92" s="36"/>
      <c r="C92" s="30" t="s">
        <v>30</v>
      </c>
      <c r="D92" s="37"/>
      <c r="E92" s="37"/>
      <c r="F92" s="28" t="str">
        <f>IF(E18="","",E18)</f>
        <v>Vyplň údaj</v>
      </c>
      <c r="G92" s="37"/>
      <c r="H92" s="37"/>
      <c r="I92" s="30" t="s">
        <v>37</v>
      </c>
      <c r="J92" s="33" t="str">
        <f>E24</f>
        <v>Correct BC, s.r.o.</v>
      </c>
      <c r="K92" s="37"/>
      <c r="L92" s="52"/>
      <c r="S92" s="35"/>
      <c r="T92" s="35"/>
      <c r="U92" s="35"/>
      <c r="V92" s="35"/>
      <c r="W92" s="35"/>
      <c r="X92" s="35"/>
      <c r="Y92" s="35"/>
      <c r="Z92" s="35"/>
      <c r="AA92" s="35"/>
      <c r="AB92" s="35"/>
      <c r="AC92" s="35"/>
      <c r="AD92" s="35"/>
      <c r="AE92" s="35"/>
    </row>
    <row r="93" spans="1:47" s="2" customFormat="1" ht="10.35" customHeight="1">
      <c r="A93" s="35"/>
      <c r="B93" s="36"/>
      <c r="C93" s="37"/>
      <c r="D93" s="37"/>
      <c r="E93" s="37"/>
      <c r="F93" s="37"/>
      <c r="G93" s="37"/>
      <c r="H93" s="37"/>
      <c r="I93" s="37"/>
      <c r="J93" s="37"/>
      <c r="K93" s="37"/>
      <c r="L93" s="52"/>
      <c r="S93" s="35"/>
      <c r="T93" s="35"/>
      <c r="U93" s="35"/>
      <c r="V93" s="35"/>
      <c r="W93" s="35"/>
      <c r="X93" s="35"/>
      <c r="Y93" s="35"/>
      <c r="Z93" s="35"/>
      <c r="AA93" s="35"/>
      <c r="AB93" s="35"/>
      <c r="AC93" s="35"/>
      <c r="AD93" s="35"/>
      <c r="AE93" s="35"/>
    </row>
    <row r="94" spans="1:47" s="2" customFormat="1" ht="29.25" customHeight="1">
      <c r="A94" s="35"/>
      <c r="B94" s="36"/>
      <c r="C94" s="145" t="s">
        <v>117</v>
      </c>
      <c r="D94" s="146"/>
      <c r="E94" s="146"/>
      <c r="F94" s="146"/>
      <c r="G94" s="146"/>
      <c r="H94" s="146"/>
      <c r="I94" s="146"/>
      <c r="J94" s="147" t="s">
        <v>118</v>
      </c>
      <c r="K94" s="146"/>
      <c r="L94" s="52"/>
      <c r="S94" s="35"/>
      <c r="T94" s="35"/>
      <c r="U94" s="35"/>
      <c r="V94" s="35"/>
      <c r="W94" s="35"/>
      <c r="X94" s="35"/>
      <c r="Y94" s="35"/>
      <c r="Z94" s="35"/>
      <c r="AA94" s="35"/>
      <c r="AB94" s="35"/>
      <c r="AC94" s="35"/>
      <c r="AD94" s="35"/>
      <c r="AE94" s="35"/>
    </row>
    <row r="95" spans="1:47" s="2" customFormat="1" ht="10.35" customHeight="1">
      <c r="A95" s="35"/>
      <c r="B95" s="36"/>
      <c r="C95" s="37"/>
      <c r="D95" s="37"/>
      <c r="E95" s="37"/>
      <c r="F95" s="37"/>
      <c r="G95" s="37"/>
      <c r="H95" s="37"/>
      <c r="I95" s="37"/>
      <c r="J95" s="37"/>
      <c r="K95" s="37"/>
      <c r="L95" s="52"/>
      <c r="S95" s="35"/>
      <c r="T95" s="35"/>
      <c r="U95" s="35"/>
      <c r="V95" s="35"/>
      <c r="W95" s="35"/>
      <c r="X95" s="35"/>
      <c r="Y95" s="35"/>
      <c r="Z95" s="35"/>
      <c r="AA95" s="35"/>
      <c r="AB95" s="35"/>
      <c r="AC95" s="35"/>
      <c r="AD95" s="35"/>
      <c r="AE95" s="35"/>
    </row>
    <row r="96" spans="1:47" s="2" customFormat="1" ht="22.9" customHeight="1">
      <c r="A96" s="35"/>
      <c r="B96" s="36"/>
      <c r="C96" s="148" t="s">
        <v>119</v>
      </c>
      <c r="D96" s="37"/>
      <c r="E96" s="37"/>
      <c r="F96" s="37"/>
      <c r="G96" s="37"/>
      <c r="H96" s="37"/>
      <c r="I96" s="37"/>
      <c r="J96" s="85">
        <f>J123</f>
        <v>0</v>
      </c>
      <c r="K96" s="37"/>
      <c r="L96" s="52"/>
      <c r="S96" s="35"/>
      <c r="T96" s="35"/>
      <c r="U96" s="35"/>
      <c r="V96" s="35"/>
      <c r="W96" s="35"/>
      <c r="X96" s="35"/>
      <c r="Y96" s="35"/>
      <c r="Z96" s="35"/>
      <c r="AA96" s="35"/>
      <c r="AB96" s="35"/>
      <c r="AC96" s="35"/>
      <c r="AD96" s="35"/>
      <c r="AE96" s="35"/>
      <c r="AU96" s="18" t="s">
        <v>120</v>
      </c>
    </row>
    <row r="97" spans="1:31" s="9" customFormat="1" ht="24.95" customHeight="1">
      <c r="B97" s="149"/>
      <c r="C97" s="150"/>
      <c r="D97" s="151" t="s">
        <v>916</v>
      </c>
      <c r="E97" s="152"/>
      <c r="F97" s="152"/>
      <c r="G97" s="152"/>
      <c r="H97" s="152"/>
      <c r="I97" s="152"/>
      <c r="J97" s="153">
        <f>J124</f>
        <v>0</v>
      </c>
      <c r="K97" s="150"/>
      <c r="L97" s="154"/>
    </row>
    <row r="98" spans="1:31" s="10" customFormat="1" ht="19.899999999999999" customHeight="1">
      <c r="B98" s="155"/>
      <c r="C98" s="156"/>
      <c r="D98" s="157" t="s">
        <v>1249</v>
      </c>
      <c r="E98" s="158"/>
      <c r="F98" s="158"/>
      <c r="G98" s="158"/>
      <c r="H98" s="158"/>
      <c r="I98" s="158"/>
      <c r="J98" s="159">
        <f>J125</f>
        <v>0</v>
      </c>
      <c r="K98" s="156"/>
      <c r="L98" s="160"/>
    </row>
    <row r="99" spans="1:31" s="10" customFormat="1" ht="19.899999999999999" customHeight="1">
      <c r="B99" s="155"/>
      <c r="C99" s="156"/>
      <c r="D99" s="157" t="s">
        <v>1250</v>
      </c>
      <c r="E99" s="158"/>
      <c r="F99" s="158"/>
      <c r="G99" s="158"/>
      <c r="H99" s="158"/>
      <c r="I99" s="158"/>
      <c r="J99" s="159">
        <f>J132</f>
        <v>0</v>
      </c>
      <c r="K99" s="156"/>
      <c r="L99" s="160"/>
    </row>
    <row r="100" spans="1:31" s="10" customFormat="1" ht="19.899999999999999" customHeight="1">
      <c r="B100" s="155"/>
      <c r="C100" s="156"/>
      <c r="D100" s="157" t="s">
        <v>1251</v>
      </c>
      <c r="E100" s="158"/>
      <c r="F100" s="158"/>
      <c r="G100" s="158"/>
      <c r="H100" s="158"/>
      <c r="I100" s="158"/>
      <c r="J100" s="159">
        <f>J136</f>
        <v>0</v>
      </c>
      <c r="K100" s="156"/>
      <c r="L100" s="160"/>
    </row>
    <row r="101" spans="1:31" s="10" customFormat="1" ht="19.899999999999999" customHeight="1">
      <c r="B101" s="155"/>
      <c r="C101" s="156"/>
      <c r="D101" s="157" t="s">
        <v>917</v>
      </c>
      <c r="E101" s="158"/>
      <c r="F101" s="158"/>
      <c r="G101" s="158"/>
      <c r="H101" s="158"/>
      <c r="I101" s="158"/>
      <c r="J101" s="159">
        <f>J142</f>
        <v>0</v>
      </c>
      <c r="K101" s="156"/>
      <c r="L101" s="160"/>
    </row>
    <row r="102" spans="1:31" s="10" customFormat="1" ht="19.899999999999999" customHeight="1">
      <c r="B102" s="155"/>
      <c r="C102" s="156"/>
      <c r="D102" s="157" t="s">
        <v>1252</v>
      </c>
      <c r="E102" s="158"/>
      <c r="F102" s="158"/>
      <c r="G102" s="158"/>
      <c r="H102" s="158"/>
      <c r="I102" s="158"/>
      <c r="J102" s="159">
        <f>J151</f>
        <v>0</v>
      </c>
      <c r="K102" s="156"/>
      <c r="L102" s="160"/>
    </row>
    <row r="103" spans="1:31" s="10" customFormat="1" ht="19.899999999999999" customHeight="1">
      <c r="B103" s="155"/>
      <c r="C103" s="156"/>
      <c r="D103" s="157" t="s">
        <v>918</v>
      </c>
      <c r="E103" s="158"/>
      <c r="F103" s="158"/>
      <c r="G103" s="158"/>
      <c r="H103" s="158"/>
      <c r="I103" s="158"/>
      <c r="J103" s="159">
        <f>J155</f>
        <v>0</v>
      </c>
      <c r="K103" s="156"/>
      <c r="L103" s="160"/>
    </row>
    <row r="104" spans="1:31" s="2" customFormat="1" ht="21.75" customHeight="1">
      <c r="A104" s="35"/>
      <c r="B104" s="36"/>
      <c r="C104" s="37"/>
      <c r="D104" s="37"/>
      <c r="E104" s="37"/>
      <c r="F104" s="37"/>
      <c r="G104" s="37"/>
      <c r="H104" s="37"/>
      <c r="I104" s="37"/>
      <c r="J104" s="37"/>
      <c r="K104" s="37"/>
      <c r="L104" s="52"/>
      <c r="S104" s="35"/>
      <c r="T104" s="35"/>
      <c r="U104" s="35"/>
      <c r="V104" s="35"/>
      <c r="W104" s="35"/>
      <c r="X104" s="35"/>
      <c r="Y104" s="35"/>
      <c r="Z104" s="35"/>
      <c r="AA104" s="35"/>
      <c r="AB104" s="35"/>
      <c r="AC104" s="35"/>
      <c r="AD104" s="35"/>
      <c r="AE104" s="35"/>
    </row>
    <row r="105" spans="1:31" s="2" customFormat="1" ht="6.95" customHeight="1">
      <c r="A105" s="35"/>
      <c r="B105" s="55"/>
      <c r="C105" s="56"/>
      <c r="D105" s="56"/>
      <c r="E105" s="56"/>
      <c r="F105" s="56"/>
      <c r="G105" s="56"/>
      <c r="H105" s="56"/>
      <c r="I105" s="56"/>
      <c r="J105" s="56"/>
      <c r="K105" s="56"/>
      <c r="L105" s="52"/>
      <c r="S105" s="35"/>
      <c r="T105" s="35"/>
      <c r="U105" s="35"/>
      <c r="V105" s="35"/>
      <c r="W105" s="35"/>
      <c r="X105" s="35"/>
      <c r="Y105" s="35"/>
      <c r="Z105" s="35"/>
      <c r="AA105" s="35"/>
      <c r="AB105" s="35"/>
      <c r="AC105" s="35"/>
      <c r="AD105" s="35"/>
      <c r="AE105" s="35"/>
    </row>
    <row r="109" spans="1:31" s="2" customFormat="1" ht="6.95" customHeight="1">
      <c r="A109" s="35"/>
      <c r="B109" s="57"/>
      <c r="C109" s="58"/>
      <c r="D109" s="58"/>
      <c r="E109" s="58"/>
      <c r="F109" s="58"/>
      <c r="G109" s="58"/>
      <c r="H109" s="58"/>
      <c r="I109" s="58"/>
      <c r="J109" s="58"/>
      <c r="K109" s="58"/>
      <c r="L109" s="52"/>
      <c r="S109" s="35"/>
      <c r="T109" s="35"/>
      <c r="U109" s="35"/>
      <c r="V109" s="35"/>
      <c r="W109" s="35"/>
      <c r="X109" s="35"/>
      <c r="Y109" s="35"/>
      <c r="Z109" s="35"/>
      <c r="AA109" s="35"/>
      <c r="AB109" s="35"/>
      <c r="AC109" s="35"/>
      <c r="AD109" s="35"/>
      <c r="AE109" s="35"/>
    </row>
    <row r="110" spans="1:31" s="2" customFormat="1" ht="24.95" customHeight="1">
      <c r="A110" s="35"/>
      <c r="B110" s="36"/>
      <c r="C110" s="24" t="s">
        <v>137</v>
      </c>
      <c r="D110" s="37"/>
      <c r="E110" s="37"/>
      <c r="F110" s="37"/>
      <c r="G110" s="37"/>
      <c r="H110" s="37"/>
      <c r="I110" s="37"/>
      <c r="J110" s="37"/>
      <c r="K110" s="37"/>
      <c r="L110" s="52"/>
      <c r="S110" s="35"/>
      <c r="T110" s="35"/>
      <c r="U110" s="35"/>
      <c r="V110" s="35"/>
      <c r="W110" s="35"/>
      <c r="X110" s="35"/>
      <c r="Y110" s="35"/>
      <c r="Z110" s="35"/>
      <c r="AA110" s="35"/>
      <c r="AB110" s="35"/>
      <c r="AC110" s="35"/>
      <c r="AD110" s="35"/>
      <c r="AE110" s="35"/>
    </row>
    <row r="111" spans="1:31" s="2" customFormat="1" ht="6.95" customHeight="1">
      <c r="A111" s="35"/>
      <c r="B111" s="36"/>
      <c r="C111" s="37"/>
      <c r="D111" s="37"/>
      <c r="E111" s="37"/>
      <c r="F111" s="37"/>
      <c r="G111" s="37"/>
      <c r="H111" s="37"/>
      <c r="I111" s="37"/>
      <c r="J111" s="37"/>
      <c r="K111" s="37"/>
      <c r="L111" s="52"/>
      <c r="S111" s="35"/>
      <c r="T111" s="35"/>
      <c r="U111" s="35"/>
      <c r="V111" s="35"/>
      <c r="W111" s="35"/>
      <c r="X111" s="35"/>
      <c r="Y111" s="35"/>
      <c r="Z111" s="35"/>
      <c r="AA111" s="35"/>
      <c r="AB111" s="35"/>
      <c r="AC111" s="35"/>
      <c r="AD111" s="35"/>
      <c r="AE111" s="35"/>
    </row>
    <row r="112" spans="1:31" s="2" customFormat="1" ht="12" customHeight="1">
      <c r="A112" s="35"/>
      <c r="B112" s="36"/>
      <c r="C112" s="30" t="s">
        <v>16</v>
      </c>
      <c r="D112" s="37"/>
      <c r="E112" s="37"/>
      <c r="F112" s="37"/>
      <c r="G112" s="37"/>
      <c r="H112" s="37"/>
      <c r="I112" s="37"/>
      <c r="J112" s="37"/>
      <c r="K112" s="37"/>
      <c r="L112" s="52"/>
      <c r="S112" s="35"/>
      <c r="T112" s="35"/>
      <c r="U112" s="35"/>
      <c r="V112" s="35"/>
      <c r="W112" s="35"/>
      <c r="X112" s="35"/>
      <c r="Y112" s="35"/>
      <c r="Z112" s="35"/>
      <c r="AA112" s="35"/>
      <c r="AB112" s="35"/>
      <c r="AC112" s="35"/>
      <c r="AD112" s="35"/>
      <c r="AE112" s="35"/>
    </row>
    <row r="113" spans="1:65" s="2" customFormat="1" ht="16.5" customHeight="1">
      <c r="A113" s="35"/>
      <c r="B113" s="36"/>
      <c r="C113" s="37"/>
      <c r="D113" s="37"/>
      <c r="E113" s="328" t="str">
        <f>E7</f>
        <v>Změna užívání části 1.NP v objektu FSE, Moskevská 1533/54 ÚnL</v>
      </c>
      <c r="F113" s="329"/>
      <c r="G113" s="329"/>
      <c r="H113" s="329"/>
      <c r="I113" s="37"/>
      <c r="J113" s="37"/>
      <c r="K113" s="37"/>
      <c r="L113" s="52"/>
      <c r="S113" s="35"/>
      <c r="T113" s="35"/>
      <c r="U113" s="35"/>
      <c r="V113" s="35"/>
      <c r="W113" s="35"/>
      <c r="X113" s="35"/>
      <c r="Y113" s="35"/>
      <c r="Z113" s="35"/>
      <c r="AA113" s="35"/>
      <c r="AB113" s="35"/>
      <c r="AC113" s="35"/>
      <c r="AD113" s="35"/>
      <c r="AE113" s="35"/>
    </row>
    <row r="114" spans="1:65" s="2" customFormat="1" ht="12" customHeight="1">
      <c r="A114" s="35"/>
      <c r="B114" s="36"/>
      <c r="C114" s="30" t="s">
        <v>114</v>
      </c>
      <c r="D114" s="37"/>
      <c r="E114" s="37"/>
      <c r="F114" s="37"/>
      <c r="G114" s="37"/>
      <c r="H114" s="37"/>
      <c r="I114" s="37"/>
      <c r="J114" s="37"/>
      <c r="K114" s="37"/>
      <c r="L114" s="52"/>
      <c r="S114" s="35"/>
      <c r="T114" s="35"/>
      <c r="U114" s="35"/>
      <c r="V114" s="35"/>
      <c r="W114" s="35"/>
      <c r="X114" s="35"/>
      <c r="Y114" s="35"/>
      <c r="Z114" s="35"/>
      <c r="AA114" s="35"/>
      <c r="AB114" s="35"/>
      <c r="AC114" s="35"/>
      <c r="AD114" s="35"/>
      <c r="AE114" s="35"/>
    </row>
    <row r="115" spans="1:65" s="2" customFormat="1" ht="16.5" customHeight="1">
      <c r="A115" s="35"/>
      <c r="B115" s="36"/>
      <c r="C115" s="37"/>
      <c r="D115" s="37"/>
      <c r="E115" s="280" t="str">
        <f>E9</f>
        <v>VRN 00 - Vedlejší rozpočtové náklady</v>
      </c>
      <c r="F115" s="330"/>
      <c r="G115" s="330"/>
      <c r="H115" s="330"/>
      <c r="I115" s="37"/>
      <c r="J115" s="37"/>
      <c r="K115" s="37"/>
      <c r="L115" s="52"/>
      <c r="S115" s="35"/>
      <c r="T115" s="35"/>
      <c r="U115" s="35"/>
      <c r="V115" s="35"/>
      <c r="W115" s="35"/>
      <c r="X115" s="35"/>
      <c r="Y115" s="35"/>
      <c r="Z115" s="35"/>
      <c r="AA115" s="35"/>
      <c r="AB115" s="35"/>
      <c r="AC115" s="35"/>
      <c r="AD115" s="35"/>
      <c r="AE115" s="35"/>
    </row>
    <row r="116" spans="1:65" s="2" customFormat="1" ht="6.95" customHeight="1">
      <c r="A116" s="35"/>
      <c r="B116" s="36"/>
      <c r="C116" s="37"/>
      <c r="D116" s="37"/>
      <c r="E116" s="37"/>
      <c r="F116" s="37"/>
      <c r="G116" s="37"/>
      <c r="H116" s="37"/>
      <c r="I116" s="37"/>
      <c r="J116" s="37"/>
      <c r="K116" s="37"/>
      <c r="L116" s="52"/>
      <c r="S116" s="35"/>
      <c r="T116" s="35"/>
      <c r="U116" s="35"/>
      <c r="V116" s="35"/>
      <c r="W116" s="35"/>
      <c r="X116" s="35"/>
      <c r="Y116" s="35"/>
      <c r="Z116" s="35"/>
      <c r="AA116" s="35"/>
      <c r="AB116" s="35"/>
      <c r="AC116" s="35"/>
      <c r="AD116" s="35"/>
      <c r="AE116" s="35"/>
    </row>
    <row r="117" spans="1:65" s="2" customFormat="1" ht="12" customHeight="1">
      <c r="A117" s="35"/>
      <c r="B117" s="36"/>
      <c r="C117" s="30" t="s">
        <v>20</v>
      </c>
      <c r="D117" s="37"/>
      <c r="E117" s="37"/>
      <c r="F117" s="28" t="str">
        <f>F12</f>
        <v>Ústí nad Labem</v>
      </c>
      <c r="G117" s="37"/>
      <c r="H117" s="37"/>
      <c r="I117" s="30" t="s">
        <v>22</v>
      </c>
      <c r="J117" s="67" t="str">
        <f>IF(J12="","",J12)</f>
        <v>10. 4. 2021</v>
      </c>
      <c r="K117" s="37"/>
      <c r="L117" s="52"/>
      <c r="S117" s="35"/>
      <c r="T117" s="35"/>
      <c r="U117" s="35"/>
      <c r="V117" s="35"/>
      <c r="W117" s="35"/>
      <c r="X117" s="35"/>
      <c r="Y117" s="35"/>
      <c r="Z117" s="35"/>
      <c r="AA117" s="35"/>
      <c r="AB117" s="35"/>
      <c r="AC117" s="35"/>
      <c r="AD117" s="35"/>
      <c r="AE117" s="35"/>
    </row>
    <row r="118" spans="1:65" s="2" customFormat="1" ht="6.95" customHeight="1">
      <c r="A118" s="35"/>
      <c r="B118" s="36"/>
      <c r="C118" s="37"/>
      <c r="D118" s="37"/>
      <c r="E118" s="37"/>
      <c r="F118" s="37"/>
      <c r="G118" s="37"/>
      <c r="H118" s="37"/>
      <c r="I118" s="37"/>
      <c r="J118" s="37"/>
      <c r="K118" s="37"/>
      <c r="L118" s="52"/>
      <c r="S118" s="35"/>
      <c r="T118" s="35"/>
      <c r="U118" s="35"/>
      <c r="V118" s="35"/>
      <c r="W118" s="35"/>
      <c r="X118" s="35"/>
      <c r="Y118" s="35"/>
      <c r="Z118" s="35"/>
      <c r="AA118" s="35"/>
      <c r="AB118" s="35"/>
      <c r="AC118" s="35"/>
      <c r="AD118" s="35"/>
      <c r="AE118" s="35"/>
    </row>
    <row r="119" spans="1:65" s="2" customFormat="1" ht="15.2" customHeight="1">
      <c r="A119" s="35"/>
      <c r="B119" s="36"/>
      <c r="C119" s="30" t="s">
        <v>24</v>
      </c>
      <c r="D119" s="37"/>
      <c r="E119" s="37"/>
      <c r="F119" s="28" t="str">
        <f>E15</f>
        <v>UJEP</v>
      </c>
      <c r="G119" s="37"/>
      <c r="H119" s="37"/>
      <c r="I119" s="30" t="s">
        <v>32</v>
      </c>
      <c r="J119" s="33" t="str">
        <f>E21</f>
        <v>Correct BC, s.r.o.</v>
      </c>
      <c r="K119" s="37"/>
      <c r="L119" s="52"/>
      <c r="S119" s="35"/>
      <c r="T119" s="35"/>
      <c r="U119" s="35"/>
      <c r="V119" s="35"/>
      <c r="W119" s="35"/>
      <c r="X119" s="35"/>
      <c r="Y119" s="35"/>
      <c r="Z119" s="35"/>
      <c r="AA119" s="35"/>
      <c r="AB119" s="35"/>
      <c r="AC119" s="35"/>
      <c r="AD119" s="35"/>
      <c r="AE119" s="35"/>
    </row>
    <row r="120" spans="1:65" s="2" customFormat="1" ht="15.2" customHeight="1">
      <c r="A120" s="35"/>
      <c r="B120" s="36"/>
      <c r="C120" s="30" t="s">
        <v>30</v>
      </c>
      <c r="D120" s="37"/>
      <c r="E120" s="37"/>
      <c r="F120" s="28" t="str">
        <f>IF(E18="","",E18)</f>
        <v>Vyplň údaj</v>
      </c>
      <c r="G120" s="37"/>
      <c r="H120" s="37"/>
      <c r="I120" s="30" t="s">
        <v>37</v>
      </c>
      <c r="J120" s="33" t="str">
        <f>E24</f>
        <v>Correct BC, s.r.o.</v>
      </c>
      <c r="K120" s="37"/>
      <c r="L120" s="52"/>
      <c r="S120" s="35"/>
      <c r="T120" s="35"/>
      <c r="U120" s="35"/>
      <c r="V120" s="35"/>
      <c r="W120" s="35"/>
      <c r="X120" s="35"/>
      <c r="Y120" s="35"/>
      <c r="Z120" s="35"/>
      <c r="AA120" s="35"/>
      <c r="AB120" s="35"/>
      <c r="AC120" s="35"/>
      <c r="AD120" s="35"/>
      <c r="AE120" s="35"/>
    </row>
    <row r="121" spans="1:65" s="2" customFormat="1" ht="10.35" customHeight="1">
      <c r="A121" s="35"/>
      <c r="B121" s="36"/>
      <c r="C121" s="37"/>
      <c r="D121" s="37"/>
      <c r="E121" s="37"/>
      <c r="F121" s="37"/>
      <c r="G121" s="37"/>
      <c r="H121" s="37"/>
      <c r="I121" s="37"/>
      <c r="J121" s="37"/>
      <c r="K121" s="37"/>
      <c r="L121" s="52"/>
      <c r="S121" s="35"/>
      <c r="T121" s="35"/>
      <c r="U121" s="35"/>
      <c r="V121" s="35"/>
      <c r="W121" s="35"/>
      <c r="X121" s="35"/>
      <c r="Y121" s="35"/>
      <c r="Z121" s="35"/>
      <c r="AA121" s="35"/>
      <c r="AB121" s="35"/>
      <c r="AC121" s="35"/>
      <c r="AD121" s="35"/>
      <c r="AE121" s="35"/>
    </row>
    <row r="122" spans="1:65" s="11" customFormat="1" ht="29.25" customHeight="1">
      <c r="A122" s="161"/>
      <c r="B122" s="162"/>
      <c r="C122" s="163" t="s">
        <v>138</v>
      </c>
      <c r="D122" s="164" t="s">
        <v>65</v>
      </c>
      <c r="E122" s="164" t="s">
        <v>61</v>
      </c>
      <c r="F122" s="164" t="s">
        <v>62</v>
      </c>
      <c r="G122" s="164" t="s">
        <v>139</v>
      </c>
      <c r="H122" s="164" t="s">
        <v>140</v>
      </c>
      <c r="I122" s="164" t="s">
        <v>141</v>
      </c>
      <c r="J122" s="164" t="s">
        <v>118</v>
      </c>
      <c r="K122" s="165" t="s">
        <v>142</v>
      </c>
      <c r="L122" s="166"/>
      <c r="M122" s="76" t="s">
        <v>1</v>
      </c>
      <c r="N122" s="77" t="s">
        <v>44</v>
      </c>
      <c r="O122" s="77" t="s">
        <v>143</v>
      </c>
      <c r="P122" s="77" t="s">
        <v>144</v>
      </c>
      <c r="Q122" s="77" t="s">
        <v>145</v>
      </c>
      <c r="R122" s="77" t="s">
        <v>146</v>
      </c>
      <c r="S122" s="77" t="s">
        <v>147</v>
      </c>
      <c r="T122" s="78" t="s">
        <v>148</v>
      </c>
      <c r="U122" s="161"/>
      <c r="V122" s="161"/>
      <c r="W122" s="161"/>
      <c r="X122" s="161"/>
      <c r="Y122" s="161"/>
      <c r="Z122" s="161"/>
      <c r="AA122" s="161"/>
      <c r="AB122" s="161"/>
      <c r="AC122" s="161"/>
      <c r="AD122" s="161"/>
      <c r="AE122" s="161"/>
    </row>
    <row r="123" spans="1:65" s="2" customFormat="1" ht="22.9" customHeight="1">
      <c r="A123" s="35"/>
      <c r="B123" s="36"/>
      <c r="C123" s="83" t="s">
        <v>149</v>
      </c>
      <c r="D123" s="37"/>
      <c r="E123" s="37"/>
      <c r="F123" s="37"/>
      <c r="G123" s="37"/>
      <c r="H123" s="37"/>
      <c r="I123" s="37"/>
      <c r="J123" s="167">
        <f>BK123</f>
        <v>0</v>
      </c>
      <c r="K123" s="37"/>
      <c r="L123" s="40"/>
      <c r="M123" s="79"/>
      <c r="N123" s="168"/>
      <c r="O123" s="80"/>
      <c r="P123" s="169">
        <f>P124</f>
        <v>0</v>
      </c>
      <c r="Q123" s="80"/>
      <c r="R123" s="169">
        <f>R124</f>
        <v>0</v>
      </c>
      <c r="S123" s="80"/>
      <c r="T123" s="170">
        <f>T124</f>
        <v>0</v>
      </c>
      <c r="U123" s="35"/>
      <c r="V123" s="35"/>
      <c r="W123" s="35"/>
      <c r="X123" s="35"/>
      <c r="Y123" s="35"/>
      <c r="Z123" s="35"/>
      <c r="AA123" s="35"/>
      <c r="AB123" s="35"/>
      <c r="AC123" s="35"/>
      <c r="AD123" s="35"/>
      <c r="AE123" s="35"/>
      <c r="AT123" s="18" t="s">
        <v>79</v>
      </c>
      <c r="AU123" s="18" t="s">
        <v>120</v>
      </c>
      <c r="BK123" s="171">
        <f>BK124</f>
        <v>0</v>
      </c>
    </row>
    <row r="124" spans="1:65" s="12" customFormat="1" ht="25.9" customHeight="1">
      <c r="B124" s="172"/>
      <c r="C124" s="173"/>
      <c r="D124" s="174" t="s">
        <v>79</v>
      </c>
      <c r="E124" s="175" t="s">
        <v>1076</v>
      </c>
      <c r="F124" s="175" t="s">
        <v>101</v>
      </c>
      <c r="G124" s="173"/>
      <c r="H124" s="173"/>
      <c r="I124" s="176"/>
      <c r="J124" s="177">
        <f>BK124</f>
        <v>0</v>
      </c>
      <c r="K124" s="173"/>
      <c r="L124" s="178"/>
      <c r="M124" s="179"/>
      <c r="N124" s="180"/>
      <c r="O124" s="180"/>
      <c r="P124" s="181">
        <f>P125+P132+P136+P142+P151+P155</f>
        <v>0</v>
      </c>
      <c r="Q124" s="180"/>
      <c r="R124" s="181">
        <f>R125+R132+R136+R142+R151+R155</f>
        <v>0</v>
      </c>
      <c r="S124" s="180"/>
      <c r="T124" s="182">
        <f>T125+T132+T136+T142+T151+T155</f>
        <v>0</v>
      </c>
      <c r="AR124" s="183" t="s">
        <v>184</v>
      </c>
      <c r="AT124" s="184" t="s">
        <v>79</v>
      </c>
      <c r="AU124" s="184" t="s">
        <v>80</v>
      </c>
      <c r="AY124" s="183" t="s">
        <v>152</v>
      </c>
      <c r="BK124" s="185">
        <f>BK125+BK132+BK136+BK142+BK151+BK155</f>
        <v>0</v>
      </c>
    </row>
    <row r="125" spans="1:65" s="12" customFormat="1" ht="22.9" customHeight="1">
      <c r="B125" s="172"/>
      <c r="C125" s="173"/>
      <c r="D125" s="174" t="s">
        <v>79</v>
      </c>
      <c r="E125" s="186" t="s">
        <v>1253</v>
      </c>
      <c r="F125" s="186" t="s">
        <v>1254</v>
      </c>
      <c r="G125" s="173"/>
      <c r="H125" s="173"/>
      <c r="I125" s="176"/>
      <c r="J125" s="187">
        <f>BK125</f>
        <v>0</v>
      </c>
      <c r="K125" s="173"/>
      <c r="L125" s="178"/>
      <c r="M125" s="179"/>
      <c r="N125" s="180"/>
      <c r="O125" s="180"/>
      <c r="P125" s="181">
        <f>SUM(P126:P131)</f>
        <v>0</v>
      </c>
      <c r="Q125" s="180"/>
      <c r="R125" s="181">
        <f>SUM(R126:R131)</f>
        <v>0</v>
      </c>
      <c r="S125" s="180"/>
      <c r="T125" s="182">
        <f>SUM(T126:T131)</f>
        <v>0</v>
      </c>
      <c r="AR125" s="183" t="s">
        <v>184</v>
      </c>
      <c r="AT125" s="184" t="s">
        <v>79</v>
      </c>
      <c r="AU125" s="184" t="s">
        <v>88</v>
      </c>
      <c r="AY125" s="183" t="s">
        <v>152</v>
      </c>
      <c r="BK125" s="185">
        <f>SUM(BK126:BK131)</f>
        <v>0</v>
      </c>
    </row>
    <row r="126" spans="1:65" s="2" customFormat="1" ht="16.5" customHeight="1">
      <c r="A126" s="35"/>
      <c r="B126" s="36"/>
      <c r="C126" s="188" t="s">
        <v>88</v>
      </c>
      <c r="D126" s="188" t="s">
        <v>155</v>
      </c>
      <c r="E126" s="189" t="s">
        <v>1255</v>
      </c>
      <c r="F126" s="190" t="s">
        <v>1256</v>
      </c>
      <c r="G126" s="191" t="s">
        <v>168</v>
      </c>
      <c r="H126" s="192">
        <v>1</v>
      </c>
      <c r="I126" s="193"/>
      <c r="J126" s="194">
        <f>ROUND(I126*H126,2)</f>
        <v>0</v>
      </c>
      <c r="K126" s="190" t="s">
        <v>1257</v>
      </c>
      <c r="L126" s="40"/>
      <c r="M126" s="195" t="s">
        <v>1</v>
      </c>
      <c r="N126" s="196" t="s">
        <v>45</v>
      </c>
      <c r="O126" s="72"/>
      <c r="P126" s="197">
        <f>O126*H126</f>
        <v>0</v>
      </c>
      <c r="Q126" s="197">
        <v>0</v>
      </c>
      <c r="R126" s="197">
        <f>Q126*H126</f>
        <v>0</v>
      </c>
      <c r="S126" s="197">
        <v>0</v>
      </c>
      <c r="T126" s="198">
        <f>S126*H126</f>
        <v>0</v>
      </c>
      <c r="U126" s="35"/>
      <c r="V126" s="35"/>
      <c r="W126" s="35"/>
      <c r="X126" s="35"/>
      <c r="Y126" s="35"/>
      <c r="Z126" s="35"/>
      <c r="AA126" s="35"/>
      <c r="AB126" s="35"/>
      <c r="AC126" s="35"/>
      <c r="AD126" s="35"/>
      <c r="AE126" s="35"/>
      <c r="AR126" s="199" t="s">
        <v>1083</v>
      </c>
      <c r="AT126" s="199" t="s">
        <v>155</v>
      </c>
      <c r="AU126" s="199" t="s">
        <v>90</v>
      </c>
      <c r="AY126" s="18" t="s">
        <v>152</v>
      </c>
      <c r="BE126" s="200">
        <f>IF(N126="základní",J126,0)</f>
        <v>0</v>
      </c>
      <c r="BF126" s="200">
        <f>IF(N126="snížená",J126,0)</f>
        <v>0</v>
      </c>
      <c r="BG126" s="200">
        <f>IF(N126="zákl. přenesená",J126,0)</f>
        <v>0</v>
      </c>
      <c r="BH126" s="200">
        <f>IF(N126="sníž. přenesená",J126,0)</f>
        <v>0</v>
      </c>
      <c r="BI126" s="200">
        <f>IF(N126="nulová",J126,0)</f>
        <v>0</v>
      </c>
      <c r="BJ126" s="18" t="s">
        <v>88</v>
      </c>
      <c r="BK126" s="200">
        <f>ROUND(I126*H126,2)</f>
        <v>0</v>
      </c>
      <c r="BL126" s="18" t="s">
        <v>1083</v>
      </c>
      <c r="BM126" s="199" t="s">
        <v>1258</v>
      </c>
    </row>
    <row r="127" spans="1:65" s="2" customFormat="1" ht="11.25">
      <c r="A127" s="35"/>
      <c r="B127" s="36"/>
      <c r="C127" s="37"/>
      <c r="D127" s="201" t="s">
        <v>161</v>
      </c>
      <c r="E127" s="37"/>
      <c r="F127" s="202" t="s">
        <v>1256</v>
      </c>
      <c r="G127" s="37"/>
      <c r="H127" s="37"/>
      <c r="I127" s="203"/>
      <c r="J127" s="37"/>
      <c r="K127" s="37"/>
      <c r="L127" s="40"/>
      <c r="M127" s="204"/>
      <c r="N127" s="205"/>
      <c r="O127" s="72"/>
      <c r="P127" s="72"/>
      <c r="Q127" s="72"/>
      <c r="R127" s="72"/>
      <c r="S127" s="72"/>
      <c r="T127" s="73"/>
      <c r="U127" s="35"/>
      <c r="V127" s="35"/>
      <c r="W127" s="35"/>
      <c r="X127" s="35"/>
      <c r="Y127" s="35"/>
      <c r="Z127" s="35"/>
      <c r="AA127" s="35"/>
      <c r="AB127" s="35"/>
      <c r="AC127" s="35"/>
      <c r="AD127" s="35"/>
      <c r="AE127" s="35"/>
      <c r="AT127" s="18" t="s">
        <v>161</v>
      </c>
      <c r="AU127" s="18" t="s">
        <v>90</v>
      </c>
    </row>
    <row r="128" spans="1:65" s="2" customFormat="1" ht="39">
      <c r="A128" s="35"/>
      <c r="B128" s="36"/>
      <c r="C128" s="37"/>
      <c r="D128" s="201" t="s">
        <v>427</v>
      </c>
      <c r="E128" s="37"/>
      <c r="F128" s="259" t="s">
        <v>1259</v>
      </c>
      <c r="G128" s="37"/>
      <c r="H128" s="37"/>
      <c r="I128" s="203"/>
      <c r="J128" s="37"/>
      <c r="K128" s="37"/>
      <c r="L128" s="40"/>
      <c r="M128" s="204"/>
      <c r="N128" s="205"/>
      <c r="O128" s="72"/>
      <c r="P128" s="72"/>
      <c r="Q128" s="72"/>
      <c r="R128" s="72"/>
      <c r="S128" s="72"/>
      <c r="T128" s="73"/>
      <c r="U128" s="35"/>
      <c r="V128" s="35"/>
      <c r="W128" s="35"/>
      <c r="X128" s="35"/>
      <c r="Y128" s="35"/>
      <c r="Z128" s="35"/>
      <c r="AA128" s="35"/>
      <c r="AB128" s="35"/>
      <c r="AC128" s="35"/>
      <c r="AD128" s="35"/>
      <c r="AE128" s="35"/>
      <c r="AT128" s="18" t="s">
        <v>427</v>
      </c>
      <c r="AU128" s="18" t="s">
        <v>90</v>
      </c>
    </row>
    <row r="129" spans="1:65" s="2" customFormat="1" ht="16.5" customHeight="1">
      <c r="A129" s="35"/>
      <c r="B129" s="36"/>
      <c r="C129" s="188" t="s">
        <v>90</v>
      </c>
      <c r="D129" s="188" t="s">
        <v>155</v>
      </c>
      <c r="E129" s="189" t="s">
        <v>1260</v>
      </c>
      <c r="F129" s="190" t="s">
        <v>1261</v>
      </c>
      <c r="G129" s="191" t="s">
        <v>168</v>
      </c>
      <c r="H129" s="192">
        <v>1</v>
      </c>
      <c r="I129" s="193"/>
      <c r="J129" s="194">
        <f>ROUND(I129*H129,2)</f>
        <v>0</v>
      </c>
      <c r="K129" s="190" t="s">
        <v>1257</v>
      </c>
      <c r="L129" s="40"/>
      <c r="M129" s="195" t="s">
        <v>1</v>
      </c>
      <c r="N129" s="196" t="s">
        <v>45</v>
      </c>
      <c r="O129" s="72"/>
      <c r="P129" s="197">
        <f>O129*H129</f>
        <v>0</v>
      </c>
      <c r="Q129" s="197">
        <v>0</v>
      </c>
      <c r="R129" s="197">
        <f>Q129*H129</f>
        <v>0</v>
      </c>
      <c r="S129" s="197">
        <v>0</v>
      </c>
      <c r="T129" s="198">
        <f>S129*H129</f>
        <v>0</v>
      </c>
      <c r="U129" s="35"/>
      <c r="V129" s="35"/>
      <c r="W129" s="35"/>
      <c r="X129" s="35"/>
      <c r="Y129" s="35"/>
      <c r="Z129" s="35"/>
      <c r="AA129" s="35"/>
      <c r="AB129" s="35"/>
      <c r="AC129" s="35"/>
      <c r="AD129" s="35"/>
      <c r="AE129" s="35"/>
      <c r="AR129" s="199" t="s">
        <v>1083</v>
      </c>
      <c r="AT129" s="199" t="s">
        <v>155</v>
      </c>
      <c r="AU129" s="199" t="s">
        <v>90</v>
      </c>
      <c r="AY129" s="18" t="s">
        <v>152</v>
      </c>
      <c r="BE129" s="200">
        <f>IF(N129="základní",J129,0)</f>
        <v>0</v>
      </c>
      <c r="BF129" s="200">
        <f>IF(N129="snížená",J129,0)</f>
        <v>0</v>
      </c>
      <c r="BG129" s="200">
        <f>IF(N129="zákl. přenesená",J129,0)</f>
        <v>0</v>
      </c>
      <c r="BH129" s="200">
        <f>IF(N129="sníž. přenesená",J129,0)</f>
        <v>0</v>
      </c>
      <c r="BI129" s="200">
        <f>IF(N129="nulová",J129,0)</f>
        <v>0</v>
      </c>
      <c r="BJ129" s="18" t="s">
        <v>88</v>
      </c>
      <c r="BK129" s="200">
        <f>ROUND(I129*H129,2)</f>
        <v>0</v>
      </c>
      <c r="BL129" s="18" t="s">
        <v>1083</v>
      </c>
      <c r="BM129" s="199" t="s">
        <v>1262</v>
      </c>
    </row>
    <row r="130" spans="1:65" s="2" customFormat="1" ht="11.25">
      <c r="A130" s="35"/>
      <c r="B130" s="36"/>
      <c r="C130" s="37"/>
      <c r="D130" s="201" t="s">
        <v>161</v>
      </c>
      <c r="E130" s="37"/>
      <c r="F130" s="202" t="s">
        <v>1261</v>
      </c>
      <c r="G130" s="37"/>
      <c r="H130" s="37"/>
      <c r="I130" s="203"/>
      <c r="J130" s="37"/>
      <c r="K130" s="37"/>
      <c r="L130" s="40"/>
      <c r="M130" s="204"/>
      <c r="N130" s="205"/>
      <c r="O130" s="72"/>
      <c r="P130" s="72"/>
      <c r="Q130" s="72"/>
      <c r="R130" s="72"/>
      <c r="S130" s="72"/>
      <c r="T130" s="73"/>
      <c r="U130" s="35"/>
      <c r="V130" s="35"/>
      <c r="W130" s="35"/>
      <c r="X130" s="35"/>
      <c r="Y130" s="35"/>
      <c r="Z130" s="35"/>
      <c r="AA130" s="35"/>
      <c r="AB130" s="35"/>
      <c r="AC130" s="35"/>
      <c r="AD130" s="35"/>
      <c r="AE130" s="35"/>
      <c r="AT130" s="18" t="s">
        <v>161</v>
      </c>
      <c r="AU130" s="18" t="s">
        <v>90</v>
      </c>
    </row>
    <row r="131" spans="1:65" s="2" customFormat="1" ht="48.75">
      <c r="A131" s="35"/>
      <c r="B131" s="36"/>
      <c r="C131" s="37"/>
      <c r="D131" s="201" t="s">
        <v>427</v>
      </c>
      <c r="E131" s="37"/>
      <c r="F131" s="259" t="s">
        <v>1263</v>
      </c>
      <c r="G131" s="37"/>
      <c r="H131" s="37"/>
      <c r="I131" s="203"/>
      <c r="J131" s="37"/>
      <c r="K131" s="37"/>
      <c r="L131" s="40"/>
      <c r="M131" s="204"/>
      <c r="N131" s="205"/>
      <c r="O131" s="72"/>
      <c r="P131" s="72"/>
      <c r="Q131" s="72"/>
      <c r="R131" s="72"/>
      <c r="S131" s="72"/>
      <c r="T131" s="73"/>
      <c r="U131" s="35"/>
      <c r="V131" s="35"/>
      <c r="W131" s="35"/>
      <c r="X131" s="35"/>
      <c r="Y131" s="35"/>
      <c r="Z131" s="35"/>
      <c r="AA131" s="35"/>
      <c r="AB131" s="35"/>
      <c r="AC131" s="35"/>
      <c r="AD131" s="35"/>
      <c r="AE131" s="35"/>
      <c r="AT131" s="18" t="s">
        <v>427</v>
      </c>
      <c r="AU131" s="18" t="s">
        <v>90</v>
      </c>
    </row>
    <row r="132" spans="1:65" s="12" customFormat="1" ht="22.9" customHeight="1">
      <c r="B132" s="172"/>
      <c r="C132" s="173"/>
      <c r="D132" s="174" t="s">
        <v>79</v>
      </c>
      <c r="E132" s="186" t="s">
        <v>1264</v>
      </c>
      <c r="F132" s="186" t="s">
        <v>1265</v>
      </c>
      <c r="G132" s="173"/>
      <c r="H132" s="173"/>
      <c r="I132" s="176"/>
      <c r="J132" s="187">
        <f>BK132</f>
        <v>0</v>
      </c>
      <c r="K132" s="173"/>
      <c r="L132" s="178"/>
      <c r="M132" s="179"/>
      <c r="N132" s="180"/>
      <c r="O132" s="180"/>
      <c r="P132" s="181">
        <f>SUM(P133:P135)</f>
        <v>0</v>
      </c>
      <c r="Q132" s="180"/>
      <c r="R132" s="181">
        <f>SUM(R133:R135)</f>
        <v>0</v>
      </c>
      <c r="S132" s="180"/>
      <c r="T132" s="182">
        <f>SUM(T133:T135)</f>
        <v>0</v>
      </c>
      <c r="AR132" s="183" t="s">
        <v>184</v>
      </c>
      <c r="AT132" s="184" t="s">
        <v>79</v>
      </c>
      <c r="AU132" s="184" t="s">
        <v>88</v>
      </c>
      <c r="AY132" s="183" t="s">
        <v>152</v>
      </c>
      <c r="BK132" s="185">
        <f>SUM(BK133:BK135)</f>
        <v>0</v>
      </c>
    </row>
    <row r="133" spans="1:65" s="2" customFormat="1" ht="16.5" customHeight="1">
      <c r="A133" s="35"/>
      <c r="B133" s="36"/>
      <c r="C133" s="188" t="s">
        <v>153</v>
      </c>
      <c r="D133" s="188" t="s">
        <v>155</v>
      </c>
      <c r="E133" s="189" t="s">
        <v>1266</v>
      </c>
      <c r="F133" s="190" t="s">
        <v>1267</v>
      </c>
      <c r="G133" s="191" t="s">
        <v>811</v>
      </c>
      <c r="H133" s="192">
        <v>16</v>
      </c>
      <c r="I133" s="193"/>
      <c r="J133" s="194">
        <f>ROUND(I133*H133,2)</f>
        <v>0</v>
      </c>
      <c r="K133" s="190" t="s">
        <v>1257</v>
      </c>
      <c r="L133" s="40"/>
      <c r="M133" s="195" t="s">
        <v>1</v>
      </c>
      <c r="N133" s="196" t="s">
        <v>45</v>
      </c>
      <c r="O133" s="72"/>
      <c r="P133" s="197">
        <f>O133*H133</f>
        <v>0</v>
      </c>
      <c r="Q133" s="197">
        <v>0</v>
      </c>
      <c r="R133" s="197">
        <f>Q133*H133</f>
        <v>0</v>
      </c>
      <c r="S133" s="197">
        <v>0</v>
      </c>
      <c r="T133" s="198">
        <f>S133*H133</f>
        <v>0</v>
      </c>
      <c r="U133" s="35"/>
      <c r="V133" s="35"/>
      <c r="W133" s="35"/>
      <c r="X133" s="35"/>
      <c r="Y133" s="35"/>
      <c r="Z133" s="35"/>
      <c r="AA133" s="35"/>
      <c r="AB133" s="35"/>
      <c r="AC133" s="35"/>
      <c r="AD133" s="35"/>
      <c r="AE133" s="35"/>
      <c r="AR133" s="199" t="s">
        <v>1083</v>
      </c>
      <c r="AT133" s="199" t="s">
        <v>155</v>
      </c>
      <c r="AU133" s="199" t="s">
        <v>90</v>
      </c>
      <c r="AY133" s="18" t="s">
        <v>152</v>
      </c>
      <c r="BE133" s="200">
        <f>IF(N133="základní",J133,0)</f>
        <v>0</v>
      </c>
      <c r="BF133" s="200">
        <f>IF(N133="snížená",J133,0)</f>
        <v>0</v>
      </c>
      <c r="BG133" s="200">
        <f>IF(N133="zákl. přenesená",J133,0)</f>
        <v>0</v>
      </c>
      <c r="BH133" s="200">
        <f>IF(N133="sníž. přenesená",J133,0)</f>
        <v>0</v>
      </c>
      <c r="BI133" s="200">
        <f>IF(N133="nulová",J133,0)</f>
        <v>0</v>
      </c>
      <c r="BJ133" s="18" t="s">
        <v>88</v>
      </c>
      <c r="BK133" s="200">
        <f>ROUND(I133*H133,2)</f>
        <v>0</v>
      </c>
      <c r="BL133" s="18" t="s">
        <v>1083</v>
      </c>
      <c r="BM133" s="199" t="s">
        <v>1268</v>
      </c>
    </row>
    <row r="134" spans="1:65" s="2" customFormat="1" ht="11.25">
      <c r="A134" s="35"/>
      <c r="B134" s="36"/>
      <c r="C134" s="37"/>
      <c r="D134" s="201" t="s">
        <v>161</v>
      </c>
      <c r="E134" s="37"/>
      <c r="F134" s="202" t="s">
        <v>1267</v>
      </c>
      <c r="G134" s="37"/>
      <c r="H134" s="37"/>
      <c r="I134" s="203"/>
      <c r="J134" s="37"/>
      <c r="K134" s="37"/>
      <c r="L134" s="40"/>
      <c r="M134" s="204"/>
      <c r="N134" s="205"/>
      <c r="O134" s="72"/>
      <c r="P134" s="72"/>
      <c r="Q134" s="72"/>
      <c r="R134" s="72"/>
      <c r="S134" s="72"/>
      <c r="T134" s="73"/>
      <c r="U134" s="35"/>
      <c r="V134" s="35"/>
      <c r="W134" s="35"/>
      <c r="X134" s="35"/>
      <c r="Y134" s="35"/>
      <c r="Z134" s="35"/>
      <c r="AA134" s="35"/>
      <c r="AB134" s="35"/>
      <c r="AC134" s="35"/>
      <c r="AD134" s="35"/>
      <c r="AE134" s="35"/>
      <c r="AT134" s="18" t="s">
        <v>161</v>
      </c>
      <c r="AU134" s="18" t="s">
        <v>90</v>
      </c>
    </row>
    <row r="135" spans="1:65" s="2" customFormat="1" ht="29.25">
      <c r="A135" s="35"/>
      <c r="B135" s="36"/>
      <c r="C135" s="37"/>
      <c r="D135" s="201" t="s">
        <v>427</v>
      </c>
      <c r="E135" s="37"/>
      <c r="F135" s="259" t="s">
        <v>815</v>
      </c>
      <c r="G135" s="37"/>
      <c r="H135" s="37"/>
      <c r="I135" s="203"/>
      <c r="J135" s="37"/>
      <c r="K135" s="37"/>
      <c r="L135" s="40"/>
      <c r="M135" s="204"/>
      <c r="N135" s="205"/>
      <c r="O135" s="72"/>
      <c r="P135" s="72"/>
      <c r="Q135" s="72"/>
      <c r="R135" s="72"/>
      <c r="S135" s="72"/>
      <c r="T135" s="73"/>
      <c r="U135" s="35"/>
      <c r="V135" s="35"/>
      <c r="W135" s="35"/>
      <c r="X135" s="35"/>
      <c r="Y135" s="35"/>
      <c r="Z135" s="35"/>
      <c r="AA135" s="35"/>
      <c r="AB135" s="35"/>
      <c r="AC135" s="35"/>
      <c r="AD135" s="35"/>
      <c r="AE135" s="35"/>
      <c r="AT135" s="18" t="s">
        <v>427</v>
      </c>
      <c r="AU135" s="18" t="s">
        <v>90</v>
      </c>
    </row>
    <row r="136" spans="1:65" s="12" customFormat="1" ht="22.9" customHeight="1">
      <c r="B136" s="172"/>
      <c r="C136" s="173"/>
      <c r="D136" s="174" t="s">
        <v>79</v>
      </c>
      <c r="E136" s="186" t="s">
        <v>1269</v>
      </c>
      <c r="F136" s="186" t="s">
        <v>1270</v>
      </c>
      <c r="G136" s="173"/>
      <c r="H136" s="173"/>
      <c r="I136" s="176"/>
      <c r="J136" s="187">
        <f>BK136</f>
        <v>0</v>
      </c>
      <c r="K136" s="173"/>
      <c r="L136" s="178"/>
      <c r="M136" s="179"/>
      <c r="N136" s="180"/>
      <c r="O136" s="180"/>
      <c r="P136" s="181">
        <f>SUM(P137:P141)</f>
        <v>0</v>
      </c>
      <c r="Q136" s="180"/>
      <c r="R136" s="181">
        <f>SUM(R137:R141)</f>
        <v>0</v>
      </c>
      <c r="S136" s="180"/>
      <c r="T136" s="182">
        <f>SUM(T137:T141)</f>
        <v>0</v>
      </c>
      <c r="AR136" s="183" t="s">
        <v>184</v>
      </c>
      <c r="AT136" s="184" t="s">
        <v>79</v>
      </c>
      <c r="AU136" s="184" t="s">
        <v>88</v>
      </c>
      <c r="AY136" s="183" t="s">
        <v>152</v>
      </c>
      <c r="BK136" s="185">
        <f>SUM(BK137:BK141)</f>
        <v>0</v>
      </c>
    </row>
    <row r="137" spans="1:65" s="2" customFormat="1" ht="16.5" customHeight="1">
      <c r="A137" s="35"/>
      <c r="B137" s="36"/>
      <c r="C137" s="188" t="s">
        <v>159</v>
      </c>
      <c r="D137" s="188" t="s">
        <v>155</v>
      </c>
      <c r="E137" s="189" t="s">
        <v>1271</v>
      </c>
      <c r="F137" s="190" t="s">
        <v>1272</v>
      </c>
      <c r="G137" s="191" t="s">
        <v>1273</v>
      </c>
      <c r="H137" s="192">
        <v>2</v>
      </c>
      <c r="I137" s="193"/>
      <c r="J137" s="194">
        <f>ROUND(I137*H137,2)</f>
        <v>0</v>
      </c>
      <c r="K137" s="190" t="s">
        <v>1257</v>
      </c>
      <c r="L137" s="40"/>
      <c r="M137" s="195" t="s">
        <v>1</v>
      </c>
      <c r="N137" s="196" t="s">
        <v>45</v>
      </c>
      <c r="O137" s="72"/>
      <c r="P137" s="197">
        <f>O137*H137</f>
        <v>0</v>
      </c>
      <c r="Q137" s="197">
        <v>0</v>
      </c>
      <c r="R137" s="197">
        <f>Q137*H137</f>
        <v>0</v>
      </c>
      <c r="S137" s="197">
        <v>0</v>
      </c>
      <c r="T137" s="198">
        <f>S137*H137</f>
        <v>0</v>
      </c>
      <c r="U137" s="35"/>
      <c r="V137" s="35"/>
      <c r="W137" s="35"/>
      <c r="X137" s="35"/>
      <c r="Y137" s="35"/>
      <c r="Z137" s="35"/>
      <c r="AA137" s="35"/>
      <c r="AB137" s="35"/>
      <c r="AC137" s="35"/>
      <c r="AD137" s="35"/>
      <c r="AE137" s="35"/>
      <c r="AR137" s="199" t="s">
        <v>1083</v>
      </c>
      <c r="AT137" s="199" t="s">
        <v>155</v>
      </c>
      <c r="AU137" s="199" t="s">
        <v>90</v>
      </c>
      <c r="AY137" s="18" t="s">
        <v>152</v>
      </c>
      <c r="BE137" s="200">
        <f>IF(N137="základní",J137,0)</f>
        <v>0</v>
      </c>
      <c r="BF137" s="200">
        <f>IF(N137="snížená",J137,0)</f>
        <v>0</v>
      </c>
      <c r="BG137" s="200">
        <f>IF(N137="zákl. přenesená",J137,0)</f>
        <v>0</v>
      </c>
      <c r="BH137" s="200">
        <f>IF(N137="sníž. přenesená",J137,0)</f>
        <v>0</v>
      </c>
      <c r="BI137" s="200">
        <f>IF(N137="nulová",J137,0)</f>
        <v>0</v>
      </c>
      <c r="BJ137" s="18" t="s">
        <v>88</v>
      </c>
      <c r="BK137" s="200">
        <f>ROUND(I137*H137,2)</f>
        <v>0</v>
      </c>
      <c r="BL137" s="18" t="s">
        <v>1083</v>
      </c>
      <c r="BM137" s="199" t="s">
        <v>1274</v>
      </c>
    </row>
    <row r="138" spans="1:65" s="2" customFormat="1" ht="11.25">
      <c r="A138" s="35"/>
      <c r="B138" s="36"/>
      <c r="C138" s="37"/>
      <c r="D138" s="201" t="s">
        <v>161</v>
      </c>
      <c r="E138" s="37"/>
      <c r="F138" s="202" t="s">
        <v>1272</v>
      </c>
      <c r="G138" s="37"/>
      <c r="H138" s="37"/>
      <c r="I138" s="203"/>
      <c r="J138" s="37"/>
      <c r="K138" s="37"/>
      <c r="L138" s="40"/>
      <c r="M138" s="204"/>
      <c r="N138" s="205"/>
      <c r="O138" s="72"/>
      <c r="P138" s="72"/>
      <c r="Q138" s="72"/>
      <c r="R138" s="72"/>
      <c r="S138" s="72"/>
      <c r="T138" s="73"/>
      <c r="U138" s="35"/>
      <c r="V138" s="35"/>
      <c r="W138" s="35"/>
      <c r="X138" s="35"/>
      <c r="Y138" s="35"/>
      <c r="Z138" s="35"/>
      <c r="AA138" s="35"/>
      <c r="AB138" s="35"/>
      <c r="AC138" s="35"/>
      <c r="AD138" s="35"/>
      <c r="AE138" s="35"/>
      <c r="AT138" s="18" t="s">
        <v>161</v>
      </c>
      <c r="AU138" s="18" t="s">
        <v>90</v>
      </c>
    </row>
    <row r="139" spans="1:65" s="2" customFormat="1" ht="16.5" customHeight="1">
      <c r="A139" s="35"/>
      <c r="B139" s="36"/>
      <c r="C139" s="188" t="s">
        <v>184</v>
      </c>
      <c r="D139" s="188" t="s">
        <v>155</v>
      </c>
      <c r="E139" s="189" t="s">
        <v>1275</v>
      </c>
      <c r="F139" s="190" t="s">
        <v>1276</v>
      </c>
      <c r="G139" s="191" t="s">
        <v>1081</v>
      </c>
      <c r="H139" s="192">
        <v>1</v>
      </c>
      <c r="I139" s="193"/>
      <c r="J139" s="194">
        <f>ROUND(I139*H139,2)</f>
        <v>0</v>
      </c>
      <c r="K139" s="190" t="s">
        <v>1257</v>
      </c>
      <c r="L139" s="40"/>
      <c r="M139" s="195" t="s">
        <v>1</v>
      </c>
      <c r="N139" s="196" t="s">
        <v>45</v>
      </c>
      <c r="O139" s="72"/>
      <c r="P139" s="197">
        <f>O139*H139</f>
        <v>0</v>
      </c>
      <c r="Q139" s="197">
        <v>0</v>
      </c>
      <c r="R139" s="197">
        <f>Q139*H139</f>
        <v>0</v>
      </c>
      <c r="S139" s="197">
        <v>0</v>
      </c>
      <c r="T139" s="198">
        <f>S139*H139</f>
        <v>0</v>
      </c>
      <c r="U139" s="35"/>
      <c r="V139" s="35"/>
      <c r="W139" s="35"/>
      <c r="X139" s="35"/>
      <c r="Y139" s="35"/>
      <c r="Z139" s="35"/>
      <c r="AA139" s="35"/>
      <c r="AB139" s="35"/>
      <c r="AC139" s="35"/>
      <c r="AD139" s="35"/>
      <c r="AE139" s="35"/>
      <c r="AR139" s="199" t="s">
        <v>1083</v>
      </c>
      <c r="AT139" s="199" t="s">
        <v>155</v>
      </c>
      <c r="AU139" s="199" t="s">
        <v>90</v>
      </c>
      <c r="AY139" s="18" t="s">
        <v>152</v>
      </c>
      <c r="BE139" s="200">
        <f>IF(N139="základní",J139,0)</f>
        <v>0</v>
      </c>
      <c r="BF139" s="200">
        <f>IF(N139="snížená",J139,0)</f>
        <v>0</v>
      </c>
      <c r="BG139" s="200">
        <f>IF(N139="zákl. přenesená",J139,0)</f>
        <v>0</v>
      </c>
      <c r="BH139" s="200">
        <f>IF(N139="sníž. přenesená",J139,0)</f>
        <v>0</v>
      </c>
      <c r="BI139" s="200">
        <f>IF(N139="nulová",J139,0)</f>
        <v>0</v>
      </c>
      <c r="BJ139" s="18" t="s">
        <v>88</v>
      </c>
      <c r="BK139" s="200">
        <f>ROUND(I139*H139,2)</f>
        <v>0</v>
      </c>
      <c r="BL139" s="18" t="s">
        <v>1083</v>
      </c>
      <c r="BM139" s="199" t="s">
        <v>1277</v>
      </c>
    </row>
    <row r="140" spans="1:65" s="2" customFormat="1" ht="11.25">
      <c r="A140" s="35"/>
      <c r="B140" s="36"/>
      <c r="C140" s="37"/>
      <c r="D140" s="201" t="s">
        <v>161</v>
      </c>
      <c r="E140" s="37"/>
      <c r="F140" s="202" t="s">
        <v>1276</v>
      </c>
      <c r="G140" s="37"/>
      <c r="H140" s="37"/>
      <c r="I140" s="203"/>
      <c r="J140" s="37"/>
      <c r="K140" s="37"/>
      <c r="L140" s="40"/>
      <c r="M140" s="204"/>
      <c r="N140" s="205"/>
      <c r="O140" s="72"/>
      <c r="P140" s="72"/>
      <c r="Q140" s="72"/>
      <c r="R140" s="72"/>
      <c r="S140" s="72"/>
      <c r="T140" s="73"/>
      <c r="U140" s="35"/>
      <c r="V140" s="35"/>
      <c r="W140" s="35"/>
      <c r="X140" s="35"/>
      <c r="Y140" s="35"/>
      <c r="Z140" s="35"/>
      <c r="AA140" s="35"/>
      <c r="AB140" s="35"/>
      <c r="AC140" s="35"/>
      <c r="AD140" s="35"/>
      <c r="AE140" s="35"/>
      <c r="AT140" s="18" t="s">
        <v>161</v>
      </c>
      <c r="AU140" s="18" t="s">
        <v>90</v>
      </c>
    </row>
    <row r="141" spans="1:65" s="2" customFormat="1" ht="29.25">
      <c r="A141" s="35"/>
      <c r="B141" s="36"/>
      <c r="C141" s="37"/>
      <c r="D141" s="201" t="s">
        <v>427</v>
      </c>
      <c r="E141" s="37"/>
      <c r="F141" s="259" t="s">
        <v>1278</v>
      </c>
      <c r="G141" s="37"/>
      <c r="H141" s="37"/>
      <c r="I141" s="203"/>
      <c r="J141" s="37"/>
      <c r="K141" s="37"/>
      <c r="L141" s="40"/>
      <c r="M141" s="204"/>
      <c r="N141" s="205"/>
      <c r="O141" s="72"/>
      <c r="P141" s="72"/>
      <c r="Q141" s="72"/>
      <c r="R141" s="72"/>
      <c r="S141" s="72"/>
      <c r="T141" s="73"/>
      <c r="U141" s="35"/>
      <c r="V141" s="35"/>
      <c r="W141" s="35"/>
      <c r="X141" s="35"/>
      <c r="Y141" s="35"/>
      <c r="Z141" s="35"/>
      <c r="AA141" s="35"/>
      <c r="AB141" s="35"/>
      <c r="AC141" s="35"/>
      <c r="AD141" s="35"/>
      <c r="AE141" s="35"/>
      <c r="AT141" s="18" t="s">
        <v>427</v>
      </c>
      <c r="AU141" s="18" t="s">
        <v>90</v>
      </c>
    </row>
    <row r="142" spans="1:65" s="12" customFormat="1" ht="22.9" customHeight="1">
      <c r="B142" s="172"/>
      <c r="C142" s="173"/>
      <c r="D142" s="174" t="s">
        <v>79</v>
      </c>
      <c r="E142" s="186" t="s">
        <v>1077</v>
      </c>
      <c r="F142" s="186" t="s">
        <v>1078</v>
      </c>
      <c r="G142" s="173"/>
      <c r="H142" s="173"/>
      <c r="I142" s="176"/>
      <c r="J142" s="187">
        <f>BK142</f>
        <v>0</v>
      </c>
      <c r="K142" s="173"/>
      <c r="L142" s="178"/>
      <c r="M142" s="179"/>
      <c r="N142" s="180"/>
      <c r="O142" s="180"/>
      <c r="P142" s="181">
        <f>SUM(P143:P150)</f>
        <v>0</v>
      </c>
      <c r="Q142" s="180"/>
      <c r="R142" s="181">
        <f>SUM(R143:R150)</f>
        <v>0</v>
      </c>
      <c r="S142" s="180"/>
      <c r="T142" s="182">
        <f>SUM(T143:T150)</f>
        <v>0</v>
      </c>
      <c r="AR142" s="183" t="s">
        <v>184</v>
      </c>
      <c r="AT142" s="184" t="s">
        <v>79</v>
      </c>
      <c r="AU142" s="184" t="s">
        <v>88</v>
      </c>
      <c r="AY142" s="183" t="s">
        <v>152</v>
      </c>
      <c r="BK142" s="185">
        <f>SUM(BK143:BK150)</f>
        <v>0</v>
      </c>
    </row>
    <row r="143" spans="1:65" s="2" customFormat="1" ht="16.5" customHeight="1">
      <c r="A143" s="35"/>
      <c r="B143" s="36"/>
      <c r="C143" s="188" t="s">
        <v>191</v>
      </c>
      <c r="D143" s="188" t="s">
        <v>155</v>
      </c>
      <c r="E143" s="189" t="s">
        <v>1079</v>
      </c>
      <c r="F143" s="190" t="s">
        <v>1080</v>
      </c>
      <c r="G143" s="191" t="s">
        <v>168</v>
      </c>
      <c r="H143" s="192">
        <v>1</v>
      </c>
      <c r="I143" s="193"/>
      <c r="J143" s="194">
        <f>ROUND(I143*H143,2)</f>
        <v>0</v>
      </c>
      <c r="K143" s="190" t="s">
        <v>1257</v>
      </c>
      <c r="L143" s="40"/>
      <c r="M143" s="195" t="s">
        <v>1</v>
      </c>
      <c r="N143" s="196" t="s">
        <v>45</v>
      </c>
      <c r="O143" s="72"/>
      <c r="P143" s="197">
        <f>O143*H143</f>
        <v>0</v>
      </c>
      <c r="Q143" s="197">
        <v>0</v>
      </c>
      <c r="R143" s="197">
        <f>Q143*H143</f>
        <v>0</v>
      </c>
      <c r="S143" s="197">
        <v>0</v>
      </c>
      <c r="T143" s="198">
        <f>S143*H143</f>
        <v>0</v>
      </c>
      <c r="U143" s="35"/>
      <c r="V143" s="35"/>
      <c r="W143" s="35"/>
      <c r="X143" s="35"/>
      <c r="Y143" s="35"/>
      <c r="Z143" s="35"/>
      <c r="AA143" s="35"/>
      <c r="AB143" s="35"/>
      <c r="AC143" s="35"/>
      <c r="AD143" s="35"/>
      <c r="AE143" s="35"/>
      <c r="AR143" s="199" t="s">
        <v>1083</v>
      </c>
      <c r="AT143" s="199" t="s">
        <v>155</v>
      </c>
      <c r="AU143" s="199" t="s">
        <v>90</v>
      </c>
      <c r="AY143" s="18" t="s">
        <v>152</v>
      </c>
      <c r="BE143" s="200">
        <f>IF(N143="základní",J143,0)</f>
        <v>0</v>
      </c>
      <c r="BF143" s="200">
        <f>IF(N143="snížená",J143,0)</f>
        <v>0</v>
      </c>
      <c r="BG143" s="200">
        <f>IF(N143="zákl. přenesená",J143,0)</f>
        <v>0</v>
      </c>
      <c r="BH143" s="200">
        <f>IF(N143="sníž. přenesená",J143,0)</f>
        <v>0</v>
      </c>
      <c r="BI143" s="200">
        <f>IF(N143="nulová",J143,0)</f>
        <v>0</v>
      </c>
      <c r="BJ143" s="18" t="s">
        <v>88</v>
      </c>
      <c r="BK143" s="200">
        <f>ROUND(I143*H143,2)</f>
        <v>0</v>
      </c>
      <c r="BL143" s="18" t="s">
        <v>1083</v>
      </c>
      <c r="BM143" s="199" t="s">
        <v>1279</v>
      </c>
    </row>
    <row r="144" spans="1:65" s="2" customFormat="1" ht="11.25">
      <c r="A144" s="35"/>
      <c r="B144" s="36"/>
      <c r="C144" s="37"/>
      <c r="D144" s="201" t="s">
        <v>161</v>
      </c>
      <c r="E144" s="37"/>
      <c r="F144" s="202" t="s">
        <v>1080</v>
      </c>
      <c r="G144" s="37"/>
      <c r="H144" s="37"/>
      <c r="I144" s="203"/>
      <c r="J144" s="37"/>
      <c r="K144" s="37"/>
      <c r="L144" s="40"/>
      <c r="M144" s="204"/>
      <c r="N144" s="205"/>
      <c r="O144" s="72"/>
      <c r="P144" s="72"/>
      <c r="Q144" s="72"/>
      <c r="R144" s="72"/>
      <c r="S144" s="72"/>
      <c r="T144" s="73"/>
      <c r="U144" s="35"/>
      <c r="V144" s="35"/>
      <c r="W144" s="35"/>
      <c r="X144" s="35"/>
      <c r="Y144" s="35"/>
      <c r="Z144" s="35"/>
      <c r="AA144" s="35"/>
      <c r="AB144" s="35"/>
      <c r="AC144" s="35"/>
      <c r="AD144" s="35"/>
      <c r="AE144" s="35"/>
      <c r="AT144" s="18" t="s">
        <v>161</v>
      </c>
      <c r="AU144" s="18" t="s">
        <v>90</v>
      </c>
    </row>
    <row r="145" spans="1:65" s="2" customFormat="1" ht="58.5">
      <c r="A145" s="35"/>
      <c r="B145" s="36"/>
      <c r="C145" s="37"/>
      <c r="D145" s="201" t="s">
        <v>427</v>
      </c>
      <c r="E145" s="37"/>
      <c r="F145" s="259" t="s">
        <v>1280</v>
      </c>
      <c r="G145" s="37"/>
      <c r="H145" s="37"/>
      <c r="I145" s="203"/>
      <c r="J145" s="37"/>
      <c r="K145" s="37"/>
      <c r="L145" s="40"/>
      <c r="M145" s="204"/>
      <c r="N145" s="205"/>
      <c r="O145" s="72"/>
      <c r="P145" s="72"/>
      <c r="Q145" s="72"/>
      <c r="R145" s="72"/>
      <c r="S145" s="72"/>
      <c r="T145" s="73"/>
      <c r="U145" s="35"/>
      <c r="V145" s="35"/>
      <c r="W145" s="35"/>
      <c r="X145" s="35"/>
      <c r="Y145" s="35"/>
      <c r="Z145" s="35"/>
      <c r="AA145" s="35"/>
      <c r="AB145" s="35"/>
      <c r="AC145" s="35"/>
      <c r="AD145" s="35"/>
      <c r="AE145" s="35"/>
      <c r="AT145" s="18" t="s">
        <v>427</v>
      </c>
      <c r="AU145" s="18" t="s">
        <v>90</v>
      </c>
    </row>
    <row r="146" spans="1:65" s="2" customFormat="1" ht="16.5" customHeight="1">
      <c r="A146" s="35"/>
      <c r="B146" s="36"/>
      <c r="C146" s="188" t="s">
        <v>199</v>
      </c>
      <c r="D146" s="188" t="s">
        <v>155</v>
      </c>
      <c r="E146" s="189" t="s">
        <v>1281</v>
      </c>
      <c r="F146" s="190" t="s">
        <v>1282</v>
      </c>
      <c r="G146" s="191" t="s">
        <v>1273</v>
      </c>
      <c r="H146" s="192">
        <v>2</v>
      </c>
      <c r="I146" s="193"/>
      <c r="J146" s="194">
        <f>ROUND(I146*H146,2)</f>
        <v>0</v>
      </c>
      <c r="K146" s="190" t="s">
        <v>1257</v>
      </c>
      <c r="L146" s="40"/>
      <c r="M146" s="195" t="s">
        <v>1</v>
      </c>
      <c r="N146" s="196" t="s">
        <v>45</v>
      </c>
      <c r="O146" s="72"/>
      <c r="P146" s="197">
        <f>O146*H146</f>
        <v>0</v>
      </c>
      <c r="Q146" s="197">
        <v>0</v>
      </c>
      <c r="R146" s="197">
        <f>Q146*H146</f>
        <v>0</v>
      </c>
      <c r="S146" s="197">
        <v>0</v>
      </c>
      <c r="T146" s="198">
        <f>S146*H146</f>
        <v>0</v>
      </c>
      <c r="U146" s="35"/>
      <c r="V146" s="35"/>
      <c r="W146" s="35"/>
      <c r="X146" s="35"/>
      <c r="Y146" s="35"/>
      <c r="Z146" s="35"/>
      <c r="AA146" s="35"/>
      <c r="AB146" s="35"/>
      <c r="AC146" s="35"/>
      <c r="AD146" s="35"/>
      <c r="AE146" s="35"/>
      <c r="AR146" s="199" t="s">
        <v>1083</v>
      </c>
      <c r="AT146" s="199" t="s">
        <v>155</v>
      </c>
      <c r="AU146" s="199" t="s">
        <v>90</v>
      </c>
      <c r="AY146" s="18" t="s">
        <v>152</v>
      </c>
      <c r="BE146" s="200">
        <f>IF(N146="základní",J146,0)</f>
        <v>0</v>
      </c>
      <c r="BF146" s="200">
        <f>IF(N146="snížená",J146,0)</f>
        <v>0</v>
      </c>
      <c r="BG146" s="200">
        <f>IF(N146="zákl. přenesená",J146,0)</f>
        <v>0</v>
      </c>
      <c r="BH146" s="200">
        <f>IF(N146="sníž. přenesená",J146,0)</f>
        <v>0</v>
      </c>
      <c r="BI146" s="200">
        <f>IF(N146="nulová",J146,0)</f>
        <v>0</v>
      </c>
      <c r="BJ146" s="18" t="s">
        <v>88</v>
      </c>
      <c r="BK146" s="200">
        <f>ROUND(I146*H146,2)</f>
        <v>0</v>
      </c>
      <c r="BL146" s="18" t="s">
        <v>1083</v>
      </c>
      <c r="BM146" s="199" t="s">
        <v>1283</v>
      </c>
    </row>
    <row r="147" spans="1:65" s="2" customFormat="1" ht="11.25">
      <c r="A147" s="35"/>
      <c r="B147" s="36"/>
      <c r="C147" s="37"/>
      <c r="D147" s="201" t="s">
        <v>161</v>
      </c>
      <c r="E147" s="37"/>
      <c r="F147" s="202" t="s">
        <v>1282</v>
      </c>
      <c r="G147" s="37"/>
      <c r="H147" s="37"/>
      <c r="I147" s="203"/>
      <c r="J147" s="37"/>
      <c r="K147" s="37"/>
      <c r="L147" s="40"/>
      <c r="M147" s="204"/>
      <c r="N147" s="205"/>
      <c r="O147" s="72"/>
      <c r="P147" s="72"/>
      <c r="Q147" s="72"/>
      <c r="R147" s="72"/>
      <c r="S147" s="72"/>
      <c r="T147" s="73"/>
      <c r="U147" s="35"/>
      <c r="V147" s="35"/>
      <c r="W147" s="35"/>
      <c r="X147" s="35"/>
      <c r="Y147" s="35"/>
      <c r="Z147" s="35"/>
      <c r="AA147" s="35"/>
      <c r="AB147" s="35"/>
      <c r="AC147" s="35"/>
      <c r="AD147" s="35"/>
      <c r="AE147" s="35"/>
      <c r="AT147" s="18" t="s">
        <v>161</v>
      </c>
      <c r="AU147" s="18" t="s">
        <v>90</v>
      </c>
    </row>
    <row r="148" spans="1:65" s="2" customFormat="1" ht="19.5">
      <c r="A148" s="35"/>
      <c r="B148" s="36"/>
      <c r="C148" s="37"/>
      <c r="D148" s="201" t="s">
        <v>427</v>
      </c>
      <c r="E148" s="37"/>
      <c r="F148" s="259" t="s">
        <v>1284</v>
      </c>
      <c r="G148" s="37"/>
      <c r="H148" s="37"/>
      <c r="I148" s="203"/>
      <c r="J148" s="37"/>
      <c r="K148" s="37"/>
      <c r="L148" s="40"/>
      <c r="M148" s="204"/>
      <c r="N148" s="205"/>
      <c r="O148" s="72"/>
      <c r="P148" s="72"/>
      <c r="Q148" s="72"/>
      <c r="R148" s="72"/>
      <c r="S148" s="72"/>
      <c r="T148" s="73"/>
      <c r="U148" s="35"/>
      <c r="V148" s="35"/>
      <c r="W148" s="35"/>
      <c r="X148" s="35"/>
      <c r="Y148" s="35"/>
      <c r="Z148" s="35"/>
      <c r="AA148" s="35"/>
      <c r="AB148" s="35"/>
      <c r="AC148" s="35"/>
      <c r="AD148" s="35"/>
      <c r="AE148" s="35"/>
      <c r="AT148" s="18" t="s">
        <v>427</v>
      </c>
      <c r="AU148" s="18" t="s">
        <v>90</v>
      </c>
    </row>
    <row r="149" spans="1:65" s="2" customFormat="1" ht="16.5" customHeight="1">
      <c r="A149" s="35"/>
      <c r="B149" s="36"/>
      <c r="C149" s="188" t="s">
        <v>206</v>
      </c>
      <c r="D149" s="188" t="s">
        <v>155</v>
      </c>
      <c r="E149" s="189" t="s">
        <v>1285</v>
      </c>
      <c r="F149" s="190" t="s">
        <v>1286</v>
      </c>
      <c r="G149" s="191" t="s">
        <v>168</v>
      </c>
      <c r="H149" s="192">
        <v>1</v>
      </c>
      <c r="I149" s="193"/>
      <c r="J149" s="194">
        <f>ROUND(I149*H149,2)</f>
        <v>0</v>
      </c>
      <c r="K149" s="190" t="s">
        <v>1257</v>
      </c>
      <c r="L149" s="40"/>
      <c r="M149" s="195" t="s">
        <v>1</v>
      </c>
      <c r="N149" s="196" t="s">
        <v>45</v>
      </c>
      <c r="O149" s="72"/>
      <c r="P149" s="197">
        <f>O149*H149</f>
        <v>0</v>
      </c>
      <c r="Q149" s="197">
        <v>0</v>
      </c>
      <c r="R149" s="197">
        <f>Q149*H149</f>
        <v>0</v>
      </c>
      <c r="S149" s="197">
        <v>0</v>
      </c>
      <c r="T149" s="198">
        <f>S149*H149</f>
        <v>0</v>
      </c>
      <c r="U149" s="35"/>
      <c r="V149" s="35"/>
      <c r="W149" s="35"/>
      <c r="X149" s="35"/>
      <c r="Y149" s="35"/>
      <c r="Z149" s="35"/>
      <c r="AA149" s="35"/>
      <c r="AB149" s="35"/>
      <c r="AC149" s="35"/>
      <c r="AD149" s="35"/>
      <c r="AE149" s="35"/>
      <c r="AR149" s="199" t="s">
        <v>1083</v>
      </c>
      <c r="AT149" s="199" t="s">
        <v>155</v>
      </c>
      <c r="AU149" s="199" t="s">
        <v>90</v>
      </c>
      <c r="AY149" s="18" t="s">
        <v>152</v>
      </c>
      <c r="BE149" s="200">
        <f>IF(N149="základní",J149,0)</f>
        <v>0</v>
      </c>
      <c r="BF149" s="200">
        <f>IF(N149="snížená",J149,0)</f>
        <v>0</v>
      </c>
      <c r="BG149" s="200">
        <f>IF(N149="zákl. přenesená",J149,0)</f>
        <v>0</v>
      </c>
      <c r="BH149" s="200">
        <f>IF(N149="sníž. přenesená",J149,0)</f>
        <v>0</v>
      </c>
      <c r="BI149" s="200">
        <f>IF(N149="nulová",J149,0)</f>
        <v>0</v>
      </c>
      <c r="BJ149" s="18" t="s">
        <v>88</v>
      </c>
      <c r="BK149" s="200">
        <f>ROUND(I149*H149,2)</f>
        <v>0</v>
      </c>
      <c r="BL149" s="18" t="s">
        <v>1083</v>
      </c>
      <c r="BM149" s="199" t="s">
        <v>1287</v>
      </c>
    </row>
    <row r="150" spans="1:65" s="2" customFormat="1" ht="11.25">
      <c r="A150" s="35"/>
      <c r="B150" s="36"/>
      <c r="C150" s="37"/>
      <c r="D150" s="201" t="s">
        <v>161</v>
      </c>
      <c r="E150" s="37"/>
      <c r="F150" s="202" t="s">
        <v>1286</v>
      </c>
      <c r="G150" s="37"/>
      <c r="H150" s="37"/>
      <c r="I150" s="203"/>
      <c r="J150" s="37"/>
      <c r="K150" s="37"/>
      <c r="L150" s="40"/>
      <c r="M150" s="204"/>
      <c r="N150" s="205"/>
      <c r="O150" s="72"/>
      <c r="P150" s="72"/>
      <c r="Q150" s="72"/>
      <c r="R150" s="72"/>
      <c r="S150" s="72"/>
      <c r="T150" s="73"/>
      <c r="U150" s="35"/>
      <c r="V150" s="35"/>
      <c r="W150" s="35"/>
      <c r="X150" s="35"/>
      <c r="Y150" s="35"/>
      <c r="Z150" s="35"/>
      <c r="AA150" s="35"/>
      <c r="AB150" s="35"/>
      <c r="AC150" s="35"/>
      <c r="AD150" s="35"/>
      <c r="AE150" s="35"/>
      <c r="AT150" s="18" t="s">
        <v>161</v>
      </c>
      <c r="AU150" s="18" t="s">
        <v>90</v>
      </c>
    </row>
    <row r="151" spans="1:65" s="12" customFormat="1" ht="22.9" customHeight="1">
      <c r="B151" s="172"/>
      <c r="C151" s="173"/>
      <c r="D151" s="174" t="s">
        <v>79</v>
      </c>
      <c r="E151" s="186" t="s">
        <v>1288</v>
      </c>
      <c r="F151" s="186" t="s">
        <v>1289</v>
      </c>
      <c r="G151" s="173"/>
      <c r="H151" s="173"/>
      <c r="I151" s="176"/>
      <c r="J151" s="187">
        <f>BK151</f>
        <v>0</v>
      </c>
      <c r="K151" s="173"/>
      <c r="L151" s="178"/>
      <c r="M151" s="179"/>
      <c r="N151" s="180"/>
      <c r="O151" s="180"/>
      <c r="P151" s="181">
        <f>SUM(P152:P154)</f>
        <v>0</v>
      </c>
      <c r="Q151" s="180"/>
      <c r="R151" s="181">
        <f>SUM(R152:R154)</f>
        <v>0</v>
      </c>
      <c r="S151" s="180"/>
      <c r="T151" s="182">
        <f>SUM(T152:T154)</f>
        <v>0</v>
      </c>
      <c r="AR151" s="183" t="s">
        <v>184</v>
      </c>
      <c r="AT151" s="184" t="s">
        <v>79</v>
      </c>
      <c r="AU151" s="184" t="s">
        <v>88</v>
      </c>
      <c r="AY151" s="183" t="s">
        <v>152</v>
      </c>
      <c r="BK151" s="185">
        <f>SUM(BK152:BK154)</f>
        <v>0</v>
      </c>
    </row>
    <row r="152" spans="1:65" s="2" customFormat="1" ht="16.5" customHeight="1">
      <c r="A152" s="35"/>
      <c r="B152" s="36"/>
      <c r="C152" s="188" t="s">
        <v>220</v>
      </c>
      <c r="D152" s="188" t="s">
        <v>155</v>
      </c>
      <c r="E152" s="189" t="s">
        <v>1290</v>
      </c>
      <c r="F152" s="190" t="s">
        <v>1291</v>
      </c>
      <c r="G152" s="191" t="s">
        <v>1273</v>
      </c>
      <c r="H152" s="192">
        <v>2</v>
      </c>
      <c r="I152" s="193"/>
      <c r="J152" s="194">
        <f>ROUND(I152*H152,2)</f>
        <v>0</v>
      </c>
      <c r="K152" s="190" t="s">
        <v>1257</v>
      </c>
      <c r="L152" s="40"/>
      <c r="M152" s="195" t="s">
        <v>1</v>
      </c>
      <c r="N152" s="196" t="s">
        <v>45</v>
      </c>
      <c r="O152" s="72"/>
      <c r="P152" s="197">
        <f>O152*H152</f>
        <v>0</v>
      </c>
      <c r="Q152" s="197">
        <v>0</v>
      </c>
      <c r="R152" s="197">
        <f>Q152*H152</f>
        <v>0</v>
      </c>
      <c r="S152" s="197">
        <v>0</v>
      </c>
      <c r="T152" s="198">
        <f>S152*H152</f>
        <v>0</v>
      </c>
      <c r="U152" s="35"/>
      <c r="V152" s="35"/>
      <c r="W152" s="35"/>
      <c r="X152" s="35"/>
      <c r="Y152" s="35"/>
      <c r="Z152" s="35"/>
      <c r="AA152" s="35"/>
      <c r="AB152" s="35"/>
      <c r="AC152" s="35"/>
      <c r="AD152" s="35"/>
      <c r="AE152" s="35"/>
      <c r="AR152" s="199" t="s">
        <v>1083</v>
      </c>
      <c r="AT152" s="199" t="s">
        <v>155</v>
      </c>
      <c r="AU152" s="199" t="s">
        <v>90</v>
      </c>
      <c r="AY152" s="18" t="s">
        <v>152</v>
      </c>
      <c r="BE152" s="200">
        <f>IF(N152="základní",J152,0)</f>
        <v>0</v>
      </c>
      <c r="BF152" s="200">
        <f>IF(N152="snížená",J152,0)</f>
        <v>0</v>
      </c>
      <c r="BG152" s="200">
        <f>IF(N152="zákl. přenesená",J152,0)</f>
        <v>0</v>
      </c>
      <c r="BH152" s="200">
        <f>IF(N152="sníž. přenesená",J152,0)</f>
        <v>0</v>
      </c>
      <c r="BI152" s="200">
        <f>IF(N152="nulová",J152,0)</f>
        <v>0</v>
      </c>
      <c r="BJ152" s="18" t="s">
        <v>88</v>
      </c>
      <c r="BK152" s="200">
        <f>ROUND(I152*H152,2)</f>
        <v>0</v>
      </c>
      <c r="BL152" s="18" t="s">
        <v>1083</v>
      </c>
      <c r="BM152" s="199" t="s">
        <v>1292</v>
      </c>
    </row>
    <row r="153" spans="1:65" s="2" customFormat="1" ht="11.25">
      <c r="A153" s="35"/>
      <c r="B153" s="36"/>
      <c r="C153" s="37"/>
      <c r="D153" s="201" t="s">
        <v>161</v>
      </c>
      <c r="E153" s="37"/>
      <c r="F153" s="202" t="s">
        <v>1291</v>
      </c>
      <c r="G153" s="37"/>
      <c r="H153" s="37"/>
      <c r="I153" s="203"/>
      <c r="J153" s="37"/>
      <c r="K153" s="37"/>
      <c r="L153" s="40"/>
      <c r="M153" s="204"/>
      <c r="N153" s="205"/>
      <c r="O153" s="72"/>
      <c r="P153" s="72"/>
      <c r="Q153" s="72"/>
      <c r="R153" s="72"/>
      <c r="S153" s="72"/>
      <c r="T153" s="73"/>
      <c r="U153" s="35"/>
      <c r="V153" s="35"/>
      <c r="W153" s="35"/>
      <c r="X153" s="35"/>
      <c r="Y153" s="35"/>
      <c r="Z153" s="35"/>
      <c r="AA153" s="35"/>
      <c r="AB153" s="35"/>
      <c r="AC153" s="35"/>
      <c r="AD153" s="35"/>
      <c r="AE153" s="35"/>
      <c r="AT153" s="18" t="s">
        <v>161</v>
      </c>
      <c r="AU153" s="18" t="s">
        <v>90</v>
      </c>
    </row>
    <row r="154" spans="1:65" s="2" customFormat="1" ht="19.5">
      <c r="A154" s="35"/>
      <c r="B154" s="36"/>
      <c r="C154" s="37"/>
      <c r="D154" s="201" t="s">
        <v>427</v>
      </c>
      <c r="E154" s="37"/>
      <c r="F154" s="259" t="s">
        <v>1293</v>
      </c>
      <c r="G154" s="37"/>
      <c r="H154" s="37"/>
      <c r="I154" s="203"/>
      <c r="J154" s="37"/>
      <c r="K154" s="37"/>
      <c r="L154" s="40"/>
      <c r="M154" s="204"/>
      <c r="N154" s="205"/>
      <c r="O154" s="72"/>
      <c r="P154" s="72"/>
      <c r="Q154" s="72"/>
      <c r="R154" s="72"/>
      <c r="S154" s="72"/>
      <c r="T154" s="73"/>
      <c r="U154" s="35"/>
      <c r="V154" s="35"/>
      <c r="W154" s="35"/>
      <c r="X154" s="35"/>
      <c r="Y154" s="35"/>
      <c r="Z154" s="35"/>
      <c r="AA154" s="35"/>
      <c r="AB154" s="35"/>
      <c r="AC154" s="35"/>
      <c r="AD154" s="35"/>
      <c r="AE154" s="35"/>
      <c r="AT154" s="18" t="s">
        <v>427</v>
      </c>
      <c r="AU154" s="18" t="s">
        <v>90</v>
      </c>
    </row>
    <row r="155" spans="1:65" s="12" customFormat="1" ht="22.9" customHeight="1">
      <c r="B155" s="172"/>
      <c r="C155" s="173"/>
      <c r="D155" s="174" t="s">
        <v>79</v>
      </c>
      <c r="E155" s="186" t="s">
        <v>1087</v>
      </c>
      <c r="F155" s="186" t="s">
        <v>1088</v>
      </c>
      <c r="G155" s="173"/>
      <c r="H155" s="173"/>
      <c r="I155" s="176"/>
      <c r="J155" s="187">
        <f>BK155</f>
        <v>0</v>
      </c>
      <c r="K155" s="173"/>
      <c r="L155" s="178"/>
      <c r="M155" s="179"/>
      <c r="N155" s="180"/>
      <c r="O155" s="180"/>
      <c r="P155" s="181">
        <f>SUM(P156:P158)</f>
        <v>0</v>
      </c>
      <c r="Q155" s="180"/>
      <c r="R155" s="181">
        <f>SUM(R156:R158)</f>
        <v>0</v>
      </c>
      <c r="S155" s="180"/>
      <c r="T155" s="182">
        <f>SUM(T156:T158)</f>
        <v>0</v>
      </c>
      <c r="AR155" s="183" t="s">
        <v>184</v>
      </c>
      <c r="AT155" s="184" t="s">
        <v>79</v>
      </c>
      <c r="AU155" s="184" t="s">
        <v>88</v>
      </c>
      <c r="AY155" s="183" t="s">
        <v>152</v>
      </c>
      <c r="BK155" s="185">
        <f>SUM(BK156:BK158)</f>
        <v>0</v>
      </c>
    </row>
    <row r="156" spans="1:65" s="2" customFormat="1" ht="16.5" customHeight="1">
      <c r="A156" s="35"/>
      <c r="B156" s="36"/>
      <c r="C156" s="188" t="s">
        <v>225</v>
      </c>
      <c r="D156" s="188" t="s">
        <v>155</v>
      </c>
      <c r="E156" s="189" t="s">
        <v>1294</v>
      </c>
      <c r="F156" s="190" t="s">
        <v>1295</v>
      </c>
      <c r="G156" s="191" t="s">
        <v>168</v>
      </c>
      <c r="H156" s="192">
        <v>1</v>
      </c>
      <c r="I156" s="193"/>
      <c r="J156" s="194">
        <f>ROUND(I156*H156,2)</f>
        <v>0</v>
      </c>
      <c r="K156" s="190" t="s">
        <v>1257</v>
      </c>
      <c r="L156" s="40"/>
      <c r="M156" s="195" t="s">
        <v>1</v>
      </c>
      <c r="N156" s="196" t="s">
        <v>45</v>
      </c>
      <c r="O156" s="72"/>
      <c r="P156" s="197">
        <f>O156*H156</f>
        <v>0</v>
      </c>
      <c r="Q156" s="197">
        <v>0</v>
      </c>
      <c r="R156" s="197">
        <f>Q156*H156</f>
        <v>0</v>
      </c>
      <c r="S156" s="197">
        <v>0</v>
      </c>
      <c r="T156" s="198">
        <f>S156*H156</f>
        <v>0</v>
      </c>
      <c r="U156" s="35"/>
      <c r="V156" s="35"/>
      <c r="W156" s="35"/>
      <c r="X156" s="35"/>
      <c r="Y156" s="35"/>
      <c r="Z156" s="35"/>
      <c r="AA156" s="35"/>
      <c r="AB156" s="35"/>
      <c r="AC156" s="35"/>
      <c r="AD156" s="35"/>
      <c r="AE156" s="35"/>
      <c r="AR156" s="199" t="s">
        <v>1083</v>
      </c>
      <c r="AT156" s="199" t="s">
        <v>155</v>
      </c>
      <c r="AU156" s="199" t="s">
        <v>90</v>
      </c>
      <c r="AY156" s="18" t="s">
        <v>152</v>
      </c>
      <c r="BE156" s="200">
        <f>IF(N156="základní",J156,0)</f>
        <v>0</v>
      </c>
      <c r="BF156" s="200">
        <f>IF(N156="snížená",J156,0)</f>
        <v>0</v>
      </c>
      <c r="BG156" s="200">
        <f>IF(N156="zákl. přenesená",J156,0)</f>
        <v>0</v>
      </c>
      <c r="BH156" s="200">
        <f>IF(N156="sníž. přenesená",J156,0)</f>
        <v>0</v>
      </c>
      <c r="BI156" s="200">
        <f>IF(N156="nulová",J156,0)</f>
        <v>0</v>
      </c>
      <c r="BJ156" s="18" t="s">
        <v>88</v>
      </c>
      <c r="BK156" s="200">
        <f>ROUND(I156*H156,2)</f>
        <v>0</v>
      </c>
      <c r="BL156" s="18" t="s">
        <v>1083</v>
      </c>
      <c r="BM156" s="199" t="s">
        <v>1296</v>
      </c>
    </row>
    <row r="157" spans="1:65" s="2" customFormat="1" ht="11.25">
      <c r="A157" s="35"/>
      <c r="B157" s="36"/>
      <c r="C157" s="37"/>
      <c r="D157" s="201" t="s">
        <v>161</v>
      </c>
      <c r="E157" s="37"/>
      <c r="F157" s="202" t="s">
        <v>1295</v>
      </c>
      <c r="G157" s="37"/>
      <c r="H157" s="37"/>
      <c r="I157" s="203"/>
      <c r="J157" s="37"/>
      <c r="K157" s="37"/>
      <c r="L157" s="40"/>
      <c r="M157" s="204"/>
      <c r="N157" s="205"/>
      <c r="O157" s="72"/>
      <c r="P157" s="72"/>
      <c r="Q157" s="72"/>
      <c r="R157" s="72"/>
      <c r="S157" s="72"/>
      <c r="T157" s="73"/>
      <c r="U157" s="35"/>
      <c r="V157" s="35"/>
      <c r="W157" s="35"/>
      <c r="X157" s="35"/>
      <c r="Y157" s="35"/>
      <c r="Z157" s="35"/>
      <c r="AA157" s="35"/>
      <c r="AB157" s="35"/>
      <c r="AC157" s="35"/>
      <c r="AD157" s="35"/>
      <c r="AE157" s="35"/>
      <c r="AT157" s="18" t="s">
        <v>161</v>
      </c>
      <c r="AU157" s="18" t="s">
        <v>90</v>
      </c>
    </row>
    <row r="158" spans="1:65" s="2" customFormat="1" ht="29.25">
      <c r="A158" s="35"/>
      <c r="B158" s="36"/>
      <c r="C158" s="37"/>
      <c r="D158" s="201" t="s">
        <v>427</v>
      </c>
      <c r="E158" s="37"/>
      <c r="F158" s="259" t="s">
        <v>1297</v>
      </c>
      <c r="G158" s="37"/>
      <c r="H158" s="37"/>
      <c r="I158" s="203"/>
      <c r="J158" s="37"/>
      <c r="K158" s="37"/>
      <c r="L158" s="40"/>
      <c r="M158" s="260"/>
      <c r="N158" s="261"/>
      <c r="O158" s="262"/>
      <c r="P158" s="262"/>
      <c r="Q158" s="262"/>
      <c r="R158" s="262"/>
      <c r="S158" s="262"/>
      <c r="T158" s="263"/>
      <c r="U158" s="35"/>
      <c r="V158" s="35"/>
      <c r="W158" s="35"/>
      <c r="X158" s="35"/>
      <c r="Y158" s="35"/>
      <c r="Z158" s="35"/>
      <c r="AA158" s="35"/>
      <c r="AB158" s="35"/>
      <c r="AC158" s="35"/>
      <c r="AD158" s="35"/>
      <c r="AE158" s="35"/>
      <c r="AT158" s="18" t="s">
        <v>427</v>
      </c>
      <c r="AU158" s="18" t="s">
        <v>90</v>
      </c>
    </row>
    <row r="159" spans="1:65" s="2" customFormat="1" ht="6.95" customHeight="1">
      <c r="A159" s="35"/>
      <c r="B159" s="55"/>
      <c r="C159" s="56"/>
      <c r="D159" s="56"/>
      <c r="E159" s="56"/>
      <c r="F159" s="56"/>
      <c r="G159" s="56"/>
      <c r="H159" s="56"/>
      <c r="I159" s="56"/>
      <c r="J159" s="56"/>
      <c r="K159" s="56"/>
      <c r="L159" s="40"/>
      <c r="M159" s="35"/>
      <c r="O159" s="35"/>
      <c r="P159" s="35"/>
      <c r="Q159" s="35"/>
      <c r="R159" s="35"/>
      <c r="S159" s="35"/>
      <c r="T159" s="35"/>
      <c r="U159" s="35"/>
      <c r="V159" s="35"/>
      <c r="W159" s="35"/>
      <c r="X159" s="35"/>
      <c r="Y159" s="35"/>
      <c r="Z159" s="35"/>
      <c r="AA159" s="35"/>
      <c r="AB159" s="35"/>
      <c r="AC159" s="35"/>
      <c r="AD159" s="35"/>
      <c r="AE159" s="35"/>
    </row>
  </sheetData>
  <sheetProtection algorithmName="SHA-512" hashValue="vc5GW5kmF/hLXJTpoapUFjCGydV2kbdVXxiulK3wVO4QWuoBfMsiaAinpOwb9ugTKfshg6oi/+JL7JMXJ+IXvA==" saltValue="4CdTn26yETlN4cF9gxx3x9xrdzr/l3U1izs/bUf9aSElfIx25YzBSsrewOI2lgaseif/XrC5Te/zp021bxUPDw==" spinCount="100000" sheet="1" objects="1" scenarios="1" formatColumns="0" formatRows="0" autoFilter="0"/>
  <autoFilter ref="C122:K158"/>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7"/>
  <sheetViews>
    <sheetView showGridLines="0" workbookViewId="0"/>
  </sheetViews>
  <sheetFormatPr defaultRowHeight="15"/>
  <cols>
    <col min="1" max="1" width="8.33203125" style="1" customWidth="1"/>
    <col min="2" max="2" width="1.6640625" style="1" customWidth="1"/>
    <col min="3" max="3" width="25" style="1" customWidth="1"/>
    <col min="4" max="4" width="75.83203125" style="1" customWidth="1"/>
    <col min="5" max="5" width="13.33203125" style="1" customWidth="1"/>
    <col min="6" max="6" width="20" style="1" customWidth="1"/>
    <col min="7" max="7" width="1.6640625" style="1" customWidth="1"/>
    <col min="8" max="8" width="8.33203125" style="1" customWidth="1"/>
  </cols>
  <sheetData>
    <row r="1" spans="1:8" s="1" customFormat="1" ht="11.25" customHeight="1"/>
    <row r="2" spans="1:8" s="1" customFormat="1" ht="36.950000000000003" customHeight="1"/>
    <row r="3" spans="1:8" s="1" customFormat="1" ht="6.95" customHeight="1">
      <c r="B3" s="110"/>
      <c r="C3" s="111"/>
      <c r="D3" s="111"/>
      <c r="E3" s="111"/>
      <c r="F3" s="111"/>
      <c r="G3" s="111"/>
      <c r="H3" s="21"/>
    </row>
    <row r="4" spans="1:8" s="1" customFormat="1" ht="24.95" customHeight="1">
      <c r="B4" s="21"/>
      <c r="C4" s="112" t="s">
        <v>1298</v>
      </c>
      <c r="H4" s="21"/>
    </row>
    <row r="5" spans="1:8" s="1" customFormat="1" ht="12" customHeight="1">
      <c r="B5" s="21"/>
      <c r="C5" s="266" t="s">
        <v>13</v>
      </c>
      <c r="D5" s="327" t="s">
        <v>14</v>
      </c>
      <c r="E5" s="320"/>
      <c r="F5" s="320"/>
      <c r="H5" s="21"/>
    </row>
    <row r="6" spans="1:8" s="1" customFormat="1" ht="36.950000000000003" customHeight="1">
      <c r="B6" s="21"/>
      <c r="C6" s="267" t="s">
        <v>16</v>
      </c>
      <c r="D6" s="331" t="s">
        <v>17</v>
      </c>
      <c r="E6" s="320"/>
      <c r="F6" s="320"/>
      <c r="H6" s="21"/>
    </row>
    <row r="7" spans="1:8" s="1" customFormat="1" ht="16.5" customHeight="1">
      <c r="B7" s="21"/>
      <c r="C7" s="114" t="s">
        <v>22</v>
      </c>
      <c r="D7" s="116" t="str">
        <f>'Rekapitulace stavby'!AN8</f>
        <v>10. 4. 2021</v>
      </c>
      <c r="H7" s="21"/>
    </row>
    <row r="8" spans="1:8" s="2" customFormat="1" ht="10.9" customHeight="1">
      <c r="A8" s="35"/>
      <c r="B8" s="40"/>
      <c r="C8" s="35"/>
      <c r="D8" s="35"/>
      <c r="E8" s="35"/>
      <c r="F8" s="35"/>
      <c r="G8" s="35"/>
      <c r="H8" s="40"/>
    </row>
    <row r="9" spans="1:8" s="11" customFormat="1" ht="29.25" customHeight="1">
      <c r="A9" s="161"/>
      <c r="B9" s="268"/>
      <c r="C9" s="269" t="s">
        <v>61</v>
      </c>
      <c r="D9" s="270" t="s">
        <v>62</v>
      </c>
      <c r="E9" s="270" t="s">
        <v>139</v>
      </c>
      <c r="F9" s="271" t="s">
        <v>1299</v>
      </c>
      <c r="G9" s="161"/>
      <c r="H9" s="268"/>
    </row>
    <row r="10" spans="1:8" s="2" customFormat="1" ht="26.45" customHeight="1">
      <c r="A10" s="35"/>
      <c r="B10" s="40"/>
      <c r="C10" s="272" t="s">
        <v>1300</v>
      </c>
      <c r="D10" s="272" t="s">
        <v>86</v>
      </c>
      <c r="E10" s="35"/>
      <c r="F10" s="35"/>
      <c r="G10" s="35"/>
      <c r="H10" s="40"/>
    </row>
    <row r="11" spans="1:8" s="2" customFormat="1" ht="16.899999999999999" customHeight="1">
      <c r="A11" s="35"/>
      <c r="B11" s="40"/>
      <c r="C11" s="273" t="s">
        <v>103</v>
      </c>
      <c r="D11" s="274" t="s">
        <v>1</v>
      </c>
      <c r="E11" s="275" t="s">
        <v>1</v>
      </c>
      <c r="F11" s="276">
        <v>40</v>
      </c>
      <c r="G11" s="35"/>
      <c r="H11" s="40"/>
    </row>
    <row r="12" spans="1:8" s="2" customFormat="1" ht="16.899999999999999" customHeight="1">
      <c r="A12" s="35"/>
      <c r="B12" s="40"/>
      <c r="C12" s="277" t="s">
        <v>1</v>
      </c>
      <c r="D12" s="277" t="s">
        <v>739</v>
      </c>
      <c r="E12" s="18" t="s">
        <v>1</v>
      </c>
      <c r="F12" s="278">
        <v>0</v>
      </c>
      <c r="G12" s="35"/>
      <c r="H12" s="40"/>
    </row>
    <row r="13" spans="1:8" s="2" customFormat="1" ht="16.899999999999999" customHeight="1">
      <c r="A13" s="35"/>
      <c r="B13" s="40"/>
      <c r="C13" s="277" t="s">
        <v>1</v>
      </c>
      <c r="D13" s="277" t="s">
        <v>740</v>
      </c>
      <c r="E13" s="18" t="s">
        <v>1</v>
      </c>
      <c r="F13" s="278">
        <v>40</v>
      </c>
      <c r="G13" s="35"/>
      <c r="H13" s="40"/>
    </row>
    <row r="14" spans="1:8" s="2" customFormat="1" ht="16.899999999999999" customHeight="1">
      <c r="A14" s="35"/>
      <c r="B14" s="40"/>
      <c r="C14" s="277" t="s">
        <v>103</v>
      </c>
      <c r="D14" s="277" t="s">
        <v>165</v>
      </c>
      <c r="E14" s="18" t="s">
        <v>1</v>
      </c>
      <c r="F14" s="278">
        <v>40</v>
      </c>
      <c r="G14" s="35"/>
      <c r="H14" s="40"/>
    </row>
    <row r="15" spans="1:8" s="2" customFormat="1" ht="16.899999999999999" customHeight="1">
      <c r="A15" s="35"/>
      <c r="B15" s="40"/>
      <c r="C15" s="279" t="s">
        <v>1301</v>
      </c>
      <c r="D15" s="35"/>
      <c r="E15" s="35"/>
      <c r="F15" s="35"/>
      <c r="G15" s="35"/>
      <c r="H15" s="40"/>
    </row>
    <row r="16" spans="1:8" s="2" customFormat="1" ht="16.899999999999999" customHeight="1">
      <c r="A16" s="35"/>
      <c r="B16" s="40"/>
      <c r="C16" s="277" t="s">
        <v>735</v>
      </c>
      <c r="D16" s="277" t="s">
        <v>736</v>
      </c>
      <c r="E16" s="18" t="s">
        <v>350</v>
      </c>
      <c r="F16" s="278">
        <v>40</v>
      </c>
      <c r="G16" s="35"/>
      <c r="H16" s="40"/>
    </row>
    <row r="17" spans="1:8" s="2" customFormat="1" ht="16.899999999999999" customHeight="1">
      <c r="A17" s="35"/>
      <c r="B17" s="40"/>
      <c r="C17" s="277" t="s">
        <v>757</v>
      </c>
      <c r="D17" s="277" t="s">
        <v>758</v>
      </c>
      <c r="E17" s="18" t="s">
        <v>350</v>
      </c>
      <c r="F17" s="278">
        <v>40</v>
      </c>
      <c r="G17" s="35"/>
      <c r="H17" s="40"/>
    </row>
    <row r="18" spans="1:8" s="2" customFormat="1" ht="16.899999999999999" customHeight="1">
      <c r="A18" s="35"/>
      <c r="B18" s="40"/>
      <c r="C18" s="277" t="s">
        <v>767</v>
      </c>
      <c r="D18" s="277" t="s">
        <v>768</v>
      </c>
      <c r="E18" s="18" t="s">
        <v>350</v>
      </c>
      <c r="F18" s="278">
        <v>40</v>
      </c>
      <c r="G18" s="35"/>
      <c r="H18" s="40"/>
    </row>
    <row r="19" spans="1:8" s="2" customFormat="1" ht="16.899999999999999" customHeight="1">
      <c r="A19" s="35"/>
      <c r="B19" s="40"/>
      <c r="C19" s="273" t="s">
        <v>105</v>
      </c>
      <c r="D19" s="274" t="s">
        <v>1</v>
      </c>
      <c r="E19" s="275" t="s">
        <v>1</v>
      </c>
      <c r="F19" s="276">
        <v>1.8</v>
      </c>
      <c r="G19" s="35"/>
      <c r="H19" s="40"/>
    </row>
    <row r="20" spans="1:8" s="2" customFormat="1" ht="16.899999999999999" customHeight="1">
      <c r="A20" s="35"/>
      <c r="B20" s="40"/>
      <c r="C20" s="277" t="s">
        <v>1</v>
      </c>
      <c r="D20" s="277" t="s">
        <v>176</v>
      </c>
      <c r="E20" s="18" t="s">
        <v>1</v>
      </c>
      <c r="F20" s="278">
        <v>0</v>
      </c>
      <c r="G20" s="35"/>
      <c r="H20" s="40"/>
    </row>
    <row r="21" spans="1:8" s="2" customFormat="1" ht="16.899999999999999" customHeight="1">
      <c r="A21" s="35"/>
      <c r="B21" s="40"/>
      <c r="C21" s="277" t="s">
        <v>1</v>
      </c>
      <c r="D21" s="277" t="s">
        <v>177</v>
      </c>
      <c r="E21" s="18" t="s">
        <v>1</v>
      </c>
      <c r="F21" s="278">
        <v>1.8</v>
      </c>
      <c r="G21" s="35"/>
      <c r="H21" s="40"/>
    </row>
    <row r="22" spans="1:8" s="2" customFormat="1" ht="16.899999999999999" customHeight="1">
      <c r="A22" s="35"/>
      <c r="B22" s="40"/>
      <c r="C22" s="277" t="s">
        <v>105</v>
      </c>
      <c r="D22" s="277" t="s">
        <v>165</v>
      </c>
      <c r="E22" s="18" t="s">
        <v>1</v>
      </c>
      <c r="F22" s="278">
        <v>1.8</v>
      </c>
      <c r="G22" s="35"/>
      <c r="H22" s="40"/>
    </row>
    <row r="23" spans="1:8" s="2" customFormat="1" ht="16.899999999999999" customHeight="1">
      <c r="A23" s="35"/>
      <c r="B23" s="40"/>
      <c r="C23" s="279" t="s">
        <v>1301</v>
      </c>
      <c r="D23" s="35"/>
      <c r="E23" s="35"/>
      <c r="F23" s="35"/>
      <c r="G23" s="35"/>
      <c r="H23" s="40"/>
    </row>
    <row r="24" spans="1:8" s="2" customFormat="1" ht="22.5">
      <c r="A24" s="35"/>
      <c r="B24" s="40"/>
      <c r="C24" s="277" t="s">
        <v>172</v>
      </c>
      <c r="D24" s="277" t="s">
        <v>173</v>
      </c>
      <c r="E24" s="18" t="s">
        <v>158</v>
      </c>
      <c r="F24" s="278">
        <v>1.8</v>
      </c>
      <c r="G24" s="35"/>
      <c r="H24" s="40"/>
    </row>
    <row r="25" spans="1:8" s="2" customFormat="1" ht="16.899999999999999" customHeight="1">
      <c r="A25" s="35"/>
      <c r="B25" s="40"/>
      <c r="C25" s="277" t="s">
        <v>207</v>
      </c>
      <c r="D25" s="277" t="s">
        <v>208</v>
      </c>
      <c r="E25" s="18" t="s">
        <v>158</v>
      </c>
      <c r="F25" s="278">
        <v>362.48599999999999</v>
      </c>
      <c r="G25" s="35"/>
      <c r="H25" s="40"/>
    </row>
    <row r="26" spans="1:8" s="2" customFormat="1" ht="16.899999999999999" customHeight="1">
      <c r="A26" s="35"/>
      <c r="B26" s="40"/>
      <c r="C26" s="273" t="s">
        <v>108</v>
      </c>
      <c r="D26" s="274" t="s">
        <v>1</v>
      </c>
      <c r="E26" s="275" t="s">
        <v>1</v>
      </c>
      <c r="F26" s="276">
        <v>10.24</v>
      </c>
      <c r="G26" s="35"/>
      <c r="H26" s="40"/>
    </row>
    <row r="27" spans="1:8" s="2" customFormat="1" ht="16.899999999999999" customHeight="1">
      <c r="A27" s="35"/>
      <c r="B27" s="40"/>
      <c r="C27" s="277" t="s">
        <v>1</v>
      </c>
      <c r="D27" s="277" t="s">
        <v>727</v>
      </c>
      <c r="E27" s="18" t="s">
        <v>1</v>
      </c>
      <c r="F27" s="278">
        <v>0</v>
      </c>
      <c r="G27" s="35"/>
      <c r="H27" s="40"/>
    </row>
    <row r="28" spans="1:8" s="2" customFormat="1" ht="16.899999999999999" customHeight="1">
      <c r="A28" s="35"/>
      <c r="B28" s="40"/>
      <c r="C28" s="277" t="s">
        <v>1</v>
      </c>
      <c r="D28" s="277" t="s">
        <v>728</v>
      </c>
      <c r="E28" s="18" t="s">
        <v>1</v>
      </c>
      <c r="F28" s="278">
        <v>10.24</v>
      </c>
      <c r="G28" s="35"/>
      <c r="H28" s="40"/>
    </row>
    <row r="29" spans="1:8" s="2" customFormat="1" ht="16.899999999999999" customHeight="1">
      <c r="A29" s="35"/>
      <c r="B29" s="40"/>
      <c r="C29" s="277" t="s">
        <v>108</v>
      </c>
      <c r="D29" s="277" t="s">
        <v>165</v>
      </c>
      <c r="E29" s="18" t="s">
        <v>1</v>
      </c>
      <c r="F29" s="278">
        <v>10.24</v>
      </c>
      <c r="G29" s="35"/>
      <c r="H29" s="40"/>
    </row>
    <row r="30" spans="1:8" s="2" customFormat="1" ht="16.899999999999999" customHeight="1">
      <c r="A30" s="35"/>
      <c r="B30" s="40"/>
      <c r="C30" s="279" t="s">
        <v>1301</v>
      </c>
      <c r="D30" s="35"/>
      <c r="E30" s="35"/>
      <c r="F30" s="35"/>
      <c r="G30" s="35"/>
      <c r="H30" s="40"/>
    </row>
    <row r="31" spans="1:8" s="2" customFormat="1" ht="22.5">
      <c r="A31" s="35"/>
      <c r="B31" s="40"/>
      <c r="C31" s="277" t="s">
        <v>723</v>
      </c>
      <c r="D31" s="277" t="s">
        <v>724</v>
      </c>
      <c r="E31" s="18" t="s">
        <v>158</v>
      </c>
      <c r="F31" s="278">
        <v>10.24</v>
      </c>
      <c r="G31" s="35"/>
      <c r="H31" s="40"/>
    </row>
    <row r="32" spans="1:8" s="2" customFormat="1" ht="16.899999999999999" customHeight="1">
      <c r="A32" s="35"/>
      <c r="B32" s="40"/>
      <c r="C32" s="277" t="s">
        <v>730</v>
      </c>
      <c r="D32" s="277" t="s">
        <v>731</v>
      </c>
      <c r="E32" s="18" t="s">
        <v>158</v>
      </c>
      <c r="F32" s="278">
        <v>10.24</v>
      </c>
      <c r="G32" s="35"/>
      <c r="H32" s="40"/>
    </row>
    <row r="33" spans="1:8" s="2" customFormat="1" ht="16.899999999999999" customHeight="1">
      <c r="A33" s="35"/>
      <c r="B33" s="40"/>
      <c r="C33" s="277" t="s">
        <v>752</v>
      </c>
      <c r="D33" s="277" t="s">
        <v>753</v>
      </c>
      <c r="E33" s="18" t="s">
        <v>158</v>
      </c>
      <c r="F33" s="278">
        <v>10.24</v>
      </c>
      <c r="G33" s="35"/>
      <c r="H33" s="40"/>
    </row>
    <row r="34" spans="1:8" s="2" customFormat="1" ht="16.899999999999999" customHeight="1">
      <c r="A34" s="35"/>
      <c r="B34" s="40"/>
      <c r="C34" s="277" t="s">
        <v>762</v>
      </c>
      <c r="D34" s="277" t="s">
        <v>763</v>
      </c>
      <c r="E34" s="18" t="s">
        <v>158</v>
      </c>
      <c r="F34" s="278">
        <v>10.24</v>
      </c>
      <c r="G34" s="35"/>
      <c r="H34" s="40"/>
    </row>
    <row r="35" spans="1:8" s="2" customFormat="1" ht="16.899999999999999" customHeight="1">
      <c r="A35" s="35"/>
      <c r="B35" s="40"/>
      <c r="C35" s="273" t="s">
        <v>110</v>
      </c>
      <c r="D35" s="274" t="s">
        <v>1</v>
      </c>
      <c r="E35" s="275" t="s">
        <v>1</v>
      </c>
      <c r="F35" s="276">
        <v>486.67200000000003</v>
      </c>
      <c r="G35" s="35"/>
      <c r="H35" s="40"/>
    </row>
    <row r="36" spans="1:8" s="2" customFormat="1" ht="16.899999999999999" customHeight="1">
      <c r="A36" s="35"/>
      <c r="B36" s="40"/>
      <c r="C36" s="277" t="s">
        <v>1</v>
      </c>
      <c r="D36" s="277" t="s">
        <v>112</v>
      </c>
      <c r="E36" s="18" t="s">
        <v>1</v>
      </c>
      <c r="F36" s="278">
        <v>362.48599999999999</v>
      </c>
      <c r="G36" s="35"/>
      <c r="H36" s="40"/>
    </row>
    <row r="37" spans="1:8" s="2" customFormat="1" ht="16.899999999999999" customHeight="1">
      <c r="A37" s="35"/>
      <c r="B37" s="40"/>
      <c r="C37" s="277" t="s">
        <v>1</v>
      </c>
      <c r="D37" s="277" t="s">
        <v>676</v>
      </c>
      <c r="E37" s="18" t="s">
        <v>1</v>
      </c>
      <c r="F37" s="278">
        <v>0</v>
      </c>
      <c r="G37" s="35"/>
      <c r="H37" s="40"/>
    </row>
    <row r="38" spans="1:8" s="2" customFormat="1" ht="16.899999999999999" customHeight="1">
      <c r="A38" s="35"/>
      <c r="B38" s="40"/>
      <c r="C38" s="277" t="s">
        <v>1</v>
      </c>
      <c r="D38" s="277" t="s">
        <v>794</v>
      </c>
      <c r="E38" s="18" t="s">
        <v>1</v>
      </c>
      <c r="F38" s="278">
        <v>-6.0449999999999999</v>
      </c>
      <c r="G38" s="35"/>
      <c r="H38" s="40"/>
    </row>
    <row r="39" spans="1:8" s="2" customFormat="1" ht="16.899999999999999" customHeight="1">
      <c r="A39" s="35"/>
      <c r="B39" s="40"/>
      <c r="C39" s="277" t="s">
        <v>1</v>
      </c>
      <c r="D39" s="277" t="s">
        <v>376</v>
      </c>
      <c r="E39" s="18" t="s">
        <v>1</v>
      </c>
      <c r="F39" s="278">
        <v>19.600000000000001</v>
      </c>
      <c r="G39" s="35"/>
      <c r="H39" s="40"/>
    </row>
    <row r="40" spans="1:8" s="2" customFormat="1" ht="16.899999999999999" customHeight="1">
      <c r="A40" s="35"/>
      <c r="B40" s="40"/>
      <c r="C40" s="277" t="s">
        <v>1</v>
      </c>
      <c r="D40" s="277" t="s">
        <v>377</v>
      </c>
      <c r="E40" s="18" t="s">
        <v>1</v>
      </c>
      <c r="F40" s="278">
        <v>32.799999999999997</v>
      </c>
      <c r="G40" s="35"/>
      <c r="H40" s="40"/>
    </row>
    <row r="41" spans="1:8" s="2" customFormat="1" ht="16.899999999999999" customHeight="1">
      <c r="A41" s="35"/>
      <c r="B41" s="40"/>
      <c r="C41" s="277" t="s">
        <v>1</v>
      </c>
      <c r="D41" s="277" t="s">
        <v>378</v>
      </c>
      <c r="E41" s="18" t="s">
        <v>1</v>
      </c>
      <c r="F41" s="278">
        <v>16.8</v>
      </c>
      <c r="G41" s="35"/>
      <c r="H41" s="40"/>
    </row>
    <row r="42" spans="1:8" s="2" customFormat="1" ht="16.899999999999999" customHeight="1">
      <c r="A42" s="35"/>
      <c r="B42" s="40"/>
      <c r="C42" s="277" t="s">
        <v>1</v>
      </c>
      <c r="D42" s="277" t="s">
        <v>379</v>
      </c>
      <c r="E42" s="18" t="s">
        <v>1</v>
      </c>
      <c r="F42" s="278">
        <v>23</v>
      </c>
      <c r="G42" s="35"/>
      <c r="H42" s="40"/>
    </row>
    <row r="43" spans="1:8" s="2" customFormat="1" ht="16.899999999999999" customHeight="1">
      <c r="A43" s="35"/>
      <c r="B43" s="40"/>
      <c r="C43" s="277" t="s">
        <v>1</v>
      </c>
      <c r="D43" s="277" t="s">
        <v>242</v>
      </c>
      <c r="E43" s="18" t="s">
        <v>1</v>
      </c>
      <c r="F43" s="278">
        <v>15.72</v>
      </c>
      <c r="G43" s="35"/>
      <c r="H43" s="40"/>
    </row>
    <row r="44" spans="1:8" s="2" customFormat="1" ht="16.899999999999999" customHeight="1">
      <c r="A44" s="35"/>
      <c r="B44" s="40"/>
      <c r="C44" s="277" t="s">
        <v>1</v>
      </c>
      <c r="D44" s="277" t="s">
        <v>345</v>
      </c>
      <c r="E44" s="18" t="s">
        <v>1</v>
      </c>
      <c r="F44" s="278">
        <v>0</v>
      </c>
      <c r="G44" s="35"/>
      <c r="H44" s="40"/>
    </row>
    <row r="45" spans="1:8" s="2" customFormat="1" ht="16.899999999999999" customHeight="1">
      <c r="A45" s="35"/>
      <c r="B45" s="40"/>
      <c r="C45" s="277" t="s">
        <v>1</v>
      </c>
      <c r="D45" s="277" t="s">
        <v>795</v>
      </c>
      <c r="E45" s="18" t="s">
        <v>1</v>
      </c>
      <c r="F45" s="278">
        <v>22.311</v>
      </c>
      <c r="G45" s="35"/>
      <c r="H45" s="40"/>
    </row>
    <row r="46" spans="1:8" s="2" customFormat="1" ht="16.899999999999999" customHeight="1">
      <c r="A46" s="35"/>
      <c r="B46" s="40"/>
      <c r="C46" s="277" t="s">
        <v>110</v>
      </c>
      <c r="D46" s="277" t="s">
        <v>165</v>
      </c>
      <c r="E46" s="18" t="s">
        <v>1</v>
      </c>
      <c r="F46" s="278">
        <v>486.67200000000003</v>
      </c>
      <c r="G46" s="35"/>
      <c r="H46" s="40"/>
    </row>
    <row r="47" spans="1:8" s="2" customFormat="1" ht="16.899999999999999" customHeight="1">
      <c r="A47" s="35"/>
      <c r="B47" s="40"/>
      <c r="C47" s="279" t="s">
        <v>1301</v>
      </c>
      <c r="D47" s="35"/>
      <c r="E47" s="35"/>
      <c r="F47" s="35"/>
      <c r="G47" s="35"/>
      <c r="H47" s="40"/>
    </row>
    <row r="48" spans="1:8" s="2" customFormat="1" ht="16.899999999999999" customHeight="1">
      <c r="A48" s="35"/>
      <c r="B48" s="40"/>
      <c r="C48" s="277" t="s">
        <v>790</v>
      </c>
      <c r="D48" s="277" t="s">
        <v>791</v>
      </c>
      <c r="E48" s="18" t="s">
        <v>158</v>
      </c>
      <c r="F48" s="278">
        <v>486.67200000000003</v>
      </c>
      <c r="G48" s="35"/>
      <c r="H48" s="40"/>
    </row>
    <row r="49" spans="1:8" s="2" customFormat="1" ht="16.899999999999999" customHeight="1">
      <c r="A49" s="35"/>
      <c r="B49" s="40"/>
      <c r="C49" s="277" t="s">
        <v>797</v>
      </c>
      <c r="D49" s="277" t="s">
        <v>798</v>
      </c>
      <c r="E49" s="18" t="s">
        <v>158</v>
      </c>
      <c r="F49" s="278">
        <v>486.67200000000003</v>
      </c>
      <c r="G49" s="35"/>
      <c r="H49" s="40"/>
    </row>
    <row r="50" spans="1:8" s="2" customFormat="1" ht="16.899999999999999" customHeight="1">
      <c r="A50" s="35"/>
      <c r="B50" s="40"/>
      <c r="C50" s="273" t="s">
        <v>112</v>
      </c>
      <c r="D50" s="274" t="s">
        <v>1</v>
      </c>
      <c r="E50" s="275" t="s">
        <v>1</v>
      </c>
      <c r="F50" s="276">
        <v>362.48599999999999</v>
      </c>
      <c r="G50" s="35"/>
      <c r="H50" s="40"/>
    </row>
    <row r="51" spans="1:8" s="2" customFormat="1" ht="16.899999999999999" customHeight="1">
      <c r="A51" s="35"/>
      <c r="B51" s="40"/>
      <c r="C51" s="277" t="s">
        <v>1</v>
      </c>
      <c r="D51" s="277" t="s">
        <v>211</v>
      </c>
      <c r="E51" s="18" t="s">
        <v>1</v>
      </c>
      <c r="F51" s="278">
        <v>0</v>
      </c>
      <c r="G51" s="35"/>
      <c r="H51" s="40"/>
    </row>
    <row r="52" spans="1:8" s="2" customFormat="1" ht="16.899999999999999" customHeight="1">
      <c r="A52" s="35"/>
      <c r="B52" s="40"/>
      <c r="C52" s="277" t="s">
        <v>1</v>
      </c>
      <c r="D52" s="277" t="s">
        <v>212</v>
      </c>
      <c r="E52" s="18" t="s">
        <v>1</v>
      </c>
      <c r="F52" s="278">
        <v>74.951999999999998</v>
      </c>
      <c r="G52" s="35"/>
      <c r="H52" s="40"/>
    </row>
    <row r="53" spans="1:8" s="2" customFormat="1" ht="16.899999999999999" customHeight="1">
      <c r="A53" s="35"/>
      <c r="B53" s="40"/>
      <c r="C53" s="277" t="s">
        <v>1</v>
      </c>
      <c r="D53" s="277" t="s">
        <v>213</v>
      </c>
      <c r="E53" s="18" t="s">
        <v>1</v>
      </c>
      <c r="F53" s="278">
        <v>106.688</v>
      </c>
      <c r="G53" s="35"/>
      <c r="H53" s="40"/>
    </row>
    <row r="54" spans="1:8" s="2" customFormat="1" ht="16.899999999999999" customHeight="1">
      <c r="A54" s="35"/>
      <c r="B54" s="40"/>
      <c r="C54" s="277" t="s">
        <v>1</v>
      </c>
      <c r="D54" s="277" t="s">
        <v>214</v>
      </c>
      <c r="E54" s="18" t="s">
        <v>1</v>
      </c>
      <c r="F54" s="278">
        <v>117.363</v>
      </c>
      <c r="G54" s="35"/>
      <c r="H54" s="40"/>
    </row>
    <row r="55" spans="1:8" s="2" customFormat="1" ht="16.899999999999999" customHeight="1">
      <c r="A55" s="35"/>
      <c r="B55" s="40"/>
      <c r="C55" s="277" t="s">
        <v>1</v>
      </c>
      <c r="D55" s="277" t="s">
        <v>216</v>
      </c>
      <c r="E55" s="18" t="s">
        <v>1</v>
      </c>
      <c r="F55" s="278">
        <v>3.6</v>
      </c>
      <c r="G55" s="35"/>
      <c r="H55" s="40"/>
    </row>
    <row r="56" spans="1:8" s="2" customFormat="1" ht="16.899999999999999" customHeight="1">
      <c r="A56" s="35"/>
      <c r="B56" s="40"/>
      <c r="C56" s="277" t="s">
        <v>1</v>
      </c>
      <c r="D56" s="277" t="s">
        <v>217</v>
      </c>
      <c r="E56" s="18" t="s">
        <v>1</v>
      </c>
      <c r="F56" s="278">
        <v>0</v>
      </c>
      <c r="G56" s="35"/>
      <c r="H56" s="40"/>
    </row>
    <row r="57" spans="1:8" s="2" customFormat="1" ht="16.899999999999999" customHeight="1">
      <c r="A57" s="35"/>
      <c r="B57" s="40"/>
      <c r="C57" s="277" t="s">
        <v>1</v>
      </c>
      <c r="D57" s="277" t="s">
        <v>218</v>
      </c>
      <c r="E57" s="18" t="s">
        <v>1</v>
      </c>
      <c r="F57" s="278">
        <v>49.478999999999999</v>
      </c>
      <c r="G57" s="35"/>
      <c r="H57" s="40"/>
    </row>
    <row r="58" spans="1:8" s="2" customFormat="1" ht="16.899999999999999" customHeight="1">
      <c r="A58" s="35"/>
      <c r="B58" s="40"/>
      <c r="C58" s="277" t="s">
        <v>1</v>
      </c>
      <c r="D58" s="277" t="s">
        <v>189</v>
      </c>
      <c r="E58" s="18" t="s">
        <v>1</v>
      </c>
      <c r="F58" s="278">
        <v>0</v>
      </c>
      <c r="G58" s="35"/>
      <c r="H58" s="40"/>
    </row>
    <row r="59" spans="1:8" s="2" customFormat="1" ht="16.899999999999999" customHeight="1">
      <c r="A59" s="35"/>
      <c r="B59" s="40"/>
      <c r="C59" s="277" t="s">
        <v>1</v>
      </c>
      <c r="D59" s="277" t="s">
        <v>219</v>
      </c>
      <c r="E59" s="18" t="s">
        <v>1</v>
      </c>
      <c r="F59" s="278">
        <v>10.404</v>
      </c>
      <c r="G59" s="35"/>
      <c r="H59" s="40"/>
    </row>
    <row r="60" spans="1:8" s="2" customFormat="1" ht="16.899999999999999" customHeight="1">
      <c r="A60" s="35"/>
      <c r="B60" s="40"/>
      <c r="C60" s="277" t="s">
        <v>112</v>
      </c>
      <c r="D60" s="277" t="s">
        <v>165</v>
      </c>
      <c r="E60" s="18" t="s">
        <v>1</v>
      </c>
      <c r="F60" s="278">
        <v>362.48599999999999</v>
      </c>
      <c r="G60" s="35"/>
      <c r="H60" s="40"/>
    </row>
    <row r="61" spans="1:8" s="2" customFormat="1" ht="16.899999999999999" customHeight="1">
      <c r="A61" s="35"/>
      <c r="B61" s="40"/>
      <c r="C61" s="279" t="s">
        <v>1301</v>
      </c>
      <c r="D61" s="35"/>
      <c r="E61" s="35"/>
      <c r="F61" s="35"/>
      <c r="G61" s="35"/>
      <c r="H61" s="40"/>
    </row>
    <row r="62" spans="1:8" s="2" customFormat="1" ht="16.899999999999999" customHeight="1">
      <c r="A62" s="35"/>
      <c r="B62" s="40"/>
      <c r="C62" s="277" t="s">
        <v>207</v>
      </c>
      <c r="D62" s="277" t="s">
        <v>208</v>
      </c>
      <c r="E62" s="18" t="s">
        <v>158</v>
      </c>
      <c r="F62" s="278">
        <v>362.48599999999999</v>
      </c>
      <c r="G62" s="35"/>
      <c r="H62" s="40"/>
    </row>
    <row r="63" spans="1:8" s="2" customFormat="1" ht="16.899999999999999" customHeight="1">
      <c r="A63" s="35"/>
      <c r="B63" s="40"/>
      <c r="C63" s="277" t="s">
        <v>221</v>
      </c>
      <c r="D63" s="277" t="s">
        <v>222</v>
      </c>
      <c r="E63" s="18" t="s">
        <v>158</v>
      </c>
      <c r="F63" s="278">
        <v>362.48599999999999</v>
      </c>
      <c r="G63" s="35"/>
      <c r="H63" s="40"/>
    </row>
    <row r="64" spans="1:8" s="2" customFormat="1" ht="16.899999999999999" customHeight="1">
      <c r="A64" s="35"/>
      <c r="B64" s="40"/>
      <c r="C64" s="277" t="s">
        <v>790</v>
      </c>
      <c r="D64" s="277" t="s">
        <v>791</v>
      </c>
      <c r="E64" s="18" t="s">
        <v>158</v>
      </c>
      <c r="F64" s="278">
        <v>486.67200000000003</v>
      </c>
      <c r="G64" s="35"/>
      <c r="H64" s="40"/>
    </row>
    <row r="65" spans="1:8" s="2" customFormat="1" ht="16.899999999999999" customHeight="1">
      <c r="A65" s="35"/>
      <c r="B65" s="40"/>
      <c r="C65" s="277" t="s">
        <v>802</v>
      </c>
      <c r="D65" s="277" t="s">
        <v>803</v>
      </c>
      <c r="E65" s="18" t="s">
        <v>158</v>
      </c>
      <c r="F65" s="278">
        <v>394.47199999999998</v>
      </c>
      <c r="G65" s="35"/>
      <c r="H65" s="40"/>
    </row>
    <row r="66" spans="1:8" s="2" customFormat="1" ht="7.35" customHeight="1">
      <c r="A66" s="35"/>
      <c r="B66" s="141"/>
      <c r="C66" s="142"/>
      <c r="D66" s="142"/>
      <c r="E66" s="142"/>
      <c r="F66" s="142"/>
      <c r="G66" s="142"/>
      <c r="H66" s="40"/>
    </row>
    <row r="67" spans="1:8" s="2" customFormat="1" ht="11.25">
      <c r="A67" s="35"/>
      <c r="B67" s="35"/>
      <c r="C67" s="35"/>
      <c r="D67" s="35"/>
      <c r="E67" s="35"/>
      <c r="F67" s="35"/>
      <c r="G67" s="35"/>
      <c r="H67" s="35"/>
    </row>
  </sheetData>
  <sheetProtection algorithmName="SHA-512" hashValue="dtu30Iw47bsWSPwGDiT9AMoy5cHgN9EKfOwvdIwR6MtTzRcdmZAchmBjjijown5byJrzwpB92efAGzn9u0wyLA==" saltValue="CfbxEcuQWjgKxp908KrVyD8WZmZcQShHaMqLgHtK3hMxktiyq2Plcs+9w5kHsDOqyicGw2rcEvaxCLteSk04GA=="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14</vt:i4>
      </vt:variant>
    </vt:vector>
  </HeadingPairs>
  <TitlesOfParts>
    <vt:vector size="21" baseType="lpstr">
      <vt:lpstr>Rekapitulace stavby</vt:lpstr>
      <vt:lpstr>ASŘ 01 - Stavební část</vt:lpstr>
      <vt:lpstr>ASŘ 02 - Výměna oken</vt:lpstr>
      <vt:lpstr>TI 01 - Elktroinstalace -...</vt:lpstr>
      <vt:lpstr>TI 02 - Elktroinstalace -...</vt:lpstr>
      <vt:lpstr>VRN 00 - Vedlejší rozpočt...</vt:lpstr>
      <vt:lpstr>Seznam figur</vt:lpstr>
      <vt:lpstr>'ASŘ 01 - Stavební část'!Názvy_tisku</vt:lpstr>
      <vt:lpstr>'ASŘ 02 - Výměna oken'!Názvy_tisku</vt:lpstr>
      <vt:lpstr>'Rekapitulace stavby'!Názvy_tisku</vt:lpstr>
      <vt:lpstr>'Seznam figur'!Názvy_tisku</vt:lpstr>
      <vt:lpstr>'TI 01 - Elktroinstalace -...'!Názvy_tisku</vt:lpstr>
      <vt:lpstr>'TI 02 - Elktroinstalace -...'!Názvy_tisku</vt:lpstr>
      <vt:lpstr>'VRN 00 - Vedlejší rozpočt...'!Názvy_tisku</vt:lpstr>
      <vt:lpstr>'ASŘ 01 - Stavební část'!Oblast_tisku</vt:lpstr>
      <vt:lpstr>'ASŘ 02 - Výměna oken'!Oblast_tisku</vt:lpstr>
      <vt:lpstr>'Rekapitulace stavby'!Oblast_tisku</vt:lpstr>
      <vt:lpstr>'Seznam figur'!Oblast_tisku</vt:lpstr>
      <vt:lpstr>'TI 01 - Elktroinstalace -...'!Oblast_tisku</vt:lpstr>
      <vt:lpstr>'TI 02 - Elktroinstalace -...'!Oblast_tisku</vt:lpstr>
      <vt:lpstr>'VRN 00 - Vedlejší rozpočt...'!Oblast_tisku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DESKTOP-M1JFVTK\vigh</dc:creator>
  <cp:lastModifiedBy>potmesill</cp:lastModifiedBy>
  <dcterms:created xsi:type="dcterms:W3CDTF">2021-08-16T09:39:34Z</dcterms:created>
  <dcterms:modified xsi:type="dcterms:W3CDTF">2021-08-17T06:52:43Z</dcterms:modified>
</cp:coreProperties>
</file>