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EliasL" reservationPassword="0"/>
  <workbookPr/>
  <bookViews>
    <workbookView xWindow="240" yWindow="120" windowWidth="14940" windowHeight="9225" activeTab="0"/>
  </bookViews>
  <sheets>
    <sheet name="Rekapitulace" sheetId="1" r:id="rId1"/>
    <sheet name="SO 00" sheetId="2" r:id="rId2"/>
    <sheet name="SO 01" sheetId="3" r:id="rId3"/>
    <sheet name="SO 02" sheetId="4" r:id="rId4"/>
    <sheet name="SO 03" sheetId="5" r:id="rId5"/>
    <sheet name="TI 01" sheetId="6" r:id="rId6"/>
  </sheets>
  <definedNames/>
  <calcPr/>
  <webPublishing/>
</workbook>
</file>

<file path=xl/sharedStrings.xml><?xml version="1.0" encoding="utf-8"?>
<sst xmlns="http://schemas.openxmlformats.org/spreadsheetml/2006/main" count="2940" uniqueCount="610">
  <si>
    <t xml:space="preserve">             Aspe</t>
  </si>
  <si>
    <t>Rekapitulace ceny</t>
  </si>
  <si>
    <t>03/2019a</t>
  </si>
  <si>
    <t>Rekonstrukce plochých střech budovy kateder PF UJEP - střecha "C" akt.</t>
  </si>
  <si>
    <t>ZŘ</t>
  </si>
  <si>
    <t>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</si>
  <si>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</si>
  <si>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</si>
  <si>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</si>
  <si>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</si>
  <si>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</si>
  <si>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</si>
  <si>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</si>
  <si>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 xml:space="preserve">           Aspe</t>
  </si>
  <si>
    <t>SO 00</t>
  </si>
  <si>
    <t>Vedlejší rozpočtové náklady</t>
  </si>
  <si>
    <t>UJEP05</t>
  </si>
  <si>
    <t>S</t>
  </si>
  <si>
    <t>O</t>
  </si>
  <si>
    <t>Soupis prací objektu</t>
  </si>
  <si>
    <t xml:space="preserve">Stavba: 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</si>
  <si>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</si>
  <si>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</si>
  <si>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</si>
  <si>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</si>
  <si>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</si>
  <si>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</si>
  <si>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</si>
  <si>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</si>
  <si>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</si>
  <si>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</si>
  <si>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</si>
  <si>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</si>
  <si>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Montáž</t>
  </si>
  <si>
    <t>Jednotková</t>
  </si>
  <si>
    <t>Celkem</t>
  </si>
  <si>
    <t>Cenové soustavy</t>
  </si>
  <si>
    <t>SD</t>
  </si>
  <si>
    <t>VRN1</t>
  </si>
  <si>
    <t>Průzkumné, geodetické a projektové práce</t>
  </si>
  <si>
    <t>P</t>
  </si>
  <si>
    <t>1</t>
  </si>
  <si>
    <t>013254000</t>
  </si>
  <si>
    <t/>
  </si>
  <si>
    <t>Dokumentace skutečného provedení stavby</t>
  </si>
  <si>
    <t>SADA</t>
  </si>
  <si>
    <t>[bez vazby na CS]</t>
  </si>
  <si>
    <t>2</t>
  </si>
  <si>
    <t>PP</t>
  </si>
  <si>
    <t>VV</t>
  </si>
  <si>
    <t>VRN3</t>
  </si>
  <si>
    <t>Zařízení staveniště</t>
  </si>
  <si>
    <t>032803000</t>
  </si>
  <si>
    <t>Ostatní náklady</t>
  </si>
  <si>
    <t>VRN4</t>
  </si>
  <si>
    <t>Inženýrská činnost</t>
  </si>
  <si>
    <t>3</t>
  </si>
  <si>
    <t>045203000</t>
  </si>
  <si>
    <t>Kompletační činnost</t>
  </si>
  <si>
    <t>KUS</t>
  </si>
  <si>
    <t>"tištěné verze"2   
"elektronická verze - CD"1   
Součet</t>
  </si>
  <si>
    <t>VRN7</t>
  </si>
  <si>
    <t>Provozní vlivy</t>
  </si>
  <si>
    <t>4</t>
  </si>
  <si>
    <t>071203000</t>
  </si>
  <si>
    <t>Provoz dalšího subjektu</t>
  </si>
  <si>
    <t>VRN9</t>
  </si>
  <si>
    <t>5</t>
  </si>
  <si>
    <t>091504000</t>
  </si>
  <si>
    <t>Náklady související s publikační činností</t>
  </si>
  <si>
    <t>SO 01</t>
  </si>
  <si>
    <t>Zateplení střešního pláště</t>
  </si>
  <si>
    <t>Svislé a kompletní konstrukce</t>
  </si>
  <si>
    <t>342241112</t>
  </si>
  <si>
    <t>Příčky nebo přizdívky jednoduché z cihel nebo příčkovek pálených na maltu MVC nebo MC lícových, včetně spárování dl. 290 mm (český formát 290x140x65 mm) plných, tl. 140 mm</t>
  </si>
  <si>
    <t>M2</t>
  </si>
  <si>
    <t>"Práh dveří"0,5*1 0,5</t>
  </si>
  <si>
    <t>342273111</t>
  </si>
  <si>
    <t>Příčky z bloků z lehkého keramického betonu na maltu, tloušťka zdiva 115 mm</t>
  </si>
  <si>
    <t>"dělící PIR Panel"6,835*(2*0,32+0,1) 5,058</t>
  </si>
  <si>
    <t>6</t>
  </si>
  <si>
    <t>Úpravy povrchů, podlahy a osazování výplní</t>
  </si>
  <si>
    <t>619995001</t>
  </si>
  <si>
    <t>Začištění omítek (s dodáním hmot) kolem oken, dveří, podlah, obkladů apod.</t>
  </si>
  <si>
    <t>M</t>
  </si>
  <si>
    <t>"PL1"2*1,8+0,8 4,4   
"Prostupy u chrličů"4*0,25 1   
Součet 5,4</t>
  </si>
  <si>
    <t>622321121</t>
  </si>
  <si>
    <t>Omítka vápenocementová vnějších ploch nanášená ručně jednovrstvá, tloušťky do 15 mm hladká stěn</t>
  </si>
  <si>
    <t>712</t>
  </si>
  <si>
    <t>Povlakové krytiny</t>
  </si>
  <si>
    <t>13</t>
  </si>
  <si>
    <t>712310915</t>
  </si>
  <si>
    <t>Provedení údržby povlakové krytiny střech plochých do 10° natěradly a tmely za studena nátěrem tmelem asfaltovým</t>
  </si>
  <si>
    <t>"Plocha 1"6,835*18,25 124,739   
Mezisoučet 124,739   
"Plocha 2 - extenzivní vegetační souvrství"95,97 95,97   
"Plocha 2 - Obsyb kačírkem"(6,835*18,25)-95,97 28,769   
Mezisoučet 124,739   
Součet 249,478</t>
  </si>
  <si>
    <t>14</t>
  </si>
  <si>
    <t>11163260</t>
  </si>
  <si>
    <t>tmel asfaltový stříkatelný</t>
  </si>
  <si>
    <t>T</t>
  </si>
  <si>
    <t>249,478*0,0015 'Přepočtené koeficientem množství 0,374</t>
  </si>
  <si>
    <t>15</t>
  </si>
  <si>
    <t>712363001</t>
  </si>
  <si>
    <t>Provedení povlakové krytiny střech plochých do 10° fólií termoplastickou mPVC (měkčené PVC) rozvinutí a natažení fólie v ploše</t>
  </si>
  <si>
    <t>Plocha_2 124,739   
Mezisoučet 124,739   
Součet 124,739</t>
  </si>
  <si>
    <t>16</t>
  </si>
  <si>
    <t>28343012</t>
  </si>
  <si>
    <t>fólie hydroizolační střešní zátěžová na bázi mPVC vyztužená skelnou netkanou rohoží tl 1,5mm</t>
  </si>
  <si>
    <t>124,739*1,15 'Přepočtené koeficientem množství 143,45</t>
  </si>
  <si>
    <t>17</t>
  </si>
  <si>
    <t>712363003</t>
  </si>
  <si>
    <t>Provedení povlakové krytiny střech plochých do 10° fólií termoplastickou mPVC (měkčené PVC) vytvoření spoje dvou pásů fólií horkovzdušným navařením</t>
  </si>
  <si>
    <t>Plocha_2/1,4 89,099   
Mezisoučet 89,099   
Součet 89,099</t>
  </si>
  <si>
    <t>18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</si>
  <si>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</si>
  <si>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</si>
  <si>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"okraje"0,25*(2*6,835+2*18,25) 12,543   
Mezisoučet 12,543   
Součet 12,543</t>
  </si>
  <si>
    <t>19</t>
  </si>
  <si>
    <t>712363311</t>
  </si>
  <si>
    <t>Povlakové krytiny střech plochých do 10° z tvarovaných poplastovaných lišt pro mPVC, délka 2 m pásek rš 50 mm</t>
  </si>
  <si>
    <t>"dělící PIR Panel"6,835/2 3,418</t>
  </si>
  <si>
    <t>20</t>
  </si>
  <si>
    <t>712363312</t>
  </si>
  <si>
    <t>Povlakové krytiny střech plochých do 10° z tvarovaných poplastovaných lišt pro mPVC, délka 2 m vnitřní koutová lišta rš 100 mm</t>
  </si>
  <si>
    <t>"okraje - Plocha 1"(2*6,835+2*18,25)/2 25,085   
"okraje - Plocha 2"(2*6,835+2*18,25)/2 25,085   
Mezisoučet 50,17   
Součet 50,17</t>
  </si>
  <si>
    <t>21</t>
  </si>
  <si>
    <t>712363501</t>
  </si>
  <si>
    <t>Provedení povlakové krytiny střech plochých do 10° s mechanicky kotvenou izolací včetně položení fólie a horkovzdušného svaření tl. tepelné izolace přes 140 mm do 200 mm budovy výšky do 18 m, kotvené</t>
  </si>
  <si>
    <t>do betonu nebo pórobetonu vnitřní plocha  
~</t>
  </si>
  <si>
    <t>Plocha_2 124,739   
Mezisoučet 124,739   
"rohy"-4 -4   
"okraje"-0,5*(2*6,835+(2*18,25+0,1)) -25,135   
Mezisoučet -29,135   
Součet 95,604</t>
  </si>
  <si>
    <t>22</t>
  </si>
  <si>
    <t>28342411</t>
  </si>
  <si>
    <t>fólie hydroizolační střešní na bázi mPVC vyztužená skelným vláknem tl 1,5 mm</t>
  </si>
  <si>
    <t>95,604*1,15 'Přepočtené koeficientem množství 109,945</t>
  </si>
  <si>
    <t>23</t>
  </si>
  <si>
    <t>712363502</t>
  </si>
  <si>
    <t>do betonu nebo pórobetonu okraj  
~</t>
  </si>
  <si>
    <t>"okraje"0,5*(2*6,835+(2*18,25+0,1)) 25,135   
Součet 25,135</t>
  </si>
  <si>
    <t>24</t>
  </si>
  <si>
    <t>25,135*1,15 'Přepočtené koeficientem množství 28,905</t>
  </si>
  <si>
    <t>25</t>
  </si>
  <si>
    <t>712363503</t>
  </si>
  <si>
    <t>do betonu nebo pórobetonu roh  
~</t>
  </si>
  <si>
    <t>"rohy"4 4</t>
  </si>
  <si>
    <t>26</t>
  </si>
  <si>
    <t>4*1,15 'Přepočtené koeficientem množství 4,6</t>
  </si>
  <si>
    <t>27</t>
  </si>
  <si>
    <t>712391171</t>
  </si>
  <si>
    <t>Provedení povlakové krytiny střech plochých do 10° -ostatní práce provedení vrstvy textilní podkladní</t>
  </si>
  <si>
    <t>Plocha_1 124,739   
Plocha_2 124,739   
Součet 249,478</t>
  </si>
  <si>
    <t>28</t>
  </si>
  <si>
    <t>69311006</t>
  </si>
  <si>
    <t>geotextilie tkaná PP 15kN/m</t>
  </si>
  <si>
    <t>249,478*1,15 'Přepočtené koeficientem množství 286,9</t>
  </si>
  <si>
    <t>29</t>
  </si>
  <si>
    <t>712391172</t>
  </si>
  <si>
    <t>Provedení povlakové krytiny střech plochých do 10° -ostatní práce provedení vrstvy textilní ochranné</t>
  </si>
  <si>
    <t>Plocha_2 124,739   
Součet 124,739</t>
  </si>
  <si>
    <t>30</t>
  </si>
  <si>
    <t>69311068</t>
  </si>
  <si>
    <t>geotextilie netkaná PP 300g/m2</t>
  </si>
  <si>
    <t>31</t>
  </si>
  <si>
    <t>712491171</t>
  </si>
  <si>
    <t>Provedení povlakové krytiny střech šikmých přes 10° do 30°- ostatní práce provedení vrstvy textilní podkladní</t>
  </si>
  <si>
    <t>32</t>
  </si>
  <si>
    <t>5,058*1,15 'Přepočtené koeficientem množství 5,817</t>
  </si>
  <si>
    <t>33</t>
  </si>
  <si>
    <t>712771221</t>
  </si>
  <si>
    <t>Provedení drenážní vrstvy vegetační střechy z plastových nopových fólií, výšky nopů do 25 mm, sklon střechy do 5°</t>
  </si>
  <si>
    <t>34</t>
  </si>
  <si>
    <t>69334152</t>
  </si>
  <si>
    <t>fólie drenážní nopová vegetačních střech tl 20 mm, HDPE</t>
  </si>
  <si>
    <t>35</t>
  </si>
  <si>
    <t>712861703</t>
  </si>
  <si>
    <t>Provedení povlakové krytiny střech samostatným vytažením izolačního povlaku fólií na konstrukce převyšující úroveň střechy, přilepenou lepidlem v plné ploše</t>
  </si>
  <si>
    <t>36</t>
  </si>
  <si>
    <t>5,058*1,2 'Přepočtené koeficientem množství 6,07</t>
  </si>
  <si>
    <t>37</t>
  </si>
  <si>
    <t>712998004</t>
  </si>
  <si>
    <t>Provedení povlakové krytiny střech - ostatní práce montáž odvodňovacího prvku atikového chrliče z PVC na dešťovou vodu DN 110</t>
  </si>
  <si>
    <t>38</t>
  </si>
  <si>
    <t>28342470</t>
  </si>
  <si>
    <t>chrlič PVC atikový D 110</t>
  </si>
  <si>
    <t>39</t>
  </si>
  <si>
    <t>998712104</t>
  </si>
  <si>
    <t>Přesun hmot pro povlakové krytiny stanovený z hmotnosti přesunovaného materiálu vodorovná dopravní vzdálenost do 50 m v objektech výšky přes 24 do 36 m</t>
  </si>
  <si>
    <t>40</t>
  </si>
  <si>
    <t>998712181</t>
  </si>
  <si>
    <t>Přesun hmot pro povlakové krytiny stanovený z hmotnosti přesunovaného materiálu Příplatek k cenám za přesun prováděný bez použití mechanizace pro jakoukoliv výšku objektu</t>
  </si>
  <si>
    <t>41</t>
  </si>
  <si>
    <t>998712192</t>
  </si>
  <si>
    <t>Přesun hmot pro povlakové krytiny stanovený z hmotnosti přesunovaného materiálu Příplatek k cenám za zvětšený přesun přes vymezenou největší dopravní vzdálenost do 100 m</t>
  </si>
  <si>
    <t>713</t>
  </si>
  <si>
    <t>Izolace tepelné</t>
  </si>
  <si>
    <t>42</t>
  </si>
  <si>
    <t>713131141</t>
  </si>
  <si>
    <t>Montáž tepelné izolace stěn rohožemi, pásy, deskami, dílci, bloky (izolační materiál ve specifikaci) lepením celoplošně</t>
  </si>
  <si>
    <t>"Práh dveří"0,15*1 0,15</t>
  </si>
  <si>
    <t>43</t>
  </si>
  <si>
    <t>63482267</t>
  </si>
  <si>
    <t>deska izolační z pěnového skla 60 x 60 x 10 cm bez povrchové úpravy ?= 0,038</t>
  </si>
  <si>
    <t>0,15*1,02 'Přepočtené koeficientem množství 0,153</t>
  </si>
  <si>
    <t>44</t>
  </si>
  <si>
    <t>713141131</t>
  </si>
  <si>
    <t>Montáž tepelné izolace střech plochých rohožemi, pásy, deskami, dílci, bloky (izolační materiál ve specifikaci) přilepenými za studena zplna, jednovrstvá</t>
  </si>
  <si>
    <t>"dělící PIR Panel"6,835*0,1 0,684</t>
  </si>
  <si>
    <t>45</t>
  </si>
  <si>
    <t>2837653</t>
  </si>
  <si>
    <t>deska izolační s oboustranným rounem s rastrem PIR 1250 x 625 x 100mm</t>
  </si>
  <si>
    <t>0,684*3,52 'Přepočtené koeficientem množství 2,408</t>
  </si>
  <si>
    <t>46</t>
  </si>
  <si>
    <t>713141135</t>
  </si>
  <si>
    <t>Montáž tepelné izolace střech plochých rohožemi, pásy, deskami, dílci, bloky (izolační materiál ve specifikaci) přilepenými za studena bodově, jednovrstvá</t>
  </si>
  <si>
    <t>47</t>
  </si>
  <si>
    <t>28372308</t>
  </si>
  <si>
    <t>deska EPS 100 pro trvalé zatížení v tlaku (max. 2000 kg/m2) tl 80mm</t>
  </si>
  <si>
    <t>249,478*1,02 'Přepočtené koeficientem množství 254,468</t>
  </si>
  <si>
    <t>48</t>
  </si>
  <si>
    <t>713141151</t>
  </si>
  <si>
    <t>Montáž tepelné izolace střech plochých rohožemi, pásy, deskami, dílci, bloky (izolační materiál ve specifikaci) kladenými volně jednovrstvá</t>
  </si>
  <si>
    <t>49</t>
  </si>
  <si>
    <t>50</t>
  </si>
  <si>
    <t>713291122</t>
  </si>
  <si>
    <t>Montáž tepelné izolace chlazených a temperovaných místností - doplňky a konstrukční součásti parotěsné zábrany stropů vrchem asfaltovým pásem</t>
  </si>
  <si>
    <t>51</t>
  </si>
  <si>
    <t>62836110</t>
  </si>
  <si>
    <t>pás těžký asfaltovaný s Al folií nosnou vložkou</t>
  </si>
  <si>
    <t>52</t>
  </si>
  <si>
    <t>998713104</t>
  </si>
  <si>
    <t>Přesun hmot pro izolace tepelné stanovený z hmotnosti přesunovaného materiálu vodorovná dopravní vzdálenost do 50 m v objektech výšky přes 24 m do 36 m</t>
  </si>
  <si>
    <t>53</t>
  </si>
  <si>
    <t>998713181</t>
  </si>
  <si>
    <t>Přesun hmot pro izolace tepelné stanovený z hmotnosti přesunovaného materiálu Příplatek k cenám za přesun prováděný bez použití mechanizace pro jakoukoliv výšku objektu</t>
  </si>
  <si>
    <t>54</t>
  </si>
  <si>
    <t>998713192</t>
  </si>
  <si>
    <t>Přesun hmot pro izolace tepelné stanovený z hmotnosti přesunovaného materiálu Příplatek k cenám za zvětšený přesun přes vymezenou největší dopravní vzdálenost do 100 m</t>
  </si>
  <si>
    <t>764</t>
  </si>
  <si>
    <t>Konstrukce klempířské</t>
  </si>
  <si>
    <t>55</t>
  </si>
  <si>
    <t>764002841</t>
  </si>
  <si>
    <t>Demontáž klempířských konstrukcí oplechování horních ploch zdí a nadezdívek do suti</t>
  </si>
  <si>
    <t>"K1.1"40 40   
"K1.2"40 40   
Součet 80</t>
  </si>
  <si>
    <t>56</t>
  </si>
  <si>
    <t>764002871</t>
  </si>
  <si>
    <t>Demontáž klempířských konstrukcí lemování zdí do suti</t>
  </si>
  <si>
    <t>"K1.3"40 40   
"K2"56,1 56,1   
Součet 96,1</t>
  </si>
  <si>
    <t>57</t>
  </si>
  <si>
    <t>764004861</t>
  </si>
  <si>
    <t>Demontáž klempířských konstrukcí svodu do suti</t>
  </si>
  <si>
    <t>2*4 8</t>
  </si>
  <si>
    <t>58</t>
  </si>
  <si>
    <t>764215403</t>
  </si>
  <si>
    <t>Oplechování horních ploch zdí a nadezdívek (atik) z pozinkovaného plechu celoplošně lepené rš 250 mm</t>
  </si>
  <si>
    <t>"dělící PIR Panel"6,835 6,835</t>
  </si>
  <si>
    <t>59</t>
  </si>
  <si>
    <t>764215407</t>
  </si>
  <si>
    <t>Oplechování horních ploch zdí a nadezdívek (atik) z pozinkovaného plechu celoplošně lepené rš 670 mm</t>
  </si>
  <si>
    <t>"K1.3"40 40</t>
  </si>
  <si>
    <t>60</t>
  </si>
  <si>
    <t>764215408</t>
  </si>
  <si>
    <t>Oplechování horních ploch zdí a nadezdívek (atik) z pozinkovaného plechu celoplošně lepené rš 750 mm</t>
  </si>
  <si>
    <t>"K1.1"40 40</t>
  </si>
  <si>
    <t>61</t>
  </si>
  <si>
    <t>764216446</t>
  </si>
  <si>
    <t>Oplechování parapetů z pozinkovaného plechu rovných celoplošně lepené, bez rohů rš 500 mm</t>
  </si>
  <si>
    <t>"K2"56,1 56,1   
"4"1,1 1,1   
Součet 57,2</t>
  </si>
  <si>
    <t>62</t>
  </si>
  <si>
    <t>764311406</t>
  </si>
  <si>
    <t>Lemování zdí z pozinkovaného plechu boční nebo horní rovné, střech s krytinou prejzovou nebo vlnitou rš 500 mm</t>
  </si>
  <si>
    <t>"K2"56,1 56,1   
"K4"1,1 1,1   
Součet 57,2</t>
  </si>
  <si>
    <t>63</t>
  </si>
  <si>
    <t>764311407</t>
  </si>
  <si>
    <t>Lemování zdí z pozinkovaného plechu boční nebo horní rovné, střech s krytinou prejzovou nebo vlnitou rš 670 mm</t>
  </si>
  <si>
    <t>"K1.2"40 40</t>
  </si>
  <si>
    <t>64</t>
  </si>
  <si>
    <t>998764104</t>
  </si>
  <si>
    <t>Přesun hmot pro konstrukce klempířské stanovený z hmotnosti přesunovaného materiálu vodorovná dopravní vzdálenost do 50 m v objektech výšky přes 24 do 36 m</t>
  </si>
  <si>
    <t>65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</si>
  <si>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</si>
  <si>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</si>
  <si>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66</t>
  </si>
  <si>
    <t>998764192</t>
  </si>
  <si>
    <t>Přesun hmot pro konstrukce klempířské stanovený z hmotnosti přesunovaného materiálu Příplatek k cenám za zvětšený přesun přes vymezenou největší dopravní vzdálenost do 100 m</t>
  </si>
  <si>
    <t>766</t>
  </si>
  <si>
    <t>Konstrukce truhlářské</t>
  </si>
  <si>
    <t>67</t>
  </si>
  <si>
    <t>766641131</t>
  </si>
  <si>
    <t>Montáž balkónových dveří dřevěných nebo plastových včetně rámu na PU pěnu zdvojených do zdiva jednokřídlových bez nadsvětlíku</t>
  </si>
  <si>
    <t>"PL1"1 1</t>
  </si>
  <si>
    <t>68</t>
  </si>
  <si>
    <t>61144135-PL1</t>
  </si>
  <si>
    <t>dveře plastové balkonové jednokřídlové otvíravé a sklápěcí 80x180 cm</t>
  </si>
  <si>
    <t>69</t>
  </si>
  <si>
    <t>998766103</t>
  </si>
  <si>
    <t>Přesun hmot pro konstrukce truhlářské stanovený z hmotnosti přesunovaného materiálu vodorovná dopravní vzdálenost do 50 m v objektech výšky přes 12 do 24 m</t>
  </si>
  <si>
    <t>70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</si>
  <si>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</si>
  <si>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</si>
  <si>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71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</si>
  <si>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</si>
  <si>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</si>
  <si>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783</t>
  </si>
  <si>
    <t>Dokončovací práce - nátěry</t>
  </si>
  <si>
    <t>72</t>
  </si>
  <si>
    <t>783401311</t>
  </si>
  <si>
    <t>Příprava podkladu klempířských konstrukcí před provedením nátěru odmaštěním odmašťovačem vodou ředitelným</t>
  </si>
  <si>
    <t>"K1.1"40*0,75 30   
"K1.2"40*0,6 24   
"K1.3"40*0,6 24   
"K2"56,1*0,5 28,05   
"K4"1,1*0,5 0,55   
"dělící PIR Panel - atika"6,835 6,835   
Mezisoučet 113,435   
Součet 113,435</t>
  </si>
  <si>
    <t>73</t>
  </si>
  <si>
    <t>783414201</t>
  </si>
  <si>
    <t>Základní antikorozní nátěr klempířských konstrukcí jednonásobný syntetický standardní</t>
  </si>
  <si>
    <t>nater_764 113,435</t>
  </si>
  <si>
    <t>74</t>
  </si>
  <si>
    <t>783415101</t>
  </si>
  <si>
    <t>Mezinátěr klempířských konstrukcí jednonásobný syntetický standardní</t>
  </si>
  <si>
    <t>75</t>
  </si>
  <si>
    <t>783417101</t>
  </si>
  <si>
    <t>Krycí nátěr (email) klempířských konstrukcí jednonásobný syntetický standardní</t>
  </si>
  <si>
    <t>76</t>
  </si>
  <si>
    <t>HZS1292</t>
  </si>
  <si>
    <t>Hodinové zúčtovací sazby profesí HSV zemní a pomocné práce stavební dělník</t>
  </si>
  <si>
    <t>HOD</t>
  </si>
  <si>
    <t>77</t>
  </si>
  <si>
    <t>HZS2151</t>
  </si>
  <si>
    <t>Hodinové zúčtovací sazby profesí PSV provádění stavebních konstrukcí klempíř</t>
  </si>
  <si>
    <t>78</t>
  </si>
  <si>
    <t>HZS2161</t>
  </si>
  <si>
    <t>Hodinové zúčtovací sazby profesí PSV provádění stavebních konstrukcí izolatér</t>
  </si>
  <si>
    <t>79</t>
  </si>
  <si>
    <t>HZS2491</t>
  </si>
  <si>
    <t>Hodinové zúčtovací sazby profesí PSV zednické výpomoci a pomocné práce PSV dělník zednických výpomocí</t>
  </si>
  <si>
    <t>80</t>
  </si>
  <si>
    <t>HZS2492</t>
  </si>
  <si>
    <t>Hodinové zúčtovací sazby profesí PSV zednické výpomoci a pomocné práce PSV pomocný dělník PSV</t>
  </si>
  <si>
    <t>9</t>
  </si>
  <si>
    <t>Ostatní konstrukce a práce, bourání</t>
  </si>
  <si>
    <t>968082021</t>
  </si>
  <si>
    <t>Vybourání plastových rámů oken s křídly, dveřních zárubní, vrat dveřních zárubní, plochy do 2 m2</t>
  </si>
  <si>
    <t>"PL1"0,8*1,8 1,44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</si>
  <si>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</si>
  <si>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</si>
  <si>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"bezpečnostní přepady - prostupy (chrliče)"10 10</t>
  </si>
  <si>
    <t>997</t>
  </si>
  <si>
    <t>Přesun sutě</t>
  </si>
  <si>
    <t>7</t>
  </si>
  <si>
    <t>997013160</t>
  </si>
  <si>
    <t>Vnitrostaveništní doprava suti a vybouraných hmot vodorovně do 50 m svisle s omezením mechanizace pro budovy a haly výšky přes 30 do 36 m</t>
  </si>
  <si>
    <t>8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</si>
  <si>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</si>
  <si>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</si>
  <si>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</si>
  <si>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</si>
  <si>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0,552*5 'Přepočtené koeficientem množství 2,76</t>
  </si>
  <si>
    <t>10</t>
  </si>
  <si>
    <t>997013803</t>
  </si>
  <si>
    <t>Poplatek za uložení stavebního odpadu na skládce (skládkovné) cihelného zatříděného do Katalogu odpadů pod kódem 170 102</t>
  </si>
  <si>
    <t>998</t>
  </si>
  <si>
    <t>Přesun hmot</t>
  </si>
  <si>
    <t>11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</si>
  <si>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</si>
  <si>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</si>
  <si>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12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</si>
  <si>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</si>
  <si>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</t>
  </si>
  <si>
    <t>ch i započatých 100 m  
~</t>
  </si>
  <si>
    <t>SO 02</t>
  </si>
  <si>
    <t>Vegetační vrstva zelené střechy</t>
  </si>
  <si>
    <t>Zemní práce</t>
  </si>
  <si>
    <t>183211312</t>
  </si>
  <si>
    <t>Výsadba květin do připravené půdy se zalitím do připravené půdy, se zalitím trvalek</t>
  </si>
  <si>
    <t>cca 8ks/m2    
"Plocha 2 - extenzivní vegetační souvrství"95,97*8 767,76   
Mezisoučet 767,76   
Součet 767,76</t>
  </si>
  <si>
    <t>00572620</t>
  </si>
  <si>
    <t>řízky rozchodníků pro vegetační střechy standardních druhů</t>
  </si>
  <si>
    <t>KG</t>
  </si>
  <si>
    <t>767*0,05 'Přepočtené koeficientem množství 38,35</t>
  </si>
  <si>
    <t>712771201</t>
  </si>
  <si>
    <t>Provedení drenážní vrstvy vegetační střechy z kameniva, tloušťky násypu do 100 mm, sklon střechy do 5°</t>
  </si>
  <si>
    <t>"Plocha 2 - Obsyb kačírkem"(6,835*18,25)-95,97 28,769   
Mezisoučet 28,769   
Součet 28,769</t>
  </si>
  <si>
    <t>58337403</t>
  </si>
  <si>
    <t>kamenivo dekorační (kačírek) frakce 16/32</t>
  </si>
  <si>
    <t>28,769*0,16 'Přepočtené koeficientem množství 4,603</t>
  </si>
  <si>
    <t>712771411</t>
  </si>
  <si>
    <t>Provedení vegetační vrstvy vegetační střechy ze substrátu, tloušťky přes 100 do 200 mm, sklon střechy do 5°</t>
  </si>
  <si>
    <t>"Plocha 2 - extenzivní vegetační souvrství"95,97 95,97   
Mezisoučet 95,97   
Součet 95,97</t>
  </si>
  <si>
    <t>10321230</t>
  </si>
  <si>
    <t>substrát vegetačních střech extenzivní s vyšším obsahem organické složky</t>
  </si>
  <si>
    <t>M3</t>
  </si>
  <si>
    <t>"Plocha 2 - extenzivní vegetační souvrství"0,135*95,97 12,956   
Mezisoučet 12,956   
Součet 12,956</t>
  </si>
  <si>
    <t>SO 03</t>
  </si>
  <si>
    <t>Měřicí a monitorovací senzory a čidla</t>
  </si>
  <si>
    <t>741</t>
  </si>
  <si>
    <t>Elektroinstalace - silnoproud</t>
  </si>
  <si>
    <t>Pol44</t>
  </si>
  <si>
    <t>trubka PVC pevně uložená typ 6013/pr.13</t>
  </si>
  <si>
    <t>100</t>
  </si>
  <si>
    <t>Pol30</t>
  </si>
  <si>
    <t>trubka PVC 16 ÚV odolná</t>
  </si>
  <si>
    <t>105</t>
  </si>
  <si>
    <t>Pol45</t>
  </si>
  <si>
    <t>trubka PVC pancéř pevně uložená typ 6016/pr.16</t>
  </si>
  <si>
    <t>Pol31</t>
  </si>
  <si>
    <t>trubka PVC 21 ÚV odolná</t>
  </si>
  <si>
    <t>84</t>
  </si>
  <si>
    <t>Pol46</t>
  </si>
  <si>
    <t>trubka ohebná flexi d 16-21mm</t>
  </si>
  <si>
    <t>Pol32</t>
  </si>
  <si>
    <t>trubka ohebná FLEX d 16-21mm, ÚV odoplná</t>
  </si>
  <si>
    <t>31,5</t>
  </si>
  <si>
    <t>Pol47</t>
  </si>
  <si>
    <t>elektroinstalační krabice</t>
  </si>
  <si>
    <t>Pol33</t>
  </si>
  <si>
    <t>Pol48</t>
  </si>
  <si>
    <t>snímač teploty Pt100</t>
  </si>
  <si>
    <t>Pol49</t>
  </si>
  <si>
    <t>snímač teploty + vlhkosti + rychlost a směr větru+osvitu na meteostojan</t>
  </si>
  <si>
    <t>Pol50</t>
  </si>
  <si>
    <t>snímač vlhkosti půdy</t>
  </si>
  <si>
    <t>Pol51</t>
  </si>
  <si>
    <t>člunkový srážkoměr</t>
  </si>
  <si>
    <t>Pol52</t>
  </si>
  <si>
    <t>Stožár 2m na ploché střechy vč.zátěže</t>
  </si>
  <si>
    <t>Pol53</t>
  </si>
  <si>
    <t>montáž kamery vč.konzole</t>
  </si>
  <si>
    <t>Pol54</t>
  </si>
  <si>
    <t>kabelový žlab 65/50 úplný</t>
  </si>
  <si>
    <t>Pol34</t>
  </si>
  <si>
    <t>kabelový žlab FeZn 62/50 vč.příslušenství komplet</t>
  </si>
  <si>
    <t>47,25</t>
  </si>
  <si>
    <t>Pol55</t>
  </si>
  <si>
    <t>vodič Cu(UTP) v zatažené trubce do 1x35</t>
  </si>
  <si>
    <t>Pol35</t>
  </si>
  <si>
    <t>kabel UTP cat 6 - venkovní</t>
  </si>
  <si>
    <t>Pol56</t>
  </si>
  <si>
    <t>kabel(-CYKY) pevně uložený do 3x6/4x4/7x2,5</t>
  </si>
  <si>
    <t>520</t>
  </si>
  <si>
    <t>Pol36</t>
  </si>
  <si>
    <t>kabel JQTQ 4Dx1</t>
  </si>
  <si>
    <t>546</t>
  </si>
  <si>
    <t>Pol37</t>
  </si>
  <si>
    <t>kabel CYKY 3Cx1,5</t>
  </si>
  <si>
    <t>73,5</t>
  </si>
  <si>
    <t>Pol57</t>
  </si>
  <si>
    <t>vodič AlMgSi 8mm</t>
  </si>
  <si>
    <t>120</t>
  </si>
  <si>
    <t>Pol38</t>
  </si>
  <si>
    <t>126</t>
  </si>
  <si>
    <t>Pol58</t>
  </si>
  <si>
    <t>jímač 3m vč.zátěže</t>
  </si>
  <si>
    <t>Pol39</t>
  </si>
  <si>
    <t>Pol59</t>
  </si>
  <si>
    <t>svorka SS, SP</t>
  </si>
  <si>
    <t>Pol40</t>
  </si>
  <si>
    <t>svorky Al hromosvodové SS, SP</t>
  </si>
  <si>
    <t>Pol60</t>
  </si>
  <si>
    <t>svorka uchycení na ploché střechy</t>
  </si>
  <si>
    <t>Pol41</t>
  </si>
  <si>
    <t>uchycení na ploché střechy plast</t>
  </si>
  <si>
    <t>742</t>
  </si>
  <si>
    <t>Elektroinstalace - slaboproud</t>
  </si>
  <si>
    <t>Pol1</t>
  </si>
  <si>
    <t>Vystrojený rozváděč MaR DT - plastová rozvodnice s plnými dveřmi, rozměry cca 530 x 420 x 250 mm, krytí IP44 vč.DIN lišt, vývodek, svorek, vodičů, montáže a revize</t>
  </si>
  <si>
    <t>Pol2</t>
  </si>
  <si>
    <t>Spínač na DIN lištu 1f. 32A/1</t>
  </si>
  <si>
    <t>Pol3</t>
  </si>
  <si>
    <t>Proudový chránič s nadproudovou ochranou 16A/0,03A</t>
  </si>
  <si>
    <t>Pol4</t>
  </si>
  <si>
    <t>Zásuvka na DIN lištu do rozvaděče</t>
  </si>
  <si>
    <t>Pol5</t>
  </si>
  <si>
    <t>Jistič 1x10A</t>
  </si>
  <si>
    <t>Pol6</t>
  </si>
  <si>
    <t>Relé 24V 2P</t>
  </si>
  <si>
    <t>Pol7</t>
  </si>
  <si>
    <t>Rozjištění pro skleněnou pojistko vč.pojistky 100mA</t>
  </si>
  <si>
    <t>Pol8</t>
  </si>
  <si>
    <t>Napájecí zdroj 230/24V/5A</t>
  </si>
  <si>
    <t>Pol9</t>
  </si>
  <si>
    <t>Přepěťová ochrana T3 s vf.filtrem</t>
  </si>
  <si>
    <t>Pol10</t>
  </si>
  <si>
    <t>Termostat do rozvaděče</t>
  </si>
  <si>
    <t>Pol11</t>
  </si>
  <si>
    <t>Topný odpor 20W do rozvaděče</t>
  </si>
  <si>
    <t>Pol12</t>
  </si>
  <si>
    <t>Programovatelný řídící systém PLC( měřící ústředna datalogger) se záznamem měřených veličin a možností odesílání dat GSM/GPRS na zabezpečený server 8xAI Pt100, 8xBI, 4xBO, RS485-komunikace, včetně SW</t>
  </si>
  <si>
    <t>a oživení a správa dat na serveru dle TZ + nap.zdroj, anténa + accu 24Ah  
~</t>
  </si>
  <si>
    <t>Pol13</t>
  </si>
  <si>
    <t>Paměťová karta do PLC</t>
  </si>
  <si>
    <t>Pol14</t>
  </si>
  <si>
    <t>Přepínač ETHERNET 3xRJ45</t>
  </si>
  <si>
    <t>Pol15</t>
  </si>
  <si>
    <t>Snímač teploty Pt100 - umístěný pod zem s kabelem 25m</t>
  </si>
  <si>
    <t>Pol16</t>
  </si>
  <si>
    <t>Snímač teploty Pt100 - umístěný nad zem s radiačním krytem a konzolí</t>
  </si>
  <si>
    <t>Pol17</t>
  </si>
  <si>
    <t>Snímač teploty Pt100 prostorový pod strop</t>
  </si>
  <si>
    <t>ku</t>
  </si>
  <si>
    <t>Pol18</t>
  </si>
  <si>
    <t>Snímač teploty pro venkovní prostředí s výstupem RS485 pro umístění na stožár s radiačním krytem vč.držáku</t>
  </si>
  <si>
    <t>Pol19</t>
  </si>
  <si>
    <t>Snímač relativní vlkosti pro venkovní prostředí s výstupem RS485 pro umístění na stožár s radiačním krytem vč.držáku</t>
  </si>
  <si>
    <t>Pol20</t>
  </si>
  <si>
    <t>Snímač vlhkosti půdy VIRRB s výstupem RS485</t>
  </si>
  <si>
    <t>Pol21</t>
  </si>
  <si>
    <t>Snímač vlhkosti půdy od Cambell Scientific s výstupem RS485</t>
  </si>
  <si>
    <t>Pol22</t>
  </si>
  <si>
    <t>Snímač rychlosti větru a větrných poryvů s výstupem RS485 pro umístění na stožár, vytápěný, vč.držáku</t>
  </si>
  <si>
    <t>Pol23</t>
  </si>
  <si>
    <t>Snímač směru větru a větrných poryvů s výstupem RS485 pro umístění na stožár, vytápění, vč.držáku</t>
  </si>
  <si>
    <t>Pol24</t>
  </si>
  <si>
    <t>Snímač slunečního záření s výstupem RS485 pro umístění na stožár</t>
  </si>
  <si>
    <t>Pol25</t>
  </si>
  <si>
    <t>Člunkový srážkoměr s výstupem RS485 a 3xbinární výstup pro umístění na samostatný stožárek vč.stožárku, vytápěný</t>
  </si>
  <si>
    <t>Pol26</t>
  </si>
  <si>
    <t>Stožár pro meteostanici 2m vysoký vč.zátěže, pozink, vč.kombinovaného držáku pro snímače vč.držáků</t>
  </si>
  <si>
    <t>Pol27</t>
  </si>
  <si>
    <t>Kamera IP HD rozlišení, venkovní prostředí, PoE vč.injektoru a konzole</t>
  </si>
  <si>
    <t>Pol28</t>
  </si>
  <si>
    <t>Solenoidový ventil 1/2" 230V, 0,6bar, mosaz</t>
  </si>
  <si>
    <t>HZS2221</t>
  </si>
  <si>
    <t>Hodinové zúčtovací sazby profesí PSV provádění stavebních instalací elektrikář</t>
  </si>
  <si>
    <t>0.18</t>
  </si>
  <si>
    <t>Projektová dokumentace skutečného provedení</t>
  </si>
  <si>
    <t>KS</t>
  </si>
  <si>
    <t>0.19</t>
  </si>
  <si>
    <t>Revize a zkoušky elektrických zařízení-3x + elektronicky</t>
  </si>
  <si>
    <t>KPL</t>
  </si>
  <si>
    <t>900001.3</t>
  </si>
  <si>
    <t>doprava dodávek</t>
  </si>
  <si>
    <t>%</t>
  </si>
  <si>
    <t>900001.4</t>
  </si>
  <si>
    <t>materiál podružný</t>
  </si>
  <si>
    <t>2,5</t>
  </si>
  <si>
    <t>900001.5</t>
  </si>
  <si>
    <t>PPV pro elektromontáže</t>
  </si>
  <si>
    <t>3,5</t>
  </si>
  <si>
    <t>TI 01</t>
  </si>
  <si>
    <t>Odvodnění střechy</t>
  </si>
  <si>
    <t>310235251</t>
  </si>
  <si>
    <t>Zazdívka otvorů ve zdivu nadzákladovém cihlami pálenými plochy do 0,0225 m2, ve zdi tl. přes 300 do 450 mm</t>
  </si>
  <si>
    <t>612315211</t>
  </si>
  <si>
    <t>Vápenná omítka jednotlivých malých ploch hladká na stěnách, plochy jednotlivě do 0,09 m2</t>
  </si>
  <si>
    <t>721</t>
  </si>
  <si>
    <t>Zdravotechnika - vnitřní kanalizace</t>
  </si>
  <si>
    <t>721140806</t>
  </si>
  <si>
    <t>Demontáž potrubí z litinových trub odpadních nebo dešťových přes 100 do DN 200</t>
  </si>
  <si>
    <t>721140917</t>
  </si>
  <si>
    <t>Opravy odpadního potrubí litinového propojení dosavadního potrubí DN 150</t>
  </si>
  <si>
    <t>721173317</t>
  </si>
  <si>
    <t>Potrubí z plastových trub PVC SN4 dešťové DN 160</t>
  </si>
  <si>
    <t>721210824</t>
  </si>
  <si>
    <t>Demontáž kanalizačního příslušenství střešních vtoků DN 150</t>
  </si>
  <si>
    <t>721233115</t>
  </si>
  <si>
    <t>Montáž střešních vtoků pro ploché střechy svislý odtok</t>
  </si>
  <si>
    <t>56231107.HL</t>
  </si>
  <si>
    <t>Střešní vtok DN125 svislý s asfaltovou manžetou, s elektrickým ohřevem (10-30W, 230V), záchytný koš, průtok 14 l/s</t>
  </si>
  <si>
    <t>56231108.HL</t>
  </si>
  <si>
    <t>Nástavec střešního vtoku 300 mm DN125 svislý s PVC izolační manžetou</t>
  </si>
  <si>
    <t>56231109.HL</t>
  </si>
  <si>
    <t>Nástavec střešního vtoku 180 mm/d 145mm</t>
  </si>
  <si>
    <t>56231110.HL</t>
  </si>
  <si>
    <t>Odvodňovací kroužek HL160</t>
  </si>
  <si>
    <t>721290823</t>
  </si>
  <si>
    <t>Vnitrostaveništní přemístění vybouraných (demontovaných) hmot vnitřní kanalizace vodorovně do 100 m v objektech výšky přes 12 do 24 m</t>
  </si>
  <si>
    <t>998721103</t>
  </si>
  <si>
    <t>Přesun hmot pro vnitřní kanalizace stanovený z hmotnosti přesunovaného materiálu vodorovná dopravní vzdálenost do 50 m v objektech výšky přes 12 do 24 m</t>
  </si>
  <si>
    <t>722</t>
  </si>
  <si>
    <t>Zdravotechnika - vnitřní vodovod</t>
  </si>
  <si>
    <t>722131912</t>
  </si>
  <si>
    <t>Opravy vodovodního potrubí z ocelových trubek pozinkovaných závitových vsazení odbočky do potrubí DN 20</t>
  </si>
  <si>
    <t>SOUBOR</t>
  </si>
  <si>
    <t>722174003</t>
  </si>
  <si>
    <t>Potrubí z plastových trubek z polypropylenu (PPR) svařovaných polyfuzně PN 16 (SDR 7,4) D 25 x 3,5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</si>
  <si>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</si>
  <si>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</si>
  <si>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722190901</t>
  </si>
  <si>
    <t>Opravy ostatní uzavření nebo otevření vodovodního potrubí při opravách včetně vypuštění a napuštění</t>
  </si>
  <si>
    <t>722212440</t>
  </si>
  <si>
    <t>Orientační štítky na zeď</t>
  </si>
  <si>
    <t>722220153</t>
  </si>
  <si>
    <t>Armatury s jedním závitem plastové (PPR) PN 20 (SDR 6) DN 25 x G 3/4</t>
  </si>
  <si>
    <t>722220232</t>
  </si>
  <si>
    <t>Armatury s jedním závitem přechodové tvarovky PPR, PN 20 (SDR 6) s kovovým závitem vnitřním přechodky dGK D 25 x G 3/4</t>
  </si>
  <si>
    <t>722224115</t>
  </si>
  <si>
    <t>Armatury s jedním závitem kohouty plnicí a vypouštěcí PN 10 G 1/2</t>
  </si>
  <si>
    <t>722231073</t>
  </si>
  <si>
    <t>Armatury se dvěma závity ventily zpětné mosazné PN 10 do 110°C G 3/4</t>
  </si>
  <si>
    <t>722232044</t>
  </si>
  <si>
    <t>Armatury se dvěma závity kulové kohouty PN 42 do 185 °C přímé vnitřní závit G 3/4</t>
  </si>
  <si>
    <t>722262226</t>
  </si>
  <si>
    <t>Vodoměry pro vodu do 40°C závitové horizontální jednovtokové suchoběžné pro dálkový odečet G 1/2 x 110 mm Qn 1,6 R100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</si>
  <si>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</si>
  <si>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</si>
  <si>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</si>
  <si>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</si>
  <si>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998722103</t>
  </si>
  <si>
    <t>Přesun hmot pro vnitřní vodovod stanovený z hmotnosti přesunovaného materiálu vodorovná dopravní vzdálenost do 50 m v objektech výšky přes 12 do 24 m</t>
  </si>
  <si>
    <t>725</t>
  </si>
  <si>
    <t>Zdravotechnika - zařizovací předměty</t>
  </si>
  <si>
    <t>725819202</t>
  </si>
  <si>
    <t>Ventily montáž ventilů ostatních typů nástěnných G 3/4</t>
  </si>
  <si>
    <t>551456017</t>
  </si>
  <si>
    <t>kohout výtokový nástěnný nezámrzný s pevným výtokem DN 20 s přípojkou na hadici, T=-15°C až +90°C</t>
  </si>
  <si>
    <t>998725103</t>
  </si>
  <si>
    <t>Přesun hmot pro zařizovací předměty stanovený z hmotnosti přesunovaného materiálu vodorovná dopravní vzdálenost do 50 m v objektech výšky přes 12 do 24 m</t>
  </si>
  <si>
    <t>HZS2163</t>
  </si>
  <si>
    <t>HZS- Izolatér, izolace střešní vpusti vč. materiálu (min. vlna, PUR, geotextilie)</t>
  </si>
  <si>
    <t>965042221</t>
  </si>
  <si>
    <t>Bourání mazanin betonových nebo z litého asfaltu tl. přes 100 mm, plochy do 1 m2</t>
  </si>
  <si>
    <t>(0,3*0,3*0,3)*2 0,054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</si>
  <si>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</si>
  <si>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</si>
  <si>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0,422*9 "Přepočtené koeficientem množství 3,798</t>
  </si>
  <si>
    <t>997013801</t>
  </si>
  <si>
    <t>Poplatek za uložení stavebního odpadu na skládce (skládkovné) z prostého betonu zatříděného do Katalogu odpadů pod kódem 170 101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</si>
</sst>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5">
    <font>
      <sz val="10"/>
      <name val="Arial"/>
      <family val="0"/>
    </font>
    <font>
      <b/>
      <sz val="10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0" fillId="4" borderId="0" xfId="0" applyFill="1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1" fillId="0" borderId="3" xfId="0" applyFont="1" applyBorder="1"/>
    <xf numFmtId="0" fontId="3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177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177" fontId="0" fillId="5" borderId="0" xfId="0" applyNumberFormat="1" applyFill="1" applyAlignment="1" applyProtection="1">
      <alignment horizontal="center"/>
      <protection locked="0"/>
    </xf>
    <xf numFmtId="177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177" fontId="0" fillId="0" borderId="1" xfId="0" applyNumberFormat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47625</xdr:rowOff>
    </xdr:from>
    <xdr:to>
      <xdr:col>4</xdr:col>
      <xdr:colOff>476250</xdr:colOff>
      <xdr:row>3</xdr:row>
      <xdr:rowOff>209550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9725" y="933450"/>
          <a:ext cx="171450" cy="17145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2</xdr:row>
      <xdr:rowOff>133350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19050</xdr:rowOff>
    </xdr:from>
    <xdr:to>
      <xdr:col>13</xdr:col>
      <xdr:colOff>400050</xdr:colOff>
      <xdr:row>2</xdr:row>
      <xdr:rowOff>180975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5325" y="590550"/>
          <a:ext cx="17145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962025</xdr:colOff>
      <xdr:row>2</xdr:row>
      <xdr:rowOff>9525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62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19050</xdr:rowOff>
    </xdr:from>
    <xdr:to>
      <xdr:col>13</xdr:col>
      <xdr:colOff>400050</xdr:colOff>
      <xdr:row>2</xdr:row>
      <xdr:rowOff>180975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5325" y="590550"/>
          <a:ext cx="17145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962025</xdr:colOff>
      <xdr:row>2</xdr:row>
      <xdr:rowOff>9525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62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19050</xdr:rowOff>
    </xdr:from>
    <xdr:to>
      <xdr:col>13</xdr:col>
      <xdr:colOff>400050</xdr:colOff>
      <xdr:row>2</xdr:row>
      <xdr:rowOff>180975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5325" y="590550"/>
          <a:ext cx="17145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962025</xdr:colOff>
      <xdr:row>2</xdr:row>
      <xdr:rowOff>9525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62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19050</xdr:rowOff>
    </xdr:from>
    <xdr:to>
      <xdr:col>13</xdr:col>
      <xdr:colOff>400050</xdr:colOff>
      <xdr:row>2</xdr:row>
      <xdr:rowOff>180975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5325" y="590550"/>
          <a:ext cx="17145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962025</xdr:colOff>
      <xdr:row>2</xdr:row>
      <xdr:rowOff>9525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62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19050</xdr:rowOff>
    </xdr:from>
    <xdr:to>
      <xdr:col>13</xdr:col>
      <xdr:colOff>400050</xdr:colOff>
      <xdr:row>2</xdr:row>
      <xdr:rowOff>180975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5325" y="590550"/>
          <a:ext cx="171450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962025</xdr:colOff>
      <xdr:row>2</xdr:row>
      <xdr:rowOff>9525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62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37" customHeight="1">
      <c r="B1" s="3" t="s">
        <v>1</v>
      </c>
      <c s="2"/>
      <c s="2"/>
      <c s="2"/>
    </row>
    <row r="2" spans="2:5" ht="20" customHeight="1">
      <c r="B2" s="2"/>
      <c s="2"/>
      <c s="2"/>
      <c s="2"/>
    </row>
    <row r="3" spans="2:5" ht="12.75" customHeight="1">
      <c r="B3" s="2"/>
      <c s="2"/>
      <c s="2"/>
      <c s="2"/>
    </row>
    <row r="4" spans="1:5" ht="20" customHeight="1">
      <c r="A4" s="5" t="s">
        <v>2</v>
      </c>
      <c s="4" t="s">
        <v>3</v>
      </c>
      <c r="E4" s="1" t="s">
        <v>0</v>
      </c>
    </row>
    <row r="5" spans="1:2" ht="12.75" customHeight="1">
      <c r="A5" s="6" t="s">
        <v>4</v>
      </c>
      <c t="s">
        <v>5</v>
      </c>
    </row>
    <row r="6" spans="2:3" ht="12.75" customHeight="1">
      <c r="B6" s="7" t="s">
        <v>6</v>
      </c>
      <c s="9">
        <f>SUM(C10:C14)</f>
      </c>
    </row>
    <row r="7" spans="2:3" ht="12.75" customHeight="1">
      <c r="B7" s="7" t="s">
        <v>7</v>
      </c>
      <c s="9">
        <f>SUM(E10:E14)</f>
      </c>
    </row>
    <row r="9" spans="1:5" ht="12.75" customHeight="1">
      <c r="A9" s="8" t="s">
        <v>8</v>
      </c>
      <c s="8" t="s">
        <v>9</v>
      </c>
      <c s="8" t="s">
        <v>10</v>
      </c>
      <c s="8" t="s">
        <v>11</v>
      </c>
      <c s="8" t="s">
        <v>12</v>
      </c>
    </row>
    <row r="10" spans="1:5" ht="12.75" customHeight="1">
      <c r="A10" s="10" t="s">
        <v>14</v>
      </c>
      <c s="10" t="s">
        <v>15</v>
      </c>
      <c s="11">
        <f>'SO 00'!M3</f>
      </c>
      <c s="11">
        <f>0+'SO 00'!O9+'SO 00'!O14+'SO 00'!O19+'SO 00'!O24+'SO 00'!O29</f>
      </c>
      <c s="11">
        <f>C10+D10</f>
      </c>
    </row>
    <row r="11" spans="1:5" ht="12.75" customHeight="1">
      <c r="A11" s="10" t="s">
        <v>70</v>
      </c>
      <c s="10" t="s">
        <v>71</v>
      </c>
      <c s="11">
        <f>'SO 01'!M3</f>
      </c>
      <c s="11">
        <f>0+'SO 01'!O9+'SO 01'!O13+'SO 01'!O18+'SO 01'!O22+'SO 01'!O27+'SO 01'!O31+'SO 01'!O35+'SO 01'!O39+'SO 01'!O43+'SO 01'!O47+'SO 01'!O51+'SO 01'!O55+'SO 01'!O59+'SO 01'!O63+'SO 01'!O67+'SO 01'!O71+'SO 01'!O75+'SO 01'!O79+'SO 01'!O83+'SO 01'!O87+'SO 01'!O91+'SO 01'!O95+'SO 01'!O99+'SO 01'!O103+'SO 01'!O107+'SO 01'!O111+'SO 01'!O115+'SO 01'!O119+'SO 01'!O123+'SO 01'!O127+'SO 01'!O131+'SO 01'!O135+'SO 01'!O139+'SO 01'!O144+'SO 01'!O148+'SO 01'!O152+'SO 01'!O156+'SO 01'!O160+'SO 01'!O164+'SO 01'!O168+'SO 01'!O172+'SO 01'!O176+'SO 01'!O180+'SO 01'!O184+'SO 01'!O188+'SO 01'!O192+'SO 01'!O197+'SO 01'!O201+'SO 01'!O205+'SO 01'!O209+'SO 01'!O213+'SO 01'!O217+'SO 01'!O221+'SO 01'!O225+'SO 01'!O229+'SO 01'!O233+'SO 01'!O237+'SO 01'!O241+'SO 01'!O246+'SO 01'!O250+'SO 01'!O254+'SO 01'!O258+'SO 01'!O262+'SO 01'!O267+'SO 01'!O271+'SO 01'!O275+'SO 01'!O279+'SO 01'!O283+'SO 01'!O287+'SO 01'!O291+'SO 01'!O295+'SO 01'!O299+'SO 01'!O304+'SO 01'!O308+'SO 01'!O313+'SO 01'!O317+'SO 01'!O321+'SO 01'!O325+'SO 01'!O330+'SO 01'!O334</f>
      </c>
      <c s="11">
        <f>C11+D11</f>
      </c>
    </row>
    <row r="12" spans="1:5" ht="12.75" customHeight="1">
      <c r="A12" s="10" t="s">
        <v>362</v>
      </c>
      <c s="10" t="s">
        <v>363</v>
      </c>
      <c s="11">
        <f>'SO 02'!M3</f>
      </c>
      <c s="11">
        <f>0+'SO 02'!O9+'SO 02'!O13+'SO 02'!O18+'SO 02'!O22+'SO 02'!O26+'SO 02'!O30+'SO 02'!O34+'SO 02'!O38+'SO 02'!O42+'SO 02'!O46+'SO 02'!O50+'SO 02'!O54+'SO 02'!O58+'SO 02'!O62+'SO 02'!O66+'SO 02'!O70+'SO 02'!O74+'SO 02'!O78+'SO 02'!O83+'SO 02'!O87</f>
      </c>
      <c s="11">
        <f>C12+D12</f>
      </c>
    </row>
    <row r="13" spans="1:5" ht="12.75" customHeight="1">
      <c r="A13" s="10" t="s">
        <v>385</v>
      </c>
      <c s="10" t="s">
        <v>386</v>
      </c>
      <c s="11">
        <f>'SO 03'!M3</f>
      </c>
      <c s="11">
        <f>0+'SO 03'!O9+'SO 03'!O13+'SO 03'!O17+'SO 03'!O21+'SO 03'!O25+'SO 03'!O29+'SO 03'!O33+'SO 03'!O37+'SO 03'!O41+'SO 03'!O45+'SO 03'!O49+'SO 03'!O53+'SO 03'!O57+'SO 03'!O61+'SO 03'!O65+'SO 03'!O69+'SO 03'!O73+'SO 03'!O77+'SO 03'!O81+'SO 03'!O85+'SO 03'!O89+'SO 03'!O93+'SO 03'!O97+'SO 03'!O101+'SO 03'!O105+'SO 03'!O109+'SO 03'!O113+'SO 03'!O117+'SO 03'!O121+'SO 03'!O125+'SO 03'!O130+'SO 03'!O134+'SO 03'!O138+'SO 03'!O142+'SO 03'!O146+'SO 03'!O150+'SO 03'!O154+'SO 03'!O158+'SO 03'!O162+'SO 03'!O166+'SO 03'!O170+'SO 03'!O174+'SO 03'!O178+'SO 03'!O182+'SO 03'!O186+'SO 03'!O190+'SO 03'!O194+'SO 03'!O198+'SO 03'!O202+'SO 03'!O206+'SO 03'!O210+'SO 03'!O214+'SO 03'!O218+'SO 03'!O222+'SO 03'!O226+'SO 03'!O230+'SO 03'!O234+'SO 03'!O238+'SO 03'!O242+'SO 03'!O246+'SO 03'!O250+'SO 03'!O254+'SO 03'!O258+'SO 03'!O262+'SO 03'!O266+'SO 03'!O270</f>
      </c>
      <c s="11">
        <f>C13+D13</f>
      </c>
    </row>
    <row r="14" spans="1:5" ht="12.75" customHeight="1">
      <c r="A14" s="10" t="s">
        <v>531</v>
      </c>
      <c s="10" t="s">
        <v>532</v>
      </c>
      <c s="11">
        <f>'TI 01'!M3</f>
      </c>
      <c s="11">
        <f>0+'TI 01'!O9+'TI 01'!O14+'TI 01'!O19+'TI 01'!O23+'TI 01'!O27+'TI 01'!O31+'TI 01'!O35+'TI 01'!O39+'TI 01'!O43+'TI 01'!O47+'TI 01'!O51+'TI 01'!O55+'TI 01'!O59+'TI 01'!O64+'TI 01'!O68+'TI 01'!O72+'TI 01'!O76+'TI 01'!O80+'TI 01'!O84+'TI 01'!O88+'TI 01'!O92+'TI 01'!O96+'TI 01'!O100+'TI 01'!O104+'TI 01'!O108+'TI 01'!O112+'TI 01'!O116+'TI 01'!O121+'TI 01'!O125+'TI 01'!O129+'TI 01'!O133+'TI 01'!O138+'TI 01'!O142+'TI 01'!O147+'TI 01'!O151+'TI 01'!O155</f>
      </c>
      <c s="11">
        <f>C14+D14</f>
      </c>
    </row>
  </sheetData>
  <sheetProtection password="923D" sheet="1" objects="1" scenarios="1"/>
  <mergeCells count="2">
    <mergeCell ref="A1:A3"/>
    <mergeCell ref="B1:B3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14" width="16.7142857142857" customWidth="1"/>
    <col min="15" max="16" width="9.14285714285714" hidden="1" customWidth="1"/>
  </cols>
  <sheetData>
    <row r="1" spans="1:14" ht="25" customHeight="1">
      <c r="A1" s="12" t="s">
        <v>16</v>
      </c>
      <c s="2"/>
      <c s="2"/>
      <c s="2"/>
      <c s="3" t="s">
        <v>19</v>
      </c>
      <c s="2"/>
      <c s="2"/>
      <c s="2"/>
      <c s="2"/>
      <c s="2"/>
      <c s="2"/>
      <c s="2"/>
      <c s="2"/>
      <c s="2"/>
    </row>
    <row r="2" spans="1:14" ht="20" customHeight="1">
      <c r="A2" s="12"/>
      <c s="2"/>
      <c s="2"/>
      <c s="2"/>
      <c s="2"/>
      <c s="2"/>
      <c s="2"/>
      <c s="2"/>
      <c s="2"/>
      <c s="2"/>
      <c s="2"/>
      <c s="14"/>
      <c s="14"/>
      <c s="2"/>
    </row>
    <row r="3" spans="1:14" ht="15" customHeight="1">
      <c r="A3" s="12" t="s">
        <v>17</v>
      </c>
      <c s="16" t="s">
        <v>20</v>
      </c>
      <c s="20" t="s">
        <v>2</v>
      </c>
      <c r="E3" s="16" t="s">
        <v>3</v>
      </c>
      <c r="L3" s="13" t="s">
        <v>14</v>
      </c>
      <c s="33">
        <f>0+K8+K13+K18+K23+K28+M8+M13+M18+M23+M28</f>
      </c>
      <c s="15" t="s">
        <v>13</v>
      </c>
    </row>
    <row r="4" spans="1:5" ht="15" customHeight="1">
      <c r="A4" s="18" t="s">
        <v>18</v>
      </c>
      <c s="19" t="s">
        <v>21</v>
      </c>
      <c s="20" t="s">
        <v>14</v>
      </c>
      <c r="E4" s="19" t="s">
        <v>15</v>
      </c>
    </row>
    <row r="5" spans="1:14" ht="12.75" customHeight="1">
      <c r="A5" s="17" t="s">
        <v>22</v>
      </c>
      <c s="17" t="s">
        <v>23</v>
      </c>
      <c s="17" t="s">
        <v>24</v>
      </c>
      <c s="17" t="s">
        <v>25</v>
      </c>
      <c s="17" t="s">
        <v>26</v>
      </c>
      <c s="17" t="s">
        <v>27</v>
      </c>
      <c s="17" t="s">
        <v>28</v>
      </c>
      <c s="17" t="s">
        <v>29</v>
      </c>
      <c s="17" t="s">
        <v>30</v>
      </c>
      <c s="17" t="s">
        <v>31</v>
      </c>
      <c s="17"/>
      <c s="17"/>
      <c s="17"/>
      <c s="17" t="s">
        <v>36</v>
      </c>
    </row>
    <row r="6" spans="1:14" ht="12.75" customHeight="1">
      <c r="A6" s="17"/>
      <c s="17"/>
      <c s="17"/>
      <c s="17"/>
      <c s="17"/>
      <c s="17"/>
      <c s="17"/>
      <c s="17"/>
      <c s="17"/>
      <c s="17" t="s">
        <v>32</v>
      </c>
      <c s="17"/>
      <c s="17" t="s">
        <v>33</v>
      </c>
      <c s="17"/>
      <c s="17"/>
    </row>
    <row r="7" spans="1:14" ht="12.75" customHeight="1">
      <c r="A7" s="17"/>
      <c s="17"/>
      <c s="17"/>
      <c s="17"/>
      <c s="17"/>
      <c s="17"/>
      <c s="17"/>
      <c s="17"/>
      <c s="17"/>
      <c s="17" t="s">
        <v>34</v>
      </c>
      <c s="17" t="s">
        <v>35</v>
      </c>
      <c s="17" t="s">
        <v>34</v>
      </c>
      <c s="17" t="s">
        <v>35</v>
      </c>
      <c s="17"/>
    </row>
    <row r="8" spans="1:13" ht="12.75" customHeight="1">
      <c r="A8" t="s">
        <v>37</v>
      </c>
      <c r="C8" s="21" t="s">
        <v>38</v>
      </c>
      <c r="E8" s="23" t="s">
        <v>39</v>
      </c>
      <c r="J8" s="22">
        <f>0</f>
      </c>
      <c s="22">
        <f>0</f>
      </c>
      <c s="22">
        <f>0+L9</f>
      </c>
      <c s="22">
        <f>0+M9</f>
      </c>
    </row>
    <row r="9" spans="1:16" ht="12.75" customHeight="1">
      <c r="A9" t="s">
        <v>40</v>
      </c>
      <c s="6" t="s">
        <v>41</v>
      </c>
      <c s="6" t="s">
        <v>42</v>
      </c>
      <c t="s">
        <v>43</v>
      </c>
      <c s="24" t="s">
        <v>44</v>
      </c>
      <c s="25" t="s">
        <v>45</v>
      </c>
      <c s="26">
        <v>1</v>
      </c>
      <c s="25">
        <v>0</v>
      </c>
      <c s="25">
        <f>ROUND(G9*H9,6)</f>
      </c>
      <c r="L9" s="27">
        <v>0</v>
      </c>
      <c s="28">
        <f>ROUND(ROUND(L9,2)*ROUND(G9,3),2)</f>
      </c>
      <c s="25" t="s">
        <v>46</v>
      </c>
      <c>
        <f>(M9*21)/100</f>
      </c>
      <c t="s">
        <v>47</v>
      </c>
    </row>
    <row r="10" spans="1:5" ht="12.75" customHeight="1">
      <c r="A10" s="29" t="s">
        <v>48</v>
      </c>
      <c r="E10" s="30" t="s">
        <v>43</v>
      </c>
    </row>
    <row r="11" spans="1:5" ht="12.75" customHeight="1">
      <c r="A11" s="29" t="s">
        <v>49</v>
      </c>
      <c r="E11" s="31" t="s">
        <v>43</v>
      </c>
    </row>
    <row r="12" spans="5:5" ht="12.75" customHeight="1">
      <c r="E12" s="30" t="s">
        <v>43</v>
      </c>
    </row>
    <row r="13" spans="1:13" ht="12.75" customHeight="1">
      <c r="A13" t="s">
        <v>37</v>
      </c>
      <c r="C13" s="7" t="s">
        <v>50</v>
      </c>
      <c r="E13" s="32" t="s">
        <v>51</v>
      </c>
      <c r="J13" s="28">
        <f>0</f>
      </c>
      <c s="28">
        <f>0</f>
      </c>
      <c s="28">
        <f>0+L14</f>
      </c>
      <c s="28">
        <f>0+M14</f>
      </c>
    </row>
    <row r="14" spans="1:16" ht="12.75" customHeight="1">
      <c r="A14" t="s">
        <v>40</v>
      </c>
      <c s="6" t="s">
        <v>47</v>
      </c>
      <c s="6" t="s">
        <v>52</v>
      </c>
      <c t="s">
        <v>43</v>
      </c>
      <c s="24" t="s">
        <v>53</v>
      </c>
      <c s="25" t="s">
        <v>45</v>
      </c>
      <c s="26">
        <v>1</v>
      </c>
      <c s="25">
        <v>0</v>
      </c>
      <c s="25">
        <f>ROUND(G14*H14,6)</f>
      </c>
      <c r="L14" s="27">
        <v>0</v>
      </c>
      <c s="28">
        <f>ROUND(ROUND(L14,2)*ROUND(G14,3),2)</f>
      </c>
      <c s="25" t="s">
        <v>46</v>
      </c>
      <c>
        <f>(M14*21)/100</f>
      </c>
      <c t="s">
        <v>47</v>
      </c>
    </row>
    <row r="15" spans="1:5" ht="12.75" customHeight="1">
      <c r="A15" s="29" t="s">
        <v>48</v>
      </c>
      <c r="E15" s="30" t="s">
        <v>43</v>
      </c>
    </row>
    <row r="16" spans="1:5" ht="12.75" customHeight="1">
      <c r="A16" s="29" t="s">
        <v>49</v>
      </c>
      <c r="E16" s="31" t="s">
        <v>43</v>
      </c>
    </row>
    <row r="17" spans="5:5" ht="12.75" customHeight="1">
      <c r="E17" s="30" t="s">
        <v>43</v>
      </c>
    </row>
    <row r="18" spans="1:13" ht="12.75" customHeight="1">
      <c r="A18" t="s">
        <v>37</v>
      </c>
      <c r="C18" s="7" t="s">
        <v>54</v>
      </c>
      <c r="E18" s="32" t="s">
        <v>55</v>
      </c>
      <c r="J18" s="28">
        <f>0</f>
      </c>
      <c s="28">
        <f>0</f>
      </c>
      <c s="28">
        <f>0+L19</f>
      </c>
      <c s="28">
        <f>0+M19</f>
      </c>
    </row>
    <row r="19" spans="1:16" ht="12.75" customHeight="1">
      <c r="A19" t="s">
        <v>40</v>
      </c>
      <c s="6" t="s">
        <v>56</v>
      </c>
      <c s="6" t="s">
        <v>57</v>
      </c>
      <c t="s">
        <v>43</v>
      </c>
      <c s="24" t="s">
        <v>58</v>
      </c>
      <c s="25" t="s">
        <v>59</v>
      </c>
      <c s="26">
        <v>3</v>
      </c>
      <c s="25">
        <v>0</v>
      </c>
      <c s="25">
        <f>ROUND(G19*H19,6)</f>
      </c>
      <c r="L19" s="27">
        <v>0</v>
      </c>
      <c s="28">
        <f>ROUND(ROUND(L19,2)*ROUND(G19,3),2)</f>
      </c>
      <c s="25" t="s">
        <v>46</v>
      </c>
      <c>
        <f>(M19*21)/100</f>
      </c>
      <c t="s">
        <v>47</v>
      </c>
    </row>
    <row r="20" spans="1:5" ht="12.75" customHeight="1">
      <c r="A20" s="29" t="s">
        <v>48</v>
      </c>
      <c r="E20" s="30" t="s">
        <v>43</v>
      </c>
    </row>
    <row r="21" spans="1:5" ht="38.25" customHeight="1">
      <c r="A21" s="29" t="s">
        <v>49</v>
      </c>
      <c r="E21" s="31" t="s">
        <v>60</v>
      </c>
    </row>
    <row r="22" spans="5:5" ht="12.75" customHeight="1">
      <c r="E22" s="30" t="s">
        <v>43</v>
      </c>
    </row>
    <row r="23" spans="1:13" ht="12.75" customHeight="1">
      <c r="A23" t="s">
        <v>37</v>
      </c>
      <c r="C23" s="7" t="s">
        <v>61</v>
      </c>
      <c r="E23" s="32" t="s">
        <v>62</v>
      </c>
      <c r="J23" s="28">
        <f>0</f>
      </c>
      <c s="28">
        <f>0</f>
      </c>
      <c s="28">
        <f>0+L24</f>
      </c>
      <c s="28">
        <f>0+M24</f>
      </c>
    </row>
    <row r="24" spans="1:16" ht="12.75" customHeight="1">
      <c r="A24" t="s">
        <v>40</v>
      </c>
      <c s="6" t="s">
        <v>63</v>
      </c>
      <c s="6" t="s">
        <v>64</v>
      </c>
      <c t="s">
        <v>43</v>
      </c>
      <c s="24" t="s">
        <v>65</v>
      </c>
      <c s="25" t="s">
        <v>45</v>
      </c>
      <c s="26">
        <v>1</v>
      </c>
      <c s="25">
        <v>0</v>
      </c>
      <c s="25">
        <f>ROUND(G24*H24,6)</f>
      </c>
      <c r="L24" s="27">
        <v>0</v>
      </c>
      <c s="28">
        <f>ROUND(ROUND(L24,2)*ROUND(G24,3),2)</f>
      </c>
      <c s="25" t="s">
        <v>46</v>
      </c>
      <c>
        <f>(M24*21)/100</f>
      </c>
      <c t="s">
        <v>47</v>
      </c>
    </row>
    <row r="25" spans="1:5" ht="12.75" customHeight="1">
      <c r="A25" s="29" t="s">
        <v>48</v>
      </c>
      <c r="E25" s="30" t="s">
        <v>43</v>
      </c>
    </row>
    <row r="26" spans="1:5" ht="12.75" customHeight="1">
      <c r="A26" s="29" t="s">
        <v>49</v>
      </c>
      <c r="E26" s="31" t="s">
        <v>43</v>
      </c>
    </row>
    <row r="27" spans="5:5" ht="12.75" customHeight="1">
      <c r="E27" s="30" t="s">
        <v>43</v>
      </c>
    </row>
    <row r="28" spans="1:13" ht="12.75" customHeight="1">
      <c r="A28" t="s">
        <v>37</v>
      </c>
      <c r="C28" s="7" t="s">
        <v>66</v>
      </c>
      <c r="E28" s="32" t="s">
        <v>53</v>
      </c>
      <c r="J28" s="28">
        <f>0</f>
      </c>
      <c s="28">
        <f>0</f>
      </c>
      <c s="28">
        <f>0+L29</f>
      </c>
      <c s="28">
        <f>0+M29</f>
      </c>
    </row>
    <row r="29" spans="1:16" ht="12.75" customHeight="1">
      <c r="A29" t="s">
        <v>40</v>
      </c>
      <c s="6" t="s">
        <v>67</v>
      </c>
      <c s="6" t="s">
        <v>68</v>
      </c>
      <c t="s">
        <v>43</v>
      </c>
      <c s="24" t="s">
        <v>69</v>
      </c>
      <c s="25" t="s">
        <v>59</v>
      </c>
      <c s="26">
        <v>1</v>
      </c>
      <c s="25">
        <v>0</v>
      </c>
      <c s="25">
        <f>ROUND(G29*H29,6)</f>
      </c>
      <c r="L29" s="27">
        <v>0</v>
      </c>
      <c s="28">
        <f>ROUND(ROUND(L29,2)*ROUND(G29,3),2)</f>
      </c>
      <c s="25" t="s">
        <v>46</v>
      </c>
      <c>
        <f>(M29*21)/100</f>
      </c>
      <c t="s">
        <v>47</v>
      </c>
    </row>
    <row r="30" spans="1:5" ht="12.75" customHeight="1">
      <c r="A30" s="29" t="s">
        <v>48</v>
      </c>
      <c r="E30" s="30" t="s">
        <v>43</v>
      </c>
    </row>
    <row r="31" spans="1:5" ht="12.75" customHeight="1">
      <c r="A31" s="29" t="s">
        <v>49</v>
      </c>
      <c r="E31" s="31" t="s">
        <v>43</v>
      </c>
    </row>
    <row r="32" spans="5:5" ht="12.75" customHeight="1">
      <c r="E32" s="30" t="s">
        <v>43</v>
      </c>
    </row>
  </sheetData>
  <sheetProtection password="923D" sheet="1" objects="1" scenarios="1"/>
  <mergeCells count="17">
    <mergeCell ref="C1:C2"/>
    <mergeCell ref="E1:E2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J6:K6"/>
    <mergeCell ref="L6:M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14" width="16.7142857142857" customWidth="1"/>
    <col min="15" max="16" width="9.14285714285714" hidden="1" customWidth="1"/>
  </cols>
  <sheetData>
    <row r="1" spans="1:14" ht="25" customHeight="1">
      <c r="A1" s="12" t="s">
        <v>16</v>
      </c>
      <c s="2"/>
      <c s="2"/>
      <c s="2"/>
      <c s="3" t="s">
        <v>19</v>
      </c>
      <c s="2"/>
      <c s="2"/>
      <c s="2"/>
      <c s="2"/>
      <c s="2"/>
      <c s="2"/>
      <c s="2"/>
      <c s="2"/>
      <c s="2"/>
    </row>
    <row r="2" spans="1:14" ht="20" customHeight="1">
      <c r="A2" s="12"/>
      <c s="2"/>
      <c s="2"/>
      <c s="2"/>
      <c s="2"/>
      <c s="2"/>
      <c s="2"/>
      <c s="2"/>
      <c s="2"/>
      <c s="2"/>
      <c s="2"/>
      <c s="14"/>
      <c s="14"/>
      <c s="2"/>
    </row>
    <row r="3" spans="1:14" ht="15" customHeight="1">
      <c r="A3" s="12" t="s">
        <v>17</v>
      </c>
      <c s="16" t="s">
        <v>20</v>
      </c>
      <c s="20" t="s">
        <v>2</v>
      </c>
      <c r="E3" s="16" t="s">
        <v>3</v>
      </c>
      <c r="L3" s="13" t="s">
        <v>70</v>
      </c>
      <c s="33">
        <f>0+K8+K17+K26+K143+K196+K245+K266+K303+K312+K329+M8+M17+M26+M143+M196+M245+M266+M303+M312+M329</f>
      </c>
      <c s="15" t="s">
        <v>13</v>
      </c>
    </row>
    <row r="4" spans="1:5" ht="15" customHeight="1">
      <c r="A4" s="18" t="s">
        <v>18</v>
      </c>
      <c s="19" t="s">
        <v>21</v>
      </c>
      <c s="20" t="s">
        <v>70</v>
      </c>
      <c r="E4" s="19" t="s">
        <v>71</v>
      </c>
    </row>
    <row r="5" spans="1:14" ht="12.75" customHeight="1">
      <c r="A5" s="17" t="s">
        <v>22</v>
      </c>
      <c s="17" t="s">
        <v>23</v>
      </c>
      <c s="17" t="s">
        <v>24</v>
      </c>
      <c s="17" t="s">
        <v>25</v>
      </c>
      <c s="17" t="s">
        <v>26</v>
      </c>
      <c s="17" t="s">
        <v>27</v>
      </c>
      <c s="17" t="s">
        <v>28</v>
      </c>
      <c s="17" t="s">
        <v>29</v>
      </c>
      <c s="17" t="s">
        <v>30</v>
      </c>
      <c s="17" t="s">
        <v>31</v>
      </c>
      <c s="17"/>
      <c s="17"/>
      <c s="17"/>
      <c s="17" t="s">
        <v>36</v>
      </c>
    </row>
    <row r="6" spans="1:14" ht="12.75" customHeight="1">
      <c r="A6" s="17"/>
      <c s="17"/>
      <c s="17"/>
      <c s="17"/>
      <c s="17"/>
      <c s="17"/>
      <c s="17"/>
      <c s="17"/>
      <c s="17"/>
      <c s="17" t="s">
        <v>32</v>
      </c>
      <c s="17"/>
      <c s="17" t="s">
        <v>33</v>
      </c>
      <c s="17"/>
      <c s="17"/>
    </row>
    <row r="7" spans="1:14" ht="12.75" customHeight="1">
      <c r="A7" s="17"/>
      <c s="17"/>
      <c s="17"/>
      <c s="17"/>
      <c s="17"/>
      <c s="17"/>
      <c s="17"/>
      <c s="17"/>
      <c s="17"/>
      <c s="17" t="s">
        <v>34</v>
      </c>
      <c s="17" t="s">
        <v>35</v>
      </c>
      <c s="17" t="s">
        <v>34</v>
      </c>
      <c s="17" t="s">
        <v>35</v>
      </c>
      <c s="17"/>
    </row>
    <row r="8" spans="1:13" ht="12.75" customHeight="1">
      <c r="A8" t="s">
        <v>37</v>
      </c>
      <c r="C8" s="21" t="s">
        <v>56</v>
      </c>
      <c r="E8" s="23" t="s">
        <v>72</v>
      </c>
      <c r="J8" s="22">
        <f>0</f>
      </c>
      <c s="22">
        <f>0</f>
      </c>
      <c s="22">
        <f>0+L9+L13</f>
      </c>
      <c s="22">
        <f>0+M9+M13</f>
      </c>
    </row>
    <row r="9" spans="1:16" ht="12.75" customHeight="1">
      <c r="A9" t="s">
        <v>40</v>
      </c>
      <c s="6" t="s">
        <v>41</v>
      </c>
      <c s="6" t="s">
        <v>73</v>
      </c>
      <c t="s">
        <v>43</v>
      </c>
      <c s="24" t="s">
        <v>74</v>
      </c>
      <c s="25" t="s">
        <v>75</v>
      </c>
      <c s="26">
        <v>0.5</v>
      </c>
      <c s="25">
        <v>0</v>
      </c>
      <c s="25">
        <f>ROUND(G9*H9,6)</f>
      </c>
      <c r="L9" s="27">
        <v>0</v>
      </c>
      <c s="28">
        <f>ROUND(ROUND(L9,2)*ROUND(G9,3),2)</f>
      </c>
      <c s="25" t="s">
        <v>46</v>
      </c>
      <c>
        <f>(M9*21)/100</f>
      </c>
      <c t="s">
        <v>47</v>
      </c>
    </row>
    <row r="10" spans="1:5" ht="12.75" customHeight="1">
      <c r="A10" s="29" t="s">
        <v>48</v>
      </c>
      <c r="E10" s="30" t="s">
        <v>43</v>
      </c>
    </row>
    <row r="11" spans="1:5" ht="12.75" customHeight="1">
      <c r="A11" s="29" t="s">
        <v>49</v>
      </c>
      <c r="E11" s="31" t="s">
        <v>76</v>
      </c>
    </row>
    <row r="12" spans="5:5" ht="12.75" customHeight="1">
      <c r="E12" s="30" t="s">
        <v>43</v>
      </c>
    </row>
    <row r="13" spans="1:16" ht="12.75" customHeight="1">
      <c r="A13" t="s">
        <v>40</v>
      </c>
      <c s="6" t="s">
        <v>47</v>
      </c>
      <c s="6" t="s">
        <v>77</v>
      </c>
      <c t="s">
        <v>43</v>
      </c>
      <c s="24" t="s">
        <v>78</v>
      </c>
      <c s="25" t="s">
        <v>75</v>
      </c>
      <c s="26">
        <v>5.058</v>
      </c>
      <c s="25">
        <v>0</v>
      </c>
      <c s="25">
        <f>ROUND(G13*H13,6)</f>
      </c>
      <c r="L13" s="27">
        <v>0</v>
      </c>
      <c s="28">
        <f>ROUND(ROUND(L13,2)*ROUND(G13,3),2)</f>
      </c>
      <c s="25" t="s">
        <v>46</v>
      </c>
      <c>
        <f>(M13*21)/100</f>
      </c>
      <c t="s">
        <v>47</v>
      </c>
    </row>
    <row r="14" spans="1:5" ht="12.75" customHeight="1">
      <c r="A14" s="29" t="s">
        <v>48</v>
      </c>
      <c r="E14" s="30" t="s">
        <v>43</v>
      </c>
    </row>
    <row r="15" spans="1:5" ht="12.75" customHeight="1">
      <c r="A15" s="29" t="s">
        <v>49</v>
      </c>
      <c r="E15" s="31" t="s">
        <v>79</v>
      </c>
    </row>
    <row r="16" spans="5:5" ht="12.75" customHeight="1">
      <c r="E16" s="30" t="s">
        <v>43</v>
      </c>
    </row>
    <row r="17" spans="1:13" ht="12.75" customHeight="1">
      <c r="A17" t="s">
        <v>37</v>
      </c>
      <c r="C17" s="7" t="s">
        <v>80</v>
      </c>
      <c r="E17" s="32" t="s">
        <v>81</v>
      </c>
      <c r="J17" s="28">
        <f>0</f>
      </c>
      <c s="28">
        <f>0</f>
      </c>
      <c s="28">
        <f>0+L18+L22</f>
      </c>
      <c s="28">
        <f>0+M18+M22</f>
      </c>
    </row>
    <row r="18" spans="1:16" ht="12.75" customHeight="1">
      <c r="A18" t="s">
        <v>40</v>
      </c>
      <c s="6" t="s">
        <v>56</v>
      </c>
      <c s="6" t="s">
        <v>82</v>
      </c>
      <c t="s">
        <v>43</v>
      </c>
      <c s="24" t="s">
        <v>83</v>
      </c>
      <c s="25" t="s">
        <v>84</v>
      </c>
      <c s="26">
        <v>5.4</v>
      </c>
      <c s="25">
        <v>0</v>
      </c>
      <c s="25">
        <f>ROUND(G18*H18,6)</f>
      </c>
      <c r="L18" s="27">
        <v>0</v>
      </c>
      <c s="28">
        <f>ROUND(ROUND(L18,2)*ROUND(G18,3),2)</f>
      </c>
      <c s="25" t="s">
        <v>46</v>
      </c>
      <c>
        <f>(M18*21)/100</f>
      </c>
      <c t="s">
        <v>47</v>
      </c>
    </row>
    <row r="19" spans="1:5" ht="12.75" customHeight="1">
      <c r="A19" s="29" t="s">
        <v>48</v>
      </c>
      <c r="E19" s="30" t="s">
        <v>43</v>
      </c>
    </row>
    <row r="20" spans="1:5" ht="38.25" customHeight="1">
      <c r="A20" s="29" t="s">
        <v>49</v>
      </c>
      <c r="E20" s="31" t="s">
        <v>85</v>
      </c>
    </row>
    <row r="21" spans="5:5" ht="12.75" customHeight="1">
      <c r="E21" s="30" t="s">
        <v>43</v>
      </c>
    </row>
    <row r="22" spans="1:16" ht="12.75" customHeight="1">
      <c r="A22" t="s">
        <v>40</v>
      </c>
      <c s="6" t="s">
        <v>63</v>
      </c>
      <c s="6" t="s">
        <v>86</v>
      </c>
      <c t="s">
        <v>43</v>
      </c>
      <c s="24" t="s">
        <v>87</v>
      </c>
      <c s="25" t="s">
        <v>75</v>
      </c>
      <c s="26">
        <v>0.5</v>
      </c>
      <c s="25">
        <v>0</v>
      </c>
      <c s="25">
        <f>ROUND(G22*H22,6)</f>
      </c>
      <c r="L22" s="27">
        <v>0</v>
      </c>
      <c s="28">
        <f>ROUND(ROUND(L22,2)*ROUND(G22,3),2)</f>
      </c>
      <c s="25" t="s">
        <v>46</v>
      </c>
      <c>
        <f>(M22*21)/100</f>
      </c>
      <c t="s">
        <v>47</v>
      </c>
    </row>
    <row r="23" spans="1:5" ht="12.75" customHeight="1">
      <c r="A23" s="29" t="s">
        <v>48</v>
      </c>
      <c r="E23" s="30" t="s">
        <v>43</v>
      </c>
    </row>
    <row r="24" spans="1:5" ht="12.75" customHeight="1">
      <c r="A24" s="29" t="s">
        <v>49</v>
      </c>
      <c r="E24" s="31" t="s">
        <v>76</v>
      </c>
    </row>
    <row r="25" spans="5:5" ht="12.75" customHeight="1">
      <c r="E25" s="30" t="s">
        <v>43</v>
      </c>
    </row>
    <row r="26" spans="1:13" ht="12.75" customHeight="1">
      <c r="A26" t="s">
        <v>37</v>
      </c>
      <c r="C26" s="7" t="s">
        <v>88</v>
      </c>
      <c r="E26" s="32" t="s">
        <v>89</v>
      </c>
      <c r="J26" s="28">
        <f>0</f>
      </c>
      <c s="28">
        <f>0</f>
      </c>
      <c s="28">
        <f>0+L27+L31+L35+L39+L43+L47+L51+L55+L59+L63+L67+L71+L75+L79+L83+L87+L91+L95+L99+L103+L107+L111+L115+L119+L123+L127+L131+L135+L139</f>
      </c>
      <c s="28">
        <f>0+M27+M31+M35+M39+M43+M47+M51+M55+M59+M63+M67+M71+M75+M79+M83+M87+M91+M95+M99+M103+M107+M111+M115+M119+M123+M127+M131+M135+M139</f>
      </c>
    </row>
    <row r="27" spans="1:16" ht="12.75" customHeight="1">
      <c r="A27" t="s">
        <v>40</v>
      </c>
      <c s="6" t="s">
        <v>90</v>
      </c>
      <c s="6" t="s">
        <v>91</v>
      </c>
      <c t="s">
        <v>43</v>
      </c>
      <c s="24" t="s">
        <v>92</v>
      </c>
      <c s="25" t="s">
        <v>75</v>
      </c>
      <c s="26">
        <v>249.478</v>
      </c>
      <c s="25">
        <v>0</v>
      </c>
      <c s="25">
        <f>ROUND(G27*H27,6)</f>
      </c>
      <c r="L27" s="27">
        <v>0</v>
      </c>
      <c s="28">
        <f>ROUND(ROUND(L27,2)*ROUND(G27,3),2)</f>
      </c>
      <c s="25" t="s">
        <v>46</v>
      </c>
      <c>
        <f>(M27*21)/100</f>
      </c>
      <c t="s">
        <v>47</v>
      </c>
    </row>
    <row r="28" spans="1:5" ht="12.75" customHeight="1">
      <c r="A28" s="29" t="s">
        <v>48</v>
      </c>
      <c r="E28" s="30" t="s">
        <v>43</v>
      </c>
    </row>
    <row r="29" spans="1:5" ht="76.5" customHeight="1">
      <c r="A29" s="29" t="s">
        <v>49</v>
      </c>
      <c r="E29" s="31" t="s">
        <v>93</v>
      </c>
    </row>
    <row r="30" spans="5:5" ht="12.75" customHeight="1">
      <c r="E30" s="30" t="s">
        <v>43</v>
      </c>
    </row>
    <row r="31" spans="1:16" ht="12.75" customHeight="1">
      <c r="A31" t="s">
        <v>40</v>
      </c>
      <c s="6" t="s">
        <v>94</v>
      </c>
      <c s="6" t="s">
        <v>95</v>
      </c>
      <c t="s">
        <v>43</v>
      </c>
      <c s="24" t="s">
        <v>96</v>
      </c>
      <c s="25" t="s">
        <v>97</v>
      </c>
      <c s="26">
        <v>0.374</v>
      </c>
      <c s="25">
        <v>0</v>
      </c>
      <c s="25">
        <f>ROUND(G31*H31,6)</f>
      </c>
      <c r="L31" s="27">
        <v>0</v>
      </c>
      <c s="28">
        <f>ROUND(ROUND(L31,2)*ROUND(G31,3),2)</f>
      </c>
      <c s="25" t="s">
        <v>46</v>
      </c>
      <c>
        <f>(M31*21)/100</f>
      </c>
      <c t="s">
        <v>47</v>
      </c>
    </row>
    <row r="32" spans="1:5" ht="12.75" customHeight="1">
      <c r="A32" s="29" t="s">
        <v>48</v>
      </c>
      <c r="E32" s="30" t="s">
        <v>43</v>
      </c>
    </row>
    <row r="33" spans="1:5" ht="12.75" customHeight="1">
      <c r="A33" s="29" t="s">
        <v>49</v>
      </c>
      <c r="E33" s="31" t="s">
        <v>98</v>
      </c>
    </row>
    <row r="34" spans="5:5" ht="12.75" customHeight="1">
      <c r="E34" s="30" t="s">
        <v>43</v>
      </c>
    </row>
    <row r="35" spans="1:16" ht="12.75" customHeight="1">
      <c r="A35" t="s">
        <v>40</v>
      </c>
      <c s="6" t="s">
        <v>99</v>
      </c>
      <c s="6" t="s">
        <v>100</v>
      </c>
      <c t="s">
        <v>43</v>
      </c>
      <c s="24" t="s">
        <v>101</v>
      </c>
      <c s="25" t="s">
        <v>75</v>
      </c>
      <c s="26">
        <v>124.739</v>
      </c>
      <c s="25">
        <v>0</v>
      </c>
      <c s="25">
        <f>ROUND(G35*H35,6)</f>
      </c>
      <c r="L35" s="27">
        <v>0</v>
      </c>
      <c s="28">
        <f>ROUND(ROUND(L35,2)*ROUND(G35,3),2)</f>
      </c>
      <c s="25" t="s">
        <v>46</v>
      </c>
      <c>
        <f>(M35*21)/100</f>
      </c>
      <c t="s">
        <v>47</v>
      </c>
    </row>
    <row r="36" spans="1:5" ht="12.75" customHeight="1">
      <c r="A36" s="29" t="s">
        <v>48</v>
      </c>
      <c r="E36" s="30" t="s">
        <v>43</v>
      </c>
    </row>
    <row r="37" spans="1:5" ht="38.25" customHeight="1">
      <c r="A37" s="29" t="s">
        <v>49</v>
      </c>
      <c r="E37" s="31" t="s">
        <v>102</v>
      </c>
    </row>
    <row r="38" spans="5:5" ht="12.75" customHeight="1">
      <c r="E38" s="30" t="s">
        <v>43</v>
      </c>
    </row>
    <row r="39" spans="1:16" ht="12.75" customHeight="1">
      <c r="A39" t="s">
        <v>40</v>
      </c>
      <c s="6" t="s">
        <v>103</v>
      </c>
      <c s="6" t="s">
        <v>104</v>
      </c>
      <c t="s">
        <v>41</v>
      </c>
      <c s="24" t="s">
        <v>105</v>
      </c>
      <c s="25" t="s">
        <v>75</v>
      </c>
      <c s="26">
        <v>143.45</v>
      </c>
      <c s="25">
        <v>0</v>
      </c>
      <c s="25">
        <f>ROUND(G39*H39,6)</f>
      </c>
      <c r="L39" s="27">
        <v>0</v>
      </c>
      <c s="28">
        <f>ROUND(ROUND(L39,2)*ROUND(G39,3),2)</f>
      </c>
      <c s="25" t="s">
        <v>46</v>
      </c>
      <c>
        <f>(M39*21)/100</f>
      </c>
      <c t="s">
        <v>47</v>
      </c>
    </row>
    <row r="40" spans="1:5" ht="12.75" customHeight="1">
      <c r="A40" s="29" t="s">
        <v>48</v>
      </c>
      <c r="E40" s="30" t="s">
        <v>43</v>
      </c>
    </row>
    <row r="41" spans="1:5" ht="12.75" customHeight="1">
      <c r="A41" s="29" t="s">
        <v>49</v>
      </c>
      <c r="E41" s="31" t="s">
        <v>106</v>
      </c>
    </row>
    <row r="42" spans="5:5" ht="12.75" customHeight="1">
      <c r="E42" s="30" t="s">
        <v>43</v>
      </c>
    </row>
    <row r="43" spans="1:16" ht="12.75" customHeight="1">
      <c r="A43" t="s">
        <v>40</v>
      </c>
      <c s="6" t="s">
        <v>107</v>
      </c>
      <c s="6" t="s">
        <v>108</v>
      </c>
      <c t="s">
        <v>43</v>
      </c>
      <c s="24" t="s">
        <v>109</v>
      </c>
      <c s="25" t="s">
        <v>84</v>
      </c>
      <c s="26">
        <v>89.099</v>
      </c>
      <c s="25">
        <v>0</v>
      </c>
      <c s="25">
        <f>ROUND(G43*H43,6)</f>
      </c>
      <c r="L43" s="27">
        <v>0</v>
      </c>
      <c s="28">
        <f>ROUND(ROUND(L43,2)*ROUND(G43,3),2)</f>
      </c>
      <c s="25" t="s">
        <v>46</v>
      </c>
      <c>
        <f>(M43*21)/100</f>
      </c>
      <c t="s">
        <v>47</v>
      </c>
    </row>
    <row r="44" spans="1:5" ht="12.75" customHeight="1">
      <c r="A44" s="29" t="s">
        <v>48</v>
      </c>
      <c r="E44" s="30" t="s">
        <v>43</v>
      </c>
    </row>
    <row r="45" spans="1:5" ht="38.25" customHeight="1">
      <c r="A45" s="29" t="s">
        <v>49</v>
      </c>
      <c r="E45" s="31" t="s">
        <v>110</v>
      </c>
    </row>
    <row r="46" spans="5:5" ht="12.75" customHeight="1">
      <c r="E46" s="30" t="s">
        <v>43</v>
      </c>
    </row>
    <row r="47" spans="1:16" ht="12.75" customHeight="1">
      <c r="A47" t="s">
        <v>40</v>
      </c>
      <c s="6" t="s">
        <v>111</v>
      </c>
      <c s="6" t="s">
        <v>112</v>
      </c>
      <c t="s">
        <v>43</v>
      </c>
      <c s="24" t="s">
        <v>113</v>
      </c>
      <c s="25" t="s">
        <v>75</v>
      </c>
      <c s="26">
        <v>12.543</v>
      </c>
      <c s="25">
        <v>0</v>
      </c>
      <c s="25">
        <f>ROUND(G47*H47,6)</f>
      </c>
      <c r="L47" s="27">
        <v>0</v>
      </c>
      <c s="28">
        <f>ROUND(ROUND(L47,2)*ROUND(G47,3),2)</f>
      </c>
      <c s="25" t="s">
        <v>46</v>
      </c>
      <c>
        <f>(M47*21)/100</f>
      </c>
      <c t="s">
        <v>47</v>
      </c>
    </row>
    <row r="48" spans="1:5" ht="12.75" customHeight="1">
      <c r="A48" s="29" t="s">
        <v>48</v>
      </c>
      <c r="E48" s="30" t="s">
        <v>43</v>
      </c>
    </row>
    <row r="49" spans="1:5" ht="38.25" customHeight="1">
      <c r="A49" s="29" t="s">
        <v>49</v>
      </c>
      <c r="E49" s="31" t="s">
        <v>114</v>
      </c>
    </row>
    <row r="50" spans="5:5" ht="12.75" customHeight="1">
      <c r="E50" s="30" t="s">
        <v>43</v>
      </c>
    </row>
    <row r="51" spans="1:16" ht="12.75" customHeight="1">
      <c r="A51" t="s">
        <v>40</v>
      </c>
      <c s="6" t="s">
        <v>115</v>
      </c>
      <c s="6" t="s">
        <v>116</v>
      </c>
      <c t="s">
        <v>43</v>
      </c>
      <c s="24" t="s">
        <v>117</v>
      </c>
      <c s="25" t="s">
        <v>59</v>
      </c>
      <c s="26">
        <v>3.418</v>
      </c>
      <c s="25">
        <v>0</v>
      </c>
      <c s="25">
        <f>ROUND(G51*H51,6)</f>
      </c>
      <c r="L51" s="27">
        <v>0</v>
      </c>
      <c s="28">
        <f>ROUND(ROUND(L51,2)*ROUND(G51,3),2)</f>
      </c>
      <c s="25" t="s">
        <v>46</v>
      </c>
      <c>
        <f>(M51*21)/100</f>
      </c>
      <c t="s">
        <v>47</v>
      </c>
    </row>
    <row r="52" spans="1:5" ht="12.75" customHeight="1">
      <c r="A52" s="29" t="s">
        <v>48</v>
      </c>
      <c r="E52" s="30" t="s">
        <v>43</v>
      </c>
    </row>
    <row r="53" spans="1:5" ht="12.75" customHeight="1">
      <c r="A53" s="29" t="s">
        <v>49</v>
      </c>
      <c r="E53" s="31" t="s">
        <v>118</v>
      </c>
    </row>
    <row r="54" spans="5:5" ht="12.75" customHeight="1">
      <c r="E54" s="30" t="s">
        <v>43</v>
      </c>
    </row>
    <row r="55" spans="1:16" ht="12.75" customHeight="1">
      <c r="A55" t="s">
        <v>40</v>
      </c>
      <c s="6" t="s">
        <v>119</v>
      </c>
      <c s="6" t="s">
        <v>120</v>
      </c>
      <c t="s">
        <v>43</v>
      </c>
      <c s="24" t="s">
        <v>121</v>
      </c>
      <c s="25" t="s">
        <v>59</v>
      </c>
      <c s="26">
        <v>50.17</v>
      </c>
      <c s="25">
        <v>0</v>
      </c>
      <c s="25">
        <f>ROUND(G55*H55,6)</f>
      </c>
      <c r="L55" s="27">
        <v>0</v>
      </c>
      <c s="28">
        <f>ROUND(ROUND(L55,2)*ROUND(G55,3),2)</f>
      </c>
      <c s="25" t="s">
        <v>46</v>
      </c>
      <c>
        <f>(M55*21)/100</f>
      </c>
      <c t="s">
        <v>47</v>
      </c>
    </row>
    <row r="56" spans="1:5" ht="12.75" customHeight="1">
      <c r="A56" s="29" t="s">
        <v>48</v>
      </c>
      <c r="E56" s="30" t="s">
        <v>43</v>
      </c>
    </row>
    <row r="57" spans="1:5" ht="51" customHeight="1">
      <c r="A57" s="29" t="s">
        <v>49</v>
      </c>
      <c r="E57" s="31" t="s">
        <v>122</v>
      </c>
    </row>
    <row r="58" spans="5:5" ht="12.75" customHeight="1">
      <c r="E58" s="30" t="s">
        <v>43</v>
      </c>
    </row>
    <row r="59" spans="1:16" ht="12.75" customHeight="1">
      <c r="A59" t="s">
        <v>40</v>
      </c>
      <c s="6" t="s">
        <v>123</v>
      </c>
      <c s="6" t="s">
        <v>124</v>
      </c>
      <c t="s">
        <v>43</v>
      </c>
      <c s="24" t="s">
        <v>125</v>
      </c>
      <c s="25" t="s">
        <v>75</v>
      </c>
      <c s="26">
        <v>95.604</v>
      </c>
      <c s="25">
        <v>0</v>
      </c>
      <c s="25">
        <f>ROUND(G59*H59,6)</f>
      </c>
      <c r="L59" s="27">
        <v>0</v>
      </c>
      <c s="28">
        <f>ROUND(ROUND(L59,2)*ROUND(G59,3),2)</f>
      </c>
      <c s="25" t="s">
        <v>46</v>
      </c>
      <c>
        <f>(M59*21)/100</f>
      </c>
      <c t="s">
        <v>47</v>
      </c>
    </row>
    <row r="60" spans="1:5" ht="25.5" customHeight="1">
      <c r="A60" s="29" t="s">
        <v>48</v>
      </c>
      <c r="E60" s="30" t="s">
        <v>126</v>
      </c>
    </row>
    <row r="61" spans="1:5" ht="76.5" customHeight="1">
      <c r="A61" s="29" t="s">
        <v>49</v>
      </c>
      <c r="E61" s="31" t="s">
        <v>127</v>
      </c>
    </row>
    <row r="62" spans="5:5" ht="12.75" customHeight="1">
      <c r="E62" s="30" t="s">
        <v>43</v>
      </c>
    </row>
    <row r="63" spans="1:16" ht="12.75" customHeight="1">
      <c r="A63" t="s">
        <v>40</v>
      </c>
      <c s="6" t="s">
        <v>128</v>
      </c>
      <c s="6" t="s">
        <v>129</v>
      </c>
      <c t="s">
        <v>43</v>
      </c>
      <c s="24" t="s">
        <v>130</v>
      </c>
      <c s="25" t="s">
        <v>75</v>
      </c>
      <c s="26">
        <v>109.945</v>
      </c>
      <c s="25">
        <v>0</v>
      </c>
      <c s="25">
        <f>ROUND(G63*H63,6)</f>
      </c>
      <c r="L63" s="27">
        <v>0</v>
      </c>
      <c s="28">
        <f>ROUND(ROUND(L63,2)*ROUND(G63,3),2)</f>
      </c>
      <c s="25" t="s">
        <v>46</v>
      </c>
      <c>
        <f>(M63*21)/100</f>
      </c>
      <c t="s">
        <v>47</v>
      </c>
    </row>
    <row r="64" spans="1:5" ht="12.75" customHeight="1">
      <c r="A64" s="29" t="s">
        <v>48</v>
      </c>
      <c r="E64" s="30" t="s">
        <v>43</v>
      </c>
    </row>
    <row r="65" spans="1:5" ht="12.75" customHeight="1">
      <c r="A65" s="29" t="s">
        <v>49</v>
      </c>
      <c r="E65" s="31" t="s">
        <v>131</v>
      </c>
    </row>
    <row r="66" spans="5:5" ht="12.75" customHeight="1">
      <c r="E66" s="30" t="s">
        <v>43</v>
      </c>
    </row>
    <row r="67" spans="1:16" ht="12.75" customHeight="1">
      <c r="A67" t="s">
        <v>40</v>
      </c>
      <c s="6" t="s">
        <v>132</v>
      </c>
      <c s="6" t="s">
        <v>133</v>
      </c>
      <c t="s">
        <v>43</v>
      </c>
      <c s="24" t="s">
        <v>125</v>
      </c>
      <c s="25" t="s">
        <v>75</v>
      </c>
      <c s="26">
        <v>25.135</v>
      </c>
      <c s="25">
        <v>0</v>
      </c>
      <c s="25">
        <f>ROUND(G67*H67,6)</f>
      </c>
      <c r="L67" s="27">
        <v>0</v>
      </c>
      <c s="28">
        <f>ROUND(ROUND(L67,2)*ROUND(G67,3),2)</f>
      </c>
      <c s="25" t="s">
        <v>46</v>
      </c>
      <c>
        <f>(M67*21)/100</f>
      </c>
      <c t="s">
        <v>47</v>
      </c>
    </row>
    <row r="68" spans="1:5" ht="25.5" customHeight="1">
      <c r="A68" s="29" t="s">
        <v>48</v>
      </c>
      <c r="E68" s="30" t="s">
        <v>134</v>
      </c>
    </row>
    <row r="69" spans="1:5" ht="25.5" customHeight="1">
      <c r="A69" s="29" t="s">
        <v>49</v>
      </c>
      <c r="E69" s="31" t="s">
        <v>135</v>
      </c>
    </row>
    <row r="70" spans="5:5" ht="12.75" customHeight="1">
      <c r="E70" s="30" t="s">
        <v>43</v>
      </c>
    </row>
    <row r="71" spans="1:16" ht="12.75" customHeight="1">
      <c r="A71" t="s">
        <v>40</v>
      </c>
      <c s="6" t="s">
        <v>136</v>
      </c>
      <c s="6" t="s">
        <v>129</v>
      </c>
      <c t="s">
        <v>41</v>
      </c>
      <c s="24" t="s">
        <v>130</v>
      </c>
      <c s="25" t="s">
        <v>75</v>
      </c>
      <c s="26">
        <v>28.905</v>
      </c>
      <c s="25">
        <v>0</v>
      </c>
      <c s="25">
        <f>ROUND(G71*H71,6)</f>
      </c>
      <c r="L71" s="27">
        <v>0</v>
      </c>
      <c s="28">
        <f>ROUND(ROUND(L71,2)*ROUND(G71,3),2)</f>
      </c>
      <c s="25" t="s">
        <v>46</v>
      </c>
      <c>
        <f>(M71*21)/100</f>
      </c>
      <c t="s">
        <v>47</v>
      </c>
    </row>
    <row r="72" spans="1:5" ht="12.75" customHeight="1">
      <c r="A72" s="29" t="s">
        <v>48</v>
      </c>
      <c r="E72" s="30" t="s">
        <v>43</v>
      </c>
    </row>
    <row r="73" spans="1:5" ht="12.75" customHeight="1">
      <c r="A73" s="29" t="s">
        <v>49</v>
      </c>
      <c r="E73" s="31" t="s">
        <v>137</v>
      </c>
    </row>
    <row r="74" spans="5:5" ht="12.75" customHeight="1">
      <c r="E74" s="30" t="s">
        <v>43</v>
      </c>
    </row>
    <row r="75" spans="1:16" ht="12.75" customHeight="1">
      <c r="A75" t="s">
        <v>40</v>
      </c>
      <c s="6" t="s">
        <v>138</v>
      </c>
      <c s="6" t="s">
        <v>139</v>
      </c>
      <c t="s">
        <v>43</v>
      </c>
      <c s="24" t="s">
        <v>125</v>
      </c>
      <c s="25" t="s">
        <v>75</v>
      </c>
      <c s="26">
        <v>4</v>
      </c>
      <c s="25">
        <v>0</v>
      </c>
      <c s="25">
        <f>ROUND(G75*H75,6)</f>
      </c>
      <c r="L75" s="27">
        <v>0</v>
      </c>
      <c s="28">
        <f>ROUND(ROUND(L75,2)*ROUND(G75,3),2)</f>
      </c>
      <c s="25" t="s">
        <v>46</v>
      </c>
      <c>
        <f>(M75*21)/100</f>
      </c>
      <c t="s">
        <v>47</v>
      </c>
    </row>
    <row r="76" spans="1:5" ht="25.5" customHeight="1">
      <c r="A76" s="29" t="s">
        <v>48</v>
      </c>
      <c r="E76" s="30" t="s">
        <v>140</v>
      </c>
    </row>
    <row r="77" spans="1:5" ht="12.75" customHeight="1">
      <c r="A77" s="29" t="s">
        <v>49</v>
      </c>
      <c r="E77" s="31" t="s">
        <v>141</v>
      </c>
    </row>
    <row r="78" spans="5:5" ht="12.75" customHeight="1">
      <c r="E78" s="30" t="s">
        <v>43</v>
      </c>
    </row>
    <row r="79" spans="1:16" ht="12.75" customHeight="1">
      <c r="A79" t="s">
        <v>40</v>
      </c>
      <c s="6" t="s">
        <v>142</v>
      </c>
      <c s="6" t="s">
        <v>129</v>
      </c>
      <c t="s">
        <v>47</v>
      </c>
      <c s="24" t="s">
        <v>130</v>
      </c>
      <c s="25" t="s">
        <v>75</v>
      </c>
      <c s="26">
        <v>4.6</v>
      </c>
      <c s="25">
        <v>0</v>
      </c>
      <c s="25">
        <f>ROUND(G79*H79,6)</f>
      </c>
      <c r="L79" s="27">
        <v>0</v>
      </c>
      <c s="28">
        <f>ROUND(ROUND(L79,2)*ROUND(G79,3),2)</f>
      </c>
      <c s="25" t="s">
        <v>46</v>
      </c>
      <c>
        <f>(M79*21)/100</f>
      </c>
      <c t="s">
        <v>47</v>
      </c>
    </row>
    <row r="80" spans="1:5" ht="12.75" customHeight="1">
      <c r="A80" s="29" t="s">
        <v>48</v>
      </c>
      <c r="E80" s="30" t="s">
        <v>43</v>
      </c>
    </row>
    <row r="81" spans="1:5" ht="12.75" customHeight="1">
      <c r="A81" s="29" t="s">
        <v>49</v>
      </c>
      <c r="E81" s="31" t="s">
        <v>143</v>
      </c>
    </row>
    <row r="82" spans="5:5" ht="12.75" customHeight="1">
      <c r="E82" s="30" t="s">
        <v>43</v>
      </c>
    </row>
    <row r="83" spans="1:16" ht="12.75" customHeight="1">
      <c r="A83" t="s">
        <v>40</v>
      </c>
      <c s="6" t="s">
        <v>144</v>
      </c>
      <c s="6" t="s">
        <v>145</v>
      </c>
      <c t="s">
        <v>43</v>
      </c>
      <c s="24" t="s">
        <v>146</v>
      </c>
      <c s="25" t="s">
        <v>75</v>
      </c>
      <c s="26">
        <v>249.478</v>
      </c>
      <c s="25">
        <v>0</v>
      </c>
      <c s="25">
        <f>ROUND(G83*H83,6)</f>
      </c>
      <c r="L83" s="27">
        <v>0</v>
      </c>
      <c s="28">
        <f>ROUND(ROUND(L83,2)*ROUND(G83,3),2)</f>
      </c>
      <c s="25" t="s">
        <v>46</v>
      </c>
      <c>
        <f>(M83*21)/100</f>
      </c>
      <c t="s">
        <v>47</v>
      </c>
    </row>
    <row r="84" spans="1:5" ht="12.75" customHeight="1">
      <c r="A84" s="29" t="s">
        <v>48</v>
      </c>
      <c r="E84" s="30" t="s">
        <v>43</v>
      </c>
    </row>
    <row r="85" spans="1:5" ht="38.25" customHeight="1">
      <c r="A85" s="29" t="s">
        <v>49</v>
      </c>
      <c r="E85" s="31" t="s">
        <v>147</v>
      </c>
    </row>
    <row r="86" spans="5:5" ht="12.75" customHeight="1">
      <c r="E86" s="30" t="s">
        <v>43</v>
      </c>
    </row>
    <row r="87" spans="1:16" ht="12.75" customHeight="1">
      <c r="A87" t="s">
        <v>40</v>
      </c>
      <c s="6" t="s">
        <v>148</v>
      </c>
      <c s="6" t="s">
        <v>149</v>
      </c>
      <c t="s">
        <v>43</v>
      </c>
      <c s="24" t="s">
        <v>150</v>
      </c>
      <c s="25" t="s">
        <v>75</v>
      </c>
      <c s="26">
        <v>286.9</v>
      </c>
      <c s="25">
        <v>0</v>
      </c>
      <c s="25">
        <f>ROUND(G87*H87,6)</f>
      </c>
      <c r="L87" s="27">
        <v>0</v>
      </c>
      <c s="28">
        <f>ROUND(ROUND(L87,2)*ROUND(G87,3),2)</f>
      </c>
      <c s="25" t="s">
        <v>46</v>
      </c>
      <c>
        <f>(M87*21)/100</f>
      </c>
      <c t="s">
        <v>47</v>
      </c>
    </row>
    <row r="88" spans="1:5" ht="12.75" customHeight="1">
      <c r="A88" s="29" t="s">
        <v>48</v>
      </c>
      <c r="E88" s="30" t="s">
        <v>43</v>
      </c>
    </row>
    <row r="89" spans="1:5" ht="12.75" customHeight="1">
      <c r="A89" s="29" t="s">
        <v>49</v>
      </c>
      <c r="E89" s="31" t="s">
        <v>151</v>
      </c>
    </row>
    <row r="90" spans="5:5" ht="12.75" customHeight="1">
      <c r="E90" s="30" t="s">
        <v>43</v>
      </c>
    </row>
    <row r="91" spans="1:16" ht="12.75" customHeight="1">
      <c r="A91" t="s">
        <v>40</v>
      </c>
      <c s="6" t="s">
        <v>152</v>
      </c>
      <c s="6" t="s">
        <v>153</v>
      </c>
      <c t="s">
        <v>43</v>
      </c>
      <c s="24" t="s">
        <v>154</v>
      </c>
      <c s="25" t="s">
        <v>75</v>
      </c>
      <c s="26">
        <v>124.739</v>
      </c>
      <c s="25">
        <v>0</v>
      </c>
      <c s="25">
        <f>ROUND(G91*H91,6)</f>
      </c>
      <c r="L91" s="27">
        <v>0</v>
      </c>
      <c s="28">
        <f>ROUND(ROUND(L91,2)*ROUND(G91,3),2)</f>
      </c>
      <c s="25" t="s">
        <v>46</v>
      </c>
      <c>
        <f>(M91*21)/100</f>
      </c>
      <c t="s">
        <v>47</v>
      </c>
    </row>
    <row r="92" spans="1:5" ht="12.75" customHeight="1">
      <c r="A92" s="29" t="s">
        <v>48</v>
      </c>
      <c r="E92" s="30" t="s">
        <v>43</v>
      </c>
    </row>
    <row r="93" spans="1:5" ht="25.5" customHeight="1">
      <c r="A93" s="29" t="s">
        <v>49</v>
      </c>
      <c r="E93" s="31" t="s">
        <v>155</v>
      </c>
    </row>
    <row r="94" spans="5:5" ht="12.75" customHeight="1">
      <c r="E94" s="30" t="s">
        <v>43</v>
      </c>
    </row>
    <row r="95" spans="1:16" ht="12.75" customHeight="1">
      <c r="A95" t="s">
        <v>40</v>
      </c>
      <c s="6" t="s">
        <v>156</v>
      </c>
      <c s="6" t="s">
        <v>157</v>
      </c>
      <c t="s">
        <v>43</v>
      </c>
      <c s="24" t="s">
        <v>158</v>
      </c>
      <c s="25" t="s">
        <v>75</v>
      </c>
      <c s="26">
        <v>143.45</v>
      </c>
      <c s="25">
        <v>0</v>
      </c>
      <c s="25">
        <f>ROUND(G95*H95,6)</f>
      </c>
      <c r="L95" s="27">
        <v>0</v>
      </c>
      <c s="28">
        <f>ROUND(ROUND(L95,2)*ROUND(G95,3),2)</f>
      </c>
      <c s="25" t="s">
        <v>46</v>
      </c>
      <c>
        <f>(M95*21)/100</f>
      </c>
      <c t="s">
        <v>47</v>
      </c>
    </row>
    <row r="96" spans="1:5" ht="12.75" customHeight="1">
      <c r="A96" s="29" t="s">
        <v>48</v>
      </c>
      <c r="E96" s="30" t="s">
        <v>43</v>
      </c>
    </row>
    <row r="97" spans="1:5" ht="12.75" customHeight="1">
      <c r="A97" s="29" t="s">
        <v>49</v>
      </c>
      <c r="E97" s="31" t="s">
        <v>106</v>
      </c>
    </row>
    <row r="98" spans="5:5" ht="12.75" customHeight="1">
      <c r="E98" s="30" t="s">
        <v>43</v>
      </c>
    </row>
    <row r="99" spans="1:16" ht="12.75" customHeight="1">
      <c r="A99" t="s">
        <v>40</v>
      </c>
      <c s="6" t="s">
        <v>159</v>
      </c>
      <c s="6" t="s">
        <v>160</v>
      </c>
      <c t="s">
        <v>43</v>
      </c>
      <c s="24" t="s">
        <v>161</v>
      </c>
      <c s="25" t="s">
        <v>75</v>
      </c>
      <c s="26">
        <v>5.058</v>
      </c>
      <c s="25">
        <v>0</v>
      </c>
      <c s="25">
        <f>ROUND(G99*H99,6)</f>
      </c>
      <c r="L99" s="27">
        <v>0</v>
      </c>
      <c s="28">
        <f>ROUND(ROUND(L99,2)*ROUND(G99,3),2)</f>
      </c>
      <c s="25" t="s">
        <v>46</v>
      </c>
      <c>
        <f>(M99*21)/100</f>
      </c>
      <c t="s">
        <v>47</v>
      </c>
    </row>
    <row r="100" spans="1:5" ht="12.75" customHeight="1">
      <c r="A100" s="29" t="s">
        <v>48</v>
      </c>
      <c r="E100" s="30" t="s">
        <v>43</v>
      </c>
    </row>
    <row r="101" spans="1:5" ht="12.75" customHeight="1">
      <c r="A101" s="29" t="s">
        <v>49</v>
      </c>
      <c r="E101" s="31" t="s">
        <v>79</v>
      </c>
    </row>
    <row r="102" spans="5:5" ht="12.75" customHeight="1">
      <c r="E102" s="30" t="s">
        <v>43</v>
      </c>
    </row>
    <row r="103" spans="1:16" ht="12.75" customHeight="1">
      <c r="A103" t="s">
        <v>40</v>
      </c>
      <c s="6" t="s">
        <v>162</v>
      </c>
      <c s="6" t="s">
        <v>157</v>
      </c>
      <c t="s">
        <v>41</v>
      </c>
      <c s="24" t="s">
        <v>158</v>
      </c>
      <c s="25" t="s">
        <v>75</v>
      </c>
      <c s="26">
        <v>5.817</v>
      </c>
      <c s="25">
        <v>0</v>
      </c>
      <c s="25">
        <f>ROUND(G103*H103,6)</f>
      </c>
      <c r="L103" s="27">
        <v>0</v>
      </c>
      <c s="28">
        <f>ROUND(ROUND(L103,2)*ROUND(G103,3),2)</f>
      </c>
      <c s="25" t="s">
        <v>46</v>
      </c>
      <c>
        <f>(M103*21)/100</f>
      </c>
      <c t="s">
        <v>47</v>
      </c>
    </row>
    <row r="104" spans="1:5" ht="12.75" customHeight="1">
      <c r="A104" s="29" t="s">
        <v>48</v>
      </c>
      <c r="E104" s="30" t="s">
        <v>43</v>
      </c>
    </row>
    <row r="105" spans="1:5" ht="12.75" customHeight="1">
      <c r="A105" s="29" t="s">
        <v>49</v>
      </c>
      <c r="E105" s="31" t="s">
        <v>163</v>
      </c>
    </row>
    <row r="106" spans="5:5" ht="12.75" customHeight="1">
      <c r="E106" s="30" t="s">
        <v>43</v>
      </c>
    </row>
    <row r="107" spans="1:16" ht="12.75" customHeight="1">
      <c r="A107" t="s">
        <v>40</v>
      </c>
      <c s="6" t="s">
        <v>164</v>
      </c>
      <c s="6" t="s">
        <v>165</v>
      </c>
      <c t="s">
        <v>43</v>
      </c>
      <c s="24" t="s">
        <v>166</v>
      </c>
      <c s="25" t="s">
        <v>75</v>
      </c>
      <c s="26">
        <v>124.739</v>
      </c>
      <c s="25">
        <v>0</v>
      </c>
      <c s="25">
        <f>ROUND(G107*H107,6)</f>
      </c>
      <c r="L107" s="27">
        <v>0</v>
      </c>
      <c s="28">
        <f>ROUND(ROUND(L107,2)*ROUND(G107,3),2)</f>
      </c>
      <c s="25" t="s">
        <v>46</v>
      </c>
      <c>
        <f>(M107*21)/100</f>
      </c>
      <c t="s">
        <v>47</v>
      </c>
    </row>
    <row r="108" spans="1:5" ht="12.75" customHeight="1">
      <c r="A108" s="29" t="s">
        <v>48</v>
      </c>
      <c r="E108" s="30" t="s">
        <v>43</v>
      </c>
    </row>
    <row r="109" spans="1:5" ht="25.5" customHeight="1">
      <c r="A109" s="29" t="s">
        <v>49</v>
      </c>
      <c r="E109" s="31" t="s">
        <v>155</v>
      </c>
    </row>
    <row r="110" spans="5:5" ht="12.75" customHeight="1">
      <c r="E110" s="30" t="s">
        <v>43</v>
      </c>
    </row>
    <row r="111" spans="1:16" ht="12.75" customHeight="1">
      <c r="A111" t="s">
        <v>40</v>
      </c>
      <c s="6" t="s">
        <v>167</v>
      </c>
      <c s="6" t="s">
        <v>168</v>
      </c>
      <c t="s">
        <v>43</v>
      </c>
      <c s="24" t="s">
        <v>169</v>
      </c>
      <c s="25" t="s">
        <v>75</v>
      </c>
      <c s="26">
        <v>124.739</v>
      </c>
      <c s="25">
        <v>0</v>
      </c>
      <c s="25">
        <f>ROUND(G111*H111,6)</f>
      </c>
      <c r="L111" s="27">
        <v>0</v>
      </c>
      <c s="28">
        <f>ROUND(ROUND(L111,2)*ROUND(G111,3),2)</f>
      </c>
      <c s="25" t="s">
        <v>46</v>
      </c>
      <c>
        <f>(M111*21)/100</f>
      </c>
      <c t="s">
        <v>47</v>
      </c>
    </row>
    <row r="112" spans="1:5" ht="12.75" customHeight="1">
      <c r="A112" s="29" t="s">
        <v>48</v>
      </c>
      <c r="E112" s="30" t="s">
        <v>43</v>
      </c>
    </row>
    <row r="113" spans="1:5" ht="12.75" customHeight="1">
      <c r="A113" s="29" t="s">
        <v>49</v>
      </c>
      <c r="E113" s="31" t="s">
        <v>43</v>
      </c>
    </row>
    <row r="114" spans="5:5" ht="12.75" customHeight="1">
      <c r="E114" s="30" t="s">
        <v>43</v>
      </c>
    </row>
    <row r="115" spans="1:16" ht="12.75" customHeight="1">
      <c r="A115" t="s">
        <v>40</v>
      </c>
      <c s="6" t="s">
        <v>170</v>
      </c>
      <c s="6" t="s">
        <v>171</v>
      </c>
      <c t="s">
        <v>43</v>
      </c>
      <c s="24" t="s">
        <v>172</v>
      </c>
      <c s="25" t="s">
        <v>75</v>
      </c>
      <c s="26">
        <v>5.058</v>
      </c>
      <c s="25">
        <v>0</v>
      </c>
      <c s="25">
        <f>ROUND(G115*H115,6)</f>
      </c>
      <c r="L115" s="27">
        <v>0</v>
      </c>
      <c s="28">
        <f>ROUND(ROUND(L115,2)*ROUND(G115,3),2)</f>
      </c>
      <c s="25" t="s">
        <v>46</v>
      </c>
      <c>
        <f>(M115*21)/100</f>
      </c>
      <c t="s">
        <v>47</v>
      </c>
    </row>
    <row r="116" spans="1:5" ht="12.75" customHeight="1">
      <c r="A116" s="29" t="s">
        <v>48</v>
      </c>
      <c r="E116" s="30" t="s">
        <v>43</v>
      </c>
    </row>
    <row r="117" spans="1:5" ht="12.75" customHeight="1">
      <c r="A117" s="29" t="s">
        <v>49</v>
      </c>
      <c r="E117" s="31" t="s">
        <v>79</v>
      </c>
    </row>
    <row r="118" spans="5:5" ht="12.75" customHeight="1">
      <c r="E118" s="30" t="s">
        <v>43</v>
      </c>
    </row>
    <row r="119" spans="1:16" ht="12.75" customHeight="1">
      <c r="A119" t="s">
        <v>40</v>
      </c>
      <c s="6" t="s">
        <v>173</v>
      </c>
      <c s="6" t="s">
        <v>104</v>
      </c>
      <c t="s">
        <v>43</v>
      </c>
      <c s="24" t="s">
        <v>105</v>
      </c>
      <c s="25" t="s">
        <v>75</v>
      </c>
      <c s="26">
        <v>6.07</v>
      </c>
      <c s="25">
        <v>0</v>
      </c>
      <c s="25">
        <f>ROUND(G119*H119,6)</f>
      </c>
      <c r="L119" s="27">
        <v>0</v>
      </c>
      <c s="28">
        <f>ROUND(ROUND(L119,2)*ROUND(G119,3),2)</f>
      </c>
      <c s="25" t="s">
        <v>46</v>
      </c>
      <c>
        <f>(M119*21)/100</f>
      </c>
      <c t="s">
        <v>47</v>
      </c>
    </row>
    <row r="120" spans="1:5" ht="12.75" customHeight="1">
      <c r="A120" s="29" t="s">
        <v>48</v>
      </c>
      <c r="E120" s="30" t="s">
        <v>43</v>
      </c>
    </row>
    <row r="121" spans="1:5" ht="12.75" customHeight="1">
      <c r="A121" s="29" t="s">
        <v>49</v>
      </c>
      <c r="E121" s="31" t="s">
        <v>174</v>
      </c>
    </row>
    <row r="122" spans="5:5" ht="12.75" customHeight="1">
      <c r="E122" s="30" t="s">
        <v>43</v>
      </c>
    </row>
    <row r="123" spans="1:16" ht="12.75" customHeight="1">
      <c r="A123" t="s">
        <v>40</v>
      </c>
      <c s="6" t="s">
        <v>175</v>
      </c>
      <c s="6" t="s">
        <v>176</v>
      </c>
      <c t="s">
        <v>43</v>
      </c>
      <c s="24" t="s">
        <v>177</v>
      </c>
      <c s="25" t="s">
        <v>59</v>
      </c>
      <c s="26">
        <v>4</v>
      </c>
      <c s="25">
        <v>0</v>
      </c>
      <c s="25">
        <f>ROUND(G123*H123,6)</f>
      </c>
      <c r="L123" s="27">
        <v>0</v>
      </c>
      <c s="28">
        <f>ROUND(ROUND(L123,2)*ROUND(G123,3),2)</f>
      </c>
      <c s="25" t="s">
        <v>46</v>
      </c>
      <c>
        <f>(M123*21)/100</f>
      </c>
      <c t="s">
        <v>47</v>
      </c>
    </row>
    <row r="124" spans="1:5" ht="12.75" customHeight="1">
      <c r="A124" s="29" t="s">
        <v>48</v>
      </c>
      <c r="E124" s="30" t="s">
        <v>43</v>
      </c>
    </row>
    <row r="125" spans="1:5" ht="12.75" customHeight="1">
      <c r="A125" s="29" t="s">
        <v>49</v>
      </c>
      <c r="E125" s="31" t="s">
        <v>43</v>
      </c>
    </row>
    <row r="126" spans="5:5" ht="12.75" customHeight="1">
      <c r="E126" s="30" t="s">
        <v>43</v>
      </c>
    </row>
    <row r="127" spans="1:16" ht="12.75" customHeight="1">
      <c r="A127" t="s">
        <v>40</v>
      </c>
      <c s="6" t="s">
        <v>178</v>
      </c>
      <c s="6" t="s">
        <v>179</v>
      </c>
      <c t="s">
        <v>43</v>
      </c>
      <c s="24" t="s">
        <v>180</v>
      </c>
      <c s="25" t="s">
        <v>59</v>
      </c>
      <c s="26">
        <v>4</v>
      </c>
      <c s="25">
        <v>0</v>
      </c>
      <c s="25">
        <f>ROUND(G127*H127,6)</f>
      </c>
      <c r="L127" s="27">
        <v>0</v>
      </c>
      <c s="28">
        <f>ROUND(ROUND(L127,2)*ROUND(G127,3),2)</f>
      </c>
      <c s="25" t="s">
        <v>46</v>
      </c>
      <c>
        <f>(M127*21)/100</f>
      </c>
      <c t="s">
        <v>47</v>
      </c>
    </row>
    <row r="128" spans="1:5" ht="12.75" customHeight="1">
      <c r="A128" s="29" t="s">
        <v>48</v>
      </c>
      <c r="E128" s="30" t="s">
        <v>43</v>
      </c>
    </row>
    <row r="129" spans="1:5" ht="12.75" customHeight="1">
      <c r="A129" s="29" t="s">
        <v>49</v>
      </c>
      <c r="E129" s="31" t="s">
        <v>43</v>
      </c>
    </row>
    <row r="130" spans="5:5" ht="12.75" customHeight="1">
      <c r="E130" s="30" t="s">
        <v>43</v>
      </c>
    </row>
    <row r="131" spans="1:16" ht="12.75" customHeight="1">
      <c r="A131" t="s">
        <v>40</v>
      </c>
      <c s="6" t="s">
        <v>181</v>
      </c>
      <c s="6" t="s">
        <v>182</v>
      </c>
      <c t="s">
        <v>43</v>
      </c>
      <c s="24" t="s">
        <v>183</v>
      </c>
      <c s="25" t="s">
        <v>97</v>
      </c>
      <c s="26">
        <v>1.056</v>
      </c>
      <c s="25">
        <v>0</v>
      </c>
      <c s="25">
        <f>ROUND(G131*H131,6)</f>
      </c>
      <c r="L131" s="27">
        <v>0</v>
      </c>
      <c s="28">
        <f>ROUND(ROUND(L131,2)*ROUND(G131,3),2)</f>
      </c>
      <c s="25" t="s">
        <v>46</v>
      </c>
      <c>
        <f>(M131*21)/100</f>
      </c>
      <c t="s">
        <v>47</v>
      </c>
    </row>
    <row r="132" spans="1:5" ht="12.75" customHeight="1">
      <c r="A132" s="29" t="s">
        <v>48</v>
      </c>
      <c r="E132" s="30" t="s">
        <v>43</v>
      </c>
    </row>
    <row r="133" spans="1:5" ht="12.75" customHeight="1">
      <c r="A133" s="29" t="s">
        <v>49</v>
      </c>
      <c r="E133" s="31" t="s">
        <v>43</v>
      </c>
    </row>
    <row r="134" spans="5:5" ht="12.75" customHeight="1">
      <c r="E134" s="30" t="s">
        <v>43</v>
      </c>
    </row>
    <row r="135" spans="1:16" ht="12.75" customHeight="1">
      <c r="A135" t="s">
        <v>40</v>
      </c>
      <c s="6" t="s">
        <v>184</v>
      </c>
      <c s="6" t="s">
        <v>185</v>
      </c>
      <c t="s">
        <v>43</v>
      </c>
      <c s="24" t="s">
        <v>186</v>
      </c>
      <c s="25" t="s">
        <v>97</v>
      </c>
      <c s="26">
        <v>1.056</v>
      </c>
      <c s="25">
        <v>0</v>
      </c>
      <c s="25">
        <f>ROUND(G135*H135,6)</f>
      </c>
      <c r="L135" s="27">
        <v>0</v>
      </c>
      <c s="28">
        <f>ROUND(ROUND(L135,2)*ROUND(G135,3),2)</f>
      </c>
      <c s="25" t="s">
        <v>46</v>
      </c>
      <c>
        <f>(M135*21)/100</f>
      </c>
      <c t="s">
        <v>47</v>
      </c>
    </row>
    <row r="136" spans="1:5" ht="12.75" customHeight="1">
      <c r="A136" s="29" t="s">
        <v>48</v>
      </c>
      <c r="E136" s="30" t="s">
        <v>43</v>
      </c>
    </row>
    <row r="137" spans="1:5" ht="12.75" customHeight="1">
      <c r="A137" s="29" t="s">
        <v>49</v>
      </c>
      <c r="E137" s="31" t="s">
        <v>43</v>
      </c>
    </row>
    <row r="138" spans="5:5" ht="12.75" customHeight="1">
      <c r="E138" s="30" t="s">
        <v>43</v>
      </c>
    </row>
    <row r="139" spans="1:16" ht="12.75" customHeight="1">
      <c r="A139" t="s">
        <v>40</v>
      </c>
      <c s="6" t="s">
        <v>187</v>
      </c>
      <c s="6" t="s">
        <v>188</v>
      </c>
      <c t="s">
        <v>43</v>
      </c>
      <c s="24" t="s">
        <v>189</v>
      </c>
      <c s="25" t="s">
        <v>97</v>
      </c>
      <c s="26">
        <v>1.056</v>
      </c>
      <c s="25">
        <v>0</v>
      </c>
      <c s="25">
        <f>ROUND(G139*H139,6)</f>
      </c>
      <c r="L139" s="27">
        <v>0</v>
      </c>
      <c s="28">
        <f>ROUND(ROUND(L139,2)*ROUND(G139,3),2)</f>
      </c>
      <c s="25" t="s">
        <v>46</v>
      </c>
      <c>
        <f>(M139*21)/100</f>
      </c>
      <c t="s">
        <v>47</v>
      </c>
    </row>
    <row r="140" spans="1:5" ht="12.75" customHeight="1">
      <c r="A140" s="29" t="s">
        <v>48</v>
      </c>
      <c r="E140" s="30" t="s">
        <v>43</v>
      </c>
    </row>
    <row r="141" spans="1:5" ht="12.75" customHeight="1">
      <c r="A141" s="29" t="s">
        <v>49</v>
      </c>
      <c r="E141" s="31" t="s">
        <v>43</v>
      </c>
    </row>
    <row r="142" spans="5:5" ht="12.75" customHeight="1">
      <c r="E142" s="30" t="s">
        <v>43</v>
      </c>
    </row>
    <row r="143" spans="1:13" ht="12.75" customHeight="1">
      <c r="A143" t="s">
        <v>37</v>
      </c>
      <c r="C143" s="7" t="s">
        <v>190</v>
      </c>
      <c r="E143" s="32" t="s">
        <v>191</v>
      </c>
      <c r="J143" s="28">
        <f>0</f>
      </c>
      <c s="28">
        <f>0</f>
      </c>
      <c s="28">
        <f>0+L144+L148+L152+L156+L160+L164+L168+L172+L176+L180+L184+L188+L192</f>
      </c>
      <c s="28">
        <f>0+M144+M148+M152+M156+M160+M164+M168+M172+M176+M180+M184+M188+M192</f>
      </c>
    </row>
    <row r="144" spans="1:16" ht="12.75" customHeight="1">
      <c r="A144" t="s">
        <v>40</v>
      </c>
      <c s="6" t="s">
        <v>192</v>
      </c>
      <c s="6" t="s">
        <v>193</v>
      </c>
      <c t="s">
        <v>43</v>
      </c>
      <c s="24" t="s">
        <v>194</v>
      </c>
      <c s="25" t="s">
        <v>75</v>
      </c>
      <c s="26">
        <v>0.15</v>
      </c>
      <c s="25">
        <v>0</v>
      </c>
      <c s="25">
        <f>ROUND(G144*H144,6)</f>
      </c>
      <c r="L144" s="27">
        <v>0</v>
      </c>
      <c s="28">
        <f>ROUND(ROUND(L144,2)*ROUND(G144,3),2)</f>
      </c>
      <c s="25" t="s">
        <v>46</v>
      </c>
      <c>
        <f>(M144*21)/100</f>
      </c>
      <c t="s">
        <v>47</v>
      </c>
    </row>
    <row r="145" spans="1:5" ht="12.75" customHeight="1">
      <c r="A145" s="29" t="s">
        <v>48</v>
      </c>
      <c r="E145" s="30" t="s">
        <v>43</v>
      </c>
    </row>
    <row r="146" spans="1:5" ht="12.75" customHeight="1">
      <c r="A146" s="29" t="s">
        <v>49</v>
      </c>
      <c r="E146" s="31" t="s">
        <v>195</v>
      </c>
    </row>
    <row r="147" spans="5:5" ht="12.75" customHeight="1">
      <c r="E147" s="30" t="s">
        <v>43</v>
      </c>
    </row>
    <row r="148" spans="1:16" ht="12.75" customHeight="1">
      <c r="A148" t="s">
        <v>40</v>
      </c>
      <c s="6" t="s">
        <v>196</v>
      </c>
      <c s="6" t="s">
        <v>197</v>
      </c>
      <c t="s">
        <v>43</v>
      </c>
      <c s="24" t="s">
        <v>198</v>
      </c>
      <c s="25" t="s">
        <v>75</v>
      </c>
      <c s="26">
        <v>0.153</v>
      </c>
      <c s="25">
        <v>0</v>
      </c>
      <c s="25">
        <f>ROUND(G148*H148,6)</f>
      </c>
      <c r="L148" s="27">
        <v>0</v>
      </c>
      <c s="28">
        <f>ROUND(ROUND(L148,2)*ROUND(G148,3),2)</f>
      </c>
      <c s="25" t="s">
        <v>46</v>
      </c>
      <c>
        <f>(M148*21)/100</f>
      </c>
      <c t="s">
        <v>47</v>
      </c>
    </row>
    <row r="149" spans="1:5" ht="12.75" customHeight="1">
      <c r="A149" s="29" t="s">
        <v>48</v>
      </c>
      <c r="E149" s="30" t="s">
        <v>43</v>
      </c>
    </row>
    <row r="150" spans="1:5" ht="12.75" customHeight="1">
      <c r="A150" s="29" t="s">
        <v>49</v>
      </c>
      <c r="E150" s="31" t="s">
        <v>199</v>
      </c>
    </row>
    <row r="151" spans="5:5" ht="12.75" customHeight="1">
      <c r="E151" s="30" t="s">
        <v>43</v>
      </c>
    </row>
    <row r="152" spans="1:16" ht="12.75" customHeight="1">
      <c r="A152" t="s">
        <v>40</v>
      </c>
      <c s="6" t="s">
        <v>200</v>
      </c>
      <c s="6" t="s">
        <v>201</v>
      </c>
      <c t="s">
        <v>43</v>
      </c>
      <c s="24" t="s">
        <v>202</v>
      </c>
      <c s="25" t="s">
        <v>75</v>
      </c>
      <c s="26">
        <v>0.684</v>
      </c>
      <c s="25">
        <v>0</v>
      </c>
      <c s="25">
        <f>ROUND(G152*H152,6)</f>
      </c>
      <c r="L152" s="27">
        <v>0</v>
      </c>
      <c s="28">
        <f>ROUND(ROUND(L152,2)*ROUND(G152,3),2)</f>
      </c>
      <c s="25" t="s">
        <v>46</v>
      </c>
      <c>
        <f>(M152*21)/100</f>
      </c>
      <c t="s">
        <v>47</v>
      </c>
    </row>
    <row r="153" spans="1:5" ht="12.75" customHeight="1">
      <c r="A153" s="29" t="s">
        <v>48</v>
      </c>
      <c r="E153" s="30" t="s">
        <v>43</v>
      </c>
    </row>
    <row r="154" spans="1:5" ht="12.75" customHeight="1">
      <c r="A154" s="29" t="s">
        <v>49</v>
      </c>
      <c r="E154" s="31" t="s">
        <v>203</v>
      </c>
    </row>
    <row r="155" spans="5:5" ht="12.75" customHeight="1">
      <c r="E155" s="30" t="s">
        <v>43</v>
      </c>
    </row>
    <row r="156" spans="1:16" ht="12.75" customHeight="1">
      <c r="A156" t="s">
        <v>40</v>
      </c>
      <c s="6" t="s">
        <v>204</v>
      </c>
      <c s="6" t="s">
        <v>205</v>
      </c>
      <c t="s">
        <v>43</v>
      </c>
      <c s="24" t="s">
        <v>206</v>
      </c>
      <c s="25" t="s">
        <v>75</v>
      </c>
      <c s="26">
        <v>2.408</v>
      </c>
      <c s="25">
        <v>0</v>
      </c>
      <c s="25">
        <f>ROUND(G156*H156,6)</f>
      </c>
      <c r="L156" s="27">
        <v>0</v>
      </c>
      <c s="28">
        <f>ROUND(ROUND(L156,2)*ROUND(G156,3),2)</f>
      </c>
      <c s="25" t="s">
        <v>46</v>
      </c>
      <c>
        <f>(M156*21)/100</f>
      </c>
      <c t="s">
        <v>47</v>
      </c>
    </row>
    <row r="157" spans="1:5" ht="12.75" customHeight="1">
      <c r="A157" s="29" t="s">
        <v>48</v>
      </c>
      <c r="E157" s="30" t="s">
        <v>43</v>
      </c>
    </row>
    <row r="158" spans="1:5" ht="12.75" customHeight="1">
      <c r="A158" s="29" t="s">
        <v>49</v>
      </c>
      <c r="E158" s="31" t="s">
        <v>207</v>
      </c>
    </row>
    <row r="159" spans="5:5" ht="12.75" customHeight="1">
      <c r="E159" s="30" t="s">
        <v>43</v>
      </c>
    </row>
    <row r="160" spans="1:16" ht="12.75" customHeight="1">
      <c r="A160" t="s">
        <v>40</v>
      </c>
      <c s="6" t="s">
        <v>208</v>
      </c>
      <c s="6" t="s">
        <v>209</v>
      </c>
      <c t="s">
        <v>43</v>
      </c>
      <c s="24" t="s">
        <v>210</v>
      </c>
      <c s="25" t="s">
        <v>75</v>
      </c>
      <c s="26">
        <v>249.478</v>
      </c>
      <c s="25">
        <v>0</v>
      </c>
      <c s="25">
        <f>ROUND(G160*H160,6)</f>
      </c>
      <c r="L160" s="27">
        <v>0</v>
      </c>
      <c s="28">
        <f>ROUND(ROUND(L160,2)*ROUND(G160,3),2)</f>
      </c>
      <c s="25" t="s">
        <v>46</v>
      </c>
      <c>
        <f>(M160*21)/100</f>
      </c>
      <c t="s">
        <v>47</v>
      </c>
    </row>
    <row r="161" spans="1:5" ht="12.75" customHeight="1">
      <c r="A161" s="29" t="s">
        <v>48</v>
      </c>
      <c r="E161" s="30" t="s">
        <v>43</v>
      </c>
    </row>
    <row r="162" spans="1:5" ht="38.25" customHeight="1">
      <c r="A162" s="29" t="s">
        <v>49</v>
      </c>
      <c r="E162" s="31" t="s">
        <v>147</v>
      </c>
    </row>
    <row r="163" spans="5:5" ht="12.75" customHeight="1">
      <c r="E163" s="30" t="s">
        <v>43</v>
      </c>
    </row>
    <row r="164" spans="1:16" ht="12.75" customHeight="1">
      <c r="A164" t="s">
        <v>40</v>
      </c>
      <c s="6" t="s">
        <v>211</v>
      </c>
      <c s="6" t="s">
        <v>212</v>
      </c>
      <c t="s">
        <v>43</v>
      </c>
      <c s="24" t="s">
        <v>213</v>
      </c>
      <c s="25" t="s">
        <v>75</v>
      </c>
      <c s="26">
        <v>254.468</v>
      </c>
      <c s="25">
        <v>0</v>
      </c>
      <c s="25">
        <f>ROUND(G164*H164,6)</f>
      </c>
      <c r="L164" s="27">
        <v>0</v>
      </c>
      <c s="28">
        <f>ROUND(ROUND(L164,2)*ROUND(G164,3),2)</f>
      </c>
      <c s="25" t="s">
        <v>46</v>
      </c>
      <c>
        <f>(M164*21)/100</f>
      </c>
      <c t="s">
        <v>47</v>
      </c>
    </row>
    <row r="165" spans="1:5" ht="12.75" customHeight="1">
      <c r="A165" s="29" t="s">
        <v>48</v>
      </c>
      <c r="E165" s="30" t="s">
        <v>43</v>
      </c>
    </row>
    <row r="166" spans="1:5" ht="12.75" customHeight="1">
      <c r="A166" s="29" t="s">
        <v>49</v>
      </c>
      <c r="E166" s="31" t="s">
        <v>214</v>
      </c>
    </row>
    <row r="167" spans="5:5" ht="12.75" customHeight="1">
      <c r="E167" s="30" t="s">
        <v>43</v>
      </c>
    </row>
    <row r="168" spans="1:16" ht="12.75" customHeight="1">
      <c r="A168" t="s">
        <v>40</v>
      </c>
      <c s="6" t="s">
        <v>215</v>
      </c>
      <c s="6" t="s">
        <v>216</v>
      </c>
      <c t="s">
        <v>43</v>
      </c>
      <c s="24" t="s">
        <v>217</v>
      </c>
      <c s="25" t="s">
        <v>75</v>
      </c>
      <c s="26">
        <v>249.478</v>
      </c>
      <c s="25">
        <v>0</v>
      </c>
      <c s="25">
        <f>ROUND(G168*H168,6)</f>
      </c>
      <c r="L168" s="27">
        <v>0</v>
      </c>
      <c s="28">
        <f>ROUND(ROUND(L168,2)*ROUND(G168,3),2)</f>
      </c>
      <c s="25" t="s">
        <v>46</v>
      </c>
      <c>
        <f>(M168*21)/100</f>
      </c>
      <c t="s">
        <v>47</v>
      </c>
    </row>
    <row r="169" spans="1:5" ht="12.75" customHeight="1">
      <c r="A169" s="29" t="s">
        <v>48</v>
      </c>
      <c r="E169" s="30" t="s">
        <v>43</v>
      </c>
    </row>
    <row r="170" spans="1:5" ht="38.25" customHeight="1">
      <c r="A170" s="29" t="s">
        <v>49</v>
      </c>
      <c r="E170" s="31" t="s">
        <v>147</v>
      </c>
    </row>
    <row r="171" spans="5:5" ht="12.75" customHeight="1">
      <c r="E171" s="30" t="s">
        <v>43</v>
      </c>
    </row>
    <row r="172" spans="1:16" ht="12.75" customHeight="1">
      <c r="A172" t="s">
        <v>40</v>
      </c>
      <c s="6" t="s">
        <v>218</v>
      </c>
      <c s="6" t="s">
        <v>212</v>
      </c>
      <c t="s">
        <v>41</v>
      </c>
      <c s="24" t="s">
        <v>213</v>
      </c>
      <c s="25" t="s">
        <v>75</v>
      </c>
      <c s="26">
        <v>254.468</v>
      </c>
      <c s="25">
        <v>0</v>
      </c>
      <c s="25">
        <f>ROUND(G172*H172,6)</f>
      </c>
      <c r="L172" s="27">
        <v>0</v>
      </c>
      <c s="28">
        <f>ROUND(ROUND(L172,2)*ROUND(G172,3),2)</f>
      </c>
      <c s="25" t="s">
        <v>46</v>
      </c>
      <c>
        <f>(M172*21)/100</f>
      </c>
      <c t="s">
        <v>47</v>
      </c>
    </row>
    <row r="173" spans="1:5" ht="12.75" customHeight="1">
      <c r="A173" s="29" t="s">
        <v>48</v>
      </c>
      <c r="E173" s="30" t="s">
        <v>43</v>
      </c>
    </row>
    <row r="174" spans="1:5" ht="12.75" customHeight="1">
      <c r="A174" s="29" t="s">
        <v>49</v>
      </c>
      <c r="E174" s="31" t="s">
        <v>214</v>
      </c>
    </row>
    <row r="175" spans="5:5" ht="12.75" customHeight="1">
      <c r="E175" s="30" t="s">
        <v>43</v>
      </c>
    </row>
    <row r="176" spans="1:16" ht="12.75" customHeight="1">
      <c r="A176" t="s">
        <v>40</v>
      </c>
      <c s="6" t="s">
        <v>219</v>
      </c>
      <c s="6" t="s">
        <v>220</v>
      </c>
      <c t="s">
        <v>43</v>
      </c>
      <c s="24" t="s">
        <v>221</v>
      </c>
      <c s="25" t="s">
        <v>75</v>
      </c>
      <c s="26">
        <v>249.478</v>
      </c>
      <c s="25">
        <v>0</v>
      </c>
      <c s="25">
        <f>ROUND(G176*H176,6)</f>
      </c>
      <c r="L176" s="27">
        <v>0</v>
      </c>
      <c s="28">
        <f>ROUND(ROUND(L176,2)*ROUND(G176,3),2)</f>
      </c>
      <c s="25" t="s">
        <v>46</v>
      </c>
      <c>
        <f>(M176*21)/100</f>
      </c>
      <c t="s">
        <v>47</v>
      </c>
    </row>
    <row r="177" spans="1:5" ht="12.75" customHeight="1">
      <c r="A177" s="29" t="s">
        <v>48</v>
      </c>
      <c r="E177" s="30" t="s">
        <v>43</v>
      </c>
    </row>
    <row r="178" spans="1:5" ht="38.25" customHeight="1">
      <c r="A178" s="29" t="s">
        <v>49</v>
      </c>
      <c r="E178" s="31" t="s">
        <v>147</v>
      </c>
    </row>
    <row r="179" spans="5:5" ht="12.75" customHeight="1">
      <c r="E179" s="30" t="s">
        <v>43</v>
      </c>
    </row>
    <row r="180" spans="1:16" ht="12.75" customHeight="1">
      <c r="A180" t="s">
        <v>40</v>
      </c>
      <c s="6" t="s">
        <v>222</v>
      </c>
      <c s="6" t="s">
        <v>223</v>
      </c>
      <c t="s">
        <v>43</v>
      </c>
      <c s="24" t="s">
        <v>224</v>
      </c>
      <c s="25" t="s">
        <v>75</v>
      </c>
      <c s="26">
        <v>286.9</v>
      </c>
      <c s="25">
        <v>0</v>
      </c>
      <c s="25">
        <f>ROUND(G180*H180,6)</f>
      </c>
      <c r="L180" s="27">
        <v>0</v>
      </c>
      <c s="28">
        <f>ROUND(ROUND(L180,2)*ROUND(G180,3),2)</f>
      </c>
      <c s="25" t="s">
        <v>46</v>
      </c>
      <c>
        <f>(M180*21)/100</f>
      </c>
      <c t="s">
        <v>47</v>
      </c>
    </row>
    <row r="181" spans="1:5" ht="12.75" customHeight="1">
      <c r="A181" s="29" t="s">
        <v>48</v>
      </c>
      <c r="E181" s="30" t="s">
        <v>43</v>
      </c>
    </row>
    <row r="182" spans="1:5" ht="12.75" customHeight="1">
      <c r="A182" s="29" t="s">
        <v>49</v>
      </c>
      <c r="E182" s="31" t="s">
        <v>151</v>
      </c>
    </row>
    <row r="183" spans="5:5" ht="12.75" customHeight="1">
      <c r="E183" s="30" t="s">
        <v>43</v>
      </c>
    </row>
    <row r="184" spans="1:16" ht="12.75" customHeight="1">
      <c r="A184" t="s">
        <v>40</v>
      </c>
      <c s="6" t="s">
        <v>225</v>
      </c>
      <c s="6" t="s">
        <v>226</v>
      </c>
      <c t="s">
        <v>43</v>
      </c>
      <c s="24" t="s">
        <v>227</v>
      </c>
      <c s="25" t="s">
        <v>97</v>
      </c>
      <c s="26">
        <v>2.356</v>
      </c>
      <c s="25">
        <v>0</v>
      </c>
      <c s="25">
        <f>ROUND(G184*H184,6)</f>
      </c>
      <c r="L184" s="27">
        <v>0</v>
      </c>
      <c s="28">
        <f>ROUND(ROUND(L184,2)*ROUND(G184,3),2)</f>
      </c>
      <c s="25" t="s">
        <v>46</v>
      </c>
      <c>
        <f>(M184*21)/100</f>
      </c>
      <c t="s">
        <v>47</v>
      </c>
    </row>
    <row r="185" spans="1:5" ht="12.75" customHeight="1">
      <c r="A185" s="29" t="s">
        <v>48</v>
      </c>
      <c r="E185" s="30" t="s">
        <v>43</v>
      </c>
    </row>
    <row r="186" spans="1:5" ht="12.75" customHeight="1">
      <c r="A186" s="29" t="s">
        <v>49</v>
      </c>
      <c r="E186" s="31" t="s">
        <v>43</v>
      </c>
    </row>
    <row r="187" spans="5:5" ht="12.75" customHeight="1">
      <c r="E187" s="30" t="s">
        <v>43</v>
      </c>
    </row>
    <row r="188" spans="1:16" ht="12.75" customHeight="1">
      <c r="A188" t="s">
        <v>40</v>
      </c>
      <c s="6" t="s">
        <v>228</v>
      </c>
      <c s="6" t="s">
        <v>229</v>
      </c>
      <c t="s">
        <v>43</v>
      </c>
      <c s="24" t="s">
        <v>230</v>
      </c>
      <c s="25" t="s">
        <v>97</v>
      </c>
      <c s="26">
        <v>2.356</v>
      </c>
      <c s="25">
        <v>0</v>
      </c>
      <c s="25">
        <f>ROUND(G188*H188,6)</f>
      </c>
      <c r="L188" s="27">
        <v>0</v>
      </c>
      <c s="28">
        <f>ROUND(ROUND(L188,2)*ROUND(G188,3),2)</f>
      </c>
      <c s="25" t="s">
        <v>46</v>
      </c>
      <c>
        <f>(M188*21)/100</f>
      </c>
      <c t="s">
        <v>47</v>
      </c>
    </row>
    <row r="189" spans="1:5" ht="12.75" customHeight="1">
      <c r="A189" s="29" t="s">
        <v>48</v>
      </c>
      <c r="E189" s="30" t="s">
        <v>43</v>
      </c>
    </row>
    <row r="190" spans="1:5" ht="12.75" customHeight="1">
      <c r="A190" s="29" t="s">
        <v>49</v>
      </c>
      <c r="E190" s="31" t="s">
        <v>43</v>
      </c>
    </row>
    <row r="191" spans="5:5" ht="12.75" customHeight="1">
      <c r="E191" s="30" t="s">
        <v>43</v>
      </c>
    </row>
    <row r="192" spans="1:16" ht="12.75" customHeight="1">
      <c r="A192" t="s">
        <v>40</v>
      </c>
      <c s="6" t="s">
        <v>231</v>
      </c>
      <c s="6" t="s">
        <v>232</v>
      </c>
      <c t="s">
        <v>43</v>
      </c>
      <c s="24" t="s">
        <v>233</v>
      </c>
      <c s="25" t="s">
        <v>97</v>
      </c>
      <c s="26">
        <v>2.356</v>
      </c>
      <c s="25">
        <v>0</v>
      </c>
      <c s="25">
        <f>ROUND(G192*H192,6)</f>
      </c>
      <c r="L192" s="27">
        <v>0</v>
      </c>
      <c s="28">
        <f>ROUND(ROUND(L192,2)*ROUND(G192,3),2)</f>
      </c>
      <c s="25" t="s">
        <v>46</v>
      </c>
      <c>
        <f>(M192*21)/100</f>
      </c>
      <c t="s">
        <v>47</v>
      </c>
    </row>
    <row r="193" spans="1:5" ht="12.75" customHeight="1">
      <c r="A193" s="29" t="s">
        <v>48</v>
      </c>
      <c r="E193" s="30" t="s">
        <v>43</v>
      </c>
    </row>
    <row r="194" spans="1:5" ht="12.75" customHeight="1">
      <c r="A194" s="29" t="s">
        <v>49</v>
      </c>
      <c r="E194" s="31" t="s">
        <v>43</v>
      </c>
    </row>
    <row r="195" spans="5:5" ht="12.75" customHeight="1">
      <c r="E195" s="30" t="s">
        <v>43</v>
      </c>
    </row>
    <row r="196" spans="1:13" ht="12.75" customHeight="1">
      <c r="A196" t="s">
        <v>37</v>
      </c>
      <c r="C196" s="7" t="s">
        <v>234</v>
      </c>
      <c r="E196" s="32" t="s">
        <v>235</v>
      </c>
      <c r="J196" s="28">
        <f>0</f>
      </c>
      <c s="28">
        <f>0</f>
      </c>
      <c s="28">
        <f>0+L197+L201+L205+L209+L213+L217+L221+L225+L229+L233+L237+L241</f>
      </c>
      <c s="28">
        <f>0+M197+M201+M205+M209+M213+M217+M221+M225+M229+M233+M237+M241</f>
      </c>
    </row>
    <row r="197" spans="1:16" ht="12.75" customHeight="1">
      <c r="A197" t="s">
        <v>40</v>
      </c>
      <c s="6" t="s">
        <v>236</v>
      </c>
      <c s="6" t="s">
        <v>237</v>
      </c>
      <c t="s">
        <v>43</v>
      </c>
      <c s="24" t="s">
        <v>238</v>
      </c>
      <c s="25" t="s">
        <v>84</v>
      </c>
      <c s="26">
        <v>80</v>
      </c>
      <c s="25">
        <v>0</v>
      </c>
      <c s="25">
        <f>ROUND(G197*H197,6)</f>
      </c>
      <c r="L197" s="27">
        <v>0</v>
      </c>
      <c s="28">
        <f>ROUND(ROUND(L197,2)*ROUND(G197,3),2)</f>
      </c>
      <c s="25" t="s">
        <v>46</v>
      </c>
      <c>
        <f>(M197*21)/100</f>
      </c>
      <c t="s">
        <v>47</v>
      </c>
    </row>
    <row r="198" spans="1:5" ht="12.75" customHeight="1">
      <c r="A198" s="29" t="s">
        <v>48</v>
      </c>
      <c r="E198" s="30" t="s">
        <v>43</v>
      </c>
    </row>
    <row r="199" spans="1:5" ht="38.25" customHeight="1">
      <c r="A199" s="29" t="s">
        <v>49</v>
      </c>
      <c r="E199" s="31" t="s">
        <v>239</v>
      </c>
    </row>
    <row r="200" spans="5:5" ht="12.75" customHeight="1">
      <c r="E200" s="30" t="s">
        <v>43</v>
      </c>
    </row>
    <row r="201" spans="1:16" ht="12.75" customHeight="1">
      <c r="A201" t="s">
        <v>40</v>
      </c>
      <c s="6" t="s">
        <v>240</v>
      </c>
      <c s="6" t="s">
        <v>241</v>
      </c>
      <c t="s">
        <v>43</v>
      </c>
      <c s="24" t="s">
        <v>242</v>
      </c>
      <c s="25" t="s">
        <v>84</v>
      </c>
      <c s="26">
        <v>96.1</v>
      </c>
      <c s="25">
        <v>0</v>
      </c>
      <c s="25">
        <f>ROUND(G201*H201,6)</f>
      </c>
      <c r="L201" s="27">
        <v>0</v>
      </c>
      <c s="28">
        <f>ROUND(ROUND(L201,2)*ROUND(G201,3),2)</f>
      </c>
      <c s="25" t="s">
        <v>46</v>
      </c>
      <c>
        <f>(M201*21)/100</f>
      </c>
      <c t="s">
        <v>47</v>
      </c>
    </row>
    <row r="202" spans="1:5" ht="12.75" customHeight="1">
      <c r="A202" s="29" t="s">
        <v>48</v>
      </c>
      <c r="E202" s="30" t="s">
        <v>43</v>
      </c>
    </row>
    <row r="203" spans="1:5" ht="38.25" customHeight="1">
      <c r="A203" s="29" t="s">
        <v>49</v>
      </c>
      <c r="E203" s="31" t="s">
        <v>243</v>
      </c>
    </row>
    <row r="204" spans="5:5" ht="12.75" customHeight="1">
      <c r="E204" s="30" t="s">
        <v>43</v>
      </c>
    </row>
    <row r="205" spans="1:16" ht="12.75" customHeight="1">
      <c r="A205" t="s">
        <v>40</v>
      </c>
      <c s="6" t="s">
        <v>244</v>
      </c>
      <c s="6" t="s">
        <v>245</v>
      </c>
      <c t="s">
        <v>43</v>
      </c>
      <c s="24" t="s">
        <v>246</v>
      </c>
      <c s="25" t="s">
        <v>84</v>
      </c>
      <c s="26">
        <v>8</v>
      </c>
      <c s="25">
        <v>0</v>
      </c>
      <c s="25">
        <f>ROUND(G205*H205,6)</f>
      </c>
      <c r="L205" s="27">
        <v>0</v>
      </c>
      <c s="28">
        <f>ROUND(ROUND(L205,2)*ROUND(G205,3),2)</f>
      </c>
      <c s="25" t="s">
        <v>46</v>
      </c>
      <c>
        <f>(M205*21)/100</f>
      </c>
      <c t="s">
        <v>47</v>
      </c>
    </row>
    <row r="206" spans="1:5" ht="12.75" customHeight="1">
      <c r="A206" s="29" t="s">
        <v>48</v>
      </c>
      <c r="E206" s="30" t="s">
        <v>43</v>
      </c>
    </row>
    <row r="207" spans="1:5" ht="12.75" customHeight="1">
      <c r="A207" s="29" t="s">
        <v>49</v>
      </c>
      <c r="E207" s="31" t="s">
        <v>247</v>
      </c>
    </row>
    <row r="208" spans="5:5" ht="12.75" customHeight="1">
      <c r="E208" s="30" t="s">
        <v>43</v>
      </c>
    </row>
    <row r="209" spans="1:16" ht="12.75" customHeight="1">
      <c r="A209" t="s">
        <v>40</v>
      </c>
      <c s="6" t="s">
        <v>248</v>
      </c>
      <c s="6" t="s">
        <v>249</v>
      </c>
      <c t="s">
        <v>43</v>
      </c>
      <c s="24" t="s">
        <v>250</v>
      </c>
      <c s="25" t="s">
        <v>84</v>
      </c>
      <c s="26">
        <v>6.835</v>
      </c>
      <c s="25">
        <v>0</v>
      </c>
      <c s="25">
        <f>ROUND(G209*H209,6)</f>
      </c>
      <c r="L209" s="27">
        <v>0</v>
      </c>
      <c s="28">
        <f>ROUND(ROUND(L209,2)*ROUND(G209,3),2)</f>
      </c>
      <c s="25" t="s">
        <v>46</v>
      </c>
      <c>
        <f>(M209*21)/100</f>
      </c>
      <c t="s">
        <v>47</v>
      </c>
    </row>
    <row r="210" spans="1:5" ht="12.75" customHeight="1">
      <c r="A210" s="29" t="s">
        <v>48</v>
      </c>
      <c r="E210" s="30" t="s">
        <v>43</v>
      </c>
    </row>
    <row r="211" spans="1:5" ht="12.75" customHeight="1">
      <c r="A211" s="29" t="s">
        <v>49</v>
      </c>
      <c r="E211" s="31" t="s">
        <v>251</v>
      </c>
    </row>
    <row r="212" spans="5:5" ht="12.75" customHeight="1">
      <c r="E212" s="30" t="s">
        <v>43</v>
      </c>
    </row>
    <row r="213" spans="1:16" ht="12.75" customHeight="1">
      <c r="A213" t="s">
        <v>40</v>
      </c>
      <c s="6" t="s">
        <v>252</v>
      </c>
      <c s="6" t="s">
        <v>253</v>
      </c>
      <c t="s">
        <v>43</v>
      </c>
      <c s="24" t="s">
        <v>254</v>
      </c>
      <c s="25" t="s">
        <v>84</v>
      </c>
      <c s="26">
        <v>40</v>
      </c>
      <c s="25">
        <v>0</v>
      </c>
      <c s="25">
        <f>ROUND(G213*H213,6)</f>
      </c>
      <c r="L213" s="27">
        <v>0</v>
      </c>
      <c s="28">
        <f>ROUND(ROUND(L213,2)*ROUND(G213,3),2)</f>
      </c>
      <c s="25" t="s">
        <v>46</v>
      </c>
      <c>
        <f>(M213*21)/100</f>
      </c>
      <c t="s">
        <v>47</v>
      </c>
    </row>
    <row r="214" spans="1:5" ht="12.75" customHeight="1">
      <c r="A214" s="29" t="s">
        <v>48</v>
      </c>
      <c r="E214" s="30" t="s">
        <v>43</v>
      </c>
    </row>
    <row r="215" spans="1:5" ht="12.75" customHeight="1">
      <c r="A215" s="29" t="s">
        <v>49</v>
      </c>
      <c r="E215" s="31" t="s">
        <v>255</v>
      </c>
    </row>
    <row r="216" spans="5:5" ht="12.75" customHeight="1">
      <c r="E216" s="30" t="s">
        <v>43</v>
      </c>
    </row>
    <row r="217" spans="1:16" ht="12.75" customHeight="1">
      <c r="A217" t="s">
        <v>40</v>
      </c>
      <c s="6" t="s">
        <v>256</v>
      </c>
      <c s="6" t="s">
        <v>257</v>
      </c>
      <c t="s">
        <v>43</v>
      </c>
      <c s="24" t="s">
        <v>258</v>
      </c>
      <c s="25" t="s">
        <v>84</v>
      </c>
      <c s="26">
        <v>40</v>
      </c>
      <c s="25">
        <v>0</v>
      </c>
      <c s="25">
        <f>ROUND(G217*H217,6)</f>
      </c>
      <c r="L217" s="27">
        <v>0</v>
      </c>
      <c s="28">
        <f>ROUND(ROUND(L217,2)*ROUND(G217,3),2)</f>
      </c>
      <c s="25" t="s">
        <v>46</v>
      </c>
      <c>
        <f>(M217*21)/100</f>
      </c>
      <c t="s">
        <v>47</v>
      </c>
    </row>
    <row r="218" spans="1:5" ht="12.75" customHeight="1">
      <c r="A218" s="29" t="s">
        <v>48</v>
      </c>
      <c r="E218" s="30" t="s">
        <v>43</v>
      </c>
    </row>
    <row r="219" spans="1:5" ht="12.75" customHeight="1">
      <c r="A219" s="29" t="s">
        <v>49</v>
      </c>
      <c r="E219" s="31" t="s">
        <v>259</v>
      </c>
    </row>
    <row r="220" spans="5:5" ht="12.75" customHeight="1">
      <c r="E220" s="30" t="s">
        <v>43</v>
      </c>
    </row>
    <row r="221" spans="1:16" ht="12.75" customHeight="1">
      <c r="A221" t="s">
        <v>40</v>
      </c>
      <c s="6" t="s">
        <v>260</v>
      </c>
      <c s="6" t="s">
        <v>261</v>
      </c>
      <c t="s">
        <v>43</v>
      </c>
      <c s="24" t="s">
        <v>262</v>
      </c>
      <c s="25" t="s">
        <v>84</v>
      </c>
      <c s="26">
        <v>57.2</v>
      </c>
      <c s="25">
        <v>0</v>
      </c>
      <c s="25">
        <f>ROUND(G221*H221,6)</f>
      </c>
      <c r="L221" s="27">
        <v>0</v>
      </c>
      <c s="28">
        <f>ROUND(ROUND(L221,2)*ROUND(G221,3),2)</f>
      </c>
      <c s="25" t="s">
        <v>46</v>
      </c>
      <c>
        <f>(M221*21)/100</f>
      </c>
      <c t="s">
        <v>47</v>
      </c>
    </row>
    <row r="222" spans="1:5" ht="12.75" customHeight="1">
      <c r="A222" s="29" t="s">
        <v>48</v>
      </c>
      <c r="E222" s="30" t="s">
        <v>43</v>
      </c>
    </row>
    <row r="223" spans="1:5" ht="38.25" customHeight="1">
      <c r="A223" s="29" t="s">
        <v>49</v>
      </c>
      <c r="E223" s="31" t="s">
        <v>263</v>
      </c>
    </row>
    <row r="224" spans="5:5" ht="12.75" customHeight="1">
      <c r="E224" s="30" t="s">
        <v>43</v>
      </c>
    </row>
    <row r="225" spans="1:16" ht="12.75" customHeight="1">
      <c r="A225" t="s">
        <v>40</v>
      </c>
      <c s="6" t="s">
        <v>264</v>
      </c>
      <c s="6" t="s">
        <v>265</v>
      </c>
      <c t="s">
        <v>43</v>
      </c>
      <c s="24" t="s">
        <v>266</v>
      </c>
      <c s="25" t="s">
        <v>84</v>
      </c>
      <c s="26">
        <v>57.2</v>
      </c>
      <c s="25">
        <v>0</v>
      </c>
      <c s="25">
        <f>ROUND(G225*H225,6)</f>
      </c>
      <c r="L225" s="27">
        <v>0</v>
      </c>
      <c s="28">
        <f>ROUND(ROUND(L225,2)*ROUND(G225,3),2)</f>
      </c>
      <c s="25" t="s">
        <v>46</v>
      </c>
      <c>
        <f>(M225*21)/100</f>
      </c>
      <c t="s">
        <v>47</v>
      </c>
    </row>
    <row r="226" spans="1:5" ht="12.75" customHeight="1">
      <c r="A226" s="29" t="s">
        <v>48</v>
      </c>
      <c r="E226" s="30" t="s">
        <v>43</v>
      </c>
    </row>
    <row r="227" spans="1:5" ht="38.25" customHeight="1">
      <c r="A227" s="29" t="s">
        <v>49</v>
      </c>
      <c r="E227" s="31" t="s">
        <v>267</v>
      </c>
    </row>
    <row r="228" spans="5:5" ht="12.75" customHeight="1">
      <c r="E228" s="30" t="s">
        <v>43</v>
      </c>
    </row>
    <row r="229" spans="1:16" ht="12.75" customHeight="1">
      <c r="A229" t="s">
        <v>40</v>
      </c>
      <c s="6" t="s">
        <v>268</v>
      </c>
      <c s="6" t="s">
        <v>269</v>
      </c>
      <c t="s">
        <v>43</v>
      </c>
      <c s="24" t="s">
        <v>270</v>
      </c>
      <c s="25" t="s">
        <v>84</v>
      </c>
      <c s="26">
        <v>40</v>
      </c>
      <c s="25">
        <v>0</v>
      </c>
      <c s="25">
        <f>ROUND(G229*H229,6)</f>
      </c>
      <c r="L229" s="27">
        <v>0</v>
      </c>
      <c s="28">
        <f>ROUND(ROUND(L229,2)*ROUND(G229,3),2)</f>
      </c>
      <c s="25" t="s">
        <v>46</v>
      </c>
      <c>
        <f>(M229*21)/100</f>
      </c>
      <c t="s">
        <v>47</v>
      </c>
    </row>
    <row r="230" spans="1:5" ht="12.75" customHeight="1">
      <c r="A230" s="29" t="s">
        <v>48</v>
      </c>
      <c r="E230" s="30" t="s">
        <v>43</v>
      </c>
    </row>
    <row r="231" spans="1:5" ht="12.75" customHeight="1">
      <c r="A231" s="29" t="s">
        <v>49</v>
      </c>
      <c r="E231" s="31" t="s">
        <v>271</v>
      </c>
    </row>
    <row r="232" spans="5:5" ht="12.75" customHeight="1">
      <c r="E232" s="30" t="s">
        <v>43</v>
      </c>
    </row>
    <row r="233" spans="1:16" ht="12.75" customHeight="1">
      <c r="A233" t="s">
        <v>40</v>
      </c>
      <c s="6" t="s">
        <v>272</v>
      </c>
      <c s="6" t="s">
        <v>273</v>
      </c>
      <c t="s">
        <v>43</v>
      </c>
      <c s="24" t="s">
        <v>274</v>
      </c>
      <c s="25" t="s">
        <v>97</v>
      </c>
      <c s="26">
        <v>0.896</v>
      </c>
      <c s="25">
        <v>0</v>
      </c>
      <c s="25">
        <f>ROUND(G233*H233,6)</f>
      </c>
      <c r="L233" s="27">
        <v>0</v>
      </c>
      <c s="28">
        <f>ROUND(ROUND(L233,2)*ROUND(G233,3),2)</f>
      </c>
      <c s="25" t="s">
        <v>46</v>
      </c>
      <c>
        <f>(M233*21)/100</f>
      </c>
      <c t="s">
        <v>47</v>
      </c>
    </row>
    <row r="234" spans="1:5" ht="12.75" customHeight="1">
      <c r="A234" s="29" t="s">
        <v>48</v>
      </c>
      <c r="E234" s="30" t="s">
        <v>43</v>
      </c>
    </row>
    <row r="235" spans="1:5" ht="12.75" customHeight="1">
      <c r="A235" s="29" t="s">
        <v>49</v>
      </c>
      <c r="E235" s="31" t="s">
        <v>43</v>
      </c>
    </row>
    <row r="236" spans="5:5" ht="12.75" customHeight="1">
      <c r="E236" s="30" t="s">
        <v>43</v>
      </c>
    </row>
    <row r="237" spans="1:16" ht="12.75" customHeight="1">
      <c r="A237" t="s">
        <v>40</v>
      </c>
      <c s="6" t="s">
        <v>275</v>
      </c>
      <c s="6" t="s">
        <v>276</v>
      </c>
      <c t="s">
        <v>43</v>
      </c>
      <c s="24" t="s">
        <v>277</v>
      </c>
      <c s="25" t="s">
        <v>97</v>
      </c>
      <c s="26">
        <v>0.896</v>
      </c>
      <c s="25">
        <v>0</v>
      </c>
      <c s="25">
        <f>ROUND(G237*H237,6)</f>
      </c>
      <c r="L237" s="27">
        <v>0</v>
      </c>
      <c s="28">
        <f>ROUND(ROUND(L237,2)*ROUND(G237,3),2)</f>
      </c>
      <c s="25" t="s">
        <v>46</v>
      </c>
      <c>
        <f>(M237*21)/100</f>
      </c>
      <c t="s">
        <v>47</v>
      </c>
    </row>
    <row r="238" spans="1:5" ht="12.75" customHeight="1">
      <c r="A238" s="29" t="s">
        <v>48</v>
      </c>
      <c r="E238" s="30" t="s">
        <v>43</v>
      </c>
    </row>
    <row r="239" spans="1:5" ht="12.75" customHeight="1">
      <c r="A239" s="29" t="s">
        <v>49</v>
      </c>
      <c r="E239" s="31" t="s">
        <v>43</v>
      </c>
    </row>
    <row r="240" spans="5:5" ht="12.75" customHeight="1">
      <c r="E240" s="30" t="s">
        <v>43</v>
      </c>
    </row>
    <row r="241" spans="1:16" ht="12.75" customHeight="1">
      <c r="A241" t="s">
        <v>40</v>
      </c>
      <c s="6" t="s">
        <v>278</v>
      </c>
      <c s="6" t="s">
        <v>279</v>
      </c>
      <c t="s">
        <v>43</v>
      </c>
      <c s="24" t="s">
        <v>280</v>
      </c>
      <c s="25" t="s">
        <v>97</v>
      </c>
      <c s="26">
        <v>0.896</v>
      </c>
      <c s="25">
        <v>0</v>
      </c>
      <c s="25">
        <f>ROUND(G241*H241,6)</f>
      </c>
      <c r="L241" s="27">
        <v>0</v>
      </c>
      <c s="28">
        <f>ROUND(ROUND(L241,2)*ROUND(G241,3),2)</f>
      </c>
      <c s="25" t="s">
        <v>46</v>
      </c>
      <c>
        <f>(M241*21)/100</f>
      </c>
      <c t="s">
        <v>47</v>
      </c>
    </row>
    <row r="242" spans="1:5" ht="12.75" customHeight="1">
      <c r="A242" s="29" t="s">
        <v>48</v>
      </c>
      <c r="E242" s="30" t="s">
        <v>43</v>
      </c>
    </row>
    <row r="243" spans="1:5" ht="12.75" customHeight="1">
      <c r="A243" s="29" t="s">
        <v>49</v>
      </c>
      <c r="E243" s="31" t="s">
        <v>43</v>
      </c>
    </row>
    <row r="244" spans="5:5" ht="12.75" customHeight="1">
      <c r="E244" s="30" t="s">
        <v>43</v>
      </c>
    </row>
    <row r="245" spans="1:13" ht="12.75" customHeight="1">
      <c r="A245" t="s">
        <v>37</v>
      </c>
      <c r="C245" s="7" t="s">
        <v>281</v>
      </c>
      <c r="E245" s="32" t="s">
        <v>282</v>
      </c>
      <c r="J245" s="28">
        <f>0</f>
      </c>
      <c s="28">
        <f>0</f>
      </c>
      <c s="28">
        <f>0+L246+L250+L254+L258+L262</f>
      </c>
      <c s="28">
        <f>0+M246+M250+M254+M258+M262</f>
      </c>
    </row>
    <row r="246" spans="1:16" ht="12.75" customHeight="1">
      <c r="A246" t="s">
        <v>40</v>
      </c>
      <c s="6" t="s">
        <v>283</v>
      </c>
      <c s="6" t="s">
        <v>284</v>
      </c>
      <c t="s">
        <v>43</v>
      </c>
      <c s="24" t="s">
        <v>285</v>
      </c>
      <c s="25" t="s">
        <v>59</v>
      </c>
      <c s="26">
        <v>1</v>
      </c>
      <c s="25">
        <v>0</v>
      </c>
      <c s="25">
        <f>ROUND(G246*H246,6)</f>
      </c>
      <c r="L246" s="27">
        <v>0</v>
      </c>
      <c s="28">
        <f>ROUND(ROUND(L246,2)*ROUND(G246,3),2)</f>
      </c>
      <c s="25" t="s">
        <v>46</v>
      </c>
      <c>
        <f>(M246*21)/100</f>
      </c>
      <c t="s">
        <v>47</v>
      </c>
    </row>
    <row r="247" spans="1:5" ht="12.75" customHeight="1">
      <c r="A247" s="29" t="s">
        <v>48</v>
      </c>
      <c r="E247" s="30" t="s">
        <v>43</v>
      </c>
    </row>
    <row r="248" spans="1:5" ht="12.75" customHeight="1">
      <c r="A248" s="29" t="s">
        <v>49</v>
      </c>
      <c r="E248" s="31" t="s">
        <v>286</v>
      </c>
    </row>
    <row r="249" spans="5:5" ht="12.75" customHeight="1">
      <c r="E249" s="30" t="s">
        <v>43</v>
      </c>
    </row>
    <row r="250" spans="1:16" ht="12.75" customHeight="1">
      <c r="A250" t="s">
        <v>40</v>
      </c>
      <c s="6" t="s">
        <v>287</v>
      </c>
      <c s="6" t="s">
        <v>288</v>
      </c>
      <c t="s">
        <v>43</v>
      </c>
      <c s="24" t="s">
        <v>289</v>
      </c>
      <c s="25" t="s">
        <v>59</v>
      </c>
      <c s="26">
        <v>1</v>
      </c>
      <c s="25">
        <v>0</v>
      </c>
      <c s="25">
        <f>ROUND(G250*H250,6)</f>
      </c>
      <c r="L250" s="27">
        <v>0</v>
      </c>
      <c s="28">
        <f>ROUND(ROUND(L250,2)*ROUND(G250,3),2)</f>
      </c>
      <c s="25" t="s">
        <v>46</v>
      </c>
      <c>
        <f>(M250*21)/100</f>
      </c>
      <c t="s">
        <v>47</v>
      </c>
    </row>
    <row r="251" spans="1:5" ht="12.75" customHeight="1">
      <c r="A251" s="29" t="s">
        <v>48</v>
      </c>
      <c r="E251" s="30" t="s">
        <v>43</v>
      </c>
    </row>
    <row r="252" spans="1:5" ht="12.75" customHeight="1">
      <c r="A252" s="29" t="s">
        <v>49</v>
      </c>
      <c r="E252" s="31" t="s">
        <v>43</v>
      </c>
    </row>
    <row r="253" spans="5:5" ht="12.75" customHeight="1">
      <c r="E253" s="30" t="s">
        <v>43</v>
      </c>
    </row>
    <row r="254" spans="1:16" ht="12.75" customHeight="1">
      <c r="A254" t="s">
        <v>40</v>
      </c>
      <c s="6" t="s">
        <v>290</v>
      </c>
      <c s="6" t="s">
        <v>291</v>
      </c>
      <c t="s">
        <v>43</v>
      </c>
      <c s="24" t="s">
        <v>292</v>
      </c>
      <c s="25" t="s">
        <v>97</v>
      </c>
      <c s="26">
        <v>0.069</v>
      </c>
      <c s="25">
        <v>0</v>
      </c>
      <c s="25">
        <f>ROUND(G254*H254,6)</f>
      </c>
      <c r="L254" s="27">
        <v>0</v>
      </c>
      <c s="28">
        <f>ROUND(ROUND(L254,2)*ROUND(G254,3),2)</f>
      </c>
      <c s="25" t="s">
        <v>46</v>
      </c>
      <c>
        <f>(M254*21)/100</f>
      </c>
      <c t="s">
        <v>47</v>
      </c>
    </row>
    <row r="255" spans="1:5" ht="12.75" customHeight="1">
      <c r="A255" s="29" t="s">
        <v>48</v>
      </c>
      <c r="E255" s="30" t="s">
        <v>43</v>
      </c>
    </row>
    <row r="256" spans="1:5" ht="12.75" customHeight="1">
      <c r="A256" s="29" t="s">
        <v>49</v>
      </c>
      <c r="E256" s="31" t="s">
        <v>43</v>
      </c>
    </row>
    <row r="257" spans="5:5" ht="12.75" customHeight="1">
      <c r="E257" s="30" t="s">
        <v>43</v>
      </c>
    </row>
    <row r="258" spans="1:16" ht="12.75" customHeight="1">
      <c r="A258" t="s">
        <v>40</v>
      </c>
      <c s="6" t="s">
        <v>293</v>
      </c>
      <c s="6" t="s">
        <v>294</v>
      </c>
      <c t="s">
        <v>43</v>
      </c>
      <c s="24" t="s">
        <v>295</v>
      </c>
      <c s="25" t="s">
        <v>97</v>
      </c>
      <c s="26">
        <v>0.069</v>
      </c>
      <c s="25">
        <v>0</v>
      </c>
      <c s="25">
        <f>ROUND(G258*H258,6)</f>
      </c>
      <c r="L258" s="27">
        <v>0</v>
      </c>
      <c s="28">
        <f>ROUND(ROUND(L258,2)*ROUND(G258,3),2)</f>
      </c>
      <c s="25" t="s">
        <v>46</v>
      </c>
      <c>
        <f>(M258*21)/100</f>
      </c>
      <c t="s">
        <v>47</v>
      </c>
    </row>
    <row r="259" spans="1:5" ht="12.75" customHeight="1">
      <c r="A259" s="29" t="s">
        <v>48</v>
      </c>
      <c r="E259" s="30" t="s">
        <v>43</v>
      </c>
    </row>
    <row r="260" spans="1:5" ht="12.75" customHeight="1">
      <c r="A260" s="29" t="s">
        <v>49</v>
      </c>
      <c r="E260" s="31" t="s">
        <v>43</v>
      </c>
    </row>
    <row r="261" spans="5:5" ht="12.75" customHeight="1">
      <c r="E261" s="30" t="s">
        <v>43</v>
      </c>
    </row>
    <row r="262" spans="1:16" ht="12.75" customHeight="1">
      <c r="A262" t="s">
        <v>40</v>
      </c>
      <c s="6" t="s">
        <v>296</v>
      </c>
      <c s="6" t="s">
        <v>297</v>
      </c>
      <c t="s">
        <v>43</v>
      </c>
      <c s="24" t="s">
        <v>298</v>
      </c>
      <c s="25" t="s">
        <v>97</v>
      </c>
      <c s="26">
        <v>0.069</v>
      </c>
      <c s="25">
        <v>0</v>
      </c>
      <c s="25">
        <f>ROUND(G262*H262,6)</f>
      </c>
      <c r="L262" s="27">
        <v>0</v>
      </c>
      <c s="28">
        <f>ROUND(ROUND(L262,2)*ROUND(G262,3),2)</f>
      </c>
      <c s="25" t="s">
        <v>46</v>
      </c>
      <c>
        <f>(M262*21)/100</f>
      </c>
      <c t="s">
        <v>47</v>
      </c>
    </row>
    <row r="263" spans="1:5" ht="12.75" customHeight="1">
      <c r="A263" s="29" t="s">
        <v>48</v>
      </c>
      <c r="E263" s="30" t="s">
        <v>43</v>
      </c>
    </row>
    <row r="264" spans="1:5" ht="12.75" customHeight="1">
      <c r="A264" s="29" t="s">
        <v>49</v>
      </c>
      <c r="E264" s="31" t="s">
        <v>43</v>
      </c>
    </row>
    <row r="265" spans="5:5" ht="12.75" customHeight="1">
      <c r="E265" s="30" t="s">
        <v>43</v>
      </c>
    </row>
    <row r="266" spans="1:13" ht="12.75" customHeight="1">
      <c r="A266" t="s">
        <v>37</v>
      </c>
      <c r="C266" s="7" t="s">
        <v>299</v>
      </c>
      <c r="E266" s="32" t="s">
        <v>300</v>
      </c>
      <c r="J266" s="28">
        <f>0</f>
      </c>
      <c s="28">
        <f>0</f>
      </c>
      <c s="28">
        <f>0+L267+L271+L275+L279+L283+L287+L291+L295+L299</f>
      </c>
      <c s="28">
        <f>0+M267+M271+M275+M279+M283+M287+M291+M295+M299</f>
      </c>
    </row>
    <row r="267" spans="1:16" ht="12.75" customHeight="1">
      <c r="A267" t="s">
        <v>40</v>
      </c>
      <c s="6" t="s">
        <v>301</v>
      </c>
      <c s="6" t="s">
        <v>302</v>
      </c>
      <c t="s">
        <v>43</v>
      </c>
      <c s="24" t="s">
        <v>303</v>
      </c>
      <c s="25" t="s">
        <v>75</v>
      </c>
      <c s="26">
        <v>113.435</v>
      </c>
      <c s="25">
        <v>0</v>
      </c>
      <c s="25">
        <f>ROUND(G267*H267,6)</f>
      </c>
      <c r="L267" s="27">
        <v>0</v>
      </c>
      <c s="28">
        <f>ROUND(ROUND(L267,2)*ROUND(G267,3),2)</f>
      </c>
      <c s="25" t="s">
        <v>46</v>
      </c>
      <c>
        <f>(M267*21)/100</f>
      </c>
      <c t="s">
        <v>47</v>
      </c>
    </row>
    <row r="268" spans="1:5" ht="12.75" customHeight="1">
      <c r="A268" s="29" t="s">
        <v>48</v>
      </c>
      <c r="E268" s="30" t="s">
        <v>43</v>
      </c>
    </row>
    <row r="269" spans="1:5" ht="102" customHeight="1">
      <c r="A269" s="29" t="s">
        <v>49</v>
      </c>
      <c r="E269" s="31" t="s">
        <v>304</v>
      </c>
    </row>
    <row r="270" spans="5:5" ht="12.75" customHeight="1">
      <c r="E270" s="30" t="s">
        <v>43</v>
      </c>
    </row>
    <row r="271" spans="1:16" ht="12.75" customHeight="1">
      <c r="A271" t="s">
        <v>40</v>
      </c>
      <c s="6" t="s">
        <v>305</v>
      </c>
      <c s="6" t="s">
        <v>306</v>
      </c>
      <c t="s">
        <v>43</v>
      </c>
      <c s="24" t="s">
        <v>307</v>
      </c>
      <c s="25" t="s">
        <v>75</v>
      </c>
      <c s="26">
        <v>113.435</v>
      </c>
      <c s="25">
        <v>0</v>
      </c>
      <c s="25">
        <f>ROUND(G271*H271,6)</f>
      </c>
      <c r="L271" s="27">
        <v>0</v>
      </c>
      <c s="28">
        <f>ROUND(ROUND(L271,2)*ROUND(G271,3),2)</f>
      </c>
      <c s="25" t="s">
        <v>46</v>
      </c>
      <c>
        <f>(M271*21)/100</f>
      </c>
      <c t="s">
        <v>47</v>
      </c>
    </row>
    <row r="272" spans="1:5" ht="12.75" customHeight="1">
      <c r="A272" s="29" t="s">
        <v>48</v>
      </c>
      <c r="E272" s="30" t="s">
        <v>43</v>
      </c>
    </row>
    <row r="273" spans="1:5" ht="12.75" customHeight="1">
      <c r="A273" s="29" t="s">
        <v>49</v>
      </c>
      <c r="E273" s="31" t="s">
        <v>308</v>
      </c>
    </row>
    <row r="274" spans="5:5" ht="12.75" customHeight="1">
      <c r="E274" s="30" t="s">
        <v>43</v>
      </c>
    </row>
    <row r="275" spans="1:16" ht="12.75" customHeight="1">
      <c r="A275" t="s">
        <v>40</v>
      </c>
      <c s="6" t="s">
        <v>309</v>
      </c>
      <c s="6" t="s">
        <v>310</v>
      </c>
      <c t="s">
        <v>43</v>
      </c>
      <c s="24" t="s">
        <v>311</v>
      </c>
      <c s="25" t="s">
        <v>75</v>
      </c>
      <c s="26">
        <v>113.435</v>
      </c>
      <c s="25">
        <v>0</v>
      </c>
      <c s="25">
        <f>ROUND(G275*H275,6)</f>
      </c>
      <c r="L275" s="27">
        <v>0</v>
      </c>
      <c s="28">
        <f>ROUND(ROUND(L275,2)*ROUND(G275,3),2)</f>
      </c>
      <c s="25" t="s">
        <v>46</v>
      </c>
      <c>
        <f>(M275*21)/100</f>
      </c>
      <c t="s">
        <v>47</v>
      </c>
    </row>
    <row r="276" spans="1:5" ht="12.75" customHeight="1">
      <c r="A276" s="29" t="s">
        <v>48</v>
      </c>
      <c r="E276" s="30" t="s">
        <v>43</v>
      </c>
    </row>
    <row r="277" spans="1:5" ht="12.75" customHeight="1">
      <c r="A277" s="29" t="s">
        <v>49</v>
      </c>
      <c r="E277" s="31" t="s">
        <v>308</v>
      </c>
    </row>
    <row r="278" spans="5:5" ht="12.75" customHeight="1">
      <c r="E278" s="30" t="s">
        <v>43</v>
      </c>
    </row>
    <row r="279" spans="1:16" ht="12.75" customHeight="1">
      <c r="A279" t="s">
        <v>40</v>
      </c>
      <c s="6" t="s">
        <v>312</v>
      </c>
      <c s="6" t="s">
        <v>313</v>
      </c>
      <c t="s">
        <v>43</v>
      </c>
      <c s="24" t="s">
        <v>314</v>
      </c>
      <c s="25" t="s">
        <v>75</v>
      </c>
      <c s="26">
        <v>113.435</v>
      </c>
      <c s="25">
        <v>0</v>
      </c>
      <c s="25">
        <f>ROUND(G279*H279,6)</f>
      </c>
      <c r="L279" s="27">
        <v>0</v>
      </c>
      <c s="28">
        <f>ROUND(ROUND(L279,2)*ROUND(G279,3),2)</f>
      </c>
      <c s="25" t="s">
        <v>46</v>
      </c>
      <c>
        <f>(M279*21)/100</f>
      </c>
      <c t="s">
        <v>47</v>
      </c>
    </row>
    <row r="280" spans="1:5" ht="12.75" customHeight="1">
      <c r="A280" s="29" t="s">
        <v>48</v>
      </c>
      <c r="E280" s="30" t="s">
        <v>43</v>
      </c>
    </row>
    <row r="281" spans="1:5" ht="12.75" customHeight="1">
      <c r="A281" s="29" t="s">
        <v>49</v>
      </c>
      <c r="E281" s="31" t="s">
        <v>308</v>
      </c>
    </row>
    <row r="282" spans="5:5" ht="12.75" customHeight="1">
      <c r="E282" s="30" t="s">
        <v>43</v>
      </c>
    </row>
    <row r="283" spans="1:16" ht="12.75" customHeight="1">
      <c r="A283" t="s">
        <v>40</v>
      </c>
      <c s="6" t="s">
        <v>315</v>
      </c>
      <c s="6" t="s">
        <v>316</v>
      </c>
      <c t="s">
        <v>43</v>
      </c>
      <c s="24" t="s">
        <v>317</v>
      </c>
      <c s="25" t="s">
        <v>318</v>
      </c>
      <c s="26">
        <v>8</v>
      </c>
      <c s="25">
        <v>0</v>
      </c>
      <c s="25">
        <f>ROUND(G283*H283,6)</f>
      </c>
      <c r="L283" s="27">
        <v>0</v>
      </c>
      <c s="28">
        <f>ROUND(ROUND(L283,2)*ROUND(G283,3),2)</f>
      </c>
      <c s="25" t="s">
        <v>46</v>
      </c>
      <c>
        <f>(M283*21)/100</f>
      </c>
      <c t="s">
        <v>47</v>
      </c>
    </row>
    <row r="284" spans="1:5" ht="12.75" customHeight="1">
      <c r="A284" s="29" t="s">
        <v>48</v>
      </c>
      <c r="E284" s="30" t="s">
        <v>43</v>
      </c>
    </row>
    <row r="285" spans="1:5" ht="12.75" customHeight="1">
      <c r="A285" s="29" t="s">
        <v>49</v>
      </c>
      <c r="E285" s="31" t="s">
        <v>43</v>
      </c>
    </row>
    <row r="286" spans="5:5" ht="12.75" customHeight="1">
      <c r="E286" s="30" t="s">
        <v>43</v>
      </c>
    </row>
    <row r="287" spans="1:16" ht="12.75" customHeight="1">
      <c r="A287" t="s">
        <v>40</v>
      </c>
      <c s="6" t="s">
        <v>319</v>
      </c>
      <c s="6" t="s">
        <v>320</v>
      </c>
      <c t="s">
        <v>43</v>
      </c>
      <c s="24" t="s">
        <v>321</v>
      </c>
      <c s="25" t="s">
        <v>318</v>
      </c>
      <c s="26">
        <v>4</v>
      </c>
      <c s="25">
        <v>0</v>
      </c>
      <c s="25">
        <f>ROUND(G287*H287,6)</f>
      </c>
      <c r="L287" s="27">
        <v>0</v>
      </c>
      <c s="28">
        <f>ROUND(ROUND(L287,2)*ROUND(G287,3),2)</f>
      </c>
      <c s="25" t="s">
        <v>46</v>
      </c>
      <c>
        <f>(M287*21)/100</f>
      </c>
      <c t="s">
        <v>47</v>
      </c>
    </row>
    <row r="288" spans="1:5" ht="12.75" customHeight="1">
      <c r="A288" s="29" t="s">
        <v>48</v>
      </c>
      <c r="E288" s="30" t="s">
        <v>43</v>
      </c>
    </row>
    <row r="289" spans="1:5" ht="12.75" customHeight="1">
      <c r="A289" s="29" t="s">
        <v>49</v>
      </c>
      <c r="E289" s="31" t="s">
        <v>43</v>
      </c>
    </row>
    <row r="290" spans="5:5" ht="12.75" customHeight="1">
      <c r="E290" s="30" t="s">
        <v>43</v>
      </c>
    </row>
    <row r="291" spans="1:16" ht="12.75" customHeight="1">
      <c r="A291" t="s">
        <v>40</v>
      </c>
      <c s="6" t="s">
        <v>322</v>
      </c>
      <c s="6" t="s">
        <v>323</v>
      </c>
      <c t="s">
        <v>43</v>
      </c>
      <c s="24" t="s">
        <v>324</v>
      </c>
      <c s="25" t="s">
        <v>318</v>
      </c>
      <c s="26">
        <v>4</v>
      </c>
      <c s="25">
        <v>0</v>
      </c>
      <c s="25">
        <f>ROUND(G291*H291,6)</f>
      </c>
      <c r="L291" s="27">
        <v>0</v>
      </c>
      <c s="28">
        <f>ROUND(ROUND(L291,2)*ROUND(G291,3),2)</f>
      </c>
      <c s="25" t="s">
        <v>46</v>
      </c>
      <c>
        <f>(M291*21)/100</f>
      </c>
      <c t="s">
        <v>47</v>
      </c>
    </row>
    <row r="292" spans="1:5" ht="12.75" customHeight="1">
      <c r="A292" s="29" t="s">
        <v>48</v>
      </c>
      <c r="E292" s="30" t="s">
        <v>43</v>
      </c>
    </row>
    <row r="293" spans="1:5" ht="12.75" customHeight="1">
      <c r="A293" s="29" t="s">
        <v>49</v>
      </c>
      <c r="E293" s="31" t="s">
        <v>43</v>
      </c>
    </row>
    <row r="294" spans="5:5" ht="12.75" customHeight="1">
      <c r="E294" s="30" t="s">
        <v>43</v>
      </c>
    </row>
    <row r="295" spans="1:16" ht="12.75" customHeight="1">
      <c r="A295" t="s">
        <v>40</v>
      </c>
      <c s="6" t="s">
        <v>325</v>
      </c>
      <c s="6" t="s">
        <v>326</v>
      </c>
      <c t="s">
        <v>43</v>
      </c>
      <c s="24" t="s">
        <v>327</v>
      </c>
      <c s="25" t="s">
        <v>318</v>
      </c>
      <c s="26">
        <v>8</v>
      </c>
      <c s="25">
        <v>0</v>
      </c>
      <c s="25">
        <f>ROUND(G295*H295,6)</f>
      </c>
      <c r="L295" s="27">
        <v>0</v>
      </c>
      <c s="28">
        <f>ROUND(ROUND(L295,2)*ROUND(G295,3),2)</f>
      </c>
      <c s="25" t="s">
        <v>46</v>
      </c>
      <c>
        <f>(M295*21)/100</f>
      </c>
      <c t="s">
        <v>47</v>
      </c>
    </row>
    <row r="296" spans="1:5" ht="12.75" customHeight="1">
      <c r="A296" s="29" t="s">
        <v>48</v>
      </c>
      <c r="E296" s="30" t="s">
        <v>43</v>
      </c>
    </row>
    <row r="297" spans="1:5" ht="12.75" customHeight="1">
      <c r="A297" s="29" t="s">
        <v>49</v>
      </c>
      <c r="E297" s="31" t="s">
        <v>43</v>
      </c>
    </row>
    <row r="298" spans="5:5" ht="12.75" customHeight="1">
      <c r="E298" s="30" t="s">
        <v>43</v>
      </c>
    </row>
    <row r="299" spans="1:16" ht="12.75" customHeight="1">
      <c r="A299" t="s">
        <v>40</v>
      </c>
      <c s="6" t="s">
        <v>328</v>
      </c>
      <c s="6" t="s">
        <v>329</v>
      </c>
      <c t="s">
        <v>43</v>
      </c>
      <c s="24" t="s">
        <v>330</v>
      </c>
      <c s="25" t="s">
        <v>318</v>
      </c>
      <c s="26">
        <v>8</v>
      </c>
      <c s="25">
        <v>0</v>
      </c>
      <c s="25">
        <f>ROUND(G299*H299,6)</f>
      </c>
      <c r="L299" s="27">
        <v>0</v>
      </c>
      <c s="28">
        <f>ROUND(ROUND(L299,2)*ROUND(G299,3),2)</f>
      </c>
      <c s="25" t="s">
        <v>46</v>
      </c>
      <c>
        <f>(M299*21)/100</f>
      </c>
      <c t="s">
        <v>47</v>
      </c>
    </row>
    <row r="300" spans="1:5" ht="12.75" customHeight="1">
      <c r="A300" s="29" t="s">
        <v>48</v>
      </c>
      <c r="E300" s="30" t="s">
        <v>43</v>
      </c>
    </row>
    <row r="301" spans="1:5" ht="12.75" customHeight="1">
      <c r="A301" s="29" t="s">
        <v>49</v>
      </c>
      <c r="E301" s="31" t="s">
        <v>43</v>
      </c>
    </row>
    <row r="302" spans="5:5" ht="12.75" customHeight="1">
      <c r="E302" s="30" t="s">
        <v>43</v>
      </c>
    </row>
    <row r="303" spans="1:13" ht="12.75" customHeight="1">
      <c r="A303" t="s">
        <v>37</v>
      </c>
      <c r="C303" s="7" t="s">
        <v>331</v>
      </c>
      <c r="E303" s="32" t="s">
        <v>332</v>
      </c>
      <c r="J303" s="28">
        <f>0</f>
      </c>
      <c s="28">
        <f>0</f>
      </c>
      <c s="28">
        <f>0+L304+L308</f>
      </c>
      <c s="28">
        <f>0+M304+M308</f>
      </c>
    </row>
    <row r="304" spans="1:16" ht="12.75" customHeight="1">
      <c r="A304" t="s">
        <v>40</v>
      </c>
      <c s="6" t="s">
        <v>67</v>
      </c>
      <c s="6" t="s">
        <v>333</v>
      </c>
      <c t="s">
        <v>43</v>
      </c>
      <c s="24" t="s">
        <v>334</v>
      </c>
      <c s="25" t="s">
        <v>75</v>
      </c>
      <c s="26">
        <v>1.44</v>
      </c>
      <c s="25">
        <v>0</v>
      </c>
      <c s="25">
        <f>ROUND(G304*H304,6)</f>
      </c>
      <c r="L304" s="27">
        <v>0</v>
      </c>
      <c s="28">
        <f>ROUND(ROUND(L304,2)*ROUND(G304,3),2)</f>
      </c>
      <c s="25" t="s">
        <v>46</v>
      </c>
      <c>
        <f>(M304*21)/100</f>
      </c>
      <c t="s">
        <v>47</v>
      </c>
    </row>
    <row r="305" spans="1:5" ht="12.75" customHeight="1">
      <c r="A305" s="29" t="s">
        <v>48</v>
      </c>
      <c r="E305" s="30" t="s">
        <v>43</v>
      </c>
    </row>
    <row r="306" spans="1:5" ht="12.75" customHeight="1">
      <c r="A306" s="29" t="s">
        <v>49</v>
      </c>
      <c r="E306" s="31" t="s">
        <v>335</v>
      </c>
    </row>
    <row r="307" spans="5:5" ht="12.75" customHeight="1">
      <c r="E307" s="30" t="s">
        <v>43</v>
      </c>
    </row>
    <row r="308" spans="1:16" ht="12.75" customHeight="1">
      <c r="A308" t="s">
        <v>40</v>
      </c>
      <c s="6" t="s">
        <v>80</v>
      </c>
      <c s="6" t="s">
        <v>336</v>
      </c>
      <c t="s">
        <v>43</v>
      </c>
      <c s="24" t="s">
        <v>337</v>
      </c>
      <c s="25" t="s">
        <v>59</v>
      </c>
      <c s="26">
        <v>10</v>
      </c>
      <c s="25">
        <v>0</v>
      </c>
      <c s="25">
        <f>ROUND(G308*H308,6)</f>
      </c>
      <c r="L308" s="27">
        <v>0</v>
      </c>
      <c s="28">
        <f>ROUND(ROUND(L308,2)*ROUND(G308,3),2)</f>
      </c>
      <c s="25" t="s">
        <v>46</v>
      </c>
      <c>
        <f>(M308*21)/100</f>
      </c>
      <c t="s">
        <v>47</v>
      </c>
    </row>
    <row r="309" spans="1:5" ht="12.75" customHeight="1">
      <c r="A309" s="29" t="s">
        <v>48</v>
      </c>
      <c r="E309" s="30" t="s">
        <v>43</v>
      </c>
    </row>
    <row r="310" spans="1:5" ht="12.75" customHeight="1">
      <c r="A310" s="29" t="s">
        <v>49</v>
      </c>
      <c r="E310" s="31" t="s">
        <v>338</v>
      </c>
    </row>
    <row r="311" spans="5:5" ht="12.75" customHeight="1">
      <c r="E311" s="30" t="s">
        <v>43</v>
      </c>
    </row>
    <row r="312" spans="1:13" ht="12.75" customHeight="1">
      <c r="A312" t="s">
        <v>37</v>
      </c>
      <c r="C312" s="7" t="s">
        <v>339</v>
      </c>
      <c r="E312" s="32" t="s">
        <v>340</v>
      </c>
      <c r="J312" s="28">
        <f>0</f>
      </c>
      <c s="28">
        <f>0</f>
      </c>
      <c s="28">
        <f>0+L313+L317+L321+L325</f>
      </c>
      <c s="28">
        <f>0+M313+M317+M321+M325</f>
      </c>
    </row>
    <row r="313" spans="1:16" ht="12.75" customHeight="1">
      <c r="A313" t="s">
        <v>40</v>
      </c>
      <c s="6" t="s">
        <v>341</v>
      </c>
      <c s="6" t="s">
        <v>342</v>
      </c>
      <c t="s">
        <v>43</v>
      </c>
      <c s="24" t="s">
        <v>343</v>
      </c>
      <c s="25" t="s">
        <v>97</v>
      </c>
      <c s="26">
        <v>0.552</v>
      </c>
      <c s="25">
        <v>0</v>
      </c>
      <c s="25">
        <f>ROUND(G313*H313,6)</f>
      </c>
      <c r="L313" s="27">
        <v>0</v>
      </c>
      <c s="28">
        <f>ROUND(ROUND(L313,2)*ROUND(G313,3),2)</f>
      </c>
      <c s="25" t="s">
        <v>46</v>
      </c>
      <c>
        <f>(M313*21)/100</f>
      </c>
      <c t="s">
        <v>47</v>
      </c>
    </row>
    <row r="314" spans="1:5" ht="12.75" customHeight="1">
      <c r="A314" s="29" t="s">
        <v>48</v>
      </c>
      <c r="E314" s="30" t="s">
        <v>43</v>
      </c>
    </row>
    <row r="315" spans="1:5" ht="12.75" customHeight="1">
      <c r="A315" s="29" t="s">
        <v>49</v>
      </c>
      <c r="E315" s="31" t="s">
        <v>43</v>
      </c>
    </row>
    <row r="316" spans="5:5" ht="12.75" customHeight="1">
      <c r="E316" s="30" t="s">
        <v>43</v>
      </c>
    </row>
    <row r="317" spans="1:16" ht="12.75" customHeight="1">
      <c r="A317" t="s">
        <v>40</v>
      </c>
      <c s="6" t="s">
        <v>344</v>
      </c>
      <c s="6" t="s">
        <v>345</v>
      </c>
      <c t="s">
        <v>43</v>
      </c>
      <c s="24" t="s">
        <v>346</v>
      </c>
      <c s="25" t="s">
        <v>97</v>
      </c>
      <c s="26">
        <v>0.552</v>
      </c>
      <c s="25">
        <v>0</v>
      </c>
      <c s="25">
        <f>ROUND(G317*H317,6)</f>
      </c>
      <c r="L317" s="27">
        <v>0</v>
      </c>
      <c s="28">
        <f>ROUND(ROUND(L317,2)*ROUND(G317,3),2)</f>
      </c>
      <c s="25" t="s">
        <v>46</v>
      </c>
      <c>
        <f>(M317*21)/100</f>
      </c>
      <c t="s">
        <v>47</v>
      </c>
    </row>
    <row r="318" spans="1:5" ht="12.75" customHeight="1">
      <c r="A318" s="29" t="s">
        <v>48</v>
      </c>
      <c r="E318" s="30" t="s">
        <v>43</v>
      </c>
    </row>
    <row r="319" spans="1:5" ht="12.75" customHeight="1">
      <c r="A319" s="29" t="s">
        <v>49</v>
      </c>
      <c r="E319" s="31" t="s">
        <v>43</v>
      </c>
    </row>
    <row r="320" spans="5:5" ht="12.75" customHeight="1">
      <c r="E320" s="30" t="s">
        <v>43</v>
      </c>
    </row>
    <row r="321" spans="1:16" ht="12.75" customHeight="1">
      <c r="A321" t="s">
        <v>40</v>
      </c>
      <c s="6" t="s">
        <v>331</v>
      </c>
      <c s="6" t="s">
        <v>347</v>
      </c>
      <c t="s">
        <v>43</v>
      </c>
      <c s="24" t="s">
        <v>348</v>
      </c>
      <c s="25" t="s">
        <v>97</v>
      </c>
      <c s="26">
        <v>2.76</v>
      </c>
      <c s="25">
        <v>0</v>
      </c>
      <c s="25">
        <f>ROUND(G321*H321,6)</f>
      </c>
      <c r="L321" s="27">
        <v>0</v>
      </c>
      <c s="28">
        <f>ROUND(ROUND(L321,2)*ROUND(G321,3),2)</f>
      </c>
      <c s="25" t="s">
        <v>46</v>
      </c>
      <c>
        <f>(M321*21)/100</f>
      </c>
      <c t="s">
        <v>47</v>
      </c>
    </row>
    <row r="322" spans="1:5" ht="12.75" customHeight="1">
      <c r="A322" s="29" t="s">
        <v>48</v>
      </c>
      <c r="E322" s="30" t="s">
        <v>43</v>
      </c>
    </row>
    <row r="323" spans="1:5" ht="12.75" customHeight="1">
      <c r="A323" s="29" t="s">
        <v>49</v>
      </c>
      <c r="E323" s="31" t="s">
        <v>349</v>
      </c>
    </row>
    <row r="324" spans="5:5" ht="12.75" customHeight="1">
      <c r="E324" s="30" t="s">
        <v>43</v>
      </c>
    </row>
    <row r="325" spans="1:16" ht="12.75" customHeight="1">
      <c r="A325" t="s">
        <v>40</v>
      </c>
      <c s="6" t="s">
        <v>350</v>
      </c>
      <c s="6" t="s">
        <v>351</v>
      </c>
      <c t="s">
        <v>43</v>
      </c>
      <c s="24" t="s">
        <v>352</v>
      </c>
      <c s="25" t="s">
        <v>97</v>
      </c>
      <c s="26">
        <v>0.408</v>
      </c>
      <c s="25">
        <v>0</v>
      </c>
      <c s="25">
        <f>ROUND(G325*H325,6)</f>
      </c>
      <c r="L325" s="27">
        <v>0</v>
      </c>
      <c s="28">
        <f>ROUND(ROUND(L325,2)*ROUND(G325,3),2)</f>
      </c>
      <c s="25" t="s">
        <v>46</v>
      </c>
      <c>
        <f>(M325*21)/100</f>
      </c>
      <c t="s">
        <v>47</v>
      </c>
    </row>
    <row r="326" spans="1:5" ht="12.75" customHeight="1">
      <c r="A326" s="29" t="s">
        <v>48</v>
      </c>
      <c r="E326" s="30" t="s">
        <v>43</v>
      </c>
    </row>
    <row r="327" spans="1:5" ht="12.75" customHeight="1">
      <c r="A327" s="29" t="s">
        <v>49</v>
      </c>
      <c r="E327" s="31" t="s">
        <v>43</v>
      </c>
    </row>
    <row r="328" spans="5:5" ht="12.75" customHeight="1">
      <c r="E328" s="30" t="s">
        <v>43</v>
      </c>
    </row>
    <row r="329" spans="1:13" ht="12.75" customHeight="1">
      <c r="A329" t="s">
        <v>37</v>
      </c>
      <c r="C329" s="7" t="s">
        <v>353</v>
      </c>
      <c r="E329" s="32" t="s">
        <v>354</v>
      </c>
      <c r="J329" s="28">
        <f>0</f>
      </c>
      <c s="28">
        <f>0</f>
      </c>
      <c s="28">
        <f>0+L330+L334</f>
      </c>
      <c s="28">
        <f>0+M330+M334</f>
      </c>
    </row>
    <row r="330" spans="1:16" ht="12.75" customHeight="1">
      <c r="A330" t="s">
        <v>40</v>
      </c>
      <c s="6" t="s">
        <v>355</v>
      </c>
      <c s="6" t="s">
        <v>356</v>
      </c>
      <c t="s">
        <v>43</v>
      </c>
      <c s="24" t="s">
        <v>357</v>
      </c>
      <c s="25" t="s">
        <v>97</v>
      </c>
      <c s="26">
        <v>0.952</v>
      </c>
      <c s="25">
        <v>0</v>
      </c>
      <c s="25">
        <f>ROUND(G330*H330,6)</f>
      </c>
      <c r="L330" s="27">
        <v>0</v>
      </c>
      <c s="28">
        <f>ROUND(ROUND(L330,2)*ROUND(G330,3),2)</f>
      </c>
      <c s="25" t="s">
        <v>46</v>
      </c>
      <c>
        <f>(M330*21)/100</f>
      </c>
      <c t="s">
        <v>47</v>
      </c>
    </row>
    <row r="331" spans="1:5" ht="12.75" customHeight="1">
      <c r="A331" s="29" t="s">
        <v>48</v>
      </c>
      <c r="E331" s="30" t="s">
        <v>43</v>
      </c>
    </row>
    <row r="332" spans="1:5" ht="12.75" customHeight="1">
      <c r="A332" s="29" t="s">
        <v>49</v>
      </c>
      <c r="E332" s="31" t="s">
        <v>43</v>
      </c>
    </row>
    <row r="333" spans="5:5" ht="12.75" customHeight="1">
      <c r="E333" s="30" t="s">
        <v>43</v>
      </c>
    </row>
    <row r="334" spans="1:16" ht="12.75" customHeight="1">
      <c r="A334" t="s">
        <v>40</v>
      </c>
      <c s="6" t="s">
        <v>358</v>
      </c>
      <c s="6" t="s">
        <v>359</v>
      </c>
      <c t="s">
        <v>43</v>
      </c>
      <c s="24" t="s">
        <v>360</v>
      </c>
      <c s="25" t="s">
        <v>97</v>
      </c>
      <c s="26">
        <v>0.952</v>
      </c>
      <c s="25">
        <v>0</v>
      </c>
      <c s="25">
        <f>ROUND(G334*H334,6)</f>
      </c>
      <c r="L334" s="27">
        <v>0</v>
      </c>
      <c s="28">
        <f>ROUND(ROUND(L334,2)*ROUND(G334,3),2)</f>
      </c>
      <c s="25" t="s">
        <v>46</v>
      </c>
      <c>
        <f>(M334*21)/100</f>
      </c>
      <c t="s">
        <v>47</v>
      </c>
    </row>
    <row r="335" spans="1:5" ht="25.5" customHeight="1">
      <c r="A335" s="29" t="s">
        <v>48</v>
      </c>
      <c r="E335" s="30" t="s">
        <v>361</v>
      </c>
    </row>
    <row r="336" spans="1:5" ht="12.75" customHeight="1">
      <c r="A336" s="29" t="s">
        <v>49</v>
      </c>
      <c r="E336" s="31" t="s">
        <v>43</v>
      </c>
    </row>
    <row r="337" spans="5:5" ht="12.75" customHeight="1">
      <c r="E337" s="30" t="s">
        <v>43</v>
      </c>
    </row>
  </sheetData>
  <sheetProtection password="923D" sheet="1" objects="1" scenarios="1"/>
  <mergeCells count="17">
    <mergeCell ref="C1:C2"/>
    <mergeCell ref="E1:E2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J6:K6"/>
    <mergeCell ref="L6:M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14" width="16.7142857142857" customWidth="1"/>
    <col min="15" max="16" width="9.14285714285714" hidden="1" customWidth="1"/>
  </cols>
  <sheetData>
    <row r="1" spans="1:14" ht="25" customHeight="1">
      <c r="A1" s="12" t="s">
        <v>16</v>
      </c>
      <c s="2"/>
      <c s="2"/>
      <c s="2"/>
      <c s="3" t="s">
        <v>19</v>
      </c>
      <c s="2"/>
      <c s="2"/>
      <c s="2"/>
      <c s="2"/>
      <c s="2"/>
      <c s="2"/>
      <c s="2"/>
      <c s="2"/>
      <c s="2"/>
    </row>
    <row r="2" spans="1:14" ht="20" customHeight="1">
      <c r="A2" s="12"/>
      <c s="2"/>
      <c s="2"/>
      <c s="2"/>
      <c s="2"/>
      <c s="2"/>
      <c s="2"/>
      <c s="2"/>
      <c s="2"/>
      <c s="2"/>
      <c s="2"/>
      <c s="14"/>
      <c s="14"/>
      <c s="2"/>
    </row>
    <row r="3" spans="1:14" ht="15" customHeight="1">
      <c r="A3" s="12" t="s">
        <v>17</v>
      </c>
      <c s="16" t="s">
        <v>20</v>
      </c>
      <c s="20" t="s">
        <v>2</v>
      </c>
      <c r="E3" s="16" t="s">
        <v>3</v>
      </c>
      <c r="L3" s="13" t="s">
        <v>362</v>
      </c>
      <c s="33">
        <f>0+K8+K17+K82+M8+M17+M82</f>
      </c>
      <c s="15" t="s">
        <v>13</v>
      </c>
    </row>
    <row r="4" spans="1:5" ht="15" customHeight="1">
      <c r="A4" s="18" t="s">
        <v>18</v>
      </c>
      <c s="19" t="s">
        <v>21</v>
      </c>
      <c s="20" t="s">
        <v>362</v>
      </c>
      <c r="E4" s="19" t="s">
        <v>363</v>
      </c>
    </row>
    <row r="5" spans="1:14" ht="12.75" customHeight="1">
      <c r="A5" s="17" t="s">
        <v>22</v>
      </c>
      <c s="17" t="s">
        <v>23</v>
      </c>
      <c s="17" t="s">
        <v>24</v>
      </c>
      <c s="17" t="s">
        <v>25</v>
      </c>
      <c s="17" t="s">
        <v>26</v>
      </c>
      <c s="17" t="s">
        <v>27</v>
      </c>
      <c s="17" t="s">
        <v>28</v>
      </c>
      <c s="17" t="s">
        <v>29</v>
      </c>
      <c s="17" t="s">
        <v>30</v>
      </c>
      <c s="17" t="s">
        <v>31</v>
      </c>
      <c s="17"/>
      <c s="17"/>
      <c s="17"/>
      <c s="17" t="s">
        <v>36</v>
      </c>
    </row>
    <row r="6" spans="1:14" ht="12.75" customHeight="1">
      <c r="A6" s="17"/>
      <c s="17"/>
      <c s="17"/>
      <c s="17"/>
      <c s="17"/>
      <c s="17"/>
      <c s="17"/>
      <c s="17"/>
      <c s="17"/>
      <c s="17" t="s">
        <v>32</v>
      </c>
      <c s="17"/>
      <c s="17" t="s">
        <v>33</v>
      </c>
      <c s="17"/>
      <c s="17"/>
    </row>
    <row r="7" spans="1:14" ht="12.75" customHeight="1">
      <c r="A7" s="17"/>
      <c s="17"/>
      <c s="17"/>
      <c s="17"/>
      <c s="17"/>
      <c s="17"/>
      <c s="17"/>
      <c s="17"/>
      <c s="17"/>
      <c s="17" t="s">
        <v>34</v>
      </c>
      <c s="17" t="s">
        <v>35</v>
      </c>
      <c s="17" t="s">
        <v>34</v>
      </c>
      <c s="17" t="s">
        <v>35</v>
      </c>
      <c s="17"/>
    </row>
    <row r="8" spans="1:13" ht="12.75" customHeight="1">
      <c r="A8" t="s">
        <v>37</v>
      </c>
      <c r="C8" s="21" t="s">
        <v>41</v>
      </c>
      <c r="E8" s="23" t="s">
        <v>364</v>
      </c>
      <c r="J8" s="22">
        <f>0</f>
      </c>
      <c s="22">
        <f>0</f>
      </c>
      <c s="22">
        <f>0+L9+L13</f>
      </c>
      <c s="22">
        <f>0+M9+M13</f>
      </c>
    </row>
    <row r="9" spans="1:16" ht="12.75" customHeight="1">
      <c r="A9" t="s">
        <v>40</v>
      </c>
      <c s="6" t="s">
        <v>41</v>
      </c>
      <c s="6" t="s">
        <v>365</v>
      </c>
      <c t="s">
        <v>43</v>
      </c>
      <c s="24" t="s">
        <v>366</v>
      </c>
      <c s="25" t="s">
        <v>59</v>
      </c>
      <c s="26">
        <v>767.76</v>
      </c>
      <c s="25">
        <v>0</v>
      </c>
      <c s="25">
        <f>ROUND(G9*H9,6)</f>
      </c>
      <c r="L9" s="27">
        <v>0</v>
      </c>
      <c s="28">
        <f>ROUND(ROUND(L9,2)*ROUND(G9,3),2)</f>
      </c>
      <c s="25" t="s">
        <v>46</v>
      </c>
      <c>
        <f>(M9*21)/100</f>
      </c>
      <c t="s">
        <v>47</v>
      </c>
    </row>
    <row r="10" spans="1:5" ht="12.75" customHeight="1">
      <c r="A10" s="29" t="s">
        <v>48</v>
      </c>
      <c r="E10" s="30" t="s">
        <v>43</v>
      </c>
    </row>
    <row r="11" spans="1:5" ht="51" customHeight="1">
      <c r="A11" s="29" t="s">
        <v>49</v>
      </c>
      <c r="E11" s="31" t="s">
        <v>367</v>
      </c>
    </row>
    <row r="12" spans="5:5" ht="12.75" customHeight="1">
      <c r="E12" s="30" t="s">
        <v>43</v>
      </c>
    </row>
    <row r="13" spans="1:16" ht="12.75" customHeight="1">
      <c r="A13" t="s">
        <v>40</v>
      </c>
      <c s="6" t="s">
        <v>47</v>
      </c>
      <c s="6" t="s">
        <v>368</v>
      </c>
      <c t="s">
        <v>43</v>
      </c>
      <c s="24" t="s">
        <v>369</v>
      </c>
      <c s="25" t="s">
        <v>370</v>
      </c>
      <c s="26">
        <v>38.35</v>
      </c>
      <c s="25">
        <v>0</v>
      </c>
      <c s="25">
        <f>ROUND(G13*H13,6)</f>
      </c>
      <c r="L13" s="27">
        <v>0</v>
      </c>
      <c s="28">
        <f>ROUND(ROUND(L13,2)*ROUND(G13,3),2)</f>
      </c>
      <c s="25" t="s">
        <v>46</v>
      </c>
      <c>
        <f>(M13*21)/100</f>
      </c>
      <c t="s">
        <v>47</v>
      </c>
    </row>
    <row r="14" spans="1:5" ht="12.75" customHeight="1">
      <c r="A14" s="29" t="s">
        <v>48</v>
      </c>
      <c r="E14" s="30" t="s">
        <v>43</v>
      </c>
    </row>
    <row r="15" spans="1:5" ht="12.75" customHeight="1">
      <c r="A15" s="29" t="s">
        <v>49</v>
      </c>
      <c r="E15" s="31" t="s">
        <v>371</v>
      </c>
    </row>
    <row r="16" spans="5:5" ht="12.75" customHeight="1">
      <c r="E16" s="30" t="s">
        <v>43</v>
      </c>
    </row>
    <row r="17" spans="1:13" ht="12.75" customHeight="1">
      <c r="A17" t="s">
        <v>37</v>
      </c>
      <c r="C17" s="7" t="s">
        <v>88</v>
      </c>
      <c r="E17" s="32" t="s">
        <v>89</v>
      </c>
      <c r="J17" s="28">
        <f>0</f>
      </c>
      <c s="28">
        <f>0</f>
      </c>
      <c s="28">
        <f>0+L18+L22+L26+L30+L34+L38+L42+L46+L50+L54+L58+L62+L66+L70+L74+L78</f>
      </c>
      <c s="28">
        <f>0+M18+M22+M26+M30+M34+M38+M42+M46+M50+M54+M58+M62+M66+M70+M74+M78</f>
      </c>
    </row>
    <row r="18" spans="1:16" ht="12.75" customHeight="1">
      <c r="A18" t="s">
        <v>40</v>
      </c>
      <c s="6" t="s">
        <v>67</v>
      </c>
      <c s="6" t="s">
        <v>153</v>
      </c>
      <c t="s">
        <v>43</v>
      </c>
      <c s="24" t="s">
        <v>154</v>
      </c>
      <c s="25" t="s">
        <v>75</v>
      </c>
      <c s="26">
        <v>124.739</v>
      </c>
      <c s="25">
        <v>0</v>
      </c>
      <c s="25">
        <f>ROUND(G18*H18,6)</f>
      </c>
      <c r="L18" s="27">
        <v>0</v>
      </c>
      <c s="28">
        <f>ROUND(ROUND(L18,2)*ROUND(G18,3),2)</f>
      </c>
      <c s="25" t="s">
        <v>46</v>
      </c>
      <c>
        <f>(M18*21)/100</f>
      </c>
      <c t="s">
        <v>47</v>
      </c>
    </row>
    <row r="19" spans="1:5" ht="12.75" customHeight="1">
      <c r="A19" s="29" t="s">
        <v>48</v>
      </c>
      <c r="E19" s="30" t="s">
        <v>43</v>
      </c>
    </row>
    <row r="20" spans="1:5" ht="25.5" customHeight="1">
      <c r="A20" s="29" t="s">
        <v>49</v>
      </c>
      <c r="E20" s="31" t="s">
        <v>155</v>
      </c>
    </row>
    <row r="21" spans="5:5" ht="12.75" customHeight="1">
      <c r="E21" s="30" t="s">
        <v>43</v>
      </c>
    </row>
    <row r="22" spans="1:16" ht="12.75" customHeight="1">
      <c r="A22" t="s">
        <v>40</v>
      </c>
      <c s="6" t="s">
        <v>80</v>
      </c>
      <c s="6" t="s">
        <v>157</v>
      </c>
      <c t="s">
        <v>43</v>
      </c>
      <c s="24" t="s">
        <v>158</v>
      </c>
      <c s="25" t="s">
        <v>75</v>
      </c>
      <c s="26">
        <v>143.45</v>
      </c>
      <c s="25">
        <v>0</v>
      </c>
      <c s="25">
        <f>ROUND(G22*H22,6)</f>
      </c>
      <c r="L22" s="27">
        <v>0</v>
      </c>
      <c s="28">
        <f>ROUND(ROUND(L22,2)*ROUND(G22,3),2)</f>
      </c>
      <c s="25" t="s">
        <v>46</v>
      </c>
      <c>
        <f>(M22*21)/100</f>
      </c>
      <c t="s">
        <v>47</v>
      </c>
    </row>
    <row r="23" spans="1:5" ht="12.75" customHeight="1">
      <c r="A23" s="29" t="s">
        <v>48</v>
      </c>
      <c r="E23" s="30" t="s">
        <v>43</v>
      </c>
    </row>
    <row r="24" spans="1:5" ht="12.75" customHeight="1">
      <c r="A24" s="29" t="s">
        <v>49</v>
      </c>
      <c r="E24" s="31" t="s">
        <v>106</v>
      </c>
    </row>
    <row r="25" spans="5:5" ht="12.75" customHeight="1">
      <c r="E25" s="30" t="s">
        <v>43</v>
      </c>
    </row>
    <row r="26" spans="1:16" ht="12.75" customHeight="1">
      <c r="A26" t="s">
        <v>40</v>
      </c>
      <c s="6" t="s">
        <v>341</v>
      </c>
      <c s="6" t="s">
        <v>372</v>
      </c>
      <c t="s">
        <v>43</v>
      </c>
      <c s="24" t="s">
        <v>373</v>
      </c>
      <c s="25" t="s">
        <v>75</v>
      </c>
      <c s="26">
        <v>28.769</v>
      </c>
      <c s="25">
        <v>0</v>
      </c>
      <c s="25">
        <f>ROUND(G26*H26,6)</f>
      </c>
      <c r="L26" s="27">
        <v>0</v>
      </c>
      <c s="28">
        <f>ROUND(ROUND(L26,2)*ROUND(G26,3),2)</f>
      </c>
      <c s="25" t="s">
        <v>46</v>
      </c>
      <c>
        <f>(M26*21)/100</f>
      </c>
      <c t="s">
        <v>47</v>
      </c>
    </row>
    <row r="27" spans="1:5" ht="12.75" customHeight="1">
      <c r="A27" s="29" t="s">
        <v>48</v>
      </c>
      <c r="E27" s="30" t="s">
        <v>43</v>
      </c>
    </row>
    <row r="28" spans="1:5" ht="38.25" customHeight="1">
      <c r="A28" s="29" t="s">
        <v>49</v>
      </c>
      <c r="E28" s="31" t="s">
        <v>374</v>
      </c>
    </row>
    <row r="29" spans="5:5" ht="12.75" customHeight="1">
      <c r="E29" s="30" t="s">
        <v>43</v>
      </c>
    </row>
    <row r="30" spans="1:16" ht="12.75" customHeight="1">
      <c r="A30" t="s">
        <v>40</v>
      </c>
      <c s="6" t="s">
        <v>344</v>
      </c>
      <c s="6" t="s">
        <v>375</v>
      </c>
      <c t="s">
        <v>43</v>
      </c>
      <c s="24" t="s">
        <v>376</v>
      </c>
      <c s="25" t="s">
        <v>97</v>
      </c>
      <c s="26">
        <v>4.603</v>
      </c>
      <c s="25">
        <v>0</v>
      </c>
      <c s="25">
        <f>ROUND(G30*H30,6)</f>
      </c>
      <c r="L30" s="27">
        <v>0</v>
      </c>
      <c s="28">
        <f>ROUND(ROUND(L30,2)*ROUND(G30,3),2)</f>
      </c>
      <c s="25" t="s">
        <v>46</v>
      </c>
      <c>
        <f>(M30*21)/100</f>
      </c>
      <c t="s">
        <v>47</v>
      </c>
    </row>
    <row r="31" spans="1:5" ht="12.75" customHeight="1">
      <c r="A31" s="29" t="s">
        <v>48</v>
      </c>
      <c r="E31" s="30" t="s">
        <v>43</v>
      </c>
    </row>
    <row r="32" spans="1:5" ht="12.75" customHeight="1">
      <c r="A32" s="29" t="s">
        <v>49</v>
      </c>
      <c r="E32" s="31" t="s">
        <v>377</v>
      </c>
    </row>
    <row r="33" spans="5:5" ht="12.75" customHeight="1">
      <c r="E33" s="30" t="s">
        <v>43</v>
      </c>
    </row>
    <row r="34" spans="1:16" ht="12.75" customHeight="1">
      <c r="A34" t="s">
        <v>40</v>
      </c>
      <c s="6" t="s">
        <v>331</v>
      </c>
      <c s="6" t="s">
        <v>165</v>
      </c>
      <c t="s">
        <v>43</v>
      </c>
      <c s="24" t="s">
        <v>166</v>
      </c>
      <c s="25" t="s">
        <v>75</v>
      </c>
      <c s="26">
        <v>124.739</v>
      </c>
      <c s="25">
        <v>0</v>
      </c>
      <c s="25">
        <f>ROUND(G34*H34,6)</f>
      </c>
      <c r="L34" s="27">
        <v>0</v>
      </c>
      <c s="28">
        <f>ROUND(ROUND(L34,2)*ROUND(G34,3),2)</f>
      </c>
      <c s="25" t="s">
        <v>46</v>
      </c>
      <c>
        <f>(M34*21)/100</f>
      </c>
      <c t="s">
        <v>47</v>
      </c>
    </row>
    <row r="35" spans="1:5" ht="12.75" customHeight="1">
      <c r="A35" s="29" t="s">
        <v>48</v>
      </c>
      <c r="E35" s="30" t="s">
        <v>43</v>
      </c>
    </row>
    <row r="36" spans="1:5" ht="25.5" customHeight="1">
      <c r="A36" s="29" t="s">
        <v>49</v>
      </c>
      <c r="E36" s="31" t="s">
        <v>155</v>
      </c>
    </row>
    <row r="37" spans="5:5" ht="12.75" customHeight="1">
      <c r="E37" s="30" t="s">
        <v>43</v>
      </c>
    </row>
    <row r="38" spans="1:16" ht="12.75" customHeight="1">
      <c r="A38" t="s">
        <v>40</v>
      </c>
      <c s="6" t="s">
        <v>350</v>
      </c>
      <c s="6" t="s">
        <v>168</v>
      </c>
      <c t="s">
        <v>43</v>
      </c>
      <c s="24" t="s">
        <v>169</v>
      </c>
      <c s="25" t="s">
        <v>75</v>
      </c>
      <c s="26">
        <v>124.739</v>
      </c>
      <c s="25">
        <v>0</v>
      </c>
      <c s="25">
        <f>ROUND(G38*H38,6)</f>
      </c>
      <c r="L38" s="27">
        <v>0</v>
      </c>
      <c s="28">
        <f>ROUND(ROUND(L38,2)*ROUND(G38,3),2)</f>
      </c>
      <c s="25" t="s">
        <v>46</v>
      </c>
      <c>
        <f>(M38*21)/100</f>
      </c>
      <c t="s">
        <v>47</v>
      </c>
    </row>
    <row r="39" spans="1:5" ht="12.75" customHeight="1">
      <c r="A39" s="29" t="s">
        <v>48</v>
      </c>
      <c r="E39" s="30" t="s">
        <v>43</v>
      </c>
    </row>
    <row r="40" spans="1:5" ht="12.75" customHeight="1">
      <c r="A40" s="29" t="s">
        <v>49</v>
      </c>
      <c r="E40" s="31" t="s">
        <v>43</v>
      </c>
    </row>
    <row r="41" spans="5:5" ht="12.75" customHeight="1">
      <c r="E41" s="30" t="s">
        <v>43</v>
      </c>
    </row>
    <row r="42" spans="1:16" ht="12.75" customHeight="1">
      <c r="A42" t="s">
        <v>40</v>
      </c>
      <c s="6" t="s">
        <v>355</v>
      </c>
      <c s="6" t="s">
        <v>378</v>
      </c>
      <c t="s">
        <v>43</v>
      </c>
      <c s="24" t="s">
        <v>379</v>
      </c>
      <c s="25" t="s">
        <v>75</v>
      </c>
      <c s="26">
        <v>95.97</v>
      </c>
      <c s="25">
        <v>0</v>
      </c>
      <c s="25">
        <f>ROUND(G42*H42,6)</f>
      </c>
      <c r="L42" s="27">
        <v>0</v>
      </c>
      <c s="28">
        <f>ROUND(ROUND(L42,2)*ROUND(G42,3),2)</f>
      </c>
      <c s="25" t="s">
        <v>46</v>
      </c>
      <c>
        <f>(M42*21)/100</f>
      </c>
      <c t="s">
        <v>47</v>
      </c>
    </row>
    <row r="43" spans="1:5" ht="12.75" customHeight="1">
      <c r="A43" s="29" t="s">
        <v>48</v>
      </c>
      <c r="E43" s="30" t="s">
        <v>43</v>
      </c>
    </row>
    <row r="44" spans="1:5" ht="38.25" customHeight="1">
      <c r="A44" s="29" t="s">
        <v>49</v>
      </c>
      <c r="E44" s="31" t="s">
        <v>380</v>
      </c>
    </row>
    <row r="45" spans="5:5" ht="12.75" customHeight="1">
      <c r="E45" s="30" t="s">
        <v>43</v>
      </c>
    </row>
    <row r="46" spans="1:16" ht="12.75" customHeight="1">
      <c r="A46" t="s">
        <v>40</v>
      </c>
      <c s="6" t="s">
        <v>358</v>
      </c>
      <c s="6" t="s">
        <v>381</v>
      </c>
      <c t="s">
        <v>43</v>
      </c>
      <c s="24" t="s">
        <v>382</v>
      </c>
      <c s="25" t="s">
        <v>383</v>
      </c>
      <c s="26">
        <v>12.956</v>
      </c>
      <c s="25">
        <v>0</v>
      </c>
      <c s="25">
        <f>ROUND(G46*H46,6)</f>
      </c>
      <c r="L46" s="27">
        <v>0</v>
      </c>
      <c s="28">
        <f>ROUND(ROUND(L46,2)*ROUND(G46,3),2)</f>
      </c>
      <c s="25" t="s">
        <v>46</v>
      </c>
      <c>
        <f>(M46*21)/100</f>
      </c>
      <c t="s">
        <v>47</v>
      </c>
    </row>
    <row r="47" spans="1:5" ht="12.75" customHeight="1">
      <c r="A47" s="29" t="s">
        <v>48</v>
      </c>
      <c r="E47" s="30" t="s">
        <v>43</v>
      </c>
    </row>
    <row r="48" spans="1:5" ht="38.25" customHeight="1">
      <c r="A48" s="29" t="s">
        <v>49</v>
      </c>
      <c r="E48" s="31" t="s">
        <v>384</v>
      </c>
    </row>
    <row r="49" spans="5:5" ht="12.75" customHeight="1">
      <c r="E49" s="30" t="s">
        <v>43</v>
      </c>
    </row>
    <row r="50" spans="1:16" ht="12.75" customHeight="1">
      <c r="A50" t="s">
        <v>40</v>
      </c>
      <c s="6" t="s">
        <v>90</v>
      </c>
      <c s="6" t="s">
        <v>182</v>
      </c>
      <c t="s">
        <v>43</v>
      </c>
      <c s="24" t="s">
        <v>183</v>
      </c>
      <c s="25" t="s">
        <v>97</v>
      </c>
      <c s="26">
        <v>12.569</v>
      </c>
      <c s="25">
        <v>0</v>
      </c>
      <c s="25">
        <f>ROUND(G50*H50,6)</f>
      </c>
      <c r="L50" s="27">
        <v>0</v>
      </c>
      <c s="28">
        <f>ROUND(ROUND(L50,2)*ROUND(G50,3),2)</f>
      </c>
      <c s="25" t="s">
        <v>46</v>
      </c>
      <c>
        <f>(M50*21)/100</f>
      </c>
      <c t="s">
        <v>47</v>
      </c>
    </row>
    <row r="51" spans="1:5" ht="12.75" customHeight="1">
      <c r="A51" s="29" t="s">
        <v>48</v>
      </c>
      <c r="E51" s="30" t="s">
        <v>43</v>
      </c>
    </row>
    <row r="52" spans="1:5" ht="12.75" customHeight="1">
      <c r="A52" s="29" t="s">
        <v>49</v>
      </c>
      <c r="E52" s="31" t="s">
        <v>43</v>
      </c>
    </row>
    <row r="53" spans="5:5" ht="12.75" customHeight="1">
      <c r="E53" s="30" t="s">
        <v>43</v>
      </c>
    </row>
    <row r="54" spans="1:16" ht="12.75" customHeight="1">
      <c r="A54" t="s">
        <v>40</v>
      </c>
      <c s="6" t="s">
        <v>94</v>
      </c>
      <c s="6" t="s">
        <v>185</v>
      </c>
      <c t="s">
        <v>43</v>
      </c>
      <c s="24" t="s">
        <v>186</v>
      </c>
      <c s="25" t="s">
        <v>97</v>
      </c>
      <c s="26">
        <v>12.569</v>
      </c>
      <c s="25">
        <v>0</v>
      </c>
      <c s="25">
        <f>ROUND(G54*H54,6)</f>
      </c>
      <c r="L54" s="27">
        <v>0</v>
      </c>
      <c s="28">
        <f>ROUND(ROUND(L54,2)*ROUND(G54,3),2)</f>
      </c>
      <c s="25" t="s">
        <v>46</v>
      </c>
      <c>
        <f>(M54*21)/100</f>
      </c>
      <c t="s">
        <v>47</v>
      </c>
    </row>
    <row r="55" spans="1:5" ht="12.75" customHeight="1">
      <c r="A55" s="29" t="s">
        <v>48</v>
      </c>
      <c r="E55" s="30" t="s">
        <v>43</v>
      </c>
    </row>
    <row r="56" spans="1:5" ht="12.75" customHeight="1">
      <c r="A56" s="29" t="s">
        <v>49</v>
      </c>
      <c r="E56" s="31" t="s">
        <v>43</v>
      </c>
    </row>
    <row r="57" spans="5:5" ht="12.75" customHeight="1">
      <c r="E57" s="30" t="s">
        <v>43</v>
      </c>
    </row>
    <row r="58" spans="1:16" ht="12.75" customHeight="1">
      <c r="A58" t="s">
        <v>40</v>
      </c>
      <c s="6" t="s">
        <v>99</v>
      </c>
      <c s="6" t="s">
        <v>188</v>
      </c>
      <c t="s">
        <v>43</v>
      </c>
      <c s="24" t="s">
        <v>189</v>
      </c>
      <c s="25" t="s">
        <v>97</v>
      </c>
      <c s="26">
        <v>12.569</v>
      </c>
      <c s="25">
        <v>0</v>
      </c>
      <c s="25">
        <f>ROUND(G58*H58,6)</f>
      </c>
      <c r="L58" s="27">
        <v>0</v>
      </c>
      <c s="28">
        <f>ROUND(ROUND(L58,2)*ROUND(G58,3),2)</f>
      </c>
      <c s="25" t="s">
        <v>46</v>
      </c>
      <c>
        <f>(M58*21)/100</f>
      </c>
      <c t="s">
        <v>47</v>
      </c>
    </row>
    <row r="59" spans="1:5" ht="12.75" customHeight="1">
      <c r="A59" s="29" t="s">
        <v>48</v>
      </c>
      <c r="E59" s="30" t="s">
        <v>43</v>
      </c>
    </row>
    <row r="60" spans="1:5" ht="12.75" customHeight="1">
      <c r="A60" s="29" t="s">
        <v>49</v>
      </c>
      <c r="E60" s="31" t="s">
        <v>43</v>
      </c>
    </row>
    <row r="61" spans="5:5" ht="12.75" customHeight="1">
      <c r="E61" s="30" t="s">
        <v>43</v>
      </c>
    </row>
    <row r="62" spans="1:16" ht="12.75" customHeight="1">
      <c r="A62" t="s">
        <v>40</v>
      </c>
      <c s="6" t="s">
        <v>103</v>
      </c>
      <c s="6" t="s">
        <v>316</v>
      </c>
      <c t="s">
        <v>43</v>
      </c>
      <c s="24" t="s">
        <v>317</v>
      </c>
      <c s="25" t="s">
        <v>318</v>
      </c>
      <c s="26">
        <v>4</v>
      </c>
      <c s="25">
        <v>0</v>
      </c>
      <c s="25">
        <f>ROUND(G62*H62,6)</f>
      </c>
      <c r="L62" s="27">
        <v>0</v>
      </c>
      <c s="28">
        <f>ROUND(ROUND(L62,2)*ROUND(G62,3),2)</f>
      </c>
      <c s="25" t="s">
        <v>46</v>
      </c>
      <c>
        <f>(M62*21)/100</f>
      </c>
      <c t="s">
        <v>47</v>
      </c>
    </row>
    <row r="63" spans="1:5" ht="12.75" customHeight="1">
      <c r="A63" s="29" t="s">
        <v>48</v>
      </c>
      <c r="E63" s="30" t="s">
        <v>43</v>
      </c>
    </row>
    <row r="64" spans="1:5" ht="12.75" customHeight="1">
      <c r="A64" s="29" t="s">
        <v>49</v>
      </c>
      <c r="E64" s="31" t="s">
        <v>43</v>
      </c>
    </row>
    <row r="65" spans="5:5" ht="12.75" customHeight="1">
      <c r="E65" s="30" t="s">
        <v>43</v>
      </c>
    </row>
    <row r="66" spans="1:16" ht="12.75" customHeight="1">
      <c r="A66" t="s">
        <v>40</v>
      </c>
      <c s="6" t="s">
        <v>107</v>
      </c>
      <c s="6" t="s">
        <v>320</v>
      </c>
      <c t="s">
        <v>43</v>
      </c>
      <c s="24" t="s">
        <v>321</v>
      </c>
      <c s="25" t="s">
        <v>318</v>
      </c>
      <c s="26">
        <v>2</v>
      </c>
      <c s="25">
        <v>0</v>
      </c>
      <c s="25">
        <f>ROUND(G66*H66,6)</f>
      </c>
      <c r="L66" s="27">
        <v>0</v>
      </c>
      <c s="28">
        <f>ROUND(ROUND(L66,2)*ROUND(G66,3),2)</f>
      </c>
      <c s="25" t="s">
        <v>46</v>
      </c>
      <c>
        <f>(M66*21)/100</f>
      </c>
      <c t="s">
        <v>47</v>
      </c>
    </row>
    <row r="67" spans="1:5" ht="12.75" customHeight="1">
      <c r="A67" s="29" t="s">
        <v>48</v>
      </c>
      <c r="E67" s="30" t="s">
        <v>43</v>
      </c>
    </row>
    <row r="68" spans="1:5" ht="12.75" customHeight="1">
      <c r="A68" s="29" t="s">
        <v>49</v>
      </c>
      <c r="E68" s="31" t="s">
        <v>43</v>
      </c>
    </row>
    <row r="69" spans="5:5" ht="12.75" customHeight="1">
      <c r="E69" s="30" t="s">
        <v>43</v>
      </c>
    </row>
    <row r="70" spans="1:16" ht="12.75" customHeight="1">
      <c r="A70" t="s">
        <v>40</v>
      </c>
      <c s="6" t="s">
        <v>111</v>
      </c>
      <c s="6" t="s">
        <v>323</v>
      </c>
      <c t="s">
        <v>43</v>
      </c>
      <c s="24" t="s">
        <v>324</v>
      </c>
      <c s="25" t="s">
        <v>318</v>
      </c>
      <c s="26">
        <v>2</v>
      </c>
      <c s="25">
        <v>0</v>
      </c>
      <c s="25">
        <f>ROUND(G70*H70,6)</f>
      </c>
      <c r="L70" s="27">
        <v>0</v>
      </c>
      <c s="28">
        <f>ROUND(ROUND(L70,2)*ROUND(G70,3),2)</f>
      </c>
      <c s="25" t="s">
        <v>46</v>
      </c>
      <c>
        <f>(M70*21)/100</f>
      </c>
      <c t="s">
        <v>47</v>
      </c>
    </row>
    <row r="71" spans="1:5" ht="12.75" customHeight="1">
      <c r="A71" s="29" t="s">
        <v>48</v>
      </c>
      <c r="E71" s="30" t="s">
        <v>43</v>
      </c>
    </row>
    <row r="72" spans="1:5" ht="12.75" customHeight="1">
      <c r="A72" s="29" t="s">
        <v>49</v>
      </c>
      <c r="E72" s="31" t="s">
        <v>43</v>
      </c>
    </row>
    <row r="73" spans="5:5" ht="12.75" customHeight="1">
      <c r="E73" s="30" t="s">
        <v>43</v>
      </c>
    </row>
    <row r="74" spans="1:16" ht="12.75" customHeight="1">
      <c r="A74" t="s">
        <v>40</v>
      </c>
      <c s="6" t="s">
        <v>115</v>
      </c>
      <c s="6" t="s">
        <v>326</v>
      </c>
      <c t="s">
        <v>43</v>
      </c>
      <c s="24" t="s">
        <v>327</v>
      </c>
      <c s="25" t="s">
        <v>318</v>
      </c>
      <c s="26">
        <v>4</v>
      </c>
      <c s="25">
        <v>0</v>
      </c>
      <c s="25">
        <f>ROUND(G74*H74,6)</f>
      </c>
      <c r="L74" s="27">
        <v>0</v>
      </c>
      <c s="28">
        <f>ROUND(ROUND(L74,2)*ROUND(G74,3),2)</f>
      </c>
      <c s="25" t="s">
        <v>46</v>
      </c>
      <c>
        <f>(M74*21)/100</f>
      </c>
      <c t="s">
        <v>47</v>
      </c>
    </row>
    <row r="75" spans="1:5" ht="12.75" customHeight="1">
      <c r="A75" s="29" t="s">
        <v>48</v>
      </c>
      <c r="E75" s="30" t="s">
        <v>43</v>
      </c>
    </row>
    <row r="76" spans="1:5" ht="12.75" customHeight="1">
      <c r="A76" s="29" t="s">
        <v>49</v>
      </c>
      <c r="E76" s="31" t="s">
        <v>43</v>
      </c>
    </row>
    <row r="77" spans="5:5" ht="12.75" customHeight="1">
      <c r="E77" s="30" t="s">
        <v>43</v>
      </c>
    </row>
    <row r="78" spans="1:16" ht="12.75" customHeight="1">
      <c r="A78" t="s">
        <v>40</v>
      </c>
      <c s="6" t="s">
        <v>119</v>
      </c>
      <c s="6" t="s">
        <v>329</v>
      </c>
      <c t="s">
        <v>43</v>
      </c>
      <c s="24" t="s">
        <v>330</v>
      </c>
      <c s="25" t="s">
        <v>318</v>
      </c>
      <c s="26">
        <v>4</v>
      </c>
      <c s="25">
        <v>0</v>
      </c>
      <c s="25">
        <f>ROUND(G78*H78,6)</f>
      </c>
      <c r="L78" s="27">
        <v>0</v>
      </c>
      <c s="28">
        <f>ROUND(ROUND(L78,2)*ROUND(G78,3),2)</f>
      </c>
      <c s="25" t="s">
        <v>46</v>
      </c>
      <c>
        <f>(M78*21)/100</f>
      </c>
      <c t="s">
        <v>47</v>
      </c>
    </row>
    <row r="79" spans="1:5" ht="12.75" customHeight="1">
      <c r="A79" s="29" t="s">
        <v>48</v>
      </c>
      <c r="E79" s="30" t="s">
        <v>43</v>
      </c>
    </row>
    <row r="80" spans="1:5" ht="12.75" customHeight="1">
      <c r="A80" s="29" t="s">
        <v>49</v>
      </c>
      <c r="E80" s="31" t="s">
        <v>43</v>
      </c>
    </row>
    <row r="81" spans="5:5" ht="12.75" customHeight="1">
      <c r="E81" s="30" t="s">
        <v>43</v>
      </c>
    </row>
    <row r="82" spans="1:13" ht="12.75" customHeight="1">
      <c r="A82" t="s">
        <v>37</v>
      </c>
      <c r="C82" s="7" t="s">
        <v>353</v>
      </c>
      <c r="E82" s="32" t="s">
        <v>354</v>
      </c>
      <c r="J82" s="28">
        <f>0</f>
      </c>
      <c s="28">
        <f>0</f>
      </c>
      <c s="28">
        <f>0+L83+L87</f>
      </c>
      <c s="28">
        <f>0+M83+M87</f>
      </c>
    </row>
    <row r="83" spans="1:16" ht="12.75" customHeight="1">
      <c r="A83" t="s">
        <v>40</v>
      </c>
      <c s="6" t="s">
        <v>56</v>
      </c>
      <c s="6" t="s">
        <v>356</v>
      </c>
      <c t="s">
        <v>43</v>
      </c>
      <c s="24" t="s">
        <v>357</v>
      </c>
      <c s="25" t="s">
        <v>97</v>
      </c>
      <c s="26">
        <v>0.038</v>
      </c>
      <c s="25">
        <v>0</v>
      </c>
      <c s="25">
        <f>ROUND(G83*H83,6)</f>
      </c>
      <c r="L83" s="27">
        <v>0</v>
      </c>
      <c s="28">
        <f>ROUND(ROUND(L83,2)*ROUND(G83,3),2)</f>
      </c>
      <c s="25" t="s">
        <v>46</v>
      </c>
      <c>
        <f>(M83*21)/100</f>
      </c>
      <c t="s">
        <v>47</v>
      </c>
    </row>
    <row r="84" spans="1:5" ht="12.75" customHeight="1">
      <c r="A84" s="29" t="s">
        <v>48</v>
      </c>
      <c r="E84" s="30" t="s">
        <v>43</v>
      </c>
    </row>
    <row r="85" spans="1:5" ht="12.75" customHeight="1">
      <c r="A85" s="29" t="s">
        <v>49</v>
      </c>
      <c r="E85" s="31" t="s">
        <v>43</v>
      </c>
    </row>
    <row r="86" spans="5:5" ht="12.75" customHeight="1">
      <c r="E86" s="30" t="s">
        <v>43</v>
      </c>
    </row>
    <row r="87" spans="1:16" ht="12.75" customHeight="1">
      <c r="A87" t="s">
        <v>40</v>
      </c>
      <c s="6" t="s">
        <v>63</v>
      </c>
      <c s="6" t="s">
        <v>359</v>
      </c>
      <c t="s">
        <v>43</v>
      </c>
      <c s="24" t="s">
        <v>360</v>
      </c>
      <c s="25" t="s">
        <v>97</v>
      </c>
      <c s="26">
        <v>0.038</v>
      </c>
      <c s="25">
        <v>0</v>
      </c>
      <c s="25">
        <f>ROUND(G87*H87,6)</f>
      </c>
      <c r="L87" s="27">
        <v>0</v>
      </c>
      <c s="28">
        <f>ROUND(ROUND(L87,2)*ROUND(G87,3),2)</f>
      </c>
      <c s="25" t="s">
        <v>46</v>
      </c>
      <c>
        <f>(M87*21)/100</f>
      </c>
      <c t="s">
        <v>47</v>
      </c>
    </row>
    <row r="88" spans="1:5" ht="25.5" customHeight="1">
      <c r="A88" s="29" t="s">
        <v>48</v>
      </c>
      <c r="E88" s="30" t="s">
        <v>361</v>
      </c>
    </row>
    <row r="89" spans="1:5" ht="12.75" customHeight="1">
      <c r="A89" s="29" t="s">
        <v>49</v>
      </c>
      <c r="E89" s="31" t="s">
        <v>43</v>
      </c>
    </row>
    <row r="90" spans="5:5" ht="12.75" customHeight="1">
      <c r="E90" s="30" t="s">
        <v>43</v>
      </c>
    </row>
  </sheetData>
  <sheetProtection password="923D" sheet="1" objects="1" scenarios="1"/>
  <mergeCells count="17">
    <mergeCell ref="C1:C2"/>
    <mergeCell ref="E1:E2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J6:K6"/>
    <mergeCell ref="L6:M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7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14" width="16.7142857142857" customWidth="1"/>
    <col min="15" max="16" width="9.14285714285714" hidden="1" customWidth="1"/>
  </cols>
  <sheetData>
    <row r="1" spans="1:14" ht="25" customHeight="1">
      <c r="A1" s="12" t="s">
        <v>16</v>
      </c>
      <c s="2"/>
      <c s="2"/>
      <c s="2"/>
      <c s="3" t="s">
        <v>19</v>
      </c>
      <c s="2"/>
      <c s="2"/>
      <c s="2"/>
      <c s="2"/>
      <c s="2"/>
      <c s="2"/>
      <c s="2"/>
      <c s="2"/>
      <c s="2"/>
    </row>
    <row r="2" spans="1:14" ht="20" customHeight="1">
      <c r="A2" s="12"/>
      <c s="2"/>
      <c s="2"/>
      <c s="2"/>
      <c s="2"/>
      <c s="2"/>
      <c s="2"/>
      <c s="2"/>
      <c s="2"/>
      <c s="2"/>
      <c s="2"/>
      <c s="14"/>
      <c s="14"/>
      <c s="2"/>
    </row>
    <row r="3" spans="1:14" ht="15" customHeight="1">
      <c r="A3" s="12" t="s">
        <v>17</v>
      </c>
      <c s="16" t="s">
        <v>20</v>
      </c>
      <c s="20" t="s">
        <v>2</v>
      </c>
      <c r="E3" s="16" t="s">
        <v>3</v>
      </c>
      <c r="L3" s="13" t="s">
        <v>385</v>
      </c>
      <c s="33">
        <f>0+K8+K129+M8+M129</f>
      </c>
      <c s="15" t="s">
        <v>13</v>
      </c>
    </row>
    <row r="4" spans="1:5" ht="15" customHeight="1">
      <c r="A4" s="18" t="s">
        <v>18</v>
      </c>
      <c s="19" t="s">
        <v>21</v>
      </c>
      <c s="20" t="s">
        <v>385</v>
      </c>
      <c r="E4" s="19" t="s">
        <v>386</v>
      </c>
    </row>
    <row r="5" spans="1:14" ht="12.75" customHeight="1">
      <c r="A5" s="17" t="s">
        <v>22</v>
      </c>
      <c s="17" t="s">
        <v>23</v>
      </c>
      <c s="17" t="s">
        <v>24</v>
      </c>
      <c s="17" t="s">
        <v>25</v>
      </c>
      <c s="17" t="s">
        <v>26</v>
      </c>
      <c s="17" t="s">
        <v>27</v>
      </c>
      <c s="17" t="s">
        <v>28</v>
      </c>
      <c s="17" t="s">
        <v>29</v>
      </c>
      <c s="17" t="s">
        <v>30</v>
      </c>
      <c s="17" t="s">
        <v>31</v>
      </c>
      <c s="17"/>
      <c s="17"/>
      <c s="17"/>
      <c s="17" t="s">
        <v>36</v>
      </c>
    </row>
    <row r="6" spans="1:14" ht="12.75" customHeight="1">
      <c r="A6" s="17"/>
      <c s="17"/>
      <c s="17"/>
      <c s="17"/>
      <c s="17"/>
      <c s="17"/>
      <c s="17"/>
      <c s="17"/>
      <c s="17"/>
      <c s="17" t="s">
        <v>32</v>
      </c>
      <c s="17"/>
      <c s="17" t="s">
        <v>33</v>
      </c>
      <c s="17"/>
      <c s="17"/>
    </row>
    <row r="7" spans="1:14" ht="12.75" customHeight="1">
      <c r="A7" s="17"/>
      <c s="17"/>
      <c s="17"/>
      <c s="17"/>
      <c s="17"/>
      <c s="17"/>
      <c s="17"/>
      <c s="17"/>
      <c s="17"/>
      <c s="17" t="s">
        <v>34</v>
      </c>
      <c s="17" t="s">
        <v>35</v>
      </c>
      <c s="17" t="s">
        <v>34</v>
      </c>
      <c s="17" t="s">
        <v>35</v>
      </c>
      <c s="17"/>
    </row>
    <row r="8" spans="1:13" ht="12.75" customHeight="1">
      <c r="A8" t="s">
        <v>37</v>
      </c>
      <c r="C8" s="21" t="s">
        <v>387</v>
      </c>
      <c r="E8" s="23" t="s">
        <v>388</v>
      </c>
      <c r="J8" s="22">
        <f>0</f>
      </c>
      <c s="22">
        <f>0</f>
      </c>
      <c s="22">
        <f>0+L9+L13+L17+L21+L25+L29+L33+L37+L41+L45+L49+L53+L57+L61+L65+L69+L73+L77+L81+L85+L89+L93+L97+L101+L105+L109+L113+L117+L121+L125</f>
      </c>
      <c s="22">
        <f>0+M9+M13+M17+M21+M25+M29+M33+M37+M41+M45+M49+M53+M57+M61+M65+M69+M73+M77+M81+M85+M89+M93+M97+M101+M105+M109+M113+M117+M121+M125</f>
      </c>
    </row>
    <row r="9" spans="1:16" ht="12.75" customHeight="1">
      <c r="A9" t="s">
        <v>40</v>
      </c>
      <c s="6" t="s">
        <v>41</v>
      </c>
      <c s="6" t="s">
        <v>389</v>
      </c>
      <c t="s">
        <v>43</v>
      </c>
      <c s="24" t="s">
        <v>390</v>
      </c>
      <c s="25" t="s">
        <v>84</v>
      </c>
      <c s="26">
        <v>100</v>
      </c>
      <c s="25">
        <v>0</v>
      </c>
      <c s="25">
        <f>ROUND(G9*H9,6)</f>
      </c>
      <c r="L9" s="27">
        <v>0</v>
      </c>
      <c s="28">
        <f>ROUND(ROUND(L9,2)*ROUND(G9,3),2)</f>
      </c>
      <c s="25" t="s">
        <v>46</v>
      </c>
      <c>
        <f>(M9*21)/100</f>
      </c>
      <c t="s">
        <v>47</v>
      </c>
    </row>
    <row r="10" spans="1:5" ht="12.75" customHeight="1">
      <c r="A10" s="29" t="s">
        <v>48</v>
      </c>
      <c r="E10" s="30" t="s">
        <v>43</v>
      </c>
    </row>
    <row r="11" spans="1:5" ht="12.75" customHeight="1">
      <c r="A11" s="29" t="s">
        <v>49</v>
      </c>
      <c r="E11" s="31" t="s">
        <v>391</v>
      </c>
    </row>
    <row r="12" spans="5:5" ht="12.75" customHeight="1">
      <c r="E12" s="30" t="s">
        <v>43</v>
      </c>
    </row>
    <row r="13" spans="1:16" ht="12.75" customHeight="1">
      <c r="A13" t="s">
        <v>40</v>
      </c>
      <c s="6" t="s">
        <v>47</v>
      </c>
      <c s="6" t="s">
        <v>392</v>
      </c>
      <c t="s">
        <v>43</v>
      </c>
      <c s="24" t="s">
        <v>393</v>
      </c>
      <c s="25" t="s">
        <v>84</v>
      </c>
      <c s="26">
        <v>105</v>
      </c>
      <c s="25">
        <v>0</v>
      </c>
      <c s="25">
        <f>ROUND(G13*H13,6)</f>
      </c>
      <c r="L13" s="27">
        <v>0</v>
      </c>
      <c s="28">
        <f>ROUND(ROUND(L13,2)*ROUND(G13,3),2)</f>
      </c>
      <c s="25" t="s">
        <v>46</v>
      </c>
      <c>
        <f>(M13*21)/100</f>
      </c>
      <c t="s">
        <v>47</v>
      </c>
    </row>
    <row r="14" spans="1:5" ht="12.75" customHeight="1">
      <c r="A14" s="29" t="s">
        <v>48</v>
      </c>
      <c r="E14" s="30" t="s">
        <v>43</v>
      </c>
    </row>
    <row r="15" spans="1:5" ht="12.75" customHeight="1">
      <c r="A15" s="29" t="s">
        <v>49</v>
      </c>
      <c r="E15" s="31" t="s">
        <v>394</v>
      </c>
    </row>
    <row r="16" spans="5:5" ht="12.75" customHeight="1">
      <c r="E16" s="30" t="s">
        <v>43</v>
      </c>
    </row>
    <row r="17" spans="1:16" ht="12.75" customHeight="1">
      <c r="A17" t="s">
        <v>40</v>
      </c>
      <c s="6" t="s">
        <v>56</v>
      </c>
      <c s="6" t="s">
        <v>395</v>
      </c>
      <c t="s">
        <v>43</v>
      </c>
      <c s="24" t="s">
        <v>396</v>
      </c>
      <c s="25" t="s">
        <v>84</v>
      </c>
      <c s="26">
        <v>80</v>
      </c>
      <c s="25">
        <v>0</v>
      </c>
      <c s="25">
        <f>ROUND(G17*H17,6)</f>
      </c>
      <c r="L17" s="27">
        <v>0</v>
      </c>
      <c s="28">
        <f>ROUND(ROUND(L17,2)*ROUND(G17,3),2)</f>
      </c>
      <c s="25" t="s">
        <v>46</v>
      </c>
      <c>
        <f>(M17*21)/100</f>
      </c>
      <c t="s">
        <v>47</v>
      </c>
    </row>
    <row r="18" spans="1:5" ht="12.75" customHeight="1">
      <c r="A18" s="29" t="s">
        <v>48</v>
      </c>
      <c r="E18" s="30" t="s">
        <v>43</v>
      </c>
    </row>
    <row r="19" spans="1:5" ht="12.75" customHeight="1">
      <c r="A19" s="29" t="s">
        <v>49</v>
      </c>
      <c r="E19" s="31" t="s">
        <v>328</v>
      </c>
    </row>
    <row r="20" spans="5:5" ht="12.75" customHeight="1">
      <c r="E20" s="30" t="s">
        <v>43</v>
      </c>
    </row>
    <row r="21" spans="1:16" ht="12.75" customHeight="1">
      <c r="A21" t="s">
        <v>40</v>
      </c>
      <c s="6" t="s">
        <v>63</v>
      </c>
      <c s="6" t="s">
        <v>397</v>
      </c>
      <c t="s">
        <v>43</v>
      </c>
      <c s="24" t="s">
        <v>398</v>
      </c>
      <c s="25" t="s">
        <v>84</v>
      </c>
      <c s="26">
        <v>84</v>
      </c>
      <c s="25">
        <v>0</v>
      </c>
      <c s="25">
        <f>ROUND(G21*H21,6)</f>
      </c>
      <c r="L21" s="27">
        <v>0</v>
      </c>
      <c s="28">
        <f>ROUND(ROUND(L21,2)*ROUND(G21,3),2)</f>
      </c>
      <c s="25" t="s">
        <v>46</v>
      </c>
      <c>
        <f>(M21*21)/100</f>
      </c>
      <c t="s">
        <v>47</v>
      </c>
    </row>
    <row r="22" spans="1:5" ht="12.75" customHeight="1">
      <c r="A22" s="29" t="s">
        <v>48</v>
      </c>
      <c r="E22" s="30" t="s">
        <v>43</v>
      </c>
    </row>
    <row r="23" spans="1:5" ht="12.75" customHeight="1">
      <c r="A23" s="29" t="s">
        <v>49</v>
      </c>
      <c r="E23" s="31" t="s">
        <v>399</v>
      </c>
    </row>
    <row r="24" spans="5:5" ht="12.75" customHeight="1">
      <c r="E24" s="30" t="s">
        <v>43</v>
      </c>
    </row>
    <row r="25" spans="1:16" ht="12.75" customHeight="1">
      <c r="A25" t="s">
        <v>40</v>
      </c>
      <c s="6" t="s">
        <v>67</v>
      </c>
      <c s="6" t="s">
        <v>400</v>
      </c>
      <c t="s">
        <v>43</v>
      </c>
      <c s="24" t="s">
        <v>401</v>
      </c>
      <c s="25" t="s">
        <v>84</v>
      </c>
      <c s="26">
        <v>30</v>
      </c>
      <c s="25">
        <v>0</v>
      </c>
      <c s="25">
        <f>ROUND(G25*H25,6)</f>
      </c>
      <c r="L25" s="27">
        <v>0</v>
      </c>
      <c s="28">
        <f>ROUND(ROUND(L25,2)*ROUND(G25,3),2)</f>
      </c>
      <c s="25" t="s">
        <v>46</v>
      </c>
      <c>
        <f>(M25*21)/100</f>
      </c>
      <c t="s">
        <v>47</v>
      </c>
    </row>
    <row r="26" spans="1:5" ht="12.75" customHeight="1">
      <c r="A26" s="29" t="s">
        <v>48</v>
      </c>
      <c r="E26" s="30" t="s">
        <v>43</v>
      </c>
    </row>
    <row r="27" spans="1:5" ht="12.75" customHeight="1">
      <c r="A27" s="29" t="s">
        <v>49</v>
      </c>
      <c r="E27" s="31" t="s">
        <v>156</v>
      </c>
    </row>
    <row r="28" spans="5:5" ht="12.75" customHeight="1">
      <c r="E28" s="30" t="s">
        <v>43</v>
      </c>
    </row>
    <row r="29" spans="1:16" ht="12.75" customHeight="1">
      <c r="A29" t="s">
        <v>40</v>
      </c>
      <c s="6" t="s">
        <v>80</v>
      </c>
      <c s="6" t="s">
        <v>402</v>
      </c>
      <c t="s">
        <v>43</v>
      </c>
      <c s="24" t="s">
        <v>403</v>
      </c>
      <c s="25" t="s">
        <v>84</v>
      </c>
      <c s="26">
        <v>31.5</v>
      </c>
      <c s="25">
        <v>0</v>
      </c>
      <c s="25">
        <f>ROUND(G29*H29,6)</f>
      </c>
      <c r="L29" s="27">
        <v>0</v>
      </c>
      <c s="28">
        <f>ROUND(ROUND(L29,2)*ROUND(G29,3),2)</f>
      </c>
      <c s="25" t="s">
        <v>46</v>
      </c>
      <c>
        <f>(M29*21)/100</f>
      </c>
      <c t="s">
        <v>47</v>
      </c>
    </row>
    <row r="30" spans="1:5" ht="12.75" customHeight="1">
      <c r="A30" s="29" t="s">
        <v>48</v>
      </c>
      <c r="E30" s="30" t="s">
        <v>43</v>
      </c>
    </row>
    <row r="31" spans="1:5" ht="12.75" customHeight="1">
      <c r="A31" s="29" t="s">
        <v>49</v>
      </c>
      <c r="E31" s="31" t="s">
        <v>404</v>
      </c>
    </row>
    <row r="32" spans="5:5" ht="12.75" customHeight="1">
      <c r="E32" s="30" t="s">
        <v>43</v>
      </c>
    </row>
    <row r="33" spans="1:16" ht="12.75" customHeight="1">
      <c r="A33" t="s">
        <v>40</v>
      </c>
      <c s="6" t="s">
        <v>341</v>
      </c>
      <c s="6" t="s">
        <v>405</v>
      </c>
      <c t="s">
        <v>43</v>
      </c>
      <c s="24" t="s">
        <v>406</v>
      </c>
      <c s="25" t="s">
        <v>84</v>
      </c>
      <c s="26">
        <v>5</v>
      </c>
      <c s="25">
        <v>0</v>
      </c>
      <c s="25">
        <f>ROUND(G33*H33,6)</f>
      </c>
      <c r="L33" s="27">
        <v>0</v>
      </c>
      <c s="28">
        <f>ROUND(ROUND(L33,2)*ROUND(G33,3),2)</f>
      </c>
      <c s="25" t="s">
        <v>46</v>
      </c>
      <c>
        <f>(M33*21)/100</f>
      </c>
      <c t="s">
        <v>47</v>
      </c>
    </row>
    <row r="34" spans="1:5" ht="12.75" customHeight="1">
      <c r="A34" s="29" t="s">
        <v>48</v>
      </c>
      <c r="E34" s="30" t="s">
        <v>43</v>
      </c>
    </row>
    <row r="35" spans="1:5" ht="12.75" customHeight="1">
      <c r="A35" s="29" t="s">
        <v>49</v>
      </c>
      <c r="E35" s="31" t="s">
        <v>67</v>
      </c>
    </row>
    <row r="36" spans="5:5" ht="12.75" customHeight="1">
      <c r="E36" s="30" t="s">
        <v>43</v>
      </c>
    </row>
    <row r="37" spans="1:16" ht="12.75" customHeight="1">
      <c r="A37" t="s">
        <v>40</v>
      </c>
      <c s="6" t="s">
        <v>344</v>
      </c>
      <c s="6" t="s">
        <v>407</v>
      </c>
      <c t="s">
        <v>43</v>
      </c>
      <c s="24" t="s">
        <v>406</v>
      </c>
      <c s="25" t="s">
        <v>84</v>
      </c>
      <c s="26">
        <v>5</v>
      </c>
      <c s="25">
        <v>0</v>
      </c>
      <c s="25">
        <f>ROUND(G37*H37,6)</f>
      </c>
      <c r="L37" s="27">
        <v>0</v>
      </c>
      <c s="28">
        <f>ROUND(ROUND(L37,2)*ROUND(G37,3),2)</f>
      </c>
      <c s="25" t="s">
        <v>46</v>
      </c>
      <c>
        <f>(M37*21)/100</f>
      </c>
      <c t="s">
        <v>47</v>
      </c>
    </row>
    <row r="38" spans="1:5" ht="12.75" customHeight="1">
      <c r="A38" s="29" t="s">
        <v>48</v>
      </c>
      <c r="E38" s="30" t="s">
        <v>43</v>
      </c>
    </row>
    <row r="39" spans="1:5" ht="12.75" customHeight="1">
      <c r="A39" s="29" t="s">
        <v>49</v>
      </c>
      <c r="E39" s="31" t="s">
        <v>67</v>
      </c>
    </row>
    <row r="40" spans="5:5" ht="12.75" customHeight="1">
      <c r="E40" s="30" t="s">
        <v>43</v>
      </c>
    </row>
    <row r="41" spans="1:16" ht="12.75" customHeight="1">
      <c r="A41" t="s">
        <v>40</v>
      </c>
      <c s="6" t="s">
        <v>331</v>
      </c>
      <c s="6" t="s">
        <v>408</v>
      </c>
      <c t="s">
        <v>43</v>
      </c>
      <c s="24" t="s">
        <v>409</v>
      </c>
      <c s="25" t="s">
        <v>59</v>
      </c>
      <c s="26">
        <v>7</v>
      </c>
      <c s="25">
        <v>0</v>
      </c>
      <c s="25">
        <f>ROUND(G41*H41,6)</f>
      </c>
      <c r="L41" s="27">
        <v>0</v>
      </c>
      <c s="28">
        <f>ROUND(ROUND(L41,2)*ROUND(G41,3),2)</f>
      </c>
      <c s="25" t="s">
        <v>46</v>
      </c>
      <c>
        <f>(M41*21)/100</f>
      </c>
      <c t="s">
        <v>47</v>
      </c>
    </row>
    <row r="42" spans="1:5" ht="12.75" customHeight="1">
      <c r="A42" s="29" t="s">
        <v>48</v>
      </c>
      <c r="E42" s="30" t="s">
        <v>43</v>
      </c>
    </row>
    <row r="43" spans="1:5" ht="12.75" customHeight="1">
      <c r="A43" s="29" t="s">
        <v>49</v>
      </c>
      <c r="E43" s="31" t="s">
        <v>341</v>
      </c>
    </row>
    <row r="44" spans="5:5" ht="12.75" customHeight="1">
      <c r="E44" s="30" t="s">
        <v>43</v>
      </c>
    </row>
    <row r="45" spans="1:16" ht="12.75" customHeight="1">
      <c r="A45" t="s">
        <v>40</v>
      </c>
      <c s="6" t="s">
        <v>350</v>
      </c>
      <c s="6" t="s">
        <v>410</v>
      </c>
      <c t="s">
        <v>43</v>
      </c>
      <c s="24" t="s">
        <v>411</v>
      </c>
      <c s="25" t="s">
        <v>59</v>
      </c>
      <c s="26">
        <v>5</v>
      </c>
      <c s="25">
        <v>0</v>
      </c>
      <c s="25">
        <f>ROUND(G45*H45,6)</f>
      </c>
      <c r="L45" s="27">
        <v>0</v>
      </c>
      <c s="28">
        <f>ROUND(ROUND(L45,2)*ROUND(G45,3),2)</f>
      </c>
      <c s="25" t="s">
        <v>46</v>
      </c>
      <c>
        <f>(M45*21)/100</f>
      </c>
      <c t="s">
        <v>47</v>
      </c>
    </row>
    <row r="46" spans="1:5" ht="12.75" customHeight="1">
      <c r="A46" s="29" t="s">
        <v>48</v>
      </c>
      <c r="E46" s="30" t="s">
        <v>43</v>
      </c>
    </row>
    <row r="47" spans="1:5" ht="12.75" customHeight="1">
      <c r="A47" s="29" t="s">
        <v>49</v>
      </c>
      <c r="E47" s="31" t="s">
        <v>67</v>
      </c>
    </row>
    <row r="48" spans="5:5" ht="12.75" customHeight="1">
      <c r="E48" s="30" t="s">
        <v>43</v>
      </c>
    </row>
    <row r="49" spans="1:16" ht="12.75" customHeight="1">
      <c r="A49" t="s">
        <v>40</v>
      </c>
      <c s="6" t="s">
        <v>355</v>
      </c>
      <c s="6" t="s">
        <v>412</v>
      </c>
      <c t="s">
        <v>43</v>
      </c>
      <c s="24" t="s">
        <v>413</v>
      </c>
      <c s="25" t="s">
        <v>59</v>
      </c>
      <c s="26">
        <v>3</v>
      </c>
      <c s="25">
        <v>0</v>
      </c>
      <c s="25">
        <f>ROUND(G49*H49,6)</f>
      </c>
      <c r="L49" s="27">
        <v>0</v>
      </c>
      <c s="28">
        <f>ROUND(ROUND(L49,2)*ROUND(G49,3),2)</f>
      </c>
      <c s="25" t="s">
        <v>46</v>
      </c>
      <c>
        <f>(M49*21)/100</f>
      </c>
      <c t="s">
        <v>47</v>
      </c>
    </row>
    <row r="50" spans="1:5" ht="12.75" customHeight="1">
      <c r="A50" s="29" t="s">
        <v>48</v>
      </c>
      <c r="E50" s="30" t="s">
        <v>43</v>
      </c>
    </row>
    <row r="51" spans="1:5" ht="12.75" customHeight="1">
      <c r="A51" s="29" t="s">
        <v>49</v>
      </c>
      <c r="E51" s="31" t="s">
        <v>56</v>
      </c>
    </row>
    <row r="52" spans="5:5" ht="12.75" customHeight="1">
      <c r="E52" s="30" t="s">
        <v>43</v>
      </c>
    </row>
    <row r="53" spans="1:16" ht="12.75" customHeight="1">
      <c r="A53" t="s">
        <v>40</v>
      </c>
      <c s="6" t="s">
        <v>358</v>
      </c>
      <c s="6" t="s">
        <v>414</v>
      </c>
      <c t="s">
        <v>43</v>
      </c>
      <c s="24" t="s">
        <v>415</v>
      </c>
      <c s="25" t="s">
        <v>59</v>
      </c>
      <c s="26">
        <v>1</v>
      </c>
      <c s="25">
        <v>0</v>
      </c>
      <c s="25">
        <f>ROUND(G53*H53,6)</f>
      </c>
      <c r="L53" s="27">
        <v>0</v>
      </c>
      <c s="28">
        <f>ROUND(ROUND(L53,2)*ROUND(G53,3),2)</f>
      </c>
      <c s="25" t="s">
        <v>46</v>
      </c>
      <c>
        <f>(M53*21)/100</f>
      </c>
      <c t="s">
        <v>47</v>
      </c>
    </row>
    <row r="54" spans="1:5" ht="12.75" customHeight="1">
      <c r="A54" s="29" t="s">
        <v>48</v>
      </c>
      <c r="E54" s="30" t="s">
        <v>43</v>
      </c>
    </row>
    <row r="55" spans="1:5" ht="12.75" customHeight="1">
      <c r="A55" s="29" t="s">
        <v>49</v>
      </c>
      <c r="E55" s="31" t="s">
        <v>41</v>
      </c>
    </row>
    <row r="56" spans="5:5" ht="12.75" customHeight="1">
      <c r="E56" s="30" t="s">
        <v>43</v>
      </c>
    </row>
    <row r="57" spans="1:16" ht="12.75" customHeight="1">
      <c r="A57" t="s">
        <v>40</v>
      </c>
      <c s="6" t="s">
        <v>90</v>
      </c>
      <c s="6" t="s">
        <v>416</v>
      </c>
      <c t="s">
        <v>43</v>
      </c>
      <c s="24" t="s">
        <v>417</v>
      </c>
      <c s="25" t="s">
        <v>59</v>
      </c>
      <c s="26">
        <v>2</v>
      </c>
      <c s="25">
        <v>0</v>
      </c>
      <c s="25">
        <f>ROUND(G57*H57,6)</f>
      </c>
      <c r="L57" s="27">
        <v>0</v>
      </c>
      <c s="28">
        <f>ROUND(ROUND(L57,2)*ROUND(G57,3),2)</f>
      </c>
      <c s="25" t="s">
        <v>46</v>
      </c>
      <c>
        <f>(M57*21)/100</f>
      </c>
      <c t="s">
        <v>47</v>
      </c>
    </row>
    <row r="58" spans="1:5" ht="12.75" customHeight="1">
      <c r="A58" s="29" t="s">
        <v>48</v>
      </c>
      <c r="E58" s="30" t="s">
        <v>43</v>
      </c>
    </row>
    <row r="59" spans="1:5" ht="12.75" customHeight="1">
      <c r="A59" s="29" t="s">
        <v>49</v>
      </c>
      <c r="E59" s="31" t="s">
        <v>47</v>
      </c>
    </row>
    <row r="60" spans="5:5" ht="12.75" customHeight="1">
      <c r="E60" s="30" t="s">
        <v>43</v>
      </c>
    </row>
    <row r="61" spans="1:16" ht="12.75" customHeight="1">
      <c r="A61" t="s">
        <v>40</v>
      </c>
      <c s="6" t="s">
        <v>94</v>
      </c>
      <c s="6" t="s">
        <v>418</v>
      </c>
      <c t="s">
        <v>43</v>
      </c>
      <c s="24" t="s">
        <v>419</v>
      </c>
      <c s="25" t="s">
        <v>59</v>
      </c>
      <c s="26">
        <v>1</v>
      </c>
      <c s="25">
        <v>0</v>
      </c>
      <c s="25">
        <f>ROUND(G61*H61,6)</f>
      </c>
      <c r="L61" s="27">
        <v>0</v>
      </c>
      <c s="28">
        <f>ROUND(ROUND(L61,2)*ROUND(G61,3),2)</f>
      </c>
      <c s="25" t="s">
        <v>46</v>
      </c>
      <c>
        <f>(M61*21)/100</f>
      </c>
      <c t="s">
        <v>47</v>
      </c>
    </row>
    <row r="62" spans="1:5" ht="12.75" customHeight="1">
      <c r="A62" s="29" t="s">
        <v>48</v>
      </c>
      <c r="E62" s="30" t="s">
        <v>43</v>
      </c>
    </row>
    <row r="63" spans="1:5" ht="12.75" customHeight="1">
      <c r="A63" s="29" t="s">
        <v>49</v>
      </c>
      <c r="E63" s="31" t="s">
        <v>41</v>
      </c>
    </row>
    <row r="64" spans="5:5" ht="12.75" customHeight="1">
      <c r="E64" s="30" t="s">
        <v>43</v>
      </c>
    </row>
    <row r="65" spans="1:16" ht="12.75" customHeight="1">
      <c r="A65" t="s">
        <v>40</v>
      </c>
      <c s="6" t="s">
        <v>99</v>
      </c>
      <c s="6" t="s">
        <v>420</v>
      </c>
      <c t="s">
        <v>43</v>
      </c>
      <c s="24" t="s">
        <v>421</v>
      </c>
      <c s="25" t="s">
        <v>84</v>
      </c>
      <c s="26">
        <v>45</v>
      </c>
      <c s="25">
        <v>0</v>
      </c>
      <c s="25">
        <f>ROUND(G65*H65,6)</f>
      </c>
      <c r="L65" s="27">
        <v>0</v>
      </c>
      <c s="28">
        <f>ROUND(ROUND(L65,2)*ROUND(G65,3),2)</f>
      </c>
      <c s="25" t="s">
        <v>46</v>
      </c>
      <c>
        <f>(M65*21)/100</f>
      </c>
      <c t="s">
        <v>47</v>
      </c>
    </row>
    <row r="66" spans="1:5" ht="12.75" customHeight="1">
      <c r="A66" s="29" t="s">
        <v>48</v>
      </c>
      <c r="E66" s="30" t="s">
        <v>43</v>
      </c>
    </row>
    <row r="67" spans="1:5" ht="12.75" customHeight="1">
      <c r="A67" s="29" t="s">
        <v>49</v>
      </c>
      <c r="E67" s="31" t="s">
        <v>204</v>
      </c>
    </row>
    <row r="68" spans="5:5" ht="12.75" customHeight="1">
      <c r="E68" s="30" t="s">
        <v>43</v>
      </c>
    </row>
    <row r="69" spans="1:16" ht="12.75" customHeight="1">
      <c r="A69" t="s">
        <v>40</v>
      </c>
      <c s="6" t="s">
        <v>103</v>
      </c>
      <c s="6" t="s">
        <v>422</v>
      </c>
      <c t="s">
        <v>43</v>
      </c>
      <c s="24" t="s">
        <v>423</v>
      </c>
      <c s="25" t="s">
        <v>84</v>
      </c>
      <c s="26">
        <v>47.25</v>
      </c>
      <c s="25">
        <v>0</v>
      </c>
      <c s="25">
        <f>ROUND(G69*H69,6)</f>
      </c>
      <c r="L69" s="27">
        <v>0</v>
      </c>
      <c s="28">
        <f>ROUND(ROUND(L69,2)*ROUND(G69,3),2)</f>
      </c>
      <c s="25" t="s">
        <v>46</v>
      </c>
      <c>
        <f>(M69*21)/100</f>
      </c>
      <c t="s">
        <v>47</v>
      </c>
    </row>
    <row r="70" spans="1:5" ht="12.75" customHeight="1">
      <c r="A70" s="29" t="s">
        <v>48</v>
      </c>
      <c r="E70" s="30" t="s">
        <v>43</v>
      </c>
    </row>
    <row r="71" spans="1:5" ht="12.75" customHeight="1">
      <c r="A71" s="29" t="s">
        <v>49</v>
      </c>
      <c r="E71" s="31" t="s">
        <v>424</v>
      </c>
    </row>
    <row r="72" spans="5:5" ht="12.75" customHeight="1">
      <c r="E72" s="30" t="s">
        <v>43</v>
      </c>
    </row>
    <row r="73" spans="1:16" ht="12.75" customHeight="1">
      <c r="A73" t="s">
        <v>40</v>
      </c>
      <c s="6" t="s">
        <v>107</v>
      </c>
      <c s="6" t="s">
        <v>425</v>
      </c>
      <c t="s">
        <v>43</v>
      </c>
      <c s="24" t="s">
        <v>426</v>
      </c>
      <c s="25" t="s">
        <v>84</v>
      </c>
      <c s="26">
        <v>100</v>
      </c>
      <c s="25">
        <v>0</v>
      </c>
      <c s="25">
        <f>ROUND(G73*H73,6)</f>
      </c>
      <c r="L73" s="27">
        <v>0</v>
      </c>
      <c s="28">
        <f>ROUND(ROUND(L73,2)*ROUND(G73,3),2)</f>
      </c>
      <c s="25" t="s">
        <v>46</v>
      </c>
      <c>
        <f>(M73*21)/100</f>
      </c>
      <c t="s">
        <v>47</v>
      </c>
    </row>
    <row r="74" spans="1:5" ht="12.75" customHeight="1">
      <c r="A74" s="29" t="s">
        <v>48</v>
      </c>
      <c r="E74" s="30" t="s">
        <v>43</v>
      </c>
    </row>
    <row r="75" spans="1:5" ht="12.75" customHeight="1">
      <c r="A75" s="29" t="s">
        <v>49</v>
      </c>
      <c r="E75" s="31" t="s">
        <v>391</v>
      </c>
    </row>
    <row r="76" spans="5:5" ht="12.75" customHeight="1">
      <c r="E76" s="30" t="s">
        <v>43</v>
      </c>
    </row>
    <row r="77" spans="1:16" ht="12.75" customHeight="1">
      <c r="A77" t="s">
        <v>40</v>
      </c>
      <c s="6" t="s">
        <v>111</v>
      </c>
      <c s="6" t="s">
        <v>427</v>
      </c>
      <c t="s">
        <v>43</v>
      </c>
      <c s="24" t="s">
        <v>428</v>
      </c>
      <c s="25" t="s">
        <v>84</v>
      </c>
      <c s="26">
        <v>105</v>
      </c>
      <c s="25">
        <v>0</v>
      </c>
      <c s="25">
        <f>ROUND(G77*H77,6)</f>
      </c>
      <c r="L77" s="27">
        <v>0</v>
      </c>
      <c s="28">
        <f>ROUND(ROUND(L77,2)*ROUND(G77,3),2)</f>
      </c>
      <c s="25" t="s">
        <v>46</v>
      </c>
      <c>
        <f>(M77*21)/100</f>
      </c>
      <c t="s">
        <v>47</v>
      </c>
    </row>
    <row r="78" spans="1:5" ht="12.75" customHeight="1">
      <c r="A78" s="29" t="s">
        <v>48</v>
      </c>
      <c r="E78" s="30" t="s">
        <v>43</v>
      </c>
    </row>
    <row r="79" spans="1:5" ht="12.75" customHeight="1">
      <c r="A79" s="29" t="s">
        <v>49</v>
      </c>
      <c r="E79" s="31" t="s">
        <v>394</v>
      </c>
    </row>
    <row r="80" spans="5:5" ht="12.75" customHeight="1">
      <c r="E80" s="30" t="s">
        <v>43</v>
      </c>
    </row>
    <row r="81" spans="1:16" ht="12.75" customHeight="1">
      <c r="A81" t="s">
        <v>40</v>
      </c>
      <c s="6" t="s">
        <v>115</v>
      </c>
      <c s="6" t="s">
        <v>429</v>
      </c>
      <c t="s">
        <v>41</v>
      </c>
      <c s="24" t="s">
        <v>430</v>
      </c>
      <c s="25" t="s">
        <v>84</v>
      </c>
      <c s="26">
        <v>520</v>
      </c>
      <c s="25">
        <v>0</v>
      </c>
      <c s="25">
        <f>ROUND(G81*H81,6)</f>
      </c>
      <c r="L81" s="27">
        <v>0</v>
      </c>
      <c s="28">
        <f>ROUND(ROUND(L81,2)*ROUND(G81,3),2)</f>
      </c>
      <c s="25" t="s">
        <v>46</v>
      </c>
      <c>
        <f>(M81*21)/100</f>
      </c>
      <c t="s">
        <v>47</v>
      </c>
    </row>
    <row r="82" spans="1:5" ht="12.75" customHeight="1">
      <c r="A82" s="29" t="s">
        <v>48</v>
      </c>
      <c r="E82" s="30" t="s">
        <v>43</v>
      </c>
    </row>
    <row r="83" spans="1:5" ht="12.75" customHeight="1">
      <c r="A83" s="29" t="s">
        <v>49</v>
      </c>
      <c r="E83" s="31" t="s">
        <v>431</v>
      </c>
    </row>
    <row r="84" spans="5:5" ht="12.75" customHeight="1">
      <c r="E84" s="30" t="s">
        <v>43</v>
      </c>
    </row>
    <row r="85" spans="1:16" ht="12.75" customHeight="1">
      <c r="A85" t="s">
        <v>40</v>
      </c>
      <c s="6" t="s">
        <v>119</v>
      </c>
      <c s="6" t="s">
        <v>432</v>
      </c>
      <c t="s">
        <v>43</v>
      </c>
      <c s="24" t="s">
        <v>433</v>
      </c>
      <c s="25" t="s">
        <v>84</v>
      </c>
      <c s="26">
        <v>546</v>
      </c>
      <c s="25">
        <v>0</v>
      </c>
      <c s="25">
        <f>ROUND(G85*H85,6)</f>
      </c>
      <c r="L85" s="27">
        <v>0</v>
      </c>
      <c s="28">
        <f>ROUND(ROUND(L85,2)*ROUND(G85,3),2)</f>
      </c>
      <c s="25" t="s">
        <v>46</v>
      </c>
      <c>
        <f>(M85*21)/100</f>
      </c>
      <c t="s">
        <v>47</v>
      </c>
    </row>
    <row r="86" spans="1:5" ht="12.75" customHeight="1">
      <c r="A86" s="29" t="s">
        <v>48</v>
      </c>
      <c r="E86" s="30" t="s">
        <v>43</v>
      </c>
    </row>
    <row r="87" spans="1:5" ht="12.75" customHeight="1">
      <c r="A87" s="29" t="s">
        <v>49</v>
      </c>
      <c r="E87" s="31" t="s">
        <v>434</v>
      </c>
    </row>
    <row r="88" spans="5:5" ht="12.75" customHeight="1">
      <c r="E88" s="30" t="s">
        <v>43</v>
      </c>
    </row>
    <row r="89" spans="1:16" ht="12.75" customHeight="1">
      <c r="A89" t="s">
        <v>40</v>
      </c>
      <c s="6" t="s">
        <v>123</v>
      </c>
      <c s="6" t="s">
        <v>429</v>
      </c>
      <c t="s">
        <v>43</v>
      </c>
      <c s="24" t="s">
        <v>430</v>
      </c>
      <c s="25" t="s">
        <v>84</v>
      </c>
      <c s="26">
        <v>70</v>
      </c>
      <c s="25">
        <v>0</v>
      </c>
      <c s="25">
        <f>ROUND(G89*H89,6)</f>
      </c>
      <c r="L89" s="27">
        <v>0</v>
      </c>
      <c s="28">
        <f>ROUND(ROUND(L89,2)*ROUND(G89,3),2)</f>
      </c>
      <c s="25" t="s">
        <v>46</v>
      </c>
      <c>
        <f>(M89*21)/100</f>
      </c>
      <c t="s">
        <v>47</v>
      </c>
    </row>
    <row r="90" spans="1:5" ht="12.75" customHeight="1">
      <c r="A90" s="29" t="s">
        <v>48</v>
      </c>
      <c r="E90" s="30" t="s">
        <v>43</v>
      </c>
    </row>
    <row r="91" spans="1:5" ht="12.75" customHeight="1">
      <c r="A91" s="29" t="s">
        <v>49</v>
      </c>
      <c r="E91" s="31" t="s">
        <v>293</v>
      </c>
    </row>
    <row r="92" spans="5:5" ht="12.75" customHeight="1">
      <c r="E92" s="30" t="s">
        <v>43</v>
      </c>
    </row>
    <row r="93" spans="1:16" ht="12.75" customHeight="1">
      <c r="A93" t="s">
        <v>40</v>
      </c>
      <c s="6" t="s">
        <v>128</v>
      </c>
      <c s="6" t="s">
        <v>435</v>
      </c>
      <c t="s">
        <v>43</v>
      </c>
      <c s="24" t="s">
        <v>436</v>
      </c>
      <c s="25" t="s">
        <v>84</v>
      </c>
      <c s="26">
        <v>73.5</v>
      </c>
      <c s="25">
        <v>0</v>
      </c>
      <c s="25">
        <f>ROUND(G93*H93,6)</f>
      </c>
      <c r="L93" s="27">
        <v>0</v>
      </c>
      <c s="28">
        <f>ROUND(ROUND(L93,2)*ROUND(G93,3),2)</f>
      </c>
      <c s="25" t="s">
        <v>46</v>
      </c>
      <c>
        <f>(M93*21)/100</f>
      </c>
      <c t="s">
        <v>47</v>
      </c>
    </row>
    <row r="94" spans="1:5" ht="12.75" customHeight="1">
      <c r="A94" s="29" t="s">
        <v>48</v>
      </c>
      <c r="E94" s="30" t="s">
        <v>43</v>
      </c>
    </row>
    <row r="95" spans="1:5" ht="12.75" customHeight="1">
      <c r="A95" s="29" t="s">
        <v>49</v>
      </c>
      <c r="E95" s="31" t="s">
        <v>437</v>
      </c>
    </row>
    <row r="96" spans="5:5" ht="12.75" customHeight="1">
      <c r="E96" s="30" t="s">
        <v>43</v>
      </c>
    </row>
    <row r="97" spans="1:16" ht="12.75" customHeight="1">
      <c r="A97" t="s">
        <v>40</v>
      </c>
      <c s="6" t="s">
        <v>132</v>
      </c>
      <c s="6" t="s">
        <v>438</v>
      </c>
      <c t="s">
        <v>43</v>
      </c>
      <c s="24" t="s">
        <v>439</v>
      </c>
      <c s="25" t="s">
        <v>370</v>
      </c>
      <c s="26">
        <v>120</v>
      </c>
      <c s="25">
        <v>0</v>
      </c>
      <c s="25">
        <f>ROUND(G97*H97,6)</f>
      </c>
      <c r="L97" s="27">
        <v>0</v>
      </c>
      <c s="28">
        <f>ROUND(ROUND(L97,2)*ROUND(G97,3),2)</f>
      </c>
      <c s="25" t="s">
        <v>46</v>
      </c>
      <c>
        <f>(M97*21)/100</f>
      </c>
      <c t="s">
        <v>47</v>
      </c>
    </row>
    <row r="98" spans="1:5" ht="12.75" customHeight="1">
      <c r="A98" s="29" t="s">
        <v>48</v>
      </c>
      <c r="E98" s="30" t="s">
        <v>43</v>
      </c>
    </row>
    <row r="99" spans="1:5" ht="12.75" customHeight="1">
      <c r="A99" s="29" t="s">
        <v>49</v>
      </c>
      <c r="E99" s="31" t="s">
        <v>440</v>
      </c>
    </row>
    <row r="100" spans="5:5" ht="12.75" customHeight="1">
      <c r="E100" s="30" t="s">
        <v>43</v>
      </c>
    </row>
    <row r="101" spans="1:16" ht="12.75" customHeight="1">
      <c r="A101" t="s">
        <v>40</v>
      </c>
      <c s="6" t="s">
        <v>136</v>
      </c>
      <c s="6" t="s">
        <v>441</v>
      </c>
      <c t="s">
        <v>43</v>
      </c>
      <c s="24" t="s">
        <v>439</v>
      </c>
      <c s="25" t="s">
        <v>370</v>
      </c>
      <c s="26">
        <v>126</v>
      </c>
      <c s="25">
        <v>0</v>
      </c>
      <c s="25">
        <f>ROUND(G101*H101,6)</f>
      </c>
      <c r="L101" s="27">
        <v>0</v>
      </c>
      <c s="28">
        <f>ROUND(ROUND(L101,2)*ROUND(G101,3),2)</f>
      </c>
      <c s="25" t="s">
        <v>46</v>
      </c>
      <c>
        <f>(M101*21)/100</f>
      </c>
      <c t="s">
        <v>47</v>
      </c>
    </row>
    <row r="102" spans="1:5" ht="12.75" customHeight="1">
      <c r="A102" s="29" t="s">
        <v>48</v>
      </c>
      <c r="E102" s="30" t="s">
        <v>43</v>
      </c>
    </row>
    <row r="103" spans="1:5" ht="12.75" customHeight="1">
      <c r="A103" s="29" t="s">
        <v>49</v>
      </c>
      <c r="E103" s="31" t="s">
        <v>442</v>
      </c>
    </row>
    <row r="104" spans="5:5" ht="12.75" customHeight="1">
      <c r="E104" s="30" t="s">
        <v>43</v>
      </c>
    </row>
    <row r="105" spans="1:16" ht="12.75" customHeight="1">
      <c r="A105" t="s">
        <v>40</v>
      </c>
      <c s="6" t="s">
        <v>138</v>
      </c>
      <c s="6" t="s">
        <v>443</v>
      </c>
      <c t="s">
        <v>43</v>
      </c>
      <c s="24" t="s">
        <v>444</v>
      </c>
      <c s="25" t="s">
        <v>59</v>
      </c>
      <c s="26">
        <v>1</v>
      </c>
      <c s="25">
        <v>0</v>
      </c>
      <c s="25">
        <f>ROUND(G105*H105,6)</f>
      </c>
      <c r="L105" s="27">
        <v>0</v>
      </c>
      <c s="28">
        <f>ROUND(ROUND(L105,2)*ROUND(G105,3),2)</f>
      </c>
      <c s="25" t="s">
        <v>46</v>
      </c>
      <c>
        <f>(M105*21)/100</f>
      </c>
      <c t="s">
        <v>47</v>
      </c>
    </row>
    <row r="106" spans="1:5" ht="12.75" customHeight="1">
      <c r="A106" s="29" t="s">
        <v>48</v>
      </c>
      <c r="E106" s="30" t="s">
        <v>43</v>
      </c>
    </row>
    <row r="107" spans="1:5" ht="12.75" customHeight="1">
      <c r="A107" s="29" t="s">
        <v>49</v>
      </c>
      <c r="E107" s="31" t="s">
        <v>41</v>
      </c>
    </row>
    <row r="108" spans="5:5" ht="12.75" customHeight="1">
      <c r="E108" s="30" t="s">
        <v>43</v>
      </c>
    </row>
    <row r="109" spans="1:16" ht="12.75" customHeight="1">
      <c r="A109" t="s">
        <v>40</v>
      </c>
      <c s="6" t="s">
        <v>142</v>
      </c>
      <c s="6" t="s">
        <v>445</v>
      </c>
      <c t="s">
        <v>43</v>
      </c>
      <c s="24" t="s">
        <v>444</v>
      </c>
      <c s="25" t="s">
        <v>59</v>
      </c>
      <c s="26">
        <v>1</v>
      </c>
      <c s="25">
        <v>0</v>
      </c>
      <c s="25">
        <f>ROUND(G109*H109,6)</f>
      </c>
      <c r="L109" s="27">
        <v>0</v>
      </c>
      <c s="28">
        <f>ROUND(ROUND(L109,2)*ROUND(G109,3),2)</f>
      </c>
      <c s="25" t="s">
        <v>46</v>
      </c>
      <c>
        <f>(M109*21)/100</f>
      </c>
      <c t="s">
        <v>47</v>
      </c>
    </row>
    <row r="110" spans="1:5" ht="12.75" customHeight="1">
      <c r="A110" s="29" t="s">
        <v>48</v>
      </c>
      <c r="E110" s="30" t="s">
        <v>43</v>
      </c>
    </row>
    <row r="111" spans="1:5" ht="12.75" customHeight="1">
      <c r="A111" s="29" t="s">
        <v>49</v>
      </c>
      <c r="E111" s="31" t="s">
        <v>41</v>
      </c>
    </row>
    <row r="112" spans="5:5" ht="12.75" customHeight="1">
      <c r="E112" s="30" t="s">
        <v>43</v>
      </c>
    </row>
    <row r="113" spans="1:16" ht="12.75" customHeight="1">
      <c r="A113" t="s">
        <v>40</v>
      </c>
      <c s="6" t="s">
        <v>144</v>
      </c>
      <c s="6" t="s">
        <v>446</v>
      </c>
      <c t="s">
        <v>43</v>
      </c>
      <c s="24" t="s">
        <v>447</v>
      </c>
      <c s="25" t="s">
        <v>59</v>
      </c>
      <c s="26">
        <v>40</v>
      </c>
      <c s="25">
        <v>0</v>
      </c>
      <c s="25">
        <f>ROUND(G113*H113,6)</f>
      </c>
      <c r="L113" s="27">
        <v>0</v>
      </c>
      <c s="28">
        <f>ROUND(ROUND(L113,2)*ROUND(G113,3),2)</f>
      </c>
      <c s="25" t="s">
        <v>46</v>
      </c>
      <c>
        <f>(M113*21)/100</f>
      </c>
      <c t="s">
        <v>47</v>
      </c>
    </row>
    <row r="114" spans="1:5" ht="12.75" customHeight="1">
      <c r="A114" s="29" t="s">
        <v>48</v>
      </c>
      <c r="E114" s="30" t="s">
        <v>43</v>
      </c>
    </row>
    <row r="115" spans="1:5" ht="12.75" customHeight="1">
      <c r="A115" s="29" t="s">
        <v>49</v>
      </c>
      <c r="E115" s="31" t="s">
        <v>184</v>
      </c>
    </row>
    <row r="116" spans="5:5" ht="12.75" customHeight="1">
      <c r="E116" s="30" t="s">
        <v>43</v>
      </c>
    </row>
    <row r="117" spans="1:16" ht="12.75" customHeight="1">
      <c r="A117" t="s">
        <v>40</v>
      </c>
      <c s="6" t="s">
        <v>148</v>
      </c>
      <c s="6" t="s">
        <v>448</v>
      </c>
      <c t="s">
        <v>43</v>
      </c>
      <c s="24" t="s">
        <v>449</v>
      </c>
      <c s="25" t="s">
        <v>59</v>
      </c>
      <c s="26">
        <v>40</v>
      </c>
      <c s="25">
        <v>0</v>
      </c>
      <c s="25">
        <f>ROUND(G117*H117,6)</f>
      </c>
      <c r="L117" s="27">
        <v>0</v>
      </c>
      <c s="28">
        <f>ROUND(ROUND(L117,2)*ROUND(G117,3),2)</f>
      </c>
      <c s="25" t="s">
        <v>46</v>
      </c>
      <c>
        <f>(M117*21)/100</f>
      </c>
      <c t="s">
        <v>47</v>
      </c>
    </row>
    <row r="118" spans="1:5" ht="12.75" customHeight="1">
      <c r="A118" s="29" t="s">
        <v>48</v>
      </c>
      <c r="E118" s="30" t="s">
        <v>43</v>
      </c>
    </row>
    <row r="119" spans="1:5" ht="12.75" customHeight="1">
      <c r="A119" s="29" t="s">
        <v>49</v>
      </c>
      <c r="E119" s="31" t="s">
        <v>184</v>
      </c>
    </row>
    <row r="120" spans="5:5" ht="12.75" customHeight="1">
      <c r="E120" s="30" t="s">
        <v>43</v>
      </c>
    </row>
    <row r="121" spans="1:16" ht="12.75" customHeight="1">
      <c r="A121" t="s">
        <v>40</v>
      </c>
      <c s="6" t="s">
        <v>152</v>
      </c>
      <c s="6" t="s">
        <v>450</v>
      </c>
      <c t="s">
        <v>43</v>
      </c>
      <c s="24" t="s">
        <v>451</v>
      </c>
      <c s="25" t="s">
        <v>59</v>
      </c>
      <c s="26">
        <v>40</v>
      </c>
      <c s="25">
        <v>0</v>
      </c>
      <c s="25">
        <f>ROUND(G121*H121,6)</f>
      </c>
      <c r="L121" s="27">
        <v>0</v>
      </c>
      <c s="28">
        <f>ROUND(ROUND(L121,2)*ROUND(G121,3),2)</f>
      </c>
      <c s="25" t="s">
        <v>46</v>
      </c>
      <c>
        <f>(M121*21)/100</f>
      </c>
      <c t="s">
        <v>47</v>
      </c>
    </row>
    <row r="122" spans="1:5" ht="12.75" customHeight="1">
      <c r="A122" s="29" t="s">
        <v>48</v>
      </c>
      <c r="E122" s="30" t="s">
        <v>43</v>
      </c>
    </row>
    <row r="123" spans="1:5" ht="12.75" customHeight="1">
      <c r="A123" s="29" t="s">
        <v>49</v>
      </c>
      <c r="E123" s="31" t="s">
        <v>184</v>
      </c>
    </row>
    <row r="124" spans="5:5" ht="12.75" customHeight="1">
      <c r="E124" s="30" t="s">
        <v>43</v>
      </c>
    </row>
    <row r="125" spans="1:16" ht="12.75" customHeight="1">
      <c r="A125" t="s">
        <v>40</v>
      </c>
      <c s="6" t="s">
        <v>156</v>
      </c>
      <c s="6" t="s">
        <v>452</v>
      </c>
      <c t="s">
        <v>43</v>
      </c>
      <c s="24" t="s">
        <v>453</v>
      </c>
      <c s="25" t="s">
        <v>59</v>
      </c>
      <c s="26">
        <v>40</v>
      </c>
      <c s="25">
        <v>0</v>
      </c>
      <c s="25">
        <f>ROUND(G125*H125,6)</f>
      </c>
      <c r="L125" s="27">
        <v>0</v>
      </c>
      <c s="28">
        <f>ROUND(ROUND(L125,2)*ROUND(G125,3),2)</f>
      </c>
      <c s="25" t="s">
        <v>46</v>
      </c>
      <c>
        <f>(M125*21)/100</f>
      </c>
      <c t="s">
        <v>47</v>
      </c>
    </row>
    <row r="126" spans="1:5" ht="12.75" customHeight="1">
      <c r="A126" s="29" t="s">
        <v>48</v>
      </c>
      <c r="E126" s="30" t="s">
        <v>43</v>
      </c>
    </row>
    <row r="127" spans="1:5" ht="12.75" customHeight="1">
      <c r="A127" s="29" t="s">
        <v>49</v>
      </c>
      <c r="E127" s="31" t="s">
        <v>184</v>
      </c>
    </row>
    <row r="128" spans="5:5" ht="12.75" customHeight="1">
      <c r="E128" s="30" t="s">
        <v>43</v>
      </c>
    </row>
    <row r="129" spans="1:13" ht="12.75" customHeight="1">
      <c r="A129" t="s">
        <v>37</v>
      </c>
      <c r="C129" s="7" t="s">
        <v>454</v>
      </c>
      <c r="E129" s="32" t="s">
        <v>455</v>
      </c>
      <c r="J129" s="28">
        <f>0</f>
      </c>
      <c s="28">
        <f>0</f>
      </c>
      <c s="28">
        <f>0+L130+L134+L138+L142+L146+L150+L154+L158+L162+L166+L170+L174+L178+L182+L186+L190+L194+L198+L202+L206+L210+L214+L218+L222+L226+L230+L234+L238+L242+L246+L250+L254+L258+L262+L266+L270</f>
      </c>
      <c s="28">
        <f>0+M130+M134+M138+M142+M146+M150+M154+M158+M162+M166+M170+M174+M178+M182+M186+M190+M194+M198+M202+M206+M210+M214+M218+M222+M226+M230+M234+M238+M242+M246+M250+M254+M258+M262+M266+M270</f>
      </c>
    </row>
    <row r="130" spans="1:16" ht="12.75" customHeight="1">
      <c r="A130" t="s">
        <v>40</v>
      </c>
      <c s="6" t="s">
        <v>159</v>
      </c>
      <c s="6" t="s">
        <v>456</v>
      </c>
      <c t="s">
        <v>43</v>
      </c>
      <c s="24" t="s">
        <v>457</v>
      </c>
      <c s="25" t="s">
        <v>59</v>
      </c>
      <c s="26">
        <v>1</v>
      </c>
      <c s="25">
        <v>0</v>
      </c>
      <c s="25">
        <f>ROUND(G130*H130,6)</f>
      </c>
      <c r="L130" s="27">
        <v>0</v>
      </c>
      <c s="28">
        <f>ROUND(ROUND(L130,2)*ROUND(G130,3),2)</f>
      </c>
      <c s="25" t="s">
        <v>46</v>
      </c>
      <c>
        <f>(M130*21)/100</f>
      </c>
      <c t="s">
        <v>47</v>
      </c>
    </row>
    <row r="131" spans="1:5" ht="12.75" customHeight="1">
      <c r="A131" s="29" t="s">
        <v>48</v>
      </c>
      <c r="E131" s="30" t="s">
        <v>43</v>
      </c>
    </row>
    <row r="132" spans="1:5" ht="12.75" customHeight="1">
      <c r="A132" s="29" t="s">
        <v>49</v>
      </c>
      <c r="E132" s="31" t="s">
        <v>41</v>
      </c>
    </row>
    <row r="133" spans="5:5" ht="12.75" customHeight="1">
      <c r="E133" s="30" t="s">
        <v>43</v>
      </c>
    </row>
    <row r="134" spans="1:16" ht="12.75" customHeight="1">
      <c r="A134" t="s">
        <v>40</v>
      </c>
      <c s="6" t="s">
        <v>162</v>
      </c>
      <c s="6" t="s">
        <v>458</v>
      </c>
      <c t="s">
        <v>43</v>
      </c>
      <c s="24" t="s">
        <v>459</v>
      </c>
      <c s="25" t="s">
        <v>59</v>
      </c>
      <c s="26">
        <v>1</v>
      </c>
      <c s="25">
        <v>0</v>
      </c>
      <c s="25">
        <f>ROUND(G134*H134,6)</f>
      </c>
      <c r="L134" s="27">
        <v>0</v>
      </c>
      <c s="28">
        <f>ROUND(ROUND(L134,2)*ROUND(G134,3),2)</f>
      </c>
      <c s="25" t="s">
        <v>46</v>
      </c>
      <c>
        <f>(M134*21)/100</f>
      </c>
      <c t="s">
        <v>47</v>
      </c>
    </row>
    <row r="135" spans="1:5" ht="12.75" customHeight="1">
      <c r="A135" s="29" t="s">
        <v>48</v>
      </c>
      <c r="E135" s="30" t="s">
        <v>43</v>
      </c>
    </row>
    <row r="136" spans="1:5" ht="12.75" customHeight="1">
      <c r="A136" s="29" t="s">
        <v>49</v>
      </c>
      <c r="E136" s="31" t="s">
        <v>41</v>
      </c>
    </row>
    <row r="137" spans="5:5" ht="12.75" customHeight="1">
      <c r="E137" s="30" t="s">
        <v>43</v>
      </c>
    </row>
    <row r="138" spans="1:16" ht="12.75" customHeight="1">
      <c r="A138" t="s">
        <v>40</v>
      </c>
      <c s="6" t="s">
        <v>164</v>
      </c>
      <c s="6" t="s">
        <v>460</v>
      </c>
      <c t="s">
        <v>43</v>
      </c>
      <c s="24" t="s">
        <v>461</v>
      </c>
      <c s="25" t="s">
        <v>59</v>
      </c>
      <c s="26">
        <v>1</v>
      </c>
      <c s="25">
        <v>0</v>
      </c>
      <c s="25">
        <f>ROUND(G138*H138,6)</f>
      </c>
      <c r="L138" s="27">
        <v>0</v>
      </c>
      <c s="28">
        <f>ROUND(ROUND(L138,2)*ROUND(G138,3),2)</f>
      </c>
      <c s="25" t="s">
        <v>46</v>
      </c>
      <c>
        <f>(M138*21)/100</f>
      </c>
      <c t="s">
        <v>47</v>
      </c>
    </row>
    <row r="139" spans="1:5" ht="12.75" customHeight="1">
      <c r="A139" s="29" t="s">
        <v>48</v>
      </c>
      <c r="E139" s="30" t="s">
        <v>43</v>
      </c>
    </row>
    <row r="140" spans="1:5" ht="12.75" customHeight="1">
      <c r="A140" s="29" t="s">
        <v>49</v>
      </c>
      <c r="E140" s="31" t="s">
        <v>41</v>
      </c>
    </row>
    <row r="141" spans="5:5" ht="12.75" customHeight="1">
      <c r="E141" s="30" t="s">
        <v>43</v>
      </c>
    </row>
    <row r="142" spans="1:16" ht="12.75" customHeight="1">
      <c r="A142" t="s">
        <v>40</v>
      </c>
      <c s="6" t="s">
        <v>167</v>
      </c>
      <c s="6" t="s">
        <v>462</v>
      </c>
      <c t="s">
        <v>43</v>
      </c>
      <c s="24" t="s">
        <v>463</v>
      </c>
      <c s="25" t="s">
        <v>59</v>
      </c>
      <c s="26">
        <v>1</v>
      </c>
      <c s="25">
        <v>0</v>
      </c>
      <c s="25">
        <f>ROUND(G142*H142,6)</f>
      </c>
      <c r="L142" s="27">
        <v>0</v>
      </c>
      <c s="28">
        <f>ROUND(ROUND(L142,2)*ROUND(G142,3),2)</f>
      </c>
      <c s="25" t="s">
        <v>46</v>
      </c>
      <c>
        <f>(M142*21)/100</f>
      </c>
      <c t="s">
        <v>47</v>
      </c>
    </row>
    <row r="143" spans="1:5" ht="12.75" customHeight="1">
      <c r="A143" s="29" t="s">
        <v>48</v>
      </c>
      <c r="E143" s="30" t="s">
        <v>43</v>
      </c>
    </row>
    <row r="144" spans="1:5" ht="12.75" customHeight="1">
      <c r="A144" s="29" t="s">
        <v>49</v>
      </c>
      <c r="E144" s="31" t="s">
        <v>41</v>
      </c>
    </row>
    <row r="145" spans="5:5" ht="12.75" customHeight="1">
      <c r="E145" s="30" t="s">
        <v>43</v>
      </c>
    </row>
    <row r="146" spans="1:16" ht="12.75" customHeight="1">
      <c r="A146" t="s">
        <v>40</v>
      </c>
      <c s="6" t="s">
        <v>170</v>
      </c>
      <c s="6" t="s">
        <v>464</v>
      </c>
      <c t="s">
        <v>43</v>
      </c>
      <c s="24" t="s">
        <v>465</v>
      </c>
      <c s="25" t="s">
        <v>59</v>
      </c>
      <c s="26">
        <v>3</v>
      </c>
      <c s="25">
        <v>0</v>
      </c>
      <c s="25">
        <f>ROUND(G146*H146,6)</f>
      </c>
      <c r="L146" s="27">
        <v>0</v>
      </c>
      <c s="28">
        <f>ROUND(ROUND(L146,2)*ROUND(G146,3),2)</f>
      </c>
      <c s="25" t="s">
        <v>46</v>
      </c>
      <c>
        <f>(M146*21)/100</f>
      </c>
      <c t="s">
        <v>47</v>
      </c>
    </row>
    <row r="147" spans="1:5" ht="12.75" customHeight="1">
      <c r="A147" s="29" t="s">
        <v>48</v>
      </c>
      <c r="E147" s="30" t="s">
        <v>43</v>
      </c>
    </row>
    <row r="148" spans="1:5" ht="12.75" customHeight="1">
      <c r="A148" s="29" t="s">
        <v>49</v>
      </c>
      <c r="E148" s="31" t="s">
        <v>56</v>
      </c>
    </row>
    <row r="149" spans="5:5" ht="12.75" customHeight="1">
      <c r="E149" s="30" t="s">
        <v>43</v>
      </c>
    </row>
    <row r="150" spans="1:16" ht="12.75" customHeight="1">
      <c r="A150" t="s">
        <v>40</v>
      </c>
      <c s="6" t="s">
        <v>173</v>
      </c>
      <c s="6" t="s">
        <v>466</v>
      </c>
      <c t="s">
        <v>43</v>
      </c>
      <c s="24" t="s">
        <v>467</v>
      </c>
      <c s="25" t="s">
        <v>59</v>
      </c>
      <c s="26">
        <v>1</v>
      </c>
      <c s="25">
        <v>0</v>
      </c>
      <c s="25">
        <f>ROUND(G150*H150,6)</f>
      </c>
      <c r="L150" s="27">
        <v>0</v>
      </c>
      <c s="28">
        <f>ROUND(ROUND(L150,2)*ROUND(G150,3),2)</f>
      </c>
      <c s="25" t="s">
        <v>46</v>
      </c>
      <c>
        <f>(M150*21)/100</f>
      </c>
      <c t="s">
        <v>47</v>
      </c>
    </row>
    <row r="151" spans="1:5" ht="12.75" customHeight="1">
      <c r="A151" s="29" t="s">
        <v>48</v>
      </c>
      <c r="E151" s="30" t="s">
        <v>43</v>
      </c>
    </row>
    <row r="152" spans="1:5" ht="12.75" customHeight="1">
      <c r="A152" s="29" t="s">
        <v>49</v>
      </c>
      <c r="E152" s="31" t="s">
        <v>41</v>
      </c>
    </row>
    <row r="153" spans="5:5" ht="12.75" customHeight="1">
      <c r="E153" s="30" t="s">
        <v>43</v>
      </c>
    </row>
    <row r="154" spans="1:16" ht="12.75" customHeight="1">
      <c r="A154" t="s">
        <v>40</v>
      </c>
      <c s="6" t="s">
        <v>175</v>
      </c>
      <c s="6" t="s">
        <v>468</v>
      </c>
      <c t="s">
        <v>43</v>
      </c>
      <c s="24" t="s">
        <v>469</v>
      </c>
      <c s="25" t="s">
        <v>59</v>
      </c>
      <c s="26">
        <v>5</v>
      </c>
      <c s="25">
        <v>0</v>
      </c>
      <c s="25">
        <f>ROUND(G154*H154,6)</f>
      </c>
      <c r="L154" s="27">
        <v>0</v>
      </c>
      <c s="28">
        <f>ROUND(ROUND(L154,2)*ROUND(G154,3),2)</f>
      </c>
      <c s="25" t="s">
        <v>46</v>
      </c>
      <c>
        <f>(M154*21)/100</f>
      </c>
      <c t="s">
        <v>47</v>
      </c>
    </row>
    <row r="155" spans="1:5" ht="12.75" customHeight="1">
      <c r="A155" s="29" t="s">
        <v>48</v>
      </c>
      <c r="E155" s="30" t="s">
        <v>43</v>
      </c>
    </row>
    <row r="156" spans="1:5" ht="12.75" customHeight="1">
      <c r="A156" s="29" t="s">
        <v>49</v>
      </c>
      <c r="E156" s="31" t="s">
        <v>67</v>
      </c>
    </row>
    <row r="157" spans="5:5" ht="12.75" customHeight="1">
      <c r="E157" s="30" t="s">
        <v>43</v>
      </c>
    </row>
    <row r="158" spans="1:16" ht="12.75" customHeight="1">
      <c r="A158" t="s">
        <v>40</v>
      </c>
      <c s="6" t="s">
        <v>178</v>
      </c>
      <c s="6" t="s">
        <v>470</v>
      </c>
      <c t="s">
        <v>43</v>
      </c>
      <c s="24" t="s">
        <v>471</v>
      </c>
      <c s="25" t="s">
        <v>59</v>
      </c>
      <c s="26">
        <v>1</v>
      </c>
      <c s="25">
        <v>0</v>
      </c>
      <c s="25">
        <f>ROUND(G158*H158,6)</f>
      </c>
      <c r="L158" s="27">
        <v>0</v>
      </c>
      <c s="28">
        <f>ROUND(ROUND(L158,2)*ROUND(G158,3),2)</f>
      </c>
      <c s="25" t="s">
        <v>46</v>
      </c>
      <c>
        <f>(M158*21)/100</f>
      </c>
      <c t="s">
        <v>47</v>
      </c>
    </row>
    <row r="159" spans="1:5" ht="12.75" customHeight="1">
      <c r="A159" s="29" t="s">
        <v>48</v>
      </c>
      <c r="E159" s="30" t="s">
        <v>43</v>
      </c>
    </row>
    <row r="160" spans="1:5" ht="12.75" customHeight="1">
      <c r="A160" s="29" t="s">
        <v>49</v>
      </c>
      <c r="E160" s="31" t="s">
        <v>41</v>
      </c>
    </row>
    <row r="161" spans="5:5" ht="12.75" customHeight="1">
      <c r="E161" s="30" t="s">
        <v>43</v>
      </c>
    </row>
    <row r="162" spans="1:16" ht="12.75" customHeight="1">
      <c r="A162" t="s">
        <v>40</v>
      </c>
      <c s="6" t="s">
        <v>181</v>
      </c>
      <c s="6" t="s">
        <v>472</v>
      </c>
      <c t="s">
        <v>43</v>
      </c>
      <c s="24" t="s">
        <v>473</v>
      </c>
      <c s="25" t="s">
        <v>59</v>
      </c>
      <c s="26">
        <v>1</v>
      </c>
      <c s="25">
        <v>0</v>
      </c>
      <c s="25">
        <f>ROUND(G162*H162,6)</f>
      </c>
      <c r="L162" s="27">
        <v>0</v>
      </c>
      <c s="28">
        <f>ROUND(ROUND(L162,2)*ROUND(G162,3),2)</f>
      </c>
      <c s="25" t="s">
        <v>46</v>
      </c>
      <c>
        <f>(M162*21)/100</f>
      </c>
      <c t="s">
        <v>47</v>
      </c>
    </row>
    <row r="163" spans="1:5" ht="12.75" customHeight="1">
      <c r="A163" s="29" t="s">
        <v>48</v>
      </c>
      <c r="E163" s="30" t="s">
        <v>43</v>
      </c>
    </row>
    <row r="164" spans="1:5" ht="12.75" customHeight="1">
      <c r="A164" s="29" t="s">
        <v>49</v>
      </c>
      <c r="E164" s="31" t="s">
        <v>41</v>
      </c>
    </row>
    <row r="165" spans="5:5" ht="12.75" customHeight="1">
      <c r="E165" s="30" t="s">
        <v>43</v>
      </c>
    </row>
    <row r="166" spans="1:16" ht="12.75" customHeight="1">
      <c r="A166" t="s">
        <v>40</v>
      </c>
      <c s="6" t="s">
        <v>184</v>
      </c>
      <c s="6" t="s">
        <v>474</v>
      </c>
      <c t="s">
        <v>43</v>
      </c>
      <c s="24" t="s">
        <v>475</v>
      </c>
      <c s="25" t="s">
        <v>59</v>
      </c>
      <c s="26">
        <v>1</v>
      </c>
      <c s="25">
        <v>0</v>
      </c>
      <c s="25">
        <f>ROUND(G166*H166,6)</f>
      </c>
      <c r="L166" s="27">
        <v>0</v>
      </c>
      <c s="28">
        <f>ROUND(ROUND(L166,2)*ROUND(G166,3),2)</f>
      </c>
      <c s="25" t="s">
        <v>46</v>
      </c>
      <c>
        <f>(M166*21)/100</f>
      </c>
      <c t="s">
        <v>47</v>
      </c>
    </row>
    <row r="167" spans="1:5" ht="12.75" customHeight="1">
      <c r="A167" s="29" t="s">
        <v>48</v>
      </c>
      <c r="E167" s="30" t="s">
        <v>43</v>
      </c>
    </row>
    <row r="168" spans="1:5" ht="12.75" customHeight="1">
      <c r="A168" s="29" t="s">
        <v>49</v>
      </c>
      <c r="E168" s="31" t="s">
        <v>41</v>
      </c>
    </row>
    <row r="169" spans="5:5" ht="12.75" customHeight="1">
      <c r="E169" s="30" t="s">
        <v>43</v>
      </c>
    </row>
    <row r="170" spans="1:16" ht="12.75" customHeight="1">
      <c r="A170" t="s">
        <v>40</v>
      </c>
      <c s="6" t="s">
        <v>187</v>
      </c>
      <c s="6" t="s">
        <v>476</v>
      </c>
      <c t="s">
        <v>43</v>
      </c>
      <c s="24" t="s">
        <v>477</v>
      </c>
      <c s="25" t="s">
        <v>59</v>
      </c>
      <c s="26">
        <v>1</v>
      </c>
      <c s="25">
        <v>0</v>
      </c>
      <c s="25">
        <f>ROUND(G170*H170,6)</f>
      </c>
      <c r="L170" s="27">
        <v>0</v>
      </c>
      <c s="28">
        <f>ROUND(ROUND(L170,2)*ROUND(G170,3),2)</f>
      </c>
      <c s="25" t="s">
        <v>46</v>
      </c>
      <c>
        <f>(M170*21)/100</f>
      </c>
      <c t="s">
        <v>47</v>
      </c>
    </row>
    <row r="171" spans="1:5" ht="12.75" customHeight="1">
      <c r="A171" s="29" t="s">
        <v>48</v>
      </c>
      <c r="E171" s="30" t="s">
        <v>43</v>
      </c>
    </row>
    <row r="172" spans="1:5" ht="12.75" customHeight="1">
      <c r="A172" s="29" t="s">
        <v>49</v>
      </c>
      <c r="E172" s="31" t="s">
        <v>41</v>
      </c>
    </row>
    <row r="173" spans="5:5" ht="12.75" customHeight="1">
      <c r="E173" s="30" t="s">
        <v>43</v>
      </c>
    </row>
    <row r="174" spans="1:16" ht="12.75" customHeight="1">
      <c r="A174" t="s">
        <v>40</v>
      </c>
      <c s="6" t="s">
        <v>192</v>
      </c>
      <c s="6" t="s">
        <v>478</v>
      </c>
      <c t="s">
        <v>43</v>
      </c>
      <c s="24" t="s">
        <v>479</v>
      </c>
      <c s="25" t="s">
        <v>59</v>
      </c>
      <c s="26">
        <v>1</v>
      </c>
      <c s="25">
        <v>0</v>
      </c>
      <c s="25">
        <f>ROUND(G174*H174,6)</f>
      </c>
      <c r="L174" s="27">
        <v>0</v>
      </c>
      <c s="28">
        <f>ROUND(ROUND(L174,2)*ROUND(G174,3),2)</f>
      </c>
      <c s="25" t="s">
        <v>46</v>
      </c>
      <c>
        <f>(M174*21)/100</f>
      </c>
      <c t="s">
        <v>47</v>
      </c>
    </row>
    <row r="175" spans="1:5" ht="25.5" customHeight="1">
      <c r="A175" s="29" t="s">
        <v>48</v>
      </c>
      <c r="E175" s="30" t="s">
        <v>480</v>
      </c>
    </row>
    <row r="176" spans="1:5" ht="12.75" customHeight="1">
      <c r="A176" s="29" t="s">
        <v>49</v>
      </c>
      <c r="E176" s="31" t="s">
        <v>41</v>
      </c>
    </row>
    <row r="177" spans="5:5" ht="12.75" customHeight="1">
      <c r="E177" s="30" t="s">
        <v>43</v>
      </c>
    </row>
    <row r="178" spans="1:16" ht="12.75" customHeight="1">
      <c r="A178" t="s">
        <v>40</v>
      </c>
      <c s="6" t="s">
        <v>196</v>
      </c>
      <c s="6" t="s">
        <v>481</v>
      </c>
      <c t="s">
        <v>43</v>
      </c>
      <c s="24" t="s">
        <v>482</v>
      </c>
      <c s="25" t="s">
        <v>59</v>
      </c>
      <c s="26">
        <v>1</v>
      </c>
      <c s="25">
        <v>0</v>
      </c>
      <c s="25">
        <f>ROUND(G178*H178,6)</f>
      </c>
      <c r="L178" s="27">
        <v>0</v>
      </c>
      <c s="28">
        <f>ROUND(ROUND(L178,2)*ROUND(G178,3),2)</f>
      </c>
      <c s="25" t="s">
        <v>46</v>
      </c>
      <c>
        <f>(M178*21)/100</f>
      </c>
      <c t="s">
        <v>47</v>
      </c>
    </row>
    <row r="179" spans="1:5" ht="12.75" customHeight="1">
      <c r="A179" s="29" t="s">
        <v>48</v>
      </c>
      <c r="E179" s="30" t="s">
        <v>43</v>
      </c>
    </row>
    <row r="180" spans="1:5" ht="12.75" customHeight="1">
      <c r="A180" s="29" t="s">
        <v>49</v>
      </c>
      <c r="E180" s="31" t="s">
        <v>41</v>
      </c>
    </row>
    <row r="181" spans="5:5" ht="12.75" customHeight="1">
      <c r="E181" s="30" t="s">
        <v>43</v>
      </c>
    </row>
    <row r="182" spans="1:16" ht="12.75" customHeight="1">
      <c r="A182" t="s">
        <v>40</v>
      </c>
      <c s="6" t="s">
        <v>200</v>
      </c>
      <c s="6" t="s">
        <v>483</v>
      </c>
      <c t="s">
        <v>43</v>
      </c>
      <c s="24" t="s">
        <v>484</v>
      </c>
      <c s="25" t="s">
        <v>59</v>
      </c>
      <c s="26">
        <v>1</v>
      </c>
      <c s="25">
        <v>0</v>
      </c>
      <c s="25">
        <f>ROUND(G182*H182,6)</f>
      </c>
      <c r="L182" s="27">
        <v>0</v>
      </c>
      <c s="28">
        <f>ROUND(ROUND(L182,2)*ROUND(G182,3),2)</f>
      </c>
      <c s="25" t="s">
        <v>46</v>
      </c>
      <c>
        <f>(M182*21)/100</f>
      </c>
      <c t="s">
        <v>47</v>
      </c>
    </row>
    <row r="183" spans="1:5" ht="12.75" customHeight="1">
      <c r="A183" s="29" t="s">
        <v>48</v>
      </c>
      <c r="E183" s="30" t="s">
        <v>43</v>
      </c>
    </row>
    <row r="184" spans="1:5" ht="12.75" customHeight="1">
      <c r="A184" s="29" t="s">
        <v>49</v>
      </c>
      <c r="E184" s="31" t="s">
        <v>41</v>
      </c>
    </row>
    <row r="185" spans="5:5" ht="12.75" customHeight="1">
      <c r="E185" s="30" t="s">
        <v>43</v>
      </c>
    </row>
    <row r="186" spans="1:16" ht="12.75" customHeight="1">
      <c r="A186" t="s">
        <v>40</v>
      </c>
      <c s="6" t="s">
        <v>204</v>
      </c>
      <c s="6" t="s">
        <v>485</v>
      </c>
      <c t="s">
        <v>43</v>
      </c>
      <c s="24" t="s">
        <v>486</v>
      </c>
      <c s="25" t="s">
        <v>59</v>
      </c>
      <c s="26">
        <v>5</v>
      </c>
      <c s="25">
        <v>0</v>
      </c>
      <c s="25">
        <f>ROUND(G186*H186,6)</f>
      </c>
      <c r="L186" s="27">
        <v>0</v>
      </c>
      <c s="28">
        <f>ROUND(ROUND(L186,2)*ROUND(G186,3),2)</f>
      </c>
      <c s="25" t="s">
        <v>46</v>
      </c>
      <c>
        <f>(M186*21)/100</f>
      </c>
      <c t="s">
        <v>47</v>
      </c>
    </row>
    <row r="187" spans="1:5" ht="12.75" customHeight="1">
      <c r="A187" s="29" t="s">
        <v>48</v>
      </c>
      <c r="E187" s="30" t="s">
        <v>43</v>
      </c>
    </row>
    <row r="188" spans="1:5" ht="12.75" customHeight="1">
      <c r="A188" s="29" t="s">
        <v>49</v>
      </c>
      <c r="E188" s="31" t="s">
        <v>67</v>
      </c>
    </row>
    <row r="189" spans="5:5" ht="12.75" customHeight="1">
      <c r="E189" s="30" t="s">
        <v>43</v>
      </c>
    </row>
    <row r="190" spans="1:16" ht="12.75" customHeight="1">
      <c r="A190" t="s">
        <v>40</v>
      </c>
      <c s="6" t="s">
        <v>208</v>
      </c>
      <c s="6" t="s">
        <v>487</v>
      </c>
      <c t="s">
        <v>43</v>
      </c>
      <c s="24" t="s">
        <v>488</v>
      </c>
      <c s="25" t="s">
        <v>59</v>
      </c>
      <c s="26">
        <v>1</v>
      </c>
      <c s="25">
        <v>0</v>
      </c>
      <c s="25">
        <f>ROUND(G190*H190,6)</f>
      </c>
      <c r="L190" s="27">
        <v>0</v>
      </c>
      <c s="28">
        <f>ROUND(ROUND(L190,2)*ROUND(G190,3),2)</f>
      </c>
      <c s="25" t="s">
        <v>46</v>
      </c>
      <c>
        <f>(M190*21)/100</f>
      </c>
      <c t="s">
        <v>47</v>
      </c>
    </row>
    <row r="191" spans="1:5" ht="12.75" customHeight="1">
      <c r="A191" s="29" t="s">
        <v>48</v>
      </c>
      <c r="E191" s="30" t="s">
        <v>43</v>
      </c>
    </row>
    <row r="192" spans="1:5" ht="12.75" customHeight="1">
      <c r="A192" s="29" t="s">
        <v>49</v>
      </c>
      <c r="E192" s="31" t="s">
        <v>41</v>
      </c>
    </row>
    <row r="193" spans="5:5" ht="12.75" customHeight="1">
      <c r="E193" s="30" t="s">
        <v>43</v>
      </c>
    </row>
    <row r="194" spans="1:16" ht="12.75" customHeight="1">
      <c r="A194" t="s">
        <v>40</v>
      </c>
      <c s="6" t="s">
        <v>211</v>
      </c>
      <c s="6" t="s">
        <v>489</v>
      </c>
      <c t="s">
        <v>43</v>
      </c>
      <c s="24" t="s">
        <v>490</v>
      </c>
      <c s="25" t="s">
        <v>491</v>
      </c>
      <c s="26">
        <v>2</v>
      </c>
      <c s="25">
        <v>0</v>
      </c>
      <c s="25">
        <f>ROUND(G194*H194,6)</f>
      </c>
      <c r="L194" s="27">
        <v>0</v>
      </c>
      <c s="28">
        <f>ROUND(ROUND(L194,2)*ROUND(G194,3),2)</f>
      </c>
      <c s="25" t="s">
        <v>46</v>
      </c>
      <c>
        <f>(M194*21)/100</f>
      </c>
      <c t="s">
        <v>47</v>
      </c>
    </row>
    <row r="195" spans="1:5" ht="12.75" customHeight="1">
      <c r="A195" s="29" t="s">
        <v>48</v>
      </c>
      <c r="E195" s="30" t="s">
        <v>43</v>
      </c>
    </row>
    <row r="196" spans="1:5" ht="12.75" customHeight="1">
      <c r="A196" s="29" t="s">
        <v>49</v>
      </c>
      <c r="E196" s="31" t="s">
        <v>47</v>
      </c>
    </row>
    <row r="197" spans="5:5" ht="12.75" customHeight="1">
      <c r="E197" s="30" t="s">
        <v>43</v>
      </c>
    </row>
    <row r="198" spans="1:16" ht="12.75" customHeight="1">
      <c r="A198" t="s">
        <v>40</v>
      </c>
      <c s="6" t="s">
        <v>215</v>
      </c>
      <c s="6" t="s">
        <v>492</v>
      </c>
      <c t="s">
        <v>43</v>
      </c>
      <c s="24" t="s">
        <v>493</v>
      </c>
      <c s="25" t="s">
        <v>59</v>
      </c>
      <c s="26">
        <v>1</v>
      </c>
      <c s="25">
        <v>0</v>
      </c>
      <c s="25">
        <f>ROUND(G198*H198,6)</f>
      </c>
      <c r="L198" s="27">
        <v>0</v>
      </c>
      <c s="28">
        <f>ROUND(ROUND(L198,2)*ROUND(G198,3),2)</f>
      </c>
      <c s="25" t="s">
        <v>46</v>
      </c>
      <c>
        <f>(M198*21)/100</f>
      </c>
      <c t="s">
        <v>47</v>
      </c>
    </row>
    <row r="199" spans="1:5" ht="12.75" customHeight="1">
      <c r="A199" s="29" t="s">
        <v>48</v>
      </c>
      <c r="E199" s="30" t="s">
        <v>43</v>
      </c>
    </row>
    <row r="200" spans="1:5" ht="12.75" customHeight="1">
      <c r="A200" s="29" t="s">
        <v>49</v>
      </c>
      <c r="E200" s="31" t="s">
        <v>41</v>
      </c>
    </row>
    <row r="201" spans="5:5" ht="12.75" customHeight="1">
      <c r="E201" s="30" t="s">
        <v>43</v>
      </c>
    </row>
    <row r="202" spans="1:16" ht="12.75" customHeight="1">
      <c r="A202" t="s">
        <v>40</v>
      </c>
      <c s="6" t="s">
        <v>218</v>
      </c>
      <c s="6" t="s">
        <v>494</v>
      </c>
      <c t="s">
        <v>43</v>
      </c>
      <c s="24" t="s">
        <v>495</v>
      </c>
      <c s="25" t="s">
        <v>59</v>
      </c>
      <c s="26">
        <v>1</v>
      </c>
      <c s="25">
        <v>0</v>
      </c>
      <c s="25">
        <f>ROUND(G202*H202,6)</f>
      </c>
      <c r="L202" s="27">
        <v>0</v>
      </c>
      <c s="28">
        <f>ROUND(ROUND(L202,2)*ROUND(G202,3),2)</f>
      </c>
      <c s="25" t="s">
        <v>46</v>
      </c>
      <c>
        <f>(M202*21)/100</f>
      </c>
      <c t="s">
        <v>47</v>
      </c>
    </row>
    <row r="203" spans="1:5" ht="12.75" customHeight="1">
      <c r="A203" s="29" t="s">
        <v>48</v>
      </c>
      <c r="E203" s="30" t="s">
        <v>43</v>
      </c>
    </row>
    <row r="204" spans="1:5" ht="12.75" customHeight="1">
      <c r="A204" s="29" t="s">
        <v>49</v>
      </c>
      <c r="E204" s="31" t="s">
        <v>41</v>
      </c>
    </row>
    <row r="205" spans="5:5" ht="12.75" customHeight="1">
      <c r="E205" s="30" t="s">
        <v>43</v>
      </c>
    </row>
    <row r="206" spans="1:16" ht="12.75" customHeight="1">
      <c r="A206" t="s">
        <v>40</v>
      </c>
      <c s="6" t="s">
        <v>219</v>
      </c>
      <c s="6" t="s">
        <v>496</v>
      </c>
      <c t="s">
        <v>43</v>
      </c>
      <c s="24" t="s">
        <v>497</v>
      </c>
      <c s="25" t="s">
        <v>59</v>
      </c>
      <c s="26">
        <v>2</v>
      </c>
      <c s="25">
        <v>0</v>
      </c>
      <c s="25">
        <f>ROUND(G206*H206,6)</f>
      </c>
      <c r="L206" s="27">
        <v>0</v>
      </c>
      <c s="28">
        <f>ROUND(ROUND(L206,2)*ROUND(G206,3),2)</f>
      </c>
      <c s="25" t="s">
        <v>46</v>
      </c>
      <c>
        <f>(M206*21)/100</f>
      </c>
      <c t="s">
        <v>47</v>
      </c>
    </row>
    <row r="207" spans="1:5" ht="12.75" customHeight="1">
      <c r="A207" s="29" t="s">
        <v>48</v>
      </c>
      <c r="E207" s="30" t="s">
        <v>43</v>
      </c>
    </row>
    <row r="208" spans="1:5" ht="12.75" customHeight="1">
      <c r="A208" s="29" t="s">
        <v>49</v>
      </c>
      <c r="E208" s="31" t="s">
        <v>47</v>
      </c>
    </row>
    <row r="209" spans="5:5" ht="12.75" customHeight="1">
      <c r="E209" s="30" t="s">
        <v>43</v>
      </c>
    </row>
    <row r="210" spans="1:16" ht="12.75" customHeight="1">
      <c r="A210" t="s">
        <v>40</v>
      </c>
      <c s="6" t="s">
        <v>222</v>
      </c>
      <c s="6" t="s">
        <v>498</v>
      </c>
      <c t="s">
        <v>43</v>
      </c>
      <c s="24" t="s">
        <v>499</v>
      </c>
      <c s="25" t="s">
        <v>59</v>
      </c>
      <c s="26">
        <v>1</v>
      </c>
      <c s="25">
        <v>0</v>
      </c>
      <c s="25">
        <f>ROUND(G210*H210,6)</f>
      </c>
      <c r="L210" s="27">
        <v>0</v>
      </c>
      <c s="28">
        <f>ROUND(ROUND(L210,2)*ROUND(G210,3),2)</f>
      </c>
      <c s="25" t="s">
        <v>46</v>
      </c>
      <c>
        <f>(M210*21)/100</f>
      </c>
      <c t="s">
        <v>47</v>
      </c>
    </row>
    <row r="211" spans="1:5" ht="12.75" customHeight="1">
      <c r="A211" s="29" t="s">
        <v>48</v>
      </c>
      <c r="E211" s="30" t="s">
        <v>43</v>
      </c>
    </row>
    <row r="212" spans="1:5" ht="12.75" customHeight="1">
      <c r="A212" s="29" t="s">
        <v>49</v>
      </c>
      <c r="E212" s="31" t="s">
        <v>41</v>
      </c>
    </row>
    <row r="213" spans="5:5" ht="12.75" customHeight="1">
      <c r="E213" s="30" t="s">
        <v>43</v>
      </c>
    </row>
    <row r="214" spans="1:16" ht="12.75" customHeight="1">
      <c r="A214" t="s">
        <v>40</v>
      </c>
      <c s="6" t="s">
        <v>225</v>
      </c>
      <c s="6" t="s">
        <v>500</v>
      </c>
      <c t="s">
        <v>43</v>
      </c>
      <c s="24" t="s">
        <v>501</v>
      </c>
      <c s="25" t="s">
        <v>59</v>
      </c>
      <c s="26">
        <v>1</v>
      </c>
      <c s="25">
        <v>0</v>
      </c>
      <c s="25">
        <f>ROUND(G214*H214,6)</f>
      </c>
      <c r="L214" s="27">
        <v>0</v>
      </c>
      <c s="28">
        <f>ROUND(ROUND(L214,2)*ROUND(G214,3),2)</f>
      </c>
      <c s="25" t="s">
        <v>46</v>
      </c>
      <c>
        <f>(M214*21)/100</f>
      </c>
      <c t="s">
        <v>47</v>
      </c>
    </row>
    <row r="215" spans="1:5" ht="12.75" customHeight="1">
      <c r="A215" s="29" t="s">
        <v>48</v>
      </c>
      <c r="E215" s="30" t="s">
        <v>43</v>
      </c>
    </row>
    <row r="216" spans="1:5" ht="12.75" customHeight="1">
      <c r="A216" s="29" t="s">
        <v>49</v>
      </c>
      <c r="E216" s="31" t="s">
        <v>41</v>
      </c>
    </row>
    <row r="217" spans="5:5" ht="12.75" customHeight="1">
      <c r="E217" s="30" t="s">
        <v>43</v>
      </c>
    </row>
    <row r="218" spans="1:16" ht="12.75" customHeight="1">
      <c r="A218" t="s">
        <v>40</v>
      </c>
      <c s="6" t="s">
        <v>228</v>
      </c>
      <c s="6" t="s">
        <v>502</v>
      </c>
      <c t="s">
        <v>43</v>
      </c>
      <c s="24" t="s">
        <v>503</v>
      </c>
      <c s="25" t="s">
        <v>59</v>
      </c>
      <c s="26">
        <v>1</v>
      </c>
      <c s="25">
        <v>0</v>
      </c>
      <c s="25">
        <f>ROUND(G218*H218,6)</f>
      </c>
      <c r="L218" s="27">
        <v>0</v>
      </c>
      <c s="28">
        <f>ROUND(ROUND(L218,2)*ROUND(G218,3),2)</f>
      </c>
      <c s="25" t="s">
        <v>46</v>
      </c>
      <c>
        <f>(M218*21)/100</f>
      </c>
      <c t="s">
        <v>47</v>
      </c>
    </row>
    <row r="219" spans="1:5" ht="12.75" customHeight="1">
      <c r="A219" s="29" t="s">
        <v>48</v>
      </c>
      <c r="E219" s="30" t="s">
        <v>43</v>
      </c>
    </row>
    <row r="220" spans="1:5" ht="12.75" customHeight="1">
      <c r="A220" s="29" t="s">
        <v>49</v>
      </c>
      <c r="E220" s="31" t="s">
        <v>41</v>
      </c>
    </row>
    <row r="221" spans="5:5" ht="12.75" customHeight="1">
      <c r="E221" s="30" t="s">
        <v>43</v>
      </c>
    </row>
    <row r="222" spans="1:16" ht="12.75" customHeight="1">
      <c r="A222" t="s">
        <v>40</v>
      </c>
      <c s="6" t="s">
        <v>231</v>
      </c>
      <c s="6" t="s">
        <v>504</v>
      </c>
      <c t="s">
        <v>43</v>
      </c>
      <c s="24" t="s">
        <v>505</v>
      </c>
      <c s="25" t="s">
        <v>59</v>
      </c>
      <c s="26">
        <v>1</v>
      </c>
      <c s="25">
        <v>0</v>
      </c>
      <c s="25">
        <f>ROUND(G222*H222,6)</f>
      </c>
      <c r="L222" s="27">
        <v>0</v>
      </c>
      <c s="28">
        <f>ROUND(ROUND(L222,2)*ROUND(G222,3),2)</f>
      </c>
      <c s="25" t="s">
        <v>46</v>
      </c>
      <c>
        <f>(M222*21)/100</f>
      </c>
      <c t="s">
        <v>47</v>
      </c>
    </row>
    <row r="223" spans="1:5" ht="12.75" customHeight="1">
      <c r="A223" s="29" t="s">
        <v>48</v>
      </c>
      <c r="E223" s="30" t="s">
        <v>43</v>
      </c>
    </row>
    <row r="224" spans="1:5" ht="12.75" customHeight="1">
      <c r="A224" s="29" t="s">
        <v>49</v>
      </c>
      <c r="E224" s="31" t="s">
        <v>41</v>
      </c>
    </row>
    <row r="225" spans="5:5" ht="12.75" customHeight="1">
      <c r="E225" s="30" t="s">
        <v>43</v>
      </c>
    </row>
    <row r="226" spans="1:16" ht="12.75" customHeight="1">
      <c r="A226" t="s">
        <v>40</v>
      </c>
      <c s="6" t="s">
        <v>236</v>
      </c>
      <c s="6" t="s">
        <v>506</v>
      </c>
      <c t="s">
        <v>43</v>
      </c>
      <c s="24" t="s">
        <v>507</v>
      </c>
      <c s="25" t="s">
        <v>59</v>
      </c>
      <c s="26">
        <v>1</v>
      </c>
      <c s="25">
        <v>0</v>
      </c>
      <c s="25">
        <f>ROUND(G226*H226,6)</f>
      </c>
      <c r="L226" s="27">
        <v>0</v>
      </c>
      <c s="28">
        <f>ROUND(ROUND(L226,2)*ROUND(G226,3),2)</f>
      </c>
      <c s="25" t="s">
        <v>46</v>
      </c>
      <c>
        <f>(M226*21)/100</f>
      </c>
      <c t="s">
        <v>47</v>
      </c>
    </row>
    <row r="227" spans="1:5" ht="12.75" customHeight="1">
      <c r="A227" s="29" t="s">
        <v>48</v>
      </c>
      <c r="E227" s="30" t="s">
        <v>43</v>
      </c>
    </row>
    <row r="228" spans="1:5" ht="12.75" customHeight="1">
      <c r="A228" s="29" t="s">
        <v>49</v>
      </c>
      <c r="E228" s="31" t="s">
        <v>41</v>
      </c>
    </row>
    <row r="229" spans="5:5" ht="12.75" customHeight="1">
      <c r="E229" s="30" t="s">
        <v>43</v>
      </c>
    </row>
    <row r="230" spans="1:16" ht="12.75" customHeight="1">
      <c r="A230" t="s">
        <v>40</v>
      </c>
      <c s="6" t="s">
        <v>240</v>
      </c>
      <c s="6" t="s">
        <v>508</v>
      </c>
      <c t="s">
        <v>43</v>
      </c>
      <c s="24" t="s">
        <v>509</v>
      </c>
      <c s="25" t="s">
        <v>59</v>
      </c>
      <c s="26">
        <v>1</v>
      </c>
      <c s="25">
        <v>0</v>
      </c>
      <c s="25">
        <f>ROUND(G230*H230,6)</f>
      </c>
      <c r="L230" s="27">
        <v>0</v>
      </c>
      <c s="28">
        <f>ROUND(ROUND(L230,2)*ROUND(G230,3),2)</f>
      </c>
      <c s="25" t="s">
        <v>46</v>
      </c>
      <c>
        <f>(M230*21)/100</f>
      </c>
      <c t="s">
        <v>47</v>
      </c>
    </row>
    <row r="231" spans="1:5" ht="12.75" customHeight="1">
      <c r="A231" s="29" t="s">
        <v>48</v>
      </c>
      <c r="E231" s="30" t="s">
        <v>43</v>
      </c>
    </row>
    <row r="232" spans="1:5" ht="12.75" customHeight="1">
      <c r="A232" s="29" t="s">
        <v>49</v>
      </c>
      <c r="E232" s="31" t="s">
        <v>41</v>
      </c>
    </row>
    <row r="233" spans="5:5" ht="12.75" customHeight="1">
      <c r="E233" s="30" t="s">
        <v>43</v>
      </c>
    </row>
    <row r="234" spans="1:16" ht="12.75" customHeight="1">
      <c r="A234" t="s">
        <v>40</v>
      </c>
      <c s="6" t="s">
        <v>244</v>
      </c>
      <c s="6" t="s">
        <v>510</v>
      </c>
      <c t="s">
        <v>43</v>
      </c>
      <c s="24" t="s">
        <v>511</v>
      </c>
      <c s="25" t="s">
        <v>59</v>
      </c>
      <c s="26">
        <v>1</v>
      </c>
      <c s="25">
        <v>0</v>
      </c>
      <c s="25">
        <f>ROUND(G234*H234,6)</f>
      </c>
      <c r="L234" s="27">
        <v>0</v>
      </c>
      <c s="28">
        <f>ROUND(ROUND(L234,2)*ROUND(G234,3),2)</f>
      </c>
      <c s="25" t="s">
        <v>46</v>
      </c>
      <c>
        <f>(M234*21)/100</f>
      </c>
      <c t="s">
        <v>47</v>
      </c>
    </row>
    <row r="235" spans="1:5" ht="12.75" customHeight="1">
      <c r="A235" s="29" t="s">
        <v>48</v>
      </c>
      <c r="E235" s="30" t="s">
        <v>43</v>
      </c>
    </row>
    <row r="236" spans="1:5" ht="12.75" customHeight="1">
      <c r="A236" s="29" t="s">
        <v>49</v>
      </c>
      <c r="E236" s="31" t="s">
        <v>41</v>
      </c>
    </row>
    <row r="237" spans="5:5" ht="12.75" customHeight="1">
      <c r="E237" s="30" t="s">
        <v>43</v>
      </c>
    </row>
    <row r="238" spans="1:16" ht="12.75" customHeight="1">
      <c r="A238" t="s">
        <v>40</v>
      </c>
      <c s="6" t="s">
        <v>248</v>
      </c>
      <c s="6" t="s">
        <v>512</v>
      </c>
      <c t="s">
        <v>43</v>
      </c>
      <c s="24" t="s">
        <v>513</v>
      </c>
      <c s="25" t="s">
        <v>59</v>
      </c>
      <c s="26">
        <v>1</v>
      </c>
      <c s="25">
        <v>0</v>
      </c>
      <c s="25">
        <f>ROUND(G238*H238,6)</f>
      </c>
      <c r="L238" s="27">
        <v>0</v>
      </c>
      <c s="28">
        <f>ROUND(ROUND(L238,2)*ROUND(G238,3),2)</f>
      </c>
      <c s="25" t="s">
        <v>46</v>
      </c>
      <c>
        <f>(M238*21)/100</f>
      </c>
      <c t="s">
        <v>47</v>
      </c>
    </row>
    <row r="239" spans="1:5" ht="12.75" customHeight="1">
      <c r="A239" s="29" t="s">
        <v>48</v>
      </c>
      <c r="E239" s="30" t="s">
        <v>43</v>
      </c>
    </row>
    <row r="240" spans="1:5" ht="12.75" customHeight="1">
      <c r="A240" s="29" t="s">
        <v>49</v>
      </c>
      <c r="E240" s="31" t="s">
        <v>41</v>
      </c>
    </row>
    <row r="241" spans="5:5" ht="12.75" customHeight="1">
      <c r="E241" s="30" t="s">
        <v>43</v>
      </c>
    </row>
    <row r="242" spans="1:16" ht="12.75" customHeight="1">
      <c r="A242" t="s">
        <v>40</v>
      </c>
      <c s="6" t="s">
        <v>252</v>
      </c>
      <c s="6" t="s">
        <v>514</v>
      </c>
      <c t="s">
        <v>43</v>
      </c>
      <c s="24" t="s">
        <v>515</v>
      </c>
      <c s="25" t="s">
        <v>318</v>
      </c>
      <c s="26">
        <v>8</v>
      </c>
      <c s="25">
        <v>0</v>
      </c>
      <c s="25">
        <f>ROUND(G242*H242,6)</f>
      </c>
      <c r="L242" s="27">
        <v>0</v>
      </c>
      <c s="28">
        <f>ROUND(ROUND(L242,2)*ROUND(G242,3),2)</f>
      </c>
      <c s="25" t="s">
        <v>46</v>
      </c>
      <c>
        <f>(M242*21)/100</f>
      </c>
      <c t="s">
        <v>47</v>
      </c>
    </row>
    <row r="243" spans="1:5" ht="12.75" customHeight="1">
      <c r="A243" s="29" t="s">
        <v>48</v>
      </c>
      <c r="E243" s="30" t="s">
        <v>43</v>
      </c>
    </row>
    <row r="244" spans="1:5" ht="12.75" customHeight="1">
      <c r="A244" s="29" t="s">
        <v>49</v>
      </c>
      <c r="E244" s="31" t="s">
        <v>344</v>
      </c>
    </row>
    <row r="245" spans="5:5" ht="12.75" customHeight="1">
      <c r="E245" s="30" t="s">
        <v>43</v>
      </c>
    </row>
    <row r="246" spans="1:16" ht="12.75" customHeight="1">
      <c r="A246" t="s">
        <v>40</v>
      </c>
      <c s="6" t="s">
        <v>256</v>
      </c>
      <c s="6" t="s">
        <v>326</v>
      </c>
      <c t="s">
        <v>43</v>
      </c>
      <c s="24" t="s">
        <v>327</v>
      </c>
      <c s="25" t="s">
        <v>318</v>
      </c>
      <c s="26">
        <v>4</v>
      </c>
      <c s="25">
        <v>0</v>
      </c>
      <c s="25">
        <f>ROUND(G246*H246,6)</f>
      </c>
      <c r="L246" s="27">
        <v>0</v>
      </c>
      <c s="28">
        <f>ROUND(ROUND(L246,2)*ROUND(G246,3),2)</f>
      </c>
      <c s="25" t="s">
        <v>46</v>
      </c>
      <c>
        <f>(M246*21)/100</f>
      </c>
      <c t="s">
        <v>47</v>
      </c>
    </row>
    <row r="247" spans="1:5" ht="12.75" customHeight="1">
      <c r="A247" s="29" t="s">
        <v>48</v>
      </c>
      <c r="E247" s="30" t="s">
        <v>43</v>
      </c>
    </row>
    <row r="248" spans="1:5" ht="12.75" customHeight="1">
      <c r="A248" s="29" t="s">
        <v>49</v>
      </c>
      <c r="E248" s="31" t="s">
        <v>63</v>
      </c>
    </row>
    <row r="249" spans="5:5" ht="12.75" customHeight="1">
      <c r="E249" s="30" t="s">
        <v>43</v>
      </c>
    </row>
    <row r="250" spans="1:16" ht="12.75" customHeight="1">
      <c r="A250" t="s">
        <v>40</v>
      </c>
      <c s="6" t="s">
        <v>260</v>
      </c>
      <c s="6" t="s">
        <v>329</v>
      </c>
      <c t="s">
        <v>43</v>
      </c>
      <c s="24" t="s">
        <v>330</v>
      </c>
      <c s="25" t="s">
        <v>318</v>
      </c>
      <c s="26">
        <v>8</v>
      </c>
      <c s="25">
        <v>0</v>
      </c>
      <c s="25">
        <f>ROUND(G250*H250,6)</f>
      </c>
      <c r="L250" s="27">
        <v>0</v>
      </c>
      <c s="28">
        <f>ROUND(ROUND(L250,2)*ROUND(G250,3),2)</f>
      </c>
      <c s="25" t="s">
        <v>46</v>
      </c>
      <c>
        <f>(M250*21)/100</f>
      </c>
      <c t="s">
        <v>47</v>
      </c>
    </row>
    <row r="251" spans="1:5" ht="12.75" customHeight="1">
      <c r="A251" s="29" t="s">
        <v>48</v>
      </c>
      <c r="E251" s="30" t="s">
        <v>43</v>
      </c>
    </row>
    <row r="252" spans="1:5" ht="12.75" customHeight="1">
      <c r="A252" s="29" t="s">
        <v>49</v>
      </c>
      <c r="E252" s="31" t="s">
        <v>344</v>
      </c>
    </row>
    <row r="253" spans="5:5" ht="12.75" customHeight="1">
      <c r="E253" s="30" t="s">
        <v>43</v>
      </c>
    </row>
    <row r="254" spans="1:16" ht="12.75" customHeight="1">
      <c r="A254" t="s">
        <v>40</v>
      </c>
      <c s="6" t="s">
        <v>264</v>
      </c>
      <c s="6" t="s">
        <v>516</v>
      </c>
      <c t="s">
        <v>43</v>
      </c>
      <c s="24" t="s">
        <v>517</v>
      </c>
      <c s="25" t="s">
        <v>518</v>
      </c>
      <c s="26">
        <v>1</v>
      </c>
      <c s="25">
        <v>0</v>
      </c>
      <c s="25">
        <f>ROUND(G254*H254,6)</f>
      </c>
      <c r="L254" s="27">
        <v>0</v>
      </c>
      <c s="28">
        <f>ROUND(ROUND(L254,2)*ROUND(G254,3),2)</f>
      </c>
      <c s="25" t="s">
        <v>46</v>
      </c>
      <c>
        <f>(M254*21)/100</f>
      </c>
      <c t="s">
        <v>47</v>
      </c>
    </row>
    <row r="255" spans="1:5" ht="12.75" customHeight="1">
      <c r="A255" s="29" t="s">
        <v>48</v>
      </c>
      <c r="E255" s="30" t="s">
        <v>43</v>
      </c>
    </row>
    <row r="256" spans="1:5" ht="12.75" customHeight="1">
      <c r="A256" s="29" t="s">
        <v>49</v>
      </c>
      <c r="E256" s="31" t="s">
        <v>41</v>
      </c>
    </row>
    <row r="257" spans="5:5" ht="12.75" customHeight="1">
      <c r="E257" s="30" t="s">
        <v>43</v>
      </c>
    </row>
    <row r="258" spans="1:16" ht="12.75" customHeight="1">
      <c r="A258" t="s">
        <v>40</v>
      </c>
      <c s="6" t="s">
        <v>268</v>
      </c>
      <c s="6" t="s">
        <v>519</v>
      </c>
      <c t="s">
        <v>43</v>
      </c>
      <c s="24" t="s">
        <v>520</v>
      </c>
      <c s="25" t="s">
        <v>521</v>
      </c>
      <c s="26">
        <v>1</v>
      </c>
      <c s="25">
        <v>0</v>
      </c>
      <c s="25">
        <f>ROUND(G258*H258,6)</f>
      </c>
      <c r="L258" s="27">
        <v>0</v>
      </c>
      <c s="28">
        <f>ROUND(ROUND(L258,2)*ROUND(G258,3),2)</f>
      </c>
      <c s="25" t="s">
        <v>46</v>
      </c>
      <c>
        <f>(M258*21)/100</f>
      </c>
      <c t="s">
        <v>47</v>
      </c>
    </row>
    <row r="259" spans="1:5" ht="12.75" customHeight="1">
      <c r="A259" s="29" t="s">
        <v>48</v>
      </c>
      <c r="E259" s="30" t="s">
        <v>43</v>
      </c>
    </row>
    <row r="260" spans="1:5" ht="12.75" customHeight="1">
      <c r="A260" s="29" t="s">
        <v>49</v>
      </c>
      <c r="E260" s="31" t="s">
        <v>41</v>
      </c>
    </row>
    <row r="261" spans="5:5" ht="12.75" customHeight="1">
      <c r="E261" s="30" t="s">
        <v>43</v>
      </c>
    </row>
    <row r="262" spans="1:16" ht="12.75" customHeight="1">
      <c r="A262" t="s">
        <v>40</v>
      </c>
      <c s="6" t="s">
        <v>272</v>
      </c>
      <c s="6" t="s">
        <v>522</v>
      </c>
      <c t="s">
        <v>43</v>
      </c>
      <c s="24" t="s">
        <v>523</v>
      </c>
      <c s="25" t="s">
        <v>524</v>
      </c>
      <c s="26">
        <v>2</v>
      </c>
      <c s="25">
        <v>0</v>
      </c>
      <c s="25">
        <f>ROUND(G262*H262,6)</f>
      </c>
      <c r="L262" s="27">
        <v>0</v>
      </c>
      <c s="28">
        <f>ROUND(ROUND(L262,2)*ROUND(G262,3),2)</f>
      </c>
      <c s="25" t="s">
        <v>46</v>
      </c>
      <c>
        <f>(M262*21)/100</f>
      </c>
      <c t="s">
        <v>47</v>
      </c>
    </row>
    <row r="263" spans="1:5" ht="12.75" customHeight="1">
      <c r="A263" s="29" t="s">
        <v>48</v>
      </c>
      <c r="E263" s="30" t="s">
        <v>43</v>
      </c>
    </row>
    <row r="264" spans="1:5" ht="12.75" customHeight="1">
      <c r="A264" s="29" t="s">
        <v>49</v>
      </c>
      <c r="E264" s="31" t="s">
        <v>47</v>
      </c>
    </row>
    <row r="265" spans="5:5" ht="12.75" customHeight="1">
      <c r="E265" s="30" t="s">
        <v>43</v>
      </c>
    </row>
    <row r="266" spans="1:16" ht="12.75" customHeight="1">
      <c r="A266" t="s">
        <v>40</v>
      </c>
      <c s="6" t="s">
        <v>275</v>
      </c>
      <c s="6" t="s">
        <v>525</v>
      </c>
      <c t="s">
        <v>43</v>
      </c>
      <c s="24" t="s">
        <v>526</v>
      </c>
      <c s="25" t="s">
        <v>524</v>
      </c>
      <c s="26">
        <v>2.5</v>
      </c>
      <c s="25">
        <v>0</v>
      </c>
      <c s="25">
        <f>ROUND(G266*H266,6)</f>
      </c>
      <c r="L266" s="27">
        <v>0</v>
      </c>
      <c s="28">
        <f>ROUND(ROUND(L266,2)*ROUND(G266,3),2)</f>
      </c>
      <c s="25" t="s">
        <v>46</v>
      </c>
      <c>
        <f>(M266*21)/100</f>
      </c>
      <c t="s">
        <v>47</v>
      </c>
    </row>
    <row r="267" spans="1:5" ht="12.75" customHeight="1">
      <c r="A267" s="29" t="s">
        <v>48</v>
      </c>
      <c r="E267" s="30" t="s">
        <v>43</v>
      </c>
    </row>
    <row r="268" spans="1:5" ht="12.75" customHeight="1">
      <c r="A268" s="29" t="s">
        <v>49</v>
      </c>
      <c r="E268" s="31" t="s">
        <v>527</v>
      </c>
    </row>
    <row r="269" spans="5:5" ht="12.75" customHeight="1">
      <c r="E269" s="30" t="s">
        <v>43</v>
      </c>
    </row>
    <row r="270" spans="1:16" ht="12.75" customHeight="1">
      <c r="A270" t="s">
        <v>40</v>
      </c>
      <c s="6" t="s">
        <v>278</v>
      </c>
      <c s="6" t="s">
        <v>528</v>
      </c>
      <c t="s">
        <v>43</v>
      </c>
      <c s="24" t="s">
        <v>529</v>
      </c>
      <c s="25" t="s">
        <v>524</v>
      </c>
      <c s="26">
        <v>3.5</v>
      </c>
      <c s="25">
        <v>0</v>
      </c>
      <c s="25">
        <f>ROUND(G270*H270,6)</f>
      </c>
      <c r="L270" s="27">
        <v>0</v>
      </c>
      <c s="28">
        <f>ROUND(ROUND(L270,2)*ROUND(G270,3),2)</f>
      </c>
      <c s="25" t="s">
        <v>46</v>
      </c>
      <c>
        <f>(M270*21)/100</f>
      </c>
      <c t="s">
        <v>47</v>
      </c>
    </row>
    <row r="271" spans="1:5" ht="12.75" customHeight="1">
      <c r="A271" s="29" t="s">
        <v>48</v>
      </c>
      <c r="E271" s="30" t="s">
        <v>43</v>
      </c>
    </row>
    <row r="272" spans="1:5" ht="12.75" customHeight="1">
      <c r="A272" s="29" t="s">
        <v>49</v>
      </c>
      <c r="E272" s="31" t="s">
        <v>530</v>
      </c>
    </row>
    <row r="273" spans="5:5" ht="12.75" customHeight="1">
      <c r="E273" s="30" t="s">
        <v>43</v>
      </c>
    </row>
  </sheetData>
  <sheetProtection password="923D" sheet="1" objects="1" scenarios="1"/>
  <mergeCells count="17">
    <mergeCell ref="C1:C2"/>
    <mergeCell ref="E1:E2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J6:K6"/>
    <mergeCell ref="L6:M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14" width="16.7142857142857" customWidth="1"/>
    <col min="15" max="16" width="9.14285714285714" hidden="1" customWidth="1"/>
  </cols>
  <sheetData>
    <row r="1" spans="1:14" ht="25" customHeight="1">
      <c r="A1" s="12" t="s">
        <v>16</v>
      </c>
      <c s="2"/>
      <c s="2"/>
      <c s="2"/>
      <c s="3" t="s">
        <v>19</v>
      </c>
      <c s="2"/>
      <c s="2"/>
      <c s="2"/>
      <c s="2"/>
      <c s="2"/>
      <c s="2"/>
      <c s="2"/>
      <c s="2"/>
      <c s="2"/>
    </row>
    <row r="2" spans="1:14" ht="20" customHeight="1">
      <c r="A2" s="12"/>
      <c s="2"/>
      <c s="2"/>
      <c s="2"/>
      <c s="2"/>
      <c s="2"/>
      <c s="2"/>
      <c s="2"/>
      <c s="2"/>
      <c s="2"/>
      <c s="2"/>
      <c s="14"/>
      <c s="14"/>
      <c s="2"/>
    </row>
    <row r="3" spans="1:14" ht="15" customHeight="1">
      <c r="A3" s="12" t="s">
        <v>17</v>
      </c>
      <c s="16" t="s">
        <v>20</v>
      </c>
      <c s="20" t="s">
        <v>2</v>
      </c>
      <c r="E3" s="16" t="s">
        <v>3</v>
      </c>
      <c r="L3" s="13" t="s">
        <v>531</v>
      </c>
      <c s="33">
        <f>0+K8+K13+K18+K63+K120+K137+K146+M8+M13+M18+M63+M120+M137+M146</f>
      </c>
      <c s="15" t="s">
        <v>13</v>
      </c>
    </row>
    <row r="4" spans="1:5" ht="15" customHeight="1">
      <c r="A4" s="18" t="s">
        <v>18</v>
      </c>
      <c s="19" t="s">
        <v>21</v>
      </c>
      <c s="20" t="s">
        <v>531</v>
      </c>
      <c r="E4" s="19" t="s">
        <v>532</v>
      </c>
    </row>
    <row r="5" spans="1:14" ht="12.75" customHeight="1">
      <c r="A5" s="17" t="s">
        <v>22</v>
      </c>
      <c s="17" t="s">
        <v>23</v>
      </c>
      <c s="17" t="s">
        <v>24</v>
      </c>
      <c s="17" t="s">
        <v>25</v>
      </c>
      <c s="17" t="s">
        <v>26</v>
      </c>
      <c s="17" t="s">
        <v>27</v>
      </c>
      <c s="17" t="s">
        <v>28</v>
      </c>
      <c s="17" t="s">
        <v>29</v>
      </c>
      <c s="17" t="s">
        <v>30</v>
      </c>
      <c s="17" t="s">
        <v>31</v>
      </c>
      <c s="17"/>
      <c s="17"/>
      <c s="17"/>
      <c s="17" t="s">
        <v>36</v>
      </c>
    </row>
    <row r="6" spans="1:14" ht="12.75" customHeight="1">
      <c r="A6" s="17"/>
      <c s="17"/>
      <c s="17"/>
      <c s="17"/>
      <c s="17"/>
      <c s="17"/>
      <c s="17"/>
      <c s="17"/>
      <c s="17"/>
      <c s="17" t="s">
        <v>32</v>
      </c>
      <c s="17"/>
      <c s="17" t="s">
        <v>33</v>
      </c>
      <c s="17"/>
      <c s="17"/>
    </row>
    <row r="7" spans="1:14" ht="12.75" customHeight="1">
      <c r="A7" s="17"/>
      <c s="17"/>
      <c s="17"/>
      <c s="17"/>
      <c s="17"/>
      <c s="17"/>
      <c s="17"/>
      <c s="17"/>
      <c s="17"/>
      <c s="17" t="s">
        <v>34</v>
      </c>
      <c s="17" t="s">
        <v>35</v>
      </c>
      <c s="17" t="s">
        <v>34</v>
      </c>
      <c s="17" t="s">
        <v>35</v>
      </c>
      <c s="17"/>
    </row>
    <row r="8" spans="1:13" ht="12.75" customHeight="1">
      <c r="A8" t="s">
        <v>37</v>
      </c>
      <c r="C8" s="21" t="s">
        <v>56</v>
      </c>
      <c r="E8" s="23" t="s">
        <v>72</v>
      </c>
      <c r="J8" s="22">
        <f>0</f>
      </c>
      <c s="22">
        <f>0</f>
      </c>
      <c s="22">
        <f>0+L9</f>
      </c>
      <c s="22">
        <f>0+M9</f>
      </c>
    </row>
    <row r="9" spans="1:16" ht="12.75" customHeight="1">
      <c r="A9" t="s">
        <v>40</v>
      </c>
      <c s="6" t="s">
        <v>41</v>
      </c>
      <c s="6" t="s">
        <v>533</v>
      </c>
      <c t="s">
        <v>43</v>
      </c>
      <c s="24" t="s">
        <v>534</v>
      </c>
      <c s="25" t="s">
        <v>59</v>
      </c>
      <c s="26">
        <v>1</v>
      </c>
      <c s="25">
        <v>0</v>
      </c>
      <c s="25">
        <f>ROUND(G9*H9,6)</f>
      </c>
      <c r="L9" s="27">
        <v>0</v>
      </c>
      <c s="28">
        <f>ROUND(ROUND(L9,2)*ROUND(G9,3),2)</f>
      </c>
      <c s="25" t="s">
        <v>46</v>
      </c>
      <c>
        <f>(M9*21)/100</f>
      </c>
      <c t="s">
        <v>47</v>
      </c>
    </row>
    <row r="10" spans="1:5" ht="12.75" customHeight="1">
      <c r="A10" s="29" t="s">
        <v>48</v>
      </c>
      <c r="E10" s="30" t="s">
        <v>43</v>
      </c>
    </row>
    <row r="11" spans="1:5" ht="12.75" customHeight="1">
      <c r="A11" s="29" t="s">
        <v>49</v>
      </c>
      <c r="E11" s="31" t="s">
        <v>43</v>
      </c>
    </row>
    <row r="12" spans="5:5" ht="12.75" customHeight="1">
      <c r="E12" s="30" t="s">
        <v>43</v>
      </c>
    </row>
    <row r="13" spans="1:13" ht="12.75" customHeight="1">
      <c r="A13" t="s">
        <v>37</v>
      </c>
      <c r="C13" s="7" t="s">
        <v>80</v>
      </c>
      <c r="E13" s="32" t="s">
        <v>81</v>
      </c>
      <c r="J13" s="28">
        <f>0</f>
      </c>
      <c s="28">
        <f>0</f>
      </c>
      <c s="28">
        <f>0+L14</f>
      </c>
      <c s="28">
        <f>0+M14</f>
      </c>
    </row>
    <row r="14" spans="1:16" ht="12.75" customHeight="1">
      <c r="A14" t="s">
        <v>40</v>
      </c>
      <c s="6" t="s">
        <v>47</v>
      </c>
      <c s="6" t="s">
        <v>535</v>
      </c>
      <c t="s">
        <v>43</v>
      </c>
      <c s="24" t="s">
        <v>536</v>
      </c>
      <c s="25" t="s">
        <v>59</v>
      </c>
      <c s="26">
        <v>2</v>
      </c>
      <c s="25">
        <v>0</v>
      </c>
      <c s="25">
        <f>ROUND(G14*H14,6)</f>
      </c>
      <c r="L14" s="27">
        <v>0</v>
      </c>
      <c s="28">
        <f>ROUND(ROUND(L14,2)*ROUND(G14,3),2)</f>
      </c>
      <c s="25" t="s">
        <v>46</v>
      </c>
      <c>
        <f>(M14*21)/100</f>
      </c>
      <c t="s">
        <v>47</v>
      </c>
    </row>
    <row r="15" spans="1:5" ht="12.75" customHeight="1">
      <c r="A15" s="29" t="s">
        <v>48</v>
      </c>
      <c r="E15" s="30" t="s">
        <v>43</v>
      </c>
    </row>
    <row r="16" spans="1:5" ht="12.75" customHeight="1">
      <c r="A16" s="29" t="s">
        <v>49</v>
      </c>
      <c r="E16" s="31" t="s">
        <v>43</v>
      </c>
    </row>
    <row r="17" spans="5:5" ht="12.75" customHeight="1">
      <c r="E17" s="30" t="s">
        <v>43</v>
      </c>
    </row>
    <row r="18" spans="1:13" ht="12.75" customHeight="1">
      <c r="A18" t="s">
        <v>37</v>
      </c>
      <c r="C18" s="7" t="s">
        <v>537</v>
      </c>
      <c r="E18" s="32" t="s">
        <v>538</v>
      </c>
      <c r="J18" s="28">
        <f>0</f>
      </c>
      <c s="28">
        <f>0</f>
      </c>
      <c s="28">
        <f>0+L19+L23+L27+L31+L35+L39+L43+L47+L51+L55+L59</f>
      </c>
      <c s="28">
        <f>0+M19+M23+M27+M31+M35+M39+M43+M47+M51+M55+M59</f>
      </c>
    </row>
    <row r="19" spans="1:16" ht="12.75" customHeight="1">
      <c r="A19" t="s">
        <v>40</v>
      </c>
      <c s="6" t="s">
        <v>344</v>
      </c>
      <c s="6" t="s">
        <v>539</v>
      </c>
      <c t="s">
        <v>43</v>
      </c>
      <c s="24" t="s">
        <v>540</v>
      </c>
      <c s="25" t="s">
        <v>84</v>
      </c>
      <c s="26">
        <v>8</v>
      </c>
      <c s="25">
        <v>0</v>
      </c>
      <c s="25">
        <f>ROUND(G19*H19,6)</f>
      </c>
      <c r="L19" s="27">
        <v>0</v>
      </c>
      <c s="28">
        <f>ROUND(ROUND(L19,2)*ROUND(G19,3),2)</f>
      </c>
      <c s="25" t="s">
        <v>46</v>
      </c>
      <c>
        <f>(M19*21)/100</f>
      </c>
      <c t="s">
        <v>47</v>
      </c>
    </row>
    <row r="20" spans="1:5" ht="12.75" customHeight="1">
      <c r="A20" s="29" t="s">
        <v>48</v>
      </c>
      <c r="E20" s="30" t="s">
        <v>43</v>
      </c>
    </row>
    <row r="21" spans="1:5" ht="12.75" customHeight="1">
      <c r="A21" s="29" t="s">
        <v>49</v>
      </c>
      <c r="E21" s="31" t="s">
        <v>43</v>
      </c>
    </row>
    <row r="22" spans="5:5" ht="12.75" customHeight="1">
      <c r="E22" s="30" t="s">
        <v>43</v>
      </c>
    </row>
    <row r="23" spans="1:16" ht="12.75" customHeight="1">
      <c r="A23" t="s">
        <v>40</v>
      </c>
      <c s="6" t="s">
        <v>331</v>
      </c>
      <c s="6" t="s">
        <v>541</v>
      </c>
      <c t="s">
        <v>43</v>
      </c>
      <c s="24" t="s">
        <v>542</v>
      </c>
      <c s="25" t="s">
        <v>59</v>
      </c>
      <c s="26">
        <v>4</v>
      </c>
      <c s="25">
        <v>0</v>
      </c>
      <c s="25">
        <f>ROUND(G23*H23,6)</f>
      </c>
      <c r="L23" s="27">
        <v>0</v>
      </c>
      <c s="28">
        <f>ROUND(ROUND(L23,2)*ROUND(G23,3),2)</f>
      </c>
      <c s="25" t="s">
        <v>46</v>
      </c>
      <c>
        <f>(M23*21)/100</f>
      </c>
      <c t="s">
        <v>47</v>
      </c>
    </row>
    <row r="24" spans="1:5" ht="12.75" customHeight="1">
      <c r="A24" s="29" t="s">
        <v>48</v>
      </c>
      <c r="E24" s="30" t="s">
        <v>43</v>
      </c>
    </row>
    <row r="25" spans="1:5" ht="12.75" customHeight="1">
      <c r="A25" s="29" t="s">
        <v>49</v>
      </c>
      <c r="E25" s="31" t="s">
        <v>43</v>
      </c>
    </row>
    <row r="26" spans="5:5" ht="12.75" customHeight="1">
      <c r="E26" s="30" t="s">
        <v>43</v>
      </c>
    </row>
    <row r="27" spans="1:16" ht="12.75" customHeight="1">
      <c r="A27" t="s">
        <v>40</v>
      </c>
      <c s="6" t="s">
        <v>350</v>
      </c>
      <c s="6" t="s">
        <v>543</v>
      </c>
      <c t="s">
        <v>43</v>
      </c>
      <c s="24" t="s">
        <v>544</v>
      </c>
      <c s="25" t="s">
        <v>84</v>
      </c>
      <c s="26">
        <v>8</v>
      </c>
      <c s="25">
        <v>0</v>
      </c>
      <c s="25">
        <f>ROUND(G27*H27,6)</f>
      </c>
      <c r="L27" s="27">
        <v>0</v>
      </c>
      <c s="28">
        <f>ROUND(ROUND(L27,2)*ROUND(G27,3),2)</f>
      </c>
      <c s="25" t="s">
        <v>46</v>
      </c>
      <c>
        <f>(M27*21)/100</f>
      </c>
      <c t="s">
        <v>47</v>
      </c>
    </row>
    <row r="28" spans="1:5" ht="12.75" customHeight="1">
      <c r="A28" s="29" t="s">
        <v>48</v>
      </c>
      <c r="E28" s="30" t="s">
        <v>43</v>
      </c>
    </row>
    <row r="29" spans="1:5" ht="12.75" customHeight="1">
      <c r="A29" s="29" t="s">
        <v>49</v>
      </c>
      <c r="E29" s="31" t="s">
        <v>43</v>
      </c>
    </row>
    <row r="30" spans="5:5" ht="12.75" customHeight="1">
      <c r="E30" s="30" t="s">
        <v>43</v>
      </c>
    </row>
    <row r="31" spans="1:16" ht="12.75" customHeight="1">
      <c r="A31" t="s">
        <v>40</v>
      </c>
      <c s="6" t="s">
        <v>355</v>
      </c>
      <c s="6" t="s">
        <v>545</v>
      </c>
      <c t="s">
        <v>43</v>
      </c>
      <c s="24" t="s">
        <v>546</v>
      </c>
      <c s="25" t="s">
        <v>59</v>
      </c>
      <c s="26">
        <v>2</v>
      </c>
      <c s="25">
        <v>0</v>
      </c>
      <c s="25">
        <f>ROUND(G31*H31,6)</f>
      </c>
      <c r="L31" s="27">
        <v>0</v>
      </c>
      <c s="28">
        <f>ROUND(ROUND(L31,2)*ROUND(G31,3),2)</f>
      </c>
      <c s="25" t="s">
        <v>46</v>
      </c>
      <c>
        <f>(M31*21)/100</f>
      </c>
      <c t="s">
        <v>47</v>
      </c>
    </row>
    <row r="32" spans="1:5" ht="12.75" customHeight="1">
      <c r="A32" s="29" t="s">
        <v>48</v>
      </c>
      <c r="E32" s="30" t="s">
        <v>43</v>
      </c>
    </row>
    <row r="33" spans="1:5" ht="12.75" customHeight="1">
      <c r="A33" s="29" t="s">
        <v>49</v>
      </c>
      <c r="E33" s="31" t="s">
        <v>43</v>
      </c>
    </row>
    <row r="34" spans="5:5" ht="12.75" customHeight="1">
      <c r="E34" s="30" t="s">
        <v>43</v>
      </c>
    </row>
    <row r="35" spans="1:16" ht="12.75" customHeight="1">
      <c r="A35" t="s">
        <v>40</v>
      </c>
      <c s="6" t="s">
        <v>358</v>
      </c>
      <c s="6" t="s">
        <v>547</v>
      </c>
      <c t="s">
        <v>43</v>
      </c>
      <c s="24" t="s">
        <v>548</v>
      </c>
      <c s="25" t="s">
        <v>59</v>
      </c>
      <c s="26">
        <v>2</v>
      </c>
      <c s="25">
        <v>0</v>
      </c>
      <c s="25">
        <f>ROUND(G35*H35,6)</f>
      </c>
      <c r="L35" s="27">
        <v>0</v>
      </c>
      <c s="28">
        <f>ROUND(ROUND(L35,2)*ROUND(G35,3),2)</f>
      </c>
      <c s="25" t="s">
        <v>46</v>
      </c>
      <c>
        <f>(M35*21)/100</f>
      </c>
      <c t="s">
        <v>47</v>
      </c>
    </row>
    <row r="36" spans="1:5" ht="12.75" customHeight="1">
      <c r="A36" s="29" t="s">
        <v>48</v>
      </c>
      <c r="E36" s="30" t="s">
        <v>43</v>
      </c>
    </row>
    <row r="37" spans="1:5" ht="12.75" customHeight="1">
      <c r="A37" s="29" t="s">
        <v>49</v>
      </c>
      <c r="E37" s="31" t="s">
        <v>43</v>
      </c>
    </row>
    <row r="38" spans="5:5" ht="12.75" customHeight="1">
      <c r="E38" s="30" t="s">
        <v>43</v>
      </c>
    </row>
    <row r="39" spans="1:16" ht="12.75" customHeight="1">
      <c r="A39" t="s">
        <v>40</v>
      </c>
      <c s="6" t="s">
        <v>90</v>
      </c>
      <c s="6" t="s">
        <v>549</v>
      </c>
      <c t="s">
        <v>43</v>
      </c>
      <c s="24" t="s">
        <v>550</v>
      </c>
      <c s="25" t="s">
        <v>59</v>
      </c>
      <c s="26">
        <v>2</v>
      </c>
      <c s="25">
        <v>0</v>
      </c>
      <c s="25">
        <f>ROUND(G39*H39,6)</f>
      </c>
      <c r="L39" s="27">
        <v>0</v>
      </c>
      <c s="28">
        <f>ROUND(ROUND(L39,2)*ROUND(G39,3),2)</f>
      </c>
      <c s="25" t="s">
        <v>46</v>
      </c>
      <c>
        <f>(M39*21)/100</f>
      </c>
      <c t="s">
        <v>47</v>
      </c>
    </row>
    <row r="40" spans="1:5" ht="12.75" customHeight="1">
      <c r="A40" s="29" t="s">
        <v>48</v>
      </c>
      <c r="E40" s="30" t="s">
        <v>43</v>
      </c>
    </row>
    <row r="41" spans="1:5" ht="12.75" customHeight="1">
      <c r="A41" s="29" t="s">
        <v>49</v>
      </c>
      <c r="E41" s="31" t="s">
        <v>43</v>
      </c>
    </row>
    <row r="42" spans="5:5" ht="12.75" customHeight="1">
      <c r="E42" s="30" t="s">
        <v>43</v>
      </c>
    </row>
    <row r="43" spans="1:16" ht="12.75" customHeight="1">
      <c r="A43" t="s">
        <v>40</v>
      </c>
      <c s="6" t="s">
        <v>94</v>
      </c>
      <c s="6" t="s">
        <v>551</v>
      </c>
      <c t="s">
        <v>43</v>
      </c>
      <c s="24" t="s">
        <v>552</v>
      </c>
      <c s="25" t="s">
        <v>59</v>
      </c>
      <c s="26">
        <v>2</v>
      </c>
      <c s="25">
        <v>0</v>
      </c>
      <c s="25">
        <f>ROUND(G43*H43,6)</f>
      </c>
      <c r="L43" s="27">
        <v>0</v>
      </c>
      <c s="28">
        <f>ROUND(ROUND(L43,2)*ROUND(G43,3),2)</f>
      </c>
      <c s="25" t="s">
        <v>46</v>
      </c>
      <c>
        <f>(M43*21)/100</f>
      </c>
      <c t="s">
        <v>47</v>
      </c>
    </row>
    <row r="44" spans="1:5" ht="12.75" customHeight="1">
      <c r="A44" s="29" t="s">
        <v>48</v>
      </c>
      <c r="E44" s="30" t="s">
        <v>43</v>
      </c>
    </row>
    <row r="45" spans="1:5" ht="12.75" customHeight="1">
      <c r="A45" s="29" t="s">
        <v>49</v>
      </c>
      <c r="E45" s="31" t="s">
        <v>43</v>
      </c>
    </row>
    <row r="46" spans="5:5" ht="12.75" customHeight="1">
      <c r="E46" s="30" t="s">
        <v>43</v>
      </c>
    </row>
    <row r="47" spans="1:16" ht="12.75" customHeight="1">
      <c r="A47" t="s">
        <v>40</v>
      </c>
      <c s="6" t="s">
        <v>99</v>
      </c>
      <c s="6" t="s">
        <v>553</v>
      </c>
      <c t="s">
        <v>43</v>
      </c>
      <c s="24" t="s">
        <v>554</v>
      </c>
      <c s="25" t="s">
        <v>59</v>
      </c>
      <c s="26">
        <v>1</v>
      </c>
      <c s="25">
        <v>0</v>
      </c>
      <c s="25">
        <f>ROUND(G47*H47,6)</f>
      </c>
      <c r="L47" s="27">
        <v>0</v>
      </c>
      <c s="28">
        <f>ROUND(ROUND(L47,2)*ROUND(G47,3),2)</f>
      </c>
      <c s="25" t="s">
        <v>46</v>
      </c>
      <c>
        <f>(M47*21)/100</f>
      </c>
      <c t="s">
        <v>47</v>
      </c>
    </row>
    <row r="48" spans="1:5" ht="12.75" customHeight="1">
      <c r="A48" s="29" t="s">
        <v>48</v>
      </c>
      <c r="E48" s="30" t="s">
        <v>43</v>
      </c>
    </row>
    <row r="49" spans="1:5" ht="12.75" customHeight="1">
      <c r="A49" s="29" t="s">
        <v>49</v>
      </c>
      <c r="E49" s="31" t="s">
        <v>43</v>
      </c>
    </row>
    <row r="50" spans="5:5" ht="12.75" customHeight="1">
      <c r="E50" s="30" t="s">
        <v>43</v>
      </c>
    </row>
    <row r="51" spans="1:16" ht="12.75" customHeight="1">
      <c r="A51" t="s">
        <v>40</v>
      </c>
      <c s="6" t="s">
        <v>103</v>
      </c>
      <c s="6" t="s">
        <v>555</v>
      </c>
      <c t="s">
        <v>43</v>
      </c>
      <c s="24" t="s">
        <v>556</v>
      </c>
      <c s="25" t="s">
        <v>59</v>
      </c>
      <c s="26">
        <v>1</v>
      </c>
      <c s="25">
        <v>0</v>
      </c>
      <c s="25">
        <f>ROUND(G51*H51,6)</f>
      </c>
      <c r="L51" s="27">
        <v>0</v>
      </c>
      <c s="28">
        <f>ROUND(ROUND(L51,2)*ROUND(G51,3),2)</f>
      </c>
      <c s="25" t="s">
        <v>46</v>
      </c>
      <c>
        <f>(M51*21)/100</f>
      </c>
      <c t="s">
        <v>47</v>
      </c>
    </row>
    <row r="52" spans="1:5" ht="12.75" customHeight="1">
      <c r="A52" s="29" t="s">
        <v>48</v>
      </c>
      <c r="E52" s="30" t="s">
        <v>43</v>
      </c>
    </row>
    <row r="53" spans="1:5" ht="12.75" customHeight="1">
      <c r="A53" s="29" t="s">
        <v>49</v>
      </c>
      <c r="E53" s="31" t="s">
        <v>43</v>
      </c>
    </row>
    <row r="54" spans="5:5" ht="12.75" customHeight="1">
      <c r="E54" s="30" t="s">
        <v>43</v>
      </c>
    </row>
    <row r="55" spans="1:16" ht="12.75" customHeight="1">
      <c r="A55" t="s">
        <v>40</v>
      </c>
      <c s="6" t="s">
        <v>107</v>
      </c>
      <c s="6" t="s">
        <v>557</v>
      </c>
      <c t="s">
        <v>43</v>
      </c>
      <c s="24" t="s">
        <v>558</v>
      </c>
      <c s="25" t="s">
        <v>97</v>
      </c>
      <c s="26">
        <v>0.291</v>
      </c>
      <c s="25">
        <v>0</v>
      </c>
      <c s="25">
        <f>ROUND(G55*H55,6)</f>
      </c>
      <c r="L55" s="27">
        <v>0</v>
      </c>
      <c s="28">
        <f>ROUND(ROUND(L55,2)*ROUND(G55,3),2)</f>
      </c>
      <c s="25" t="s">
        <v>46</v>
      </c>
      <c>
        <f>(M55*21)/100</f>
      </c>
      <c t="s">
        <v>47</v>
      </c>
    </row>
    <row r="56" spans="1:5" ht="12.75" customHeight="1">
      <c r="A56" s="29" t="s">
        <v>48</v>
      </c>
      <c r="E56" s="30" t="s">
        <v>43</v>
      </c>
    </row>
    <row r="57" spans="1:5" ht="12.75" customHeight="1">
      <c r="A57" s="29" t="s">
        <v>49</v>
      </c>
      <c r="E57" s="31" t="s">
        <v>43</v>
      </c>
    </row>
    <row r="58" spans="5:5" ht="12.75" customHeight="1">
      <c r="E58" s="30" t="s">
        <v>43</v>
      </c>
    </row>
    <row r="59" spans="1:16" ht="12.75" customHeight="1">
      <c r="A59" t="s">
        <v>40</v>
      </c>
      <c s="6" t="s">
        <v>111</v>
      </c>
      <c s="6" t="s">
        <v>559</v>
      </c>
      <c t="s">
        <v>43</v>
      </c>
      <c s="24" t="s">
        <v>560</v>
      </c>
      <c s="25" t="s">
        <v>97</v>
      </c>
      <c s="26">
        <v>0.038</v>
      </c>
      <c s="25">
        <v>0</v>
      </c>
      <c s="25">
        <f>ROUND(G59*H59,6)</f>
      </c>
      <c r="L59" s="27">
        <v>0</v>
      </c>
      <c s="28">
        <f>ROUND(ROUND(L59,2)*ROUND(G59,3),2)</f>
      </c>
      <c s="25" t="s">
        <v>46</v>
      </c>
      <c>
        <f>(M59*21)/100</f>
      </c>
      <c t="s">
        <v>47</v>
      </c>
    </row>
    <row r="60" spans="1:5" ht="12.75" customHeight="1">
      <c r="A60" s="29" t="s">
        <v>48</v>
      </c>
      <c r="E60" s="30" t="s">
        <v>43</v>
      </c>
    </row>
    <row r="61" spans="1:5" ht="12.75" customHeight="1">
      <c r="A61" s="29" t="s">
        <v>49</v>
      </c>
      <c r="E61" s="31" t="s">
        <v>43</v>
      </c>
    </row>
    <row r="62" spans="5:5" ht="12.75" customHeight="1">
      <c r="E62" s="30" t="s">
        <v>43</v>
      </c>
    </row>
    <row r="63" spans="1:13" ht="12.75" customHeight="1">
      <c r="A63" t="s">
        <v>37</v>
      </c>
      <c r="C63" s="7" t="s">
        <v>561</v>
      </c>
      <c r="E63" s="32" t="s">
        <v>562</v>
      </c>
      <c r="J63" s="28">
        <f>0</f>
      </c>
      <c s="28">
        <f>0</f>
      </c>
      <c s="28">
        <f>0+L64+L68+L72+L76+L80+L84+L88+L92+L96+L100+L104+L108+L112+L116</f>
      </c>
      <c s="28">
        <f>0+M64+M68+M72+M76+M80+M84+M88+M92+M96+M100+M104+M108+M112+M116</f>
      </c>
    </row>
    <row r="64" spans="1:16" ht="12.75" customHeight="1">
      <c r="A64" t="s">
        <v>40</v>
      </c>
      <c s="6" t="s">
        <v>115</v>
      </c>
      <c s="6" t="s">
        <v>563</v>
      </c>
      <c t="s">
        <v>43</v>
      </c>
      <c s="24" t="s">
        <v>564</v>
      </c>
      <c s="25" t="s">
        <v>565</v>
      </c>
      <c s="26">
        <v>1</v>
      </c>
      <c s="25">
        <v>0</v>
      </c>
      <c s="25">
        <f>ROUND(G64*H64,6)</f>
      </c>
      <c r="L64" s="27">
        <v>0</v>
      </c>
      <c s="28">
        <f>ROUND(ROUND(L64,2)*ROUND(G64,3),2)</f>
      </c>
      <c s="25" t="s">
        <v>46</v>
      </c>
      <c>
        <f>(M64*21)/100</f>
      </c>
      <c t="s">
        <v>47</v>
      </c>
    </row>
    <row r="65" spans="1:5" ht="12.75" customHeight="1">
      <c r="A65" s="29" t="s">
        <v>48</v>
      </c>
      <c r="E65" s="30" t="s">
        <v>43</v>
      </c>
    </row>
    <row r="66" spans="1:5" ht="12.75" customHeight="1">
      <c r="A66" s="29" t="s">
        <v>49</v>
      </c>
      <c r="E66" s="31" t="s">
        <v>43</v>
      </c>
    </row>
    <row r="67" spans="5:5" ht="12.75" customHeight="1">
      <c r="E67" s="30" t="s">
        <v>43</v>
      </c>
    </row>
    <row r="68" spans="1:16" ht="12.75" customHeight="1">
      <c r="A68" t="s">
        <v>40</v>
      </c>
      <c s="6" t="s">
        <v>119</v>
      </c>
      <c s="6" t="s">
        <v>566</v>
      </c>
      <c t="s">
        <v>43</v>
      </c>
      <c s="24" t="s">
        <v>567</v>
      </c>
      <c s="25" t="s">
        <v>84</v>
      </c>
      <c s="26">
        <v>2</v>
      </c>
      <c s="25">
        <v>0</v>
      </c>
      <c s="25">
        <f>ROUND(G68*H68,6)</f>
      </c>
      <c r="L68" s="27">
        <v>0</v>
      </c>
      <c s="28">
        <f>ROUND(ROUND(L68,2)*ROUND(G68,3),2)</f>
      </c>
      <c s="25" t="s">
        <v>46</v>
      </c>
      <c>
        <f>(M68*21)/100</f>
      </c>
      <c t="s">
        <v>47</v>
      </c>
    </row>
    <row r="69" spans="1:5" ht="12.75" customHeight="1">
      <c r="A69" s="29" t="s">
        <v>48</v>
      </c>
      <c r="E69" s="30" t="s">
        <v>43</v>
      </c>
    </row>
    <row r="70" spans="1:5" ht="12.75" customHeight="1">
      <c r="A70" s="29" t="s">
        <v>49</v>
      </c>
      <c r="E70" s="31" t="s">
        <v>43</v>
      </c>
    </row>
    <row r="71" spans="5:5" ht="12.75" customHeight="1">
      <c r="E71" s="30" t="s">
        <v>43</v>
      </c>
    </row>
    <row r="72" spans="1:16" ht="12.75" customHeight="1">
      <c r="A72" t="s">
        <v>40</v>
      </c>
      <c s="6" t="s">
        <v>123</v>
      </c>
      <c s="6" t="s">
        <v>568</v>
      </c>
      <c t="s">
        <v>43</v>
      </c>
      <c s="24" t="s">
        <v>569</v>
      </c>
      <c s="25" t="s">
        <v>84</v>
      </c>
      <c s="26">
        <v>2</v>
      </c>
      <c s="25">
        <v>0</v>
      </c>
      <c s="25">
        <f>ROUND(G72*H72,6)</f>
      </c>
      <c r="L72" s="27">
        <v>0</v>
      </c>
      <c s="28">
        <f>ROUND(ROUND(L72,2)*ROUND(G72,3),2)</f>
      </c>
      <c s="25" t="s">
        <v>46</v>
      </c>
      <c>
        <f>(M72*21)/100</f>
      </c>
      <c t="s">
        <v>47</v>
      </c>
    </row>
    <row r="73" spans="1:5" ht="12.75" customHeight="1">
      <c r="A73" s="29" t="s">
        <v>48</v>
      </c>
      <c r="E73" s="30" t="s">
        <v>43</v>
      </c>
    </row>
    <row r="74" spans="1:5" ht="12.75" customHeight="1">
      <c r="A74" s="29" t="s">
        <v>49</v>
      </c>
      <c r="E74" s="31" t="s">
        <v>43</v>
      </c>
    </row>
    <row r="75" spans="5:5" ht="12.75" customHeight="1">
      <c r="E75" s="30" t="s">
        <v>43</v>
      </c>
    </row>
    <row r="76" spans="1:16" ht="12.75" customHeight="1">
      <c r="A76" t="s">
        <v>40</v>
      </c>
      <c s="6" t="s">
        <v>128</v>
      </c>
      <c s="6" t="s">
        <v>570</v>
      </c>
      <c t="s">
        <v>43</v>
      </c>
      <c s="24" t="s">
        <v>571</v>
      </c>
      <c s="25" t="s">
        <v>59</v>
      </c>
      <c s="26">
        <v>4</v>
      </c>
      <c s="25">
        <v>0</v>
      </c>
      <c s="25">
        <f>ROUND(G76*H76,6)</f>
      </c>
      <c r="L76" s="27">
        <v>0</v>
      </c>
      <c s="28">
        <f>ROUND(ROUND(L76,2)*ROUND(G76,3),2)</f>
      </c>
      <c s="25" t="s">
        <v>46</v>
      </c>
      <c>
        <f>(M76*21)/100</f>
      </c>
      <c t="s">
        <v>47</v>
      </c>
    </row>
    <row r="77" spans="1:5" ht="12.75" customHeight="1">
      <c r="A77" s="29" t="s">
        <v>48</v>
      </c>
      <c r="E77" s="30" t="s">
        <v>43</v>
      </c>
    </row>
    <row r="78" spans="1:5" ht="12.75" customHeight="1">
      <c r="A78" s="29" t="s">
        <v>49</v>
      </c>
      <c r="E78" s="31" t="s">
        <v>43</v>
      </c>
    </row>
    <row r="79" spans="5:5" ht="12.75" customHeight="1">
      <c r="E79" s="30" t="s">
        <v>43</v>
      </c>
    </row>
    <row r="80" spans="1:16" ht="12.75" customHeight="1">
      <c r="A80" t="s">
        <v>40</v>
      </c>
      <c s="6" t="s">
        <v>132</v>
      </c>
      <c s="6" t="s">
        <v>572</v>
      </c>
      <c t="s">
        <v>43</v>
      </c>
      <c s="24" t="s">
        <v>573</v>
      </c>
      <c s="25" t="s">
        <v>565</v>
      </c>
      <c s="26">
        <v>1</v>
      </c>
      <c s="25">
        <v>0</v>
      </c>
      <c s="25">
        <f>ROUND(G80*H80,6)</f>
      </c>
      <c r="L80" s="27">
        <v>0</v>
      </c>
      <c s="28">
        <f>ROUND(ROUND(L80,2)*ROUND(G80,3),2)</f>
      </c>
      <c s="25" t="s">
        <v>46</v>
      </c>
      <c>
        <f>(M80*21)/100</f>
      </c>
      <c t="s">
        <v>47</v>
      </c>
    </row>
    <row r="81" spans="1:5" ht="12.75" customHeight="1">
      <c r="A81" s="29" t="s">
        <v>48</v>
      </c>
      <c r="E81" s="30" t="s">
        <v>43</v>
      </c>
    </row>
    <row r="82" spans="1:5" ht="12.75" customHeight="1">
      <c r="A82" s="29" t="s">
        <v>49</v>
      </c>
      <c r="E82" s="31" t="s">
        <v>43</v>
      </c>
    </row>
    <row r="83" spans="5:5" ht="12.75" customHeight="1">
      <c r="E83" s="30" t="s">
        <v>43</v>
      </c>
    </row>
    <row r="84" spans="1:16" ht="12.75" customHeight="1">
      <c r="A84" t="s">
        <v>40</v>
      </c>
      <c s="6" t="s">
        <v>136</v>
      </c>
      <c s="6" t="s">
        <v>574</v>
      </c>
      <c t="s">
        <v>43</v>
      </c>
      <c s="24" t="s">
        <v>575</v>
      </c>
      <c s="25" t="s">
        <v>59</v>
      </c>
      <c s="26">
        <v>1</v>
      </c>
      <c s="25">
        <v>0</v>
      </c>
      <c s="25">
        <f>ROUND(G84*H84,6)</f>
      </c>
      <c r="L84" s="27">
        <v>0</v>
      </c>
      <c s="28">
        <f>ROUND(ROUND(L84,2)*ROUND(G84,3),2)</f>
      </c>
      <c s="25" t="s">
        <v>46</v>
      </c>
      <c>
        <f>(M84*21)/100</f>
      </c>
      <c t="s">
        <v>47</v>
      </c>
    </row>
    <row r="85" spans="1:5" ht="12.75" customHeight="1">
      <c r="A85" s="29" t="s">
        <v>48</v>
      </c>
      <c r="E85" s="30" t="s">
        <v>43</v>
      </c>
    </row>
    <row r="86" spans="1:5" ht="12.75" customHeight="1">
      <c r="A86" s="29" t="s">
        <v>49</v>
      </c>
      <c r="E86" s="31" t="s">
        <v>43</v>
      </c>
    </row>
    <row r="87" spans="5:5" ht="12.75" customHeight="1">
      <c r="E87" s="30" t="s">
        <v>43</v>
      </c>
    </row>
    <row r="88" spans="1:16" ht="12.75" customHeight="1">
      <c r="A88" t="s">
        <v>40</v>
      </c>
      <c s="6" t="s">
        <v>138</v>
      </c>
      <c s="6" t="s">
        <v>576</v>
      </c>
      <c t="s">
        <v>43</v>
      </c>
      <c s="24" t="s">
        <v>577</v>
      </c>
      <c s="25" t="s">
        <v>59</v>
      </c>
      <c s="26">
        <v>3</v>
      </c>
      <c s="25">
        <v>0</v>
      </c>
      <c s="25">
        <f>ROUND(G88*H88,6)</f>
      </c>
      <c r="L88" s="27">
        <v>0</v>
      </c>
      <c s="28">
        <f>ROUND(ROUND(L88,2)*ROUND(G88,3),2)</f>
      </c>
      <c s="25" t="s">
        <v>46</v>
      </c>
      <c>
        <f>(M88*21)/100</f>
      </c>
      <c t="s">
        <v>47</v>
      </c>
    </row>
    <row r="89" spans="1:5" ht="12.75" customHeight="1">
      <c r="A89" s="29" t="s">
        <v>48</v>
      </c>
      <c r="E89" s="30" t="s">
        <v>43</v>
      </c>
    </row>
    <row r="90" spans="1:5" ht="12.75" customHeight="1">
      <c r="A90" s="29" t="s">
        <v>49</v>
      </c>
      <c r="E90" s="31" t="s">
        <v>43</v>
      </c>
    </row>
    <row r="91" spans="5:5" ht="12.75" customHeight="1">
      <c r="E91" s="30" t="s">
        <v>43</v>
      </c>
    </row>
    <row r="92" spans="1:16" ht="12.75" customHeight="1">
      <c r="A92" t="s">
        <v>40</v>
      </c>
      <c s="6" t="s">
        <v>142</v>
      </c>
      <c s="6" t="s">
        <v>578</v>
      </c>
      <c t="s">
        <v>43</v>
      </c>
      <c s="24" t="s">
        <v>579</v>
      </c>
      <c s="25" t="s">
        <v>59</v>
      </c>
      <c s="26">
        <v>1</v>
      </c>
      <c s="25">
        <v>0</v>
      </c>
      <c s="25">
        <f>ROUND(G92*H92,6)</f>
      </c>
      <c r="L92" s="27">
        <v>0</v>
      </c>
      <c s="28">
        <f>ROUND(ROUND(L92,2)*ROUND(G92,3),2)</f>
      </c>
      <c s="25" t="s">
        <v>46</v>
      </c>
      <c>
        <f>(M92*21)/100</f>
      </c>
      <c t="s">
        <v>47</v>
      </c>
    </row>
    <row r="93" spans="1:5" ht="12.75" customHeight="1">
      <c r="A93" s="29" t="s">
        <v>48</v>
      </c>
      <c r="E93" s="30" t="s">
        <v>43</v>
      </c>
    </row>
    <row r="94" spans="1:5" ht="12.75" customHeight="1">
      <c r="A94" s="29" t="s">
        <v>49</v>
      </c>
      <c r="E94" s="31" t="s">
        <v>43</v>
      </c>
    </row>
    <row r="95" spans="5:5" ht="12.75" customHeight="1">
      <c r="E95" s="30" t="s">
        <v>43</v>
      </c>
    </row>
    <row r="96" spans="1:16" ht="12.75" customHeight="1">
      <c r="A96" t="s">
        <v>40</v>
      </c>
      <c s="6" t="s">
        <v>144</v>
      </c>
      <c s="6" t="s">
        <v>580</v>
      </c>
      <c t="s">
        <v>43</v>
      </c>
      <c s="24" t="s">
        <v>581</v>
      </c>
      <c s="25" t="s">
        <v>59</v>
      </c>
      <c s="26">
        <v>1</v>
      </c>
      <c s="25">
        <v>0</v>
      </c>
      <c s="25">
        <f>ROUND(G96*H96,6)</f>
      </c>
      <c r="L96" s="27">
        <v>0</v>
      </c>
      <c s="28">
        <f>ROUND(ROUND(L96,2)*ROUND(G96,3),2)</f>
      </c>
      <c s="25" t="s">
        <v>46</v>
      </c>
      <c>
        <f>(M96*21)/100</f>
      </c>
      <c t="s">
        <v>47</v>
      </c>
    </row>
    <row r="97" spans="1:5" ht="12.75" customHeight="1">
      <c r="A97" s="29" t="s">
        <v>48</v>
      </c>
      <c r="E97" s="30" t="s">
        <v>43</v>
      </c>
    </row>
    <row r="98" spans="1:5" ht="12.75" customHeight="1">
      <c r="A98" s="29" t="s">
        <v>49</v>
      </c>
      <c r="E98" s="31" t="s">
        <v>43</v>
      </c>
    </row>
    <row r="99" spans="5:5" ht="12.75" customHeight="1">
      <c r="E99" s="30" t="s">
        <v>43</v>
      </c>
    </row>
    <row r="100" spans="1:16" ht="12.75" customHeight="1">
      <c r="A100" t="s">
        <v>40</v>
      </c>
      <c s="6" t="s">
        <v>148</v>
      </c>
      <c s="6" t="s">
        <v>582</v>
      </c>
      <c t="s">
        <v>43</v>
      </c>
      <c s="24" t="s">
        <v>583</v>
      </c>
      <c s="25" t="s">
        <v>59</v>
      </c>
      <c s="26">
        <v>2</v>
      </c>
      <c s="25">
        <v>0</v>
      </c>
      <c s="25">
        <f>ROUND(G100*H100,6)</f>
      </c>
      <c r="L100" s="27">
        <v>0</v>
      </c>
      <c s="28">
        <f>ROUND(ROUND(L100,2)*ROUND(G100,3),2)</f>
      </c>
      <c s="25" t="s">
        <v>46</v>
      </c>
      <c>
        <f>(M100*21)/100</f>
      </c>
      <c t="s">
        <v>47</v>
      </c>
    </row>
    <row r="101" spans="1:5" ht="12.75" customHeight="1">
      <c r="A101" s="29" t="s">
        <v>48</v>
      </c>
      <c r="E101" s="30" t="s">
        <v>43</v>
      </c>
    </row>
    <row r="102" spans="1:5" ht="12.75" customHeight="1">
      <c r="A102" s="29" t="s">
        <v>49</v>
      </c>
      <c r="E102" s="31" t="s">
        <v>43</v>
      </c>
    </row>
    <row r="103" spans="5:5" ht="12.75" customHeight="1">
      <c r="E103" s="30" t="s">
        <v>43</v>
      </c>
    </row>
    <row r="104" spans="1:16" ht="12.75" customHeight="1">
      <c r="A104" t="s">
        <v>40</v>
      </c>
      <c s="6" t="s">
        <v>152</v>
      </c>
      <c s="6" t="s">
        <v>584</v>
      </c>
      <c t="s">
        <v>43</v>
      </c>
      <c s="24" t="s">
        <v>585</v>
      </c>
      <c s="25" t="s">
        <v>59</v>
      </c>
      <c s="26">
        <v>1</v>
      </c>
      <c s="25">
        <v>0</v>
      </c>
      <c s="25">
        <f>ROUND(G104*H104,6)</f>
      </c>
      <c r="L104" s="27">
        <v>0</v>
      </c>
      <c s="28">
        <f>ROUND(ROUND(L104,2)*ROUND(G104,3),2)</f>
      </c>
      <c s="25" t="s">
        <v>46</v>
      </c>
      <c>
        <f>(M104*21)/100</f>
      </c>
      <c t="s">
        <v>47</v>
      </c>
    </row>
    <row r="105" spans="1:5" ht="12.75" customHeight="1">
      <c r="A105" s="29" t="s">
        <v>48</v>
      </c>
      <c r="E105" s="30" t="s">
        <v>43</v>
      </c>
    </row>
    <row r="106" spans="1:5" ht="12.75" customHeight="1">
      <c r="A106" s="29" t="s">
        <v>49</v>
      </c>
      <c r="E106" s="31" t="s">
        <v>43</v>
      </c>
    </row>
    <row r="107" spans="5:5" ht="12.75" customHeight="1">
      <c r="E107" s="30" t="s">
        <v>43</v>
      </c>
    </row>
    <row r="108" spans="1:16" ht="12.75" customHeight="1">
      <c r="A108" t="s">
        <v>40</v>
      </c>
      <c s="6" t="s">
        <v>156</v>
      </c>
      <c s="6" t="s">
        <v>586</v>
      </c>
      <c t="s">
        <v>43</v>
      </c>
      <c s="24" t="s">
        <v>587</v>
      </c>
      <c s="25" t="s">
        <v>84</v>
      </c>
      <c s="26">
        <v>2</v>
      </c>
      <c s="25">
        <v>0</v>
      </c>
      <c s="25">
        <f>ROUND(G108*H108,6)</f>
      </c>
      <c r="L108" s="27">
        <v>0</v>
      </c>
      <c s="28">
        <f>ROUND(ROUND(L108,2)*ROUND(G108,3),2)</f>
      </c>
      <c s="25" t="s">
        <v>46</v>
      </c>
      <c>
        <f>(M108*21)/100</f>
      </c>
      <c t="s">
        <v>47</v>
      </c>
    </row>
    <row r="109" spans="1:5" ht="12.75" customHeight="1">
      <c r="A109" s="29" t="s">
        <v>48</v>
      </c>
      <c r="E109" s="30" t="s">
        <v>43</v>
      </c>
    </row>
    <row r="110" spans="1:5" ht="12.75" customHeight="1">
      <c r="A110" s="29" t="s">
        <v>49</v>
      </c>
      <c r="E110" s="31" t="s">
        <v>43</v>
      </c>
    </row>
    <row r="111" spans="5:5" ht="12.75" customHeight="1">
      <c r="E111" s="30" t="s">
        <v>43</v>
      </c>
    </row>
    <row r="112" spans="1:16" ht="12.75" customHeight="1">
      <c r="A112" t="s">
        <v>40</v>
      </c>
      <c s="6" t="s">
        <v>159</v>
      </c>
      <c s="6" t="s">
        <v>588</v>
      </c>
      <c t="s">
        <v>43</v>
      </c>
      <c s="24" t="s">
        <v>589</v>
      </c>
      <c s="25" t="s">
        <v>84</v>
      </c>
      <c s="26">
        <v>2</v>
      </c>
      <c s="25">
        <v>0</v>
      </c>
      <c s="25">
        <f>ROUND(G112*H112,6)</f>
      </c>
      <c r="L112" s="27">
        <v>0</v>
      </c>
      <c s="28">
        <f>ROUND(ROUND(L112,2)*ROUND(G112,3),2)</f>
      </c>
      <c s="25" t="s">
        <v>46</v>
      </c>
      <c>
        <f>(M112*21)/100</f>
      </c>
      <c t="s">
        <v>47</v>
      </c>
    </row>
    <row r="113" spans="1:5" ht="12.75" customHeight="1">
      <c r="A113" s="29" t="s">
        <v>48</v>
      </c>
      <c r="E113" s="30" t="s">
        <v>43</v>
      </c>
    </row>
    <row r="114" spans="1:5" ht="12.75" customHeight="1">
      <c r="A114" s="29" t="s">
        <v>49</v>
      </c>
      <c r="E114" s="31" t="s">
        <v>43</v>
      </c>
    </row>
    <row r="115" spans="5:5" ht="12.75" customHeight="1">
      <c r="E115" s="30" t="s">
        <v>43</v>
      </c>
    </row>
    <row r="116" spans="1:16" ht="12.75" customHeight="1">
      <c r="A116" t="s">
        <v>40</v>
      </c>
      <c s="6" t="s">
        <v>162</v>
      </c>
      <c s="6" t="s">
        <v>590</v>
      </c>
      <c t="s">
        <v>43</v>
      </c>
      <c s="24" t="s">
        <v>591</v>
      </c>
      <c s="25" t="s">
        <v>97</v>
      </c>
      <c s="26">
        <v>0.009</v>
      </c>
      <c s="25">
        <v>0</v>
      </c>
      <c s="25">
        <f>ROUND(G116*H116,6)</f>
      </c>
      <c r="L116" s="27">
        <v>0</v>
      </c>
      <c s="28">
        <f>ROUND(ROUND(L116,2)*ROUND(G116,3),2)</f>
      </c>
      <c s="25" t="s">
        <v>46</v>
      </c>
      <c>
        <f>(M116*21)/100</f>
      </c>
      <c t="s">
        <v>47</v>
      </c>
    </row>
    <row r="117" spans="1:5" ht="12.75" customHeight="1">
      <c r="A117" s="29" t="s">
        <v>48</v>
      </c>
      <c r="E117" s="30" t="s">
        <v>43</v>
      </c>
    </row>
    <row r="118" spans="1:5" ht="12.75" customHeight="1">
      <c r="A118" s="29" t="s">
        <v>49</v>
      </c>
      <c r="E118" s="31" t="s">
        <v>43</v>
      </c>
    </row>
    <row r="119" spans="5:5" ht="12.75" customHeight="1">
      <c r="E119" s="30" t="s">
        <v>43</v>
      </c>
    </row>
    <row r="120" spans="1:13" ht="12.75" customHeight="1">
      <c r="A120" t="s">
        <v>37</v>
      </c>
      <c r="C120" s="7" t="s">
        <v>592</v>
      </c>
      <c r="E120" s="32" t="s">
        <v>593</v>
      </c>
      <c r="J120" s="28">
        <f>0</f>
      </c>
      <c s="28">
        <f>0</f>
      </c>
      <c s="28">
        <f>0+L121+L125+L129+L133</f>
      </c>
      <c s="28">
        <f>0+M121+M125+M129+M133</f>
      </c>
    </row>
    <row r="121" spans="1:16" ht="12.75" customHeight="1">
      <c r="A121" t="s">
        <v>40</v>
      </c>
      <c s="6" t="s">
        <v>164</v>
      </c>
      <c s="6" t="s">
        <v>594</v>
      </c>
      <c t="s">
        <v>43</v>
      </c>
      <c s="24" t="s">
        <v>595</v>
      </c>
      <c s="25" t="s">
        <v>565</v>
      </c>
      <c s="26">
        <v>1</v>
      </c>
      <c s="25">
        <v>0</v>
      </c>
      <c s="25">
        <f>ROUND(G121*H121,6)</f>
      </c>
      <c r="L121" s="27">
        <v>0</v>
      </c>
      <c s="28">
        <f>ROUND(ROUND(L121,2)*ROUND(G121,3),2)</f>
      </c>
      <c s="25" t="s">
        <v>46</v>
      </c>
      <c>
        <f>(M121*21)/100</f>
      </c>
      <c t="s">
        <v>47</v>
      </c>
    </row>
    <row r="122" spans="1:5" ht="12.75" customHeight="1">
      <c r="A122" s="29" t="s">
        <v>48</v>
      </c>
      <c r="E122" s="30" t="s">
        <v>43</v>
      </c>
    </row>
    <row r="123" spans="1:5" ht="12.75" customHeight="1">
      <c r="A123" s="29" t="s">
        <v>49</v>
      </c>
      <c r="E123" s="31" t="s">
        <v>43</v>
      </c>
    </row>
    <row r="124" spans="5:5" ht="12.75" customHeight="1">
      <c r="E124" s="30" t="s">
        <v>43</v>
      </c>
    </row>
    <row r="125" spans="1:16" ht="12.75" customHeight="1">
      <c r="A125" t="s">
        <v>40</v>
      </c>
      <c s="6" t="s">
        <v>167</v>
      </c>
      <c s="6" t="s">
        <v>596</v>
      </c>
      <c t="s">
        <v>43</v>
      </c>
      <c s="24" t="s">
        <v>597</v>
      </c>
      <c s="25" t="s">
        <v>59</v>
      </c>
      <c s="26">
        <v>1</v>
      </c>
      <c s="25">
        <v>0</v>
      </c>
      <c s="25">
        <f>ROUND(G125*H125,6)</f>
      </c>
      <c r="L125" s="27">
        <v>0</v>
      </c>
      <c s="28">
        <f>ROUND(ROUND(L125,2)*ROUND(G125,3),2)</f>
      </c>
      <c s="25" t="s">
        <v>46</v>
      </c>
      <c>
        <f>(M125*21)/100</f>
      </c>
      <c t="s">
        <v>47</v>
      </c>
    </row>
    <row r="126" spans="1:5" ht="12.75" customHeight="1">
      <c r="A126" s="29" t="s">
        <v>48</v>
      </c>
      <c r="E126" s="30" t="s">
        <v>43</v>
      </c>
    </row>
    <row r="127" spans="1:5" ht="12.75" customHeight="1">
      <c r="A127" s="29" t="s">
        <v>49</v>
      </c>
      <c r="E127" s="31" t="s">
        <v>43</v>
      </c>
    </row>
    <row r="128" spans="5:5" ht="12.75" customHeight="1">
      <c r="E128" s="30" t="s">
        <v>43</v>
      </c>
    </row>
    <row r="129" spans="1:16" ht="12.75" customHeight="1">
      <c r="A129" t="s">
        <v>40</v>
      </c>
      <c s="6" t="s">
        <v>170</v>
      </c>
      <c s="6" t="s">
        <v>598</v>
      </c>
      <c t="s">
        <v>43</v>
      </c>
      <c s="24" t="s">
        <v>599</v>
      </c>
      <c s="25" t="s">
        <v>97</v>
      </c>
      <c s="26">
        <v>0.002</v>
      </c>
      <c s="25">
        <v>0</v>
      </c>
      <c s="25">
        <f>ROUND(G129*H129,6)</f>
      </c>
      <c r="L129" s="27">
        <v>0</v>
      </c>
      <c s="28">
        <f>ROUND(ROUND(L129,2)*ROUND(G129,3),2)</f>
      </c>
      <c s="25" t="s">
        <v>46</v>
      </c>
      <c>
        <f>(M129*21)/100</f>
      </c>
      <c t="s">
        <v>47</v>
      </c>
    </row>
    <row r="130" spans="1:5" ht="12.75" customHeight="1">
      <c r="A130" s="29" t="s">
        <v>48</v>
      </c>
      <c r="E130" s="30" t="s">
        <v>43</v>
      </c>
    </row>
    <row r="131" spans="1:5" ht="12.75" customHeight="1">
      <c r="A131" s="29" t="s">
        <v>49</v>
      </c>
      <c r="E131" s="31" t="s">
        <v>43</v>
      </c>
    </row>
    <row r="132" spans="5:5" ht="12.75" customHeight="1">
      <c r="E132" s="30" t="s">
        <v>43</v>
      </c>
    </row>
    <row r="133" spans="1:16" ht="12.75" customHeight="1">
      <c r="A133" t="s">
        <v>40</v>
      </c>
      <c s="6" t="s">
        <v>173</v>
      </c>
      <c s="6" t="s">
        <v>600</v>
      </c>
      <c t="s">
        <v>43</v>
      </c>
      <c s="24" t="s">
        <v>601</v>
      </c>
      <c s="25" t="s">
        <v>318</v>
      </c>
      <c s="26">
        <v>6</v>
      </c>
      <c s="25">
        <v>0</v>
      </c>
      <c s="25">
        <f>ROUND(G133*H133,6)</f>
      </c>
      <c r="L133" s="27">
        <v>0</v>
      </c>
      <c s="28">
        <f>ROUND(ROUND(L133,2)*ROUND(G133,3),2)</f>
      </c>
      <c s="25" t="s">
        <v>46</v>
      </c>
      <c>
        <f>(M133*21)/100</f>
      </c>
      <c t="s">
        <v>47</v>
      </c>
    </row>
    <row r="134" spans="1:5" ht="12.75" customHeight="1">
      <c r="A134" s="29" t="s">
        <v>48</v>
      </c>
      <c r="E134" s="30" t="s">
        <v>43</v>
      </c>
    </row>
    <row r="135" spans="1:5" ht="12.75" customHeight="1">
      <c r="A135" s="29" t="s">
        <v>49</v>
      </c>
      <c r="E135" s="31" t="s">
        <v>43</v>
      </c>
    </row>
    <row r="136" spans="5:5" ht="12.75" customHeight="1">
      <c r="E136" s="30" t="s">
        <v>43</v>
      </c>
    </row>
    <row r="137" spans="1:13" ht="12.75" customHeight="1">
      <c r="A137" t="s">
        <v>37</v>
      </c>
      <c r="C137" s="7" t="s">
        <v>331</v>
      </c>
      <c r="E137" s="32" t="s">
        <v>332</v>
      </c>
      <c r="J137" s="28">
        <f>0</f>
      </c>
      <c s="28">
        <f>0</f>
      </c>
      <c s="28">
        <f>0+L138+L142</f>
      </c>
      <c s="28">
        <f>0+M138+M142</f>
      </c>
    </row>
    <row r="138" spans="1:16" ht="12.75" customHeight="1">
      <c r="A138" t="s">
        <v>40</v>
      </c>
      <c s="6" t="s">
        <v>56</v>
      </c>
      <c s="6" t="s">
        <v>602</v>
      </c>
      <c t="s">
        <v>43</v>
      </c>
      <c s="24" t="s">
        <v>603</v>
      </c>
      <c s="25" t="s">
        <v>383</v>
      </c>
      <c s="26">
        <v>0.054</v>
      </c>
      <c s="25">
        <v>0</v>
      </c>
      <c s="25">
        <f>ROUND(G138*H138,6)</f>
      </c>
      <c r="L138" s="27">
        <v>0</v>
      </c>
      <c s="28">
        <f>ROUND(ROUND(L138,2)*ROUND(G138,3),2)</f>
      </c>
      <c s="25" t="s">
        <v>46</v>
      </c>
      <c>
        <f>(M138*21)/100</f>
      </c>
      <c t="s">
        <v>47</v>
      </c>
    </row>
    <row r="139" spans="1:5" ht="12.75" customHeight="1">
      <c r="A139" s="29" t="s">
        <v>48</v>
      </c>
      <c r="E139" s="30" t="s">
        <v>43</v>
      </c>
    </row>
    <row r="140" spans="1:5" ht="12.75" customHeight="1">
      <c r="A140" s="29" t="s">
        <v>49</v>
      </c>
      <c r="E140" s="31" t="s">
        <v>604</v>
      </c>
    </row>
    <row r="141" spans="5:5" ht="12.75" customHeight="1">
      <c r="E141" s="30" t="s">
        <v>43</v>
      </c>
    </row>
    <row r="142" spans="1:16" ht="12.75" customHeight="1">
      <c r="A142" t="s">
        <v>40</v>
      </c>
      <c s="6" t="s">
        <v>63</v>
      </c>
      <c s="6" t="s">
        <v>605</v>
      </c>
      <c t="s">
        <v>43</v>
      </c>
      <c s="24" t="s">
        <v>606</v>
      </c>
      <c s="25" t="s">
        <v>59</v>
      </c>
      <c s="26">
        <v>1</v>
      </c>
      <c s="25">
        <v>0</v>
      </c>
      <c s="25">
        <f>ROUND(G142*H142,6)</f>
      </c>
      <c r="L142" s="27">
        <v>0</v>
      </c>
      <c s="28">
        <f>ROUND(ROUND(L142,2)*ROUND(G142,3),2)</f>
      </c>
      <c s="25" t="s">
        <v>46</v>
      </c>
      <c>
        <f>(M142*21)/100</f>
      </c>
      <c t="s">
        <v>47</v>
      </c>
    </row>
    <row r="143" spans="1:5" ht="12.75" customHeight="1">
      <c r="A143" s="29" t="s">
        <v>48</v>
      </c>
      <c r="E143" s="30" t="s">
        <v>43</v>
      </c>
    </row>
    <row r="144" spans="1:5" ht="12.75" customHeight="1">
      <c r="A144" s="29" t="s">
        <v>49</v>
      </c>
      <c r="E144" s="31" t="s">
        <v>43</v>
      </c>
    </row>
    <row r="145" spans="5:5" ht="12.75" customHeight="1">
      <c r="E145" s="30" t="s">
        <v>43</v>
      </c>
    </row>
    <row r="146" spans="1:13" ht="12.75" customHeight="1">
      <c r="A146" t="s">
        <v>37</v>
      </c>
      <c r="C146" s="7" t="s">
        <v>339</v>
      </c>
      <c r="E146" s="32" t="s">
        <v>340</v>
      </c>
      <c r="J146" s="28">
        <f>0</f>
      </c>
      <c s="28">
        <f>0</f>
      </c>
      <c s="28">
        <f>0+L147+L151+L155</f>
      </c>
      <c s="28">
        <f>0+M147+M151+M155</f>
      </c>
    </row>
    <row r="147" spans="1:16" ht="12.75" customHeight="1">
      <c r="A147" t="s">
        <v>40</v>
      </c>
      <c s="6" t="s">
        <v>67</v>
      </c>
      <c s="6" t="s">
        <v>345</v>
      </c>
      <c t="s">
        <v>43</v>
      </c>
      <c s="24" t="s">
        <v>346</v>
      </c>
      <c s="25" t="s">
        <v>97</v>
      </c>
      <c s="26">
        <v>0.422</v>
      </c>
      <c s="25">
        <v>0</v>
      </c>
      <c s="25">
        <f>ROUND(G147*H147,6)</f>
      </c>
      <c r="L147" s="27">
        <v>0</v>
      </c>
      <c s="28">
        <f>ROUND(ROUND(L147,2)*ROUND(G147,3),2)</f>
      </c>
      <c s="25" t="s">
        <v>46</v>
      </c>
      <c>
        <f>(M147*21)/100</f>
      </c>
      <c t="s">
        <v>47</v>
      </c>
    </row>
    <row r="148" spans="1:5" ht="12.75" customHeight="1">
      <c r="A148" s="29" t="s">
        <v>48</v>
      </c>
      <c r="E148" s="30" t="s">
        <v>43</v>
      </c>
    </row>
    <row r="149" spans="1:5" ht="12.75" customHeight="1">
      <c r="A149" s="29" t="s">
        <v>49</v>
      </c>
      <c r="E149" s="31" t="s">
        <v>43</v>
      </c>
    </row>
    <row r="150" spans="5:5" ht="12.75" customHeight="1">
      <c r="E150" s="30" t="s">
        <v>43</v>
      </c>
    </row>
    <row r="151" spans="1:16" ht="12.75" customHeight="1">
      <c r="A151" t="s">
        <v>40</v>
      </c>
      <c s="6" t="s">
        <v>80</v>
      </c>
      <c s="6" t="s">
        <v>347</v>
      </c>
      <c t="s">
        <v>43</v>
      </c>
      <c s="24" t="s">
        <v>348</v>
      </c>
      <c s="25" t="s">
        <v>97</v>
      </c>
      <c s="26">
        <v>3.798</v>
      </c>
      <c s="25">
        <v>0</v>
      </c>
      <c s="25">
        <f>ROUND(G151*H151,6)</f>
      </c>
      <c r="L151" s="27">
        <v>0</v>
      </c>
      <c s="28">
        <f>ROUND(ROUND(L151,2)*ROUND(G151,3),2)</f>
      </c>
      <c s="25" t="s">
        <v>46</v>
      </c>
      <c>
        <f>(M151*21)/100</f>
      </c>
      <c t="s">
        <v>47</v>
      </c>
    </row>
    <row r="152" spans="1:5" ht="12.75" customHeight="1">
      <c r="A152" s="29" t="s">
        <v>48</v>
      </c>
      <c r="E152" s="30" t="s">
        <v>43</v>
      </c>
    </row>
    <row r="153" spans="1:5" ht="12.75" customHeight="1">
      <c r="A153" s="29" t="s">
        <v>49</v>
      </c>
      <c r="E153" s="31" t="s">
        <v>607</v>
      </c>
    </row>
    <row r="154" spans="5:5" ht="12.75" customHeight="1">
      <c r="E154" s="30" t="s">
        <v>43</v>
      </c>
    </row>
    <row r="155" spans="1:16" ht="12.75" customHeight="1">
      <c r="A155" t="s">
        <v>40</v>
      </c>
      <c s="6" t="s">
        <v>341</v>
      </c>
      <c s="6" t="s">
        <v>608</v>
      </c>
      <c t="s">
        <v>43</v>
      </c>
      <c s="24" t="s">
        <v>609</v>
      </c>
      <c s="25" t="s">
        <v>97</v>
      </c>
      <c s="26">
        <v>0.422</v>
      </c>
      <c s="25">
        <v>0</v>
      </c>
      <c s="25">
        <f>ROUND(G155*H155,6)</f>
      </c>
      <c r="L155" s="27">
        <v>0</v>
      </c>
      <c s="28">
        <f>ROUND(ROUND(L155,2)*ROUND(G155,3),2)</f>
      </c>
      <c s="25" t="s">
        <v>46</v>
      </c>
      <c>
        <f>(M155*21)/100</f>
      </c>
      <c t="s">
        <v>47</v>
      </c>
    </row>
    <row r="156" spans="1:5" ht="12.75" customHeight="1">
      <c r="A156" s="29" t="s">
        <v>48</v>
      </c>
      <c r="E156" s="30" t="s">
        <v>43</v>
      </c>
    </row>
    <row r="157" spans="1:5" ht="12.75" customHeight="1">
      <c r="A157" s="29" t="s">
        <v>49</v>
      </c>
      <c r="E157" s="31" t="s">
        <v>43</v>
      </c>
    </row>
    <row r="158" spans="5:5" ht="12.75" customHeight="1">
      <c r="E158" s="30" t="s">
        <v>43</v>
      </c>
    </row>
  </sheetData>
  <sheetProtection password="923D" sheet="1" objects="1" scenarios="1"/>
  <mergeCells count="17">
    <mergeCell ref="C1:C2"/>
    <mergeCell ref="E1:E2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J6:K6"/>
    <mergeCell ref="L6:M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