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liasL" reservationPassword="0"/>
  <workbookPr/>
  <bookViews>
    <workbookView xWindow="240" yWindow="120" windowWidth="14940" windowHeight="9225" activeTab="0"/>
  </bookViews>
  <sheets>
    <sheet name="Rekapitulace" sheetId="1" r:id="rId1"/>
    <sheet name="SO 00" sheetId="2" r:id="rId2"/>
    <sheet name="SO 01" sheetId="3" r:id="rId3"/>
    <sheet name="SO 02" sheetId="4" r:id="rId4"/>
    <sheet name="SO 03" sheetId="5" r:id="rId5"/>
  </sheets>
  <definedNames/>
  <calcPr/>
  <webPublishing/>
</workbook>
</file>

<file path=xl/sharedStrings.xml><?xml version="1.0" encoding="utf-8"?>
<sst xmlns="http://schemas.openxmlformats.org/spreadsheetml/2006/main" count="8506" uniqueCount="1780">
  <si>
    <t xml:space="preserve">             Aspe</t>
  </si>
  <si>
    <t>Soupis objektů s DPH</t>
  </si>
  <si>
    <t>2019/08</t>
  </si>
  <si>
    <t>Stavební úpravy vnitřních prostor PF UJEP, podlaží 2NP, 3NP a části 4-5NP</t>
  </si>
  <si>
    <t>ZŘ</t>
  </si>
  <si>
    <t>Základní řešení</t>
  </si>
  <si>
    <t>Odbytová cena:</t>
  </si>
  <si>
    <t>OC+DPH:</t>
  </si>
  <si>
    <t>Objekt</t>
  </si>
  <si>
    <t>Popis</t>
  </si>
  <si>
    <t>OC</t>
  </si>
  <si>
    <t>DPH</t>
  </si>
  <si>
    <t>OC+DPH</t>
  </si>
  <si>
    <t xml:space="preserve">           Aspe</t>
  </si>
  <si>
    <t>SO 00</t>
  </si>
  <si>
    <t>Vedlejší rozpočtové náklady</t>
  </si>
  <si>
    <t>UJEP05</t>
  </si>
  <si>
    <t>S</t>
  </si>
  <si>
    <t>O</t>
  </si>
  <si>
    <t>Příloha k formuláři pro ocenění nabídky</t>
  </si>
  <si>
    <t xml:space="preserve">Stavba: </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</si>
  <si>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</si>
  <si>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</si>
  <si>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</si>
  <si>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</si>
  <si>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</si>
  <si>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</si>
  <si>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</si>
  <si>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</si>
  <si>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</si>
  <si>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</si>
  <si>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</si>
  <si>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</si>
  <si>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</si>
  <si>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</si>
  <si>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</si>
  <si>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</si>
  <si>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SD</t>
  </si>
  <si>
    <t>VRN1</t>
  </si>
  <si>
    <t>Průzkumné, geodetické a projektové práce</t>
  </si>
  <si>
    <t>P</t>
  </si>
  <si>
    <t>1</t>
  </si>
  <si>
    <t>012203000</t>
  </si>
  <si>
    <t/>
  </si>
  <si>
    <t>Geodetické práce při provádění stavby</t>
  </si>
  <si>
    <t>SADA</t>
  </si>
  <si>
    <t>CS ÚRS 2018 01</t>
  </si>
  <si>
    <t>2</t>
  </si>
  <si>
    <t>PP</t>
  </si>
  <si>
    <t>VV</t>
  </si>
  <si>
    <t>013254000</t>
  </si>
  <si>
    <t>Dokumentace skutečného provedení stavby</t>
  </si>
  <si>
    <t>VRN2</t>
  </si>
  <si>
    <t>Příprava staveniště</t>
  </si>
  <si>
    <t>3</t>
  </si>
  <si>
    <t>023103000</t>
  </si>
  <si>
    <t>Neočekávané vyklizení objektů</t>
  </si>
  <si>
    <t>HOD</t>
  </si>
  <si>
    <t>Vystěhování dotčených místností 80=80,000 [A] 
Demontáž instalovaných předmětů nad předpokládaný rozsah prací40=40,000 [B] 
Celkem: A+B=120,000 [C]</t>
  </si>
  <si>
    <t>VRN3</t>
  </si>
  <si>
    <t>Zařízení staveniště</t>
  </si>
  <si>
    <t>4</t>
  </si>
  <si>
    <t>032103000</t>
  </si>
  <si>
    <t>Náklady na stavební buňky</t>
  </si>
  <si>
    <t>MĚSÍC</t>
  </si>
  <si>
    <t>5</t>
  </si>
  <si>
    <t>032503000</t>
  </si>
  <si>
    <t>Skládky na staveništi</t>
  </si>
  <si>
    <t>M2</t>
  </si>
  <si>
    <t>plocha vnitřní skládky50=50,000 [A]</t>
  </si>
  <si>
    <t>6</t>
  </si>
  <si>
    <t>032803000</t>
  </si>
  <si>
    <t>Ostatní náklady</t>
  </si>
  <si>
    <t>7</t>
  </si>
  <si>
    <t>033203000</t>
  </si>
  <si>
    <t>Energie pro zařízení staveniště</t>
  </si>
  <si>
    <t>8</t>
  </si>
  <si>
    <t>034103000</t>
  </si>
  <si>
    <t>Oplocení staveniště</t>
  </si>
  <si>
    <t>M</t>
  </si>
  <si>
    <t>9</t>
  </si>
  <si>
    <t>034603000</t>
  </si>
  <si>
    <t>Alarm, strážní služba staveniště</t>
  </si>
  <si>
    <t>10</t>
  </si>
  <si>
    <t>039103000</t>
  </si>
  <si>
    <t>Rozebrání, bourání a odvoz zařízení staveniště</t>
  </si>
  <si>
    <t>VRN4</t>
  </si>
  <si>
    <t>Inženýrská činnost</t>
  </si>
  <si>
    <t>11</t>
  </si>
  <si>
    <t>045203000</t>
  </si>
  <si>
    <t>Kompletační činnost</t>
  </si>
  <si>
    <t>KUS</t>
  </si>
  <si>
    <t>tištěné verze2=2,000 [A] 
elektronická verze - CD1=1,000 [B] 
Celkem: A+B=3,000 [C]</t>
  </si>
  <si>
    <t>VRN7</t>
  </si>
  <si>
    <t>Provozní vlivy</t>
  </si>
  <si>
    <t>12</t>
  </si>
  <si>
    <t>071203000</t>
  </si>
  <si>
    <t>Provoz dalšího subjektu</t>
  </si>
  <si>
    <t>VRN9</t>
  </si>
  <si>
    <t>13</t>
  </si>
  <si>
    <t>091504000</t>
  </si>
  <si>
    <t>Náklady související s publikační činností</t>
  </si>
  <si>
    <t>SO 01</t>
  </si>
  <si>
    <t>Stavební úpravy 2.NP - 5.NP</t>
  </si>
  <si>
    <t>O1</t>
  </si>
  <si>
    <t>ASŘ 01</t>
  </si>
  <si>
    <t>Vnitřní dispozice</t>
  </si>
  <si>
    <t>Svislé a kompletní konstrukce</t>
  </si>
  <si>
    <t>13010714</t>
  </si>
  <si>
    <t>ocel profilová IPN 120 jakost 11 375</t>
  </si>
  <si>
    <t>T</t>
  </si>
  <si>
    <t>2.NP 
b - I1205*1.2*11.1/1000=0,067 [A] 
Mezisoučet: A=0,067 [B] 
= 
Celkem: A+C= 
D * 1.05Koeficient množství=</t>
  </si>
  <si>
    <t>317941121</t>
  </si>
  <si>
    <t>Osazování ocelových válcovaných nosníků na zdivu I, IE, U, UE nebo L do č 12</t>
  </si>
  <si>
    <t>Osazování ocelových válcovaných nosníků na zdivu  I nebo IE nebo U nebo UE nebo L do č. 12 nebo výšky do 120 mm</t>
  </si>
  <si>
    <t>2.NP 
b - I1205*1.2*11.1/1000=0,067 [A] 
Mezisoučet: A=0,067 [B] 
= 
Celkem: A+C=</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</si>
  <si>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</si>
  <si>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340271025</t>
  </si>
  <si>
    <t>Zazdívka otvorů v příčkách nebo stěnách plochy do 4 m2  tvárnicemi pórobetonovými tl 100 mm</t>
  </si>
  <si>
    <t>Zazdívka otvorů v příčkách nebo stěnách pórobetonovými tvárnicemi plochy přes 1 m2 do 4 m2, objemová hmotnost 500 kg/m3, tloušťka příčky 100 mm</t>
  </si>
  <si>
    <t>2.NP 
2.02/2.030.9*2=1,800 [A] 
2.02/2.040.9*2=1,800 [B] 
2.071*2=2,000 [C] 
2.051*2=2,000 [D] 
Mezisoučet: A+B+C+D=7,600 [E] 
3.NP 
3.02/3.030.9*2=1,800 [F] 
3.05/3.061*2=2,000 [G] 
3.08/3.030.35*2=0,700 [H] 
3.08/3.061*2=2,000 [I] 
3.08/3.071*2=2,000 [J] 
Mezisoučet: F+G+H+I+J=8,500 [K] 
4.NP 
4.01/4.022*(1*2)=4,000 [L] 
Mezisoučet: L=4,000 [M] 
Celkem: A+B+C+D+F+G+H+I+J+L=20,100 [N]</t>
  </si>
  <si>
    <t>342272245</t>
  </si>
  <si>
    <t>Příčka z pórobetonových hladkých tvárnic na tenkovrstvou maltu tl 150 mm</t>
  </si>
  <si>
    <t>Příčky z pórobetonových tvárnic hladkých na tenké maltové lože objemová hmotnost do 500 kg/m3, tloušťka příčky 150 mm</t>
  </si>
  <si>
    <t>2.NP 
2.07/2.10/2.11/2.123.2*(4.85+3*2.72)=41,632 [A] 
Mezisoučet: A=41,632 [B] 
3.NP 
3.07/3.09/3.10/3.113.2*(4.85+3*2.72)=41,632 [C] 
Mezisoučet: C=41,632 [D] 
Celkem: A+C=83,264 [E]</t>
  </si>
  <si>
    <t>342291112</t>
  </si>
  <si>
    <t>Ukotvení příček montážní polyuretanovou pěnou tl příčky přes 100 mm</t>
  </si>
  <si>
    <t>Ukotvení příček  polyuretanovou pěnou, tl. příčky přes 100 mm</t>
  </si>
  <si>
    <t>2.NP 
2.07/2.10/2.11/2.12(4.85+3*2.72)=13,010 [A] 
Mezisoučet: A=13,010 [B] 
3.NP 
3.07/3.09/3.10/3.11(4.85+3*2.72)=13,010 [C] 
Mezisoučet: C=13,010 [D] 
Celkem: A+C=26,020 [E]</t>
  </si>
  <si>
    <t>1. Vcenách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t>
  </si>
  <si>
    <t>342291121</t>
  </si>
  <si>
    <t>Ukotvení příček k cihelným konstrukcím plochými kotvami</t>
  </si>
  <si>
    <t>Ukotvení příček  plochými kotvami, do konstrukce cihelné</t>
  </si>
  <si>
    <t>2.NP 
2.07/2.10/2.11/2.124*3.2=12,800 [A] 
Mezisoučet: A=12,800 [B] 
3.NP 
3.07/3.09/3.10/3.114*3.2=12,800 [C] 
Mezisoučet: C=12,800 [D] 
Celkem: A+C=25,600 [E]</t>
  </si>
  <si>
    <t>346244381</t>
  </si>
  <si>
    <t>Plentování jednostranné v do 200 mm válcovaných nosníků cihlami</t>
  </si>
  <si>
    <t>Plentování ocelových válcovaných nosníků jednostranné cihlami  na maltu, výška stojiny do 200 mm</t>
  </si>
  <si>
    <t>2.NP 
2.10(0.15+0.1+0.15)*1.2=0,480 [A] 
2.11(0.15+0.375+0.15)*1.2=0,810 [B] 
2.12(0.15+0.375+0.15)*1.2=0,810 [C] 
Mezisoučet: A+B+C=2,100 [D] 
3.NP 
3.10(0.15+0.175+0.15)*1.2=0,570 [E] 
3.11(0.15+0.175+0.15)*1.2=0,570 [F] 
Mezisoučet: E+F=1,140 [G] 
Celkem: A+B+C+E+F=3,240 [H]</t>
  </si>
  <si>
    <t>Úpravy povrchů, podlahy a osazování výplní</t>
  </si>
  <si>
    <t>18</t>
  </si>
  <si>
    <t>55331199</t>
  </si>
  <si>
    <t>zárubeň ocelová pro běžné zdění hranatý profil s drážkou 110 700 L/P</t>
  </si>
  <si>
    <t>D04(1)+(2+1)=4,000 [A] 
Celkem: A=4,000 [B]</t>
  </si>
  <si>
    <t>17</t>
  </si>
  <si>
    <t>55331203</t>
  </si>
  <si>
    <t>zárubeň ocelová pro běžné zdění hranatý profil s drážkou 110 900 L/P</t>
  </si>
  <si>
    <t>D01(7+5+1+2)+(4+3+1)=23,000 [A] 
D03(1+1)=2,000 [B] 
Celkem: A+B=25,000 [C]</t>
  </si>
  <si>
    <t>19</t>
  </si>
  <si>
    <t>55331203-D02</t>
  </si>
  <si>
    <t>zárubeň ocelová pro běžné zdění hranatý profil s drážkou 110 900 L/P - včetně nadsvětlíku</t>
  </si>
  <si>
    <t>[bez vazby na CS]</t>
  </si>
  <si>
    <t>zárubeň ocelová pro běžné zdění hranatý profil s drážkou 110 900 L/P  - včetně nadsvětlíku</t>
  </si>
  <si>
    <t>D02(1)+(1)=2,000 [A]</t>
  </si>
  <si>
    <t>612131121</t>
  </si>
  <si>
    <t>Penetrační disperzní nátěr vnitřních stěn nanášený ručně</t>
  </si>
  <si>
    <t>Podkladní a spojovací vrstva vnitřních omítaných ploch  penetrace akrylát-silikonová nanášená ručně stěn</t>
  </si>
  <si>
    <t>2530.745=2 530,745 [A] 
Mezisoučet: A=2 530,745 [B] 
Celkem: A=2 530,745 [C]</t>
  </si>
  <si>
    <t>612142001</t>
  </si>
  <si>
    <t>Potažení vnitřních stěn sklovláknitým pletivem vtlačeným do tenkovrstvé hmoty</t>
  </si>
  <si>
    <t>Potažení vnitřních ploch pletivem  v ploše nebo pruzích, na plném podkladu sklovláknitým vtlačením do tmelu stěn</t>
  </si>
  <si>
    <t>2*20.1=40,200 [A] 
2*83.264=166,528 [B] 
Celkem: A+B=206,728 [C]</t>
  </si>
  <si>
    <t>1. Vcenách -2001 jsou započteny i náklady na tmel.</t>
  </si>
  <si>
    <t>612311131</t>
  </si>
  <si>
    <t>Potažení vnitřních stěn vápenným štukem tloušťky do 3 mm</t>
  </si>
  <si>
    <t>Potažení vnitřních ploch štukem tloušťky do 3 mm svislých konstrukcí stěn</t>
  </si>
  <si>
    <t>206.728=206,728 [A] 
2479.128=2 479,128 [B] 
-155.111=- 155,111 [C] 
Mezisoučet: A+B+C=2 530,745 [D] 
Celkem: A+B+C=2 530,745 [E]</t>
  </si>
  <si>
    <t>612325402-R</t>
  </si>
  <si>
    <t>Oprava vnitřní vápenocementové hrubé omítky stěn v rozsahu plochy do 20%</t>
  </si>
  <si>
    <t>Oprava vápenocementové omítky vnitřních ploch hrubé, tloušťky do 20 mm stěn, v rozsahu opravované plochy přes 10 do 30%</t>
  </si>
  <si>
    <t>2.NP 
2.013.2*(2*7.19+2*9.35)-(0.9*2+3*1.2*2.03+3*1.5*2.03)=87,613 [A] 
2.023.2*(2*11.88+2*7.26)-(2*0.9*2+2*0.95*2.03+8*1.2*2.03)=95,551 [B] 
2.033.2*(2*10.68+2*7.26)-(2*0.9*2+9*1.2*2.03)=89,292 [C] 
2.043.2*(2*14.23+2*7.26)-(2*0.9*2+10*1.2*2.03+2*0.95*2)=105,776 [D] 
2.053.2*(2*7.11+2*12)-(0.9*2+4*1.2*2.03+4*1.5*2.03)=98,580 [E] 
2.063.2*(2*7.11+2*10.83)-(2*0.9*2+4*1.2*2.03+4*1.5*2.03)=89,292 [F] 
2.073.2*(8.74+5.935+11.8+1.09)-(0.9*2+1.1*2.03+7*1.5*2.03)=62,860 [G] 
2.083.2*(2.33+47.61+10.15+1.74+5.58+10.8+2*6.6+5.69+28.35)-(2*1.6*2+16*0.9*2+6*0.6*2)=359,040 [H] 
2.103.2*(2.72+2)-(0.9*2)=13,304 [I] 
2.113.2*(1.2)-(0.7*2)=2,440 [J] 
2.123.2*(1.2)-(0.7*2)=2,440 [K] 
Mezisoučet: A+B+C+D+E+F+G+H+I+J+K=1 006,188 [L] 
3.013.2*(2*7.19+2*9.35)-(0.9*2+3*1.2*2.03+3*1.5*2.03)=87,613 [M] 
3.023.2*(2*13.1+2*7.26)-(2*0.9*2+2*0.95*2.03+9*1.2*2.03)=100,923 [N] 
3.033.2*(2*14.23+2*7.26)-(2*0.9*2+12*1.2*2.03)=104,704 [O] 
3.043.2*(2*9.46+2*7.26)-(2*0.9*2+6*1.2*2.03+2*0.95*2)=84,992 [P] 
3.053.2*(2*7.11+2*10.8)-(0.9*2+4*1.5*2.03+3*1.2*2.03)=93,336 [Q] 
3.063.2*(2*7.11+2*6.48)-(0.9*2+2*1.5*2.03+3*1.2*2.03)=71,778 [R] 
3.073.2*(8.74+5.935+11.8+1.09)-(0.9*2+1.1*2.03+7*1.5*2.03)=62,860 [S] 
3.083.2*(2.33+47.61+10.15+1.74+5.58+10.8+2*6.6+5.69+28.35)-(2*1.6*2+16*0.9*2+6*0.6*2)=359,040 [T] 
3.093.2*(2.72+2)-(0.9*2)=13,304 [U] 
3.103.2*(1.2)-(0.7*2)=2,440 [V] 
3.113.2*(1.2)-(0.7*2)=2,440 [W] 
Mezisoučet: M+N+O+P+Q+R+S+T+U+V+W=983,430 [X] 
4.013.2*(2*13.08+2*7.26)-(2*0.9*2+2*0.95*2.03+9*1.2*2.03)=100,795 [Y] 
4.023.2*(2*15.86+2*9.55)-(3*0.6*2+3*0.9*2+1.6*2+2*1.6*2)=144,024 [Z] 
Mezisoučet: Y+Z=244,819 [AA] 
5.013.2*(2*15.86+2*9.55)-(3*0.6*2+3*0.9*2+1.6*2+2*1.6*2)=144,024 [AB] 
5.023.2*(2*13.06+2*7.26)-(2*0.9*2+2*0.95*2.03+9*1.2*2.03)=100,667 [AC] 
Mezisoučet: AB+AC=244,691 [AD] 
Celkem: A+B+C+D+E+F+G+H+I+J+K+M+N+O+P+Q+R+S+T+U+V+W+Y+Z+AB+AC=2 479,128 [AE]</t>
  </si>
  <si>
    <t>1. Pro ocenění opravy omítek plochy do 1 m2 se použijí ceny souboru cen 61. 32-52.. Vápenocementová omítka jednotlivých malých ploch.</t>
  </si>
  <si>
    <t>613131121</t>
  </si>
  <si>
    <t>Penetrační disperzní nátěr vnitřních pilířů nebo sloupů nanášený ručně</t>
  </si>
  <si>
    <t>Podkladní a spojovací vrstva vnitřních omítaných ploch  penetrace akrylát-silikonová nanášená ručně pilířů nebo sloupů</t>
  </si>
  <si>
    <t>2.NP 
2.013.2*2*(4*0.4)=10,240 [A] 
2.023.2*2*(4*0.4)=10,240 [B] 
2.033.2*2*(4*0.4)=10,240 [C] 
2.043.2*3*(4*0.4)=15,360 [D] 
2.053.2*4*(4*0.4)=20,480 [E] 
2.063.2*2*(4*0.4)=10,240 [F] 
2.073.2*1*(4*0.4)=5,120 [G] 
Mezisoučet: A+B+C+D+E+F+G=81,920 [H] 
3.013.2*4*(4*0.4)=20,480 [I] 
3.023.2*3*(4*0.4)=15,360 [J] 
3.033.2*2*(4*0.4)=10,240 [K] 
3.043.2*2*(4*0.4)=10,240 [L] 
3.053.2*2*(4*0.4)=10,240 [M] 
3.063.2*1*(4*0.4)=5,120 [N] 
3.073.2*1*(4*0.4)=5,120 [O] 
Mezisoučet: I+J+K+L+M+N+O=76,800 [P] 
4.013.2*3*(4*0.4)=15,360 [Q] 
Mezisoučet: Q=15,360 [R] 
5.023.2*3*(4*0.4)=15,360 [S] 
Mezisoučet: S=15,360 [T] 
Celkem: A+B+C+D+E+F+G+I+J+K+L+M+N+O+Q+S=189,440 [U]</t>
  </si>
  <si>
    <t>613311131</t>
  </si>
  <si>
    <t>Potažení vnitřních pilířů nebo sloupů vápenným štukem tloušťky do 3 mm</t>
  </si>
  <si>
    <t>Potažení vnitřních ploch štukem tloušťky do 3 mm svislých konstrukcí pilířů nebo sloupů</t>
  </si>
  <si>
    <t>189.44=189,440 [A] 
Celkem: A=189,440 [B]</t>
  </si>
  <si>
    <t>14</t>
  </si>
  <si>
    <t>631312121</t>
  </si>
  <si>
    <t>Doplnění dosavadních mazanin betonem prostým plochy do 4 m2 tloušťky do 80 mm</t>
  </si>
  <si>
    <t>M3</t>
  </si>
  <si>
    <t>Doplnění dosavadních mazanin prostým betonem  s dodáním hmot, bez potěru, plochy jednotlivě přes 1 m2 do 4 m2 a tl. do 80 mm</t>
  </si>
  <si>
    <t>Doplnění nesoudržného podkladu pod krytinami - tl. cca 75mm 
0.075*1789.84=134,238 [A] 
A * 0.15Koeficient množství=20,136 [B]</t>
  </si>
  <si>
    <t>15</t>
  </si>
  <si>
    <t>632450132-R</t>
  </si>
  <si>
    <t>Vyrovnávací cementový potěr tl do 30 mm ze suchých směsí provedený v ploše</t>
  </si>
  <si>
    <t>Potěr cementový vyrovnávací ze suchých směsí v ploše o průměrné (střední) tl. přes 20 do 30 mm</t>
  </si>
  <si>
    <t>30% celkové plochy PVC krytin0.3*1789.84=536,952 [A]</t>
  </si>
  <si>
    <t>1. Ceny –0121 až –0124 jsou určeny pro vyrovnávací potěr vpásu vodorovný nebo ve spádu do 15 st.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</si>
  <si>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16</t>
  </si>
  <si>
    <t>642944121</t>
  </si>
  <si>
    <t>Osazování ocelových zárubní dodatečné pl do 2,5 m2</t>
  </si>
  <si>
    <t>Osazení ocelových dveřních zárubní lisovaných nebo z úhelníků dodatečně  s vybetonováním prahu, plochy do 2,5 m2</t>
  </si>
  <si>
    <t>D01(7+5+1+2)+(4+3+1)=23,000 [A] 
D02(1)+(1)=2,000 [B] 
D03(1+1)=2,000 [C] 
D04(1)+(2+1)=4,000 [D] 
Celkem: A+B+C+D=31,000 [E]</t>
  </si>
  <si>
    <t>1. V cenách nejsou započteny náklady na dodání zárubní, tyto se oceňují ve specifikaci.</t>
  </si>
  <si>
    <t>763</t>
  </si>
  <si>
    <t>Konstrukce suché výstavby</t>
  </si>
  <si>
    <t>28</t>
  </si>
  <si>
    <t>28329210</t>
  </si>
  <si>
    <t>folie podstřešní parotěsná PE role 1,5 x 50 m</t>
  </si>
  <si>
    <t>32</t>
  </si>
  <si>
    <t>59030570-PK3</t>
  </si>
  <si>
    <t>podhled kazetový bez děrování, viditelný rastr, tl. 12,5 mm, 600 x 600 mm</t>
  </si>
  <si>
    <t>24</t>
  </si>
  <si>
    <t>763131411-PK2</t>
  </si>
  <si>
    <t>SDK podhled desky 1xA 12,5 bez TI dvouvrstvá spodní kce profil CD+UD</t>
  </si>
  <si>
    <t>Podhled ze sádrokartonových desek  dvouvrstvá zavěšená spodní konstrukce z ocelových profilů CD, UD jednoduše opláštěná deskou standardní A, tl. 12,5 mm, bez TI</t>
  </si>
  <si>
    <t>Podhled PK2 
2.NP 
2.01(7.19*1.535+1.5*7.815)=22,759 [A] 
2.02(11.88*1.16+1.2*6.1)=21,101 [B] 
2.03(10.68*1.16+1.2*6.1)=19,709 [C] 
2.04(14.23*1.16+1.2*6.1)=23,827 [D] 
2.05(1.5*10.5+4.91*1.35)=22,379 [E] 
2.06(1.5*10.83+4.88*1.5)=23,565 [F] 
2.07(11.8*1.44+1.2*4.5)=22,392 [G] 
Mezisoučet: A+B+C+D+E+F+G=155,732 [H] 
3.01(5.6*1.535+1.5*10.51)=24,361 [I] 
3.02(13.1*1.16+1.2*6.1)=22,516 [J] 
3.03(14.23*1.16+1.2*6.1)=23,827 [K] 
3.04(9.64*1.16+1.2*6.1)=18,502 [L] 
3.05(1.5*9.3)=13,950 [M] 
3.06(1.5*6.48+5.12*1.06)=15,147 [N] 
3.07(11.8*1.44+1.2*4.5)=22,392 [O] 
Mezisoučet: I+J+K+L+M+N+O=140,695 [P] 
4.02(13.08*1.16+1.2*6.1)=22,493 [Q] 
Mezisoučet: Q=22,493 [R] 
5.01(13.08*1.16+1.2*6.1)=22,493 [S] 
Mezisoučet: S=22,493 [T] 
Celkem: A+B+C+D+E+F+G+I+J+K+L+M+N+O+Q+S=341,413 [U]</t>
  </si>
  <si>
    <t>1. Vcenách jsou započteny i náklady na tmelení a výztužnou pásku.  2. Vcenách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Vceně -1611 nejsou započteny náklady na dřevo a vcenách -2612 a -2613 náklady na profily; tyto se oceňují ve specifikaci. Doporučené množství na 1 m2 příčky je 3,0 m profilu CD a 0,9 m profilu UD.  6. Vcenách -1621 až -1624 Montáž desek nejsou započteny náklady na desky; tato dodávka se oceňuje ve specifikaci.  7. Vceně -1763 Příplatek za průhyb nosného stropu přes 20 mm je započtena pouze montáž, atypický profil se oceňuje individuálně ve specifikaci.</t>
  </si>
  <si>
    <t>25</t>
  </si>
  <si>
    <t>763131491-PK1</t>
  </si>
  <si>
    <t>SDK podhled deska 1x akustická 12,5 s minerální vatou, opatřenou vlisem tl. 50mm dvouvrstvá spodní kce profil CD+UD</t>
  </si>
  <si>
    <t>Podhled ze sádrokartonových desek  dvouvrstvá zavěšená spodní konstrukce z ocelových profilů CD, UD jednoduše opláštěná deskou akustickou, tl. 12,5 s minerální vatou, opatřenou vlisem tl. 50mm</t>
  </si>
  <si>
    <t>Podhled PK1 
2.NP 
2.0164.76=64,760 [A] 
2.0285.53=85,530 [B] 
2.0377.05=77,050 [C] 
2.04102.12=102,120 [D] 
2.0581.49=81,490 [E] 
2.0669.44=69,440 [F] 
2.0754.93=54,930 [G] 
Mezisoučet: A+B+C+D+E+F+G=535,320 [H] 
3.0182.93=82,930 [I] 
3.0293.91=93,910 [J] 
3.03102.83=102,830 [K] 
3.0467.73=67,730 [L] 
3.0574.16=74,160 [M] 
3.0642.56=42,560 [N] 
3.0754.65=54,650 [O] 
Mezisoučet: I+J+K+L+M+N+O=518,770 [P] 
4.0280.95=80,950 [Q] 
Mezisoučet: Q=80,950 [R] 
5.0180.95=80,950 [S] 
Mezisoučet: S=80,950 [T] 
= 
Podhled PK2 - odpočet 
2.NP 
2.01-(7.19*1.535+1.5*7.815)=-22,759 [V] 
2.02-(11.88*1.16+1.2*6.1)=-21,101 [W] 
2.03-(10.68*1.16+1.2*6.1)=-19,709 [X] 
2.04-(14.23*1.16+1.2*6.1)=-23,827 [Y] 
2.05-(1.5*10.5+4.91*1.35)=-22,379 [Z] 
2.06-(1.5*10.83+4.88*1.5)=-23,565 [AA] 
2.07-(11.8*1.44+1.2*4.5)=-22,392 [AB] 
Mezisoučet: U+V+W+X+Y+Z+AA+AB= 
3.01-(5.6*1.535+1.5*10.51)=-24,361 [AD] 
3.02-(13.1*1.16+1.2*6.1)=-22,516 [AE] 
3.03-(14.23*1.16+1.2*6.1)=-23,827 [AF] 
3.04-(9.64*1.16+1.2*6.1)=-18,502 [AG] 
3.05-(1.5*9.3)=-13,950 [AH] 
3.06-(1.5*6.48+5.12*1.06)=-15,147 [AI] 
3.07-(11.8*1.44+1.2*4.5)=-22,392 [AJ] 
Mezisoučet: AD+AE+AF+AG+AH+AI+AJ=- 140,695 [AK] 
4.02-(13.08*1.16+1.2*6.1)=-22,493 [AL] 
Mezisoučet: AL=-22,493 [AM] 
5.01-(13.08*1.16+1.2*6.1)=-22,493 [AN] 
Mezisoučet: AN=-22,493 [AO] 
Celkem: A+B+C+D+E+F+G+I+J+K+L+M+N+O+Q+S+U+V+W+X+Y+Z+AA+AB+AD+AE+AF+AG+AH+AI+AJ+AL+AN=</t>
  </si>
  <si>
    <t>26</t>
  </si>
  <si>
    <t>763131712</t>
  </si>
  <si>
    <t>SDK podhled napojení na jiný druh podhledu</t>
  </si>
  <si>
    <t>Podhled ze sádrokartonových desek  ostatní práce a konstrukce na podhledech ze sádrokartonových desek napojení na jiný druh podhledu</t>
  </si>
  <si>
    <t>Podhled PK2 
2.NP 
2.01(7.19+7.815)=15,005 [A] 
2.02(11.88+6.1)=17,980 [B] 
2.03(10.68+6.1)=16,780 [C] 
2.04(14.23+6.1)=20,330 [D] 
2.05(10.5+4.91)=15,410 [E] 
2.06(10.83+4.88)=15,710 [F] 
2.07(11.8+4.5)=16,300 [G] 
Mezisoučet: A+B+C+D+E+F+G=117,515 [H] 
3.01(5.6+10.51)=16,110 [I] 
3.02(13.1+6.1)=19,200 [J] 
3.03(14.23+6.1)=20,330 [K] 
3.04(9.64+6.1)=15,740 [L] 
3.05(9.3)=9,300 [M] 
3.06(6.48+5.12)=11,600 [N] 
3.07(11.8+4.5)=16,300 [O] 
Mezisoučet: I+J+K+L+M+N+O=108,580 [P] 
4.02(13.08+6.1)=19,180 [Q] 
Mezisoučet: Q=19,180 [R] 
5.01(13.08+6.1)=19,180 [S] 
Mezisoučet: S=19,180 [T] 
Celkem: A+B+C+D+E+F+G+I+J+K+L+M+N+O+Q+S=264,455 [U]</t>
  </si>
  <si>
    <t>27</t>
  </si>
  <si>
    <t>763131751</t>
  </si>
  <si>
    <t>Montáž parotěsné zábrany do SDK podhledu</t>
  </si>
  <si>
    <t>Podhled ze sádrokartonových desek  ostatní práce a konstrukce na podhledech ze sádrokartonových desek montáž parotěsné zábrany</t>
  </si>
  <si>
    <t>341.413=341,413 [A]</t>
  </si>
  <si>
    <t>29</t>
  </si>
  <si>
    <t>763131765</t>
  </si>
  <si>
    <t>Příplatek k SDK podhledu za výšku zavěšení přes 0,5 do 1,0 m</t>
  </si>
  <si>
    <t>Podhled ze sádrokartonových desek  Příplatek k cenám za výšku zavěšení přes 0,5 do 1,0 m</t>
  </si>
  <si>
    <t>874.577=874,577 [A]</t>
  </si>
  <si>
    <t>30</t>
  </si>
  <si>
    <t>763131771</t>
  </si>
  <si>
    <t>Příplatek k SDK podhledu za rovinnost kvality Q3</t>
  </si>
  <si>
    <t>Podhled ze sádrokartonových desek  Příplatek k cenám za rovinnost kvality speciální tmelení kvality Q3</t>
  </si>
  <si>
    <t>31</t>
  </si>
  <si>
    <t>763431001-PK3</t>
  </si>
  <si>
    <t>Montáž minerálního podhledu s vyjímatelnými panely vel. do 0,36 m2 na zavěšený viditelný rošt</t>
  </si>
  <si>
    <t>Montáž podhledu minerálního  včetně zavěšeného roštu viditelného s panely vyjímatelnými, velikosti panelů do 0,36 m2</t>
  </si>
  <si>
    <t>Podhled PK3 
2.NP 
2.08 - el. odměřeno171.151+23.67+36.94=231,761 [A] 
2.105.44=5,440 [B] 
2.113.48=3,480 [C] 
2.123.48=3,480 [D] 
Mezisoučet: A+B+C+D=244,161 [E] 
3.08 - el. odměřeno171.151+23.67+36.94=231,761 [F] 
3.095.44=5,440 [G] 
3.103.48=3,480 [H] 
3.113.48=3,480 [I] 
Mezisoučet: F+G+H+I=244,161 [J] 
4.02 - el. odměřeno231.761=231,761 [K] 
Mezisoučet: K=231,761 [L] 
5.01 - el. odměřeno231.761=231,761 [M] 
Celkem: A+B+C+D+F+G+H+I+K+M=951,844 [N]</t>
  </si>
  <si>
    <t>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</si>
  <si>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33</t>
  </si>
  <si>
    <t>763431041</t>
  </si>
  <si>
    <t>Příplatek k montáži minerálního podhledu na zavěšený rošt za výšku zavěšení přes 0,5 do 1,0 m</t>
  </si>
  <si>
    <t>Montáž podhledu minerálního  včetně zavěšeného roštu Příplatek k cenám: za výšku zavěšení přes 0,5 do 1,0 m</t>
  </si>
  <si>
    <t>951.844=951,844 [A]</t>
  </si>
  <si>
    <t>34</t>
  </si>
  <si>
    <t>998763102</t>
  </si>
  <si>
    <t>Přesun hmot tonážní pro dřevostavby v objektech v do 24 m</t>
  </si>
  <si>
    <t>Přesun hmot pro dřevostavby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</si>
  <si>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</si>
  <si>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35</t>
  </si>
  <si>
    <t>998763181</t>
  </si>
  <si>
    <t>Příplatek k přesunu hmot tonážní pro 763 dřevostavby prováděný bez použití mechanizace</t>
  </si>
  <si>
    <t>Přesun hmot pro dřevostavby  stanovený z hmotnosti přesunovaného materiálu Příplatek k ceně za přesun prováděný bez použití mechanizace pro jakoukoliv výšku objektu</t>
  </si>
  <si>
    <t>36</t>
  </si>
  <si>
    <t>998763194</t>
  </si>
  <si>
    <t>Příplatek k přesunu hmot tonážní pro 763 dřevostavby za zvětšený přesun do 1000 m</t>
  </si>
  <si>
    <t>Přesun hmot pro dřevostavby  stanovený z hmotnosti přesunovaného materiálu Příplatek k ceně za zvětšený přesun přes vymezenou největší dopravní vzdálenost do 1000 m</t>
  </si>
  <si>
    <t>766</t>
  </si>
  <si>
    <t>Konstrukce truhlářské</t>
  </si>
  <si>
    <t>51</t>
  </si>
  <si>
    <t>54914113</t>
  </si>
  <si>
    <t>kování bezpečnostní R 1 /madlo Cr</t>
  </si>
  <si>
    <t>D03(1+1)=2,000 [A]</t>
  </si>
  <si>
    <t>49</t>
  </si>
  <si>
    <t>54914620</t>
  </si>
  <si>
    <t>kování vrchní dveřní klika včetně rozet a montážního materiálu R PZ nerez PK</t>
  </si>
  <si>
    <t>47</t>
  </si>
  <si>
    <t>55341427-D4</t>
  </si>
  <si>
    <t>mřížka větrací hliníková 100 x 400 se síťovinou</t>
  </si>
  <si>
    <t>PÁR</t>
  </si>
  <si>
    <t>38</t>
  </si>
  <si>
    <t>60722268-mat</t>
  </si>
  <si>
    <t>deska dřevotřísková laminovaná přírodní + včetně spojovacího materiálu</t>
  </si>
  <si>
    <t>44</t>
  </si>
  <si>
    <t>61161721-D02</t>
  </si>
  <si>
    <t>dveře vnitřní hladké dýhované plné 1křídlové 80x197cm dub</t>
  </si>
  <si>
    <t>45</t>
  </si>
  <si>
    <t>61161721-D03</t>
  </si>
  <si>
    <t>43</t>
  </si>
  <si>
    <t>61161721-D1</t>
  </si>
  <si>
    <t>D01(7+5+1+2)+(4+3+1)=23,000 [A]</t>
  </si>
  <si>
    <t>41</t>
  </si>
  <si>
    <t>61162932</t>
  </si>
  <si>
    <t>dveře vnitřní hladké laminované světlý dub plné 1křídlé 70x197cm</t>
  </si>
  <si>
    <t>37</t>
  </si>
  <si>
    <t>766414241</t>
  </si>
  <si>
    <t>Montáž obložení stěn plochy do 5 m2 panely z aglomerovaných desek do 0,60 m2</t>
  </si>
  <si>
    <t>Montáž obložení stěn  plochy do 5 m2 panely obkladovými z aglomerovaných desek, plochy do 0,60 m2</t>
  </si>
  <si>
    <t>2.NP 
D10.5*(15*(0.9+2*2)+3*(0.8+2*2))=43,950 [A] 
Mezisoučet: A=43,950 [B] 
3.NP 
D10.5*(16*(0.9+2*2)+1*(0.8+2*2)+3*(0.6+2*2))=48,500 [C] 
Mezisoučet: C=48,500 [D] 
4.NP 
D10.5*(6*(0.9+2*2))=14,700 [E] 
Mezisoučet: E=14,700 [F] 
5.NP 
D10.5*(2*(0.9+2*2))=4,900 [G] 
Mezisoučet: G=4,900 [H] 
Celkem: A+C+E+G=112,050 [I]</t>
  </si>
  <si>
    <t>1. V cenách -1212 až -6243 jsou započteny i náklady na přišroubování soklu.  2. V cenách -1212 až -6243 nejsou započteny náklady na montáž podkladového roštu, tato montáž se oceňuje cenou -7211.  3. V ceně -7211 nejsou započteny náklady na montáž a dodávku nosných prvků (např. konzol, trnů) pro zavěšený rošt; tato montáž a dodávka se oceňuje individuálně.  4. Cenami -1212 až -6243 nelze oceňovat obložení sloupů zakřiveného průřezu; toto obložení se oceňuje individuálně.</t>
  </si>
  <si>
    <t>39</t>
  </si>
  <si>
    <t>766417211</t>
  </si>
  <si>
    <t>Montáž obložení stěn podkladového roštu</t>
  </si>
  <si>
    <t>Montáž obložení stěn  rošt podkladový</t>
  </si>
  <si>
    <t>2.NP 
D115*(0.9+2*2)+3*(0.8+2*2)=87,900 [A] 
Mezisoučet: A=87,900 [B] 
3.NP 
D116*(0.9+2*2)+1*(0.8+2*2)+3*(0.6+2*2)=97,000 [C] 
Mezisoučet: C=97,000 [D] 
4.NP 
D16*(0.9+2*2)=29,400 [E] 
Mezisoučet: E=29,400 [F] 
5.NP 
D12*(0.9+2*2)=9,800 [G] 
Mezisoučet: G=9,800 [H] 
Celkem: A+C+E+G=224,100 [I] 
I * 0.5Koeficient množství=112,050 [J]</t>
  </si>
  <si>
    <t>40</t>
  </si>
  <si>
    <t>766660001</t>
  </si>
  <si>
    <t>Montáž dveřních křídel otvíravých 1křídlových š do 0,8 m do ocelové zárubně</t>
  </si>
  <si>
    <t>Montáž dveřních křídel dřevěných nebo plastových  otevíravých do ocelové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</si>
  <si>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</si>
  <si>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42</t>
  </si>
  <si>
    <t>766660002</t>
  </si>
  <si>
    <t>Montáž dveřních křídel otvíravých 1křídlových š přes 0,8 m do ocelové zárubně</t>
  </si>
  <si>
    <t>Montáž dveřních křídel dřevěných nebo plastových  otevíravých do ocelové zárubně povrchově upravených jednokřídlových, šířky přes 800 mm</t>
  </si>
  <si>
    <t>D01(7+5+1+2)+(4+3+1)=23,000 [A] 
D02(1)+(1)=2,000 [B] 
D03(1+1)=2,000 [C] 
Celkem: A+B+C=27,000 [D]</t>
  </si>
  <si>
    <t>46</t>
  </si>
  <si>
    <t>766660720</t>
  </si>
  <si>
    <t>Osazení větrací mřížky s vyříznutím otvoru</t>
  </si>
  <si>
    <t>Montáž dveřních doplňků větrací mřížky s vyříznutím otvoru</t>
  </si>
  <si>
    <t>1. V ceně -0722 je započtena montáž zámku, zámkové vložky a osazení štítku s klikou.</t>
  </si>
  <si>
    <t>48</t>
  </si>
  <si>
    <t>766660722</t>
  </si>
  <si>
    <t>Montáž dveřního kování - zámku</t>
  </si>
  <si>
    <t>Montáž dveřních doplňků dveřního kování zámku</t>
  </si>
  <si>
    <t>50</t>
  </si>
  <si>
    <t>766660729</t>
  </si>
  <si>
    <t>Montáž dveřního kování - osazení dveřního madla</t>
  </si>
  <si>
    <t>Montáž dveřních doplňků dveřního kování Montáž dveřního kování - osazení dveřního madla</t>
  </si>
  <si>
    <t>52</t>
  </si>
  <si>
    <t>766691932</t>
  </si>
  <si>
    <t>Seřízení plastového okenního nebo dveřního otvíracího a sklápěcího křídla</t>
  </si>
  <si>
    <t>Ostatní práce  seřízení okenního nebo dveřního křídla otvíracího nebo sklápěcího plastového</t>
  </si>
  <si>
    <t>2.NP 
2.016=6,000 [A] 
2.0210=10,000 [B] 
2.039=9,000 [C] 
2.0412=12,000 [D] 
2.058=8,000 [E] 
2.067=7,000 [F] 
2.078=8,000 [G] 
2.084=4,000 [H] 
Mezisoučet: A+B+C+D+E+F+G+H=64,000 [I] 
3.018=8,000 [J] 
3.0211=11,000 [K] 
3.0312=12,000 [L] 
3.048=8,000 [M] 
3.057=7,000 [N] 
3.065=5,000 [O] 
3.078=8,000 [P] 
3.084=4,000 [Q] 
Mezisoučet: J+K+L+M+N+O+P+Q=63,000 [R] 
4.014=4,000 [S] 
4.0211=11,000 [T] 
Mezisoučet: S+T=15,000 [U] 
5.0111=11,000 [V] 
5.024=4,000 [W] 
Mezisoučet: V+W=15,000 [X] 
Celkem: A+B+C+D+E+F+G+H+J+K+L+M+N+O+P+Q+S+T+V+W=157,000 [Y]</t>
  </si>
  <si>
    <t>1. Ceny -1931 a -1932 lze užít jen pro křídlo mající současně obě jmenované funkce.</t>
  </si>
  <si>
    <t>53</t>
  </si>
  <si>
    <t>766821111</t>
  </si>
  <si>
    <t>Montáž korpusu vestavěné skříně policové jednokřídlové</t>
  </si>
  <si>
    <t>Montáž nábytku vestavěného  korpusu skříně policové jednokřídlové</t>
  </si>
  <si>
    <t>2.NP 
D115+3=18,000 [A] 
Mezisoučet: A=18,000 [B] 
3.NP 
D116+1+3=20,000 [C] 
Mezisoučet: C=20,000 [D] 
4.NP 
D16=6,000 [E] 
Mezisoučet: E=6,000 [F] 
5.NP 
D12=2,000 [G] 
Mezisoučet: G=2,000 [H] 
Celkem: A+C+E+G=46,000 [I]</t>
  </si>
  <si>
    <t>1. V ceně 766 82-1141 jsou započteny náklady i na osazení a seřízení pojezdů a kování.  2. Položky souboru cen lze použít skladebně.</t>
  </si>
  <si>
    <t>54</t>
  </si>
  <si>
    <t>766821141</t>
  </si>
  <si>
    <t>Montáž posuvných dveří vestavěné skříně s kováním</t>
  </si>
  <si>
    <t>Montáž nábytku vestavěného  dveří otvíravých</t>
  </si>
  <si>
    <t>55</t>
  </si>
  <si>
    <t>998766103</t>
  </si>
  <si>
    <t>Přesun hmot tonážní pro konstrukce truhlářské v objektech v do 24 m</t>
  </si>
  <si>
    <t>Přesun hmot pro konstrukce truhlářské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</si>
  <si>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</si>
  <si>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56</t>
  </si>
  <si>
    <t>998766181</t>
  </si>
  <si>
    <t>Příplatek k přesunu hmot tonážní 766 prováděný bez použití mechanizace</t>
  </si>
  <si>
    <t>Přesun hmot pro konstrukce truhlářské stanovený z hmotnosti přesunovaného materiálu Příplatek k ceně za přesun prováděný bez použití mechanizace pro jakoukoliv výšku objektu</t>
  </si>
  <si>
    <t>57</t>
  </si>
  <si>
    <t>998766192</t>
  </si>
  <si>
    <t>Příplatek k přesunu hmot tonážní 766 za zvětšený přesun do 100 m</t>
  </si>
  <si>
    <t>Přesun hmot pro konstrukce truhlářské stanovený z hmotnosti přesunovaného materiálu Příplatek k ceně za zvětšený přesun přes vymezenou největší dopravní vzdálenost do 100 m</t>
  </si>
  <si>
    <t>771</t>
  </si>
  <si>
    <t>Podlahy z dlaždic</t>
  </si>
  <si>
    <t>59</t>
  </si>
  <si>
    <t>59761110</t>
  </si>
  <si>
    <t>dlaždice keramické koupelnové (bílé i barevné) přes 6 do 9 ks/m2</t>
  </si>
  <si>
    <t>58</t>
  </si>
  <si>
    <t>771574112</t>
  </si>
  <si>
    <t>Montáž podlah keramických režných hladkých lepených flexibilním lepidlem do 9 ks/m2</t>
  </si>
  <si>
    <t>Montáž podlah z dlaždic keramických  lepených flexibilním lepidlem režných nebo glazovaných hladkých přes 6 do 9 ks/ m2</t>
  </si>
  <si>
    <t>2.NP 
2.105.44=5,440 [A] 
2.113.48=3,480 [B] 
2.123.48=3,480 [C] 
Mezisoučet: A+B+C=12,400 [D] 
3.NP 
3.095.44=5,440 [E] 
3.103.48=3,480 [F] 
3.113.48=3,480 [G] 
Mezisoučet: E+F+G=12,400 [H] 
Celkem: A+B+C+E+F+G=24,800 [I]</t>
  </si>
  <si>
    <t>60</t>
  </si>
  <si>
    <t>771591111</t>
  </si>
  <si>
    <t>Podlahy penetrace podkladu</t>
  </si>
  <si>
    <t>Podlahy - ostatní práce  penetrace podkladu</t>
  </si>
  <si>
    <t>24.8=24,800 [A]</t>
  </si>
  <si>
    <t>1. Množství měrných jednotek u ceny -1185 se stanoví podle počtu řezaných dlaždic, nezávisle na jejich velikosti.  2. Položkou -1185 lze ocenit provádění více řezů na jednom kusu dlažby.</t>
  </si>
  <si>
    <t>61</t>
  </si>
  <si>
    <t>771990111</t>
  </si>
  <si>
    <t>Vyrovnání podkladu samonivelační stěrkou tl 4 mm pevnosti 15 Mpa</t>
  </si>
  <si>
    <t>Vyrovnání podkladní vrstvy  samonivelační stěrkou tl. 4 mm, min. pevnosti 15 MPa</t>
  </si>
  <si>
    <t>1. Vcenách souboru cen 771 99-01 jsou započteny i náklady na dodání samonivelační stěrky.</t>
  </si>
  <si>
    <t>62</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</si>
  <si>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</si>
  <si>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</si>
  <si>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</si>
  <si>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63</t>
  </si>
  <si>
    <t>771991001</t>
  </si>
  <si>
    <t>Dvousložková hydroizolační stěrka vodorovná- podlah</t>
  </si>
  <si>
    <t>64</t>
  </si>
  <si>
    <t>771991002</t>
  </si>
  <si>
    <t>Dvousložková hydroizolační stěrka svislá - stěn a soklů</t>
  </si>
  <si>
    <t>2.NP 
2.100.1*(2*2+2*2.72)=0,944 [A] 
2.110.1*(2*1.2+2*2.72)=0,784 [B] 
2.120.1*(2*1.2*2*2.72)=1,306 [C] 
Mezisoučet: A+B+C=3,034 [D] 
3.NP 
3.090.1*(2*2+2*2.72)=0,944 [E] 
3.100.1*(2*1.2+2*2.72)=0,784 [F] 
3.110.1*(2*1.2*2*2.72)=1,306 [G] 
Mezisoučet: E+F+G=3,034 [H] 
Celkem: A+B+C+E+F+G=6,068 [I]</t>
  </si>
  <si>
    <t>65</t>
  </si>
  <si>
    <t>771991003</t>
  </si>
  <si>
    <t>Dvousložková hydroizolační stěrka - utěsnění spár v přechodové oblasti stěna/podlaha pogumovanou páskou</t>
  </si>
  <si>
    <t>2.NP 
2.10(2*2+2*2.72)=9,440 [A] 
2.11(2*1.2+2*2.72)=7,840 [B] 
2.12(2*1.2*2*2.72)=13,056 [C] 
Mezisoučet: A+B+C=30,336 [D] 
3.NP 
3.09(2*2+2*2.72)=9,440 [E] 
3.10(2*1.2+2*2.72)=7,840 [F] 
3.11(2*1.2*2*2.72)=13,056 [G] 
Mezisoučet: E+F+G=30,336 [H] 
Celkem: A+B+C+E+F+G=60,672 [I]</t>
  </si>
  <si>
    <t>66</t>
  </si>
  <si>
    <t>998771103</t>
  </si>
  <si>
    <t>Přesun hmot tonážní pro podlahy z dlaždic v objektech v do 24 m</t>
  </si>
  <si>
    <t>Přesun hmot pro podlahy z dlaždic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</si>
  <si>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</si>
  <si>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67</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</si>
  <si>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</si>
  <si>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</si>
  <si>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</si>
  <si>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68</t>
  </si>
  <si>
    <t>998771192</t>
  </si>
  <si>
    <t>Příplatek k přesunu hmot tonážní 771 za zvětšený přesun do 100 m</t>
  </si>
  <si>
    <t>Přesun hmot pro podlahy z dlaždic stanovený z hmotnosti přesunovaného materiálu Příplatek k ceně za zvětšený přesun přes vymezenou největší dopravní vzdálenost do 100 m</t>
  </si>
  <si>
    <t>776</t>
  </si>
  <si>
    <t>Podlahy povlakové</t>
  </si>
  <si>
    <t>85</t>
  </si>
  <si>
    <t>28342160</t>
  </si>
  <si>
    <t>hrana schodová s lemovým ukončením z PVC 30/35/3 mm</t>
  </si>
  <si>
    <t>2.055*7.11=35,550 [A] 
A * 1.02Koeficient množství=36,261 [B]</t>
  </si>
  <si>
    <t>77</t>
  </si>
  <si>
    <t>28411000-R</t>
  </si>
  <si>
    <t>PVC heterogenní zátěžové antibakteriální nášlapná vrstva 0,90mm R 10 zátěž 34/43 otlak do 0,03mm hořlavost Bfl S1</t>
  </si>
  <si>
    <t>79</t>
  </si>
  <si>
    <t>81</t>
  </si>
  <si>
    <t>28411009</t>
  </si>
  <si>
    <t>lišta soklová PVC 18 x 80 mm</t>
  </si>
  <si>
    <t>83</t>
  </si>
  <si>
    <t>55343120</t>
  </si>
  <si>
    <t>profil přechodový Al vrtaný 30 mm stříbro</t>
  </si>
  <si>
    <t>69</t>
  </si>
  <si>
    <t>776111115</t>
  </si>
  <si>
    <t>Broušení podkladu povlakových podlah před litím stěrky</t>
  </si>
  <si>
    <t>Příprava podkladu broušení podlah stávajícího podkladu před litím stěrky</t>
  </si>
  <si>
    <t>2.NP 
2.0164.76=64,760 [A] 
2.0285.53=85,530 [B] 
2.0377.05=77,050 [C] 
2.04102.12=102,120 [D] 
2.0581.49=81,490 [E] 
2.0669.44=69,440 [F] 
2.0754.93=54,930 [G] 
2.08193.04=193,040 [H] 
Mezisoučet: A+B+C+D+E+F+G+H=728,360 [I] 
3.0182.93=82,930 [J] 
3.0293.91=93,910 [K] 
3.03102.83=102,830 [L] 
3.0467.73=67,730 [M] 
3.0574.16=74,160 [N] 
3.0642.56=42,560 [O] 
3.0754.65=54,650 [P] 
3.08193.04=193,040 [Q] 
Mezisoučet: J+K+L+M+N+O+P+Q=711,810 [R] 
4.0193.89=93,890 [S] 
4.0280.95=80,950 [T] 
Mezisoučet: S+T=174,840 [U] 
5.0180.95=80,950 [V] 
5.0293.88=93,880 [W] 
Mezisoučet: V+W=174,830 [X] 
Celkem: A+B+C+D+E+F+G+H+J+K+L+M+N+O+P+Q+S+T+V+W=1 789,840 [Y]</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</si>
  <si>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</si>
  <si>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70</t>
  </si>
  <si>
    <t>776111311</t>
  </si>
  <si>
    <t>Vysátí podkladu povlakových podlah</t>
  </si>
  <si>
    <t>Příprava podkladu vysátí podlah</t>
  </si>
  <si>
    <t>1789.84=1 789,840 [A]</t>
  </si>
  <si>
    <t>71</t>
  </si>
  <si>
    <t>776111331</t>
  </si>
  <si>
    <t>Vysátí schodišťových podstupnic v do 200 mm</t>
  </si>
  <si>
    <t>Příprava podkladu vysátí schodišť podstupnic, výšky do 200 mm</t>
  </si>
  <si>
    <t>2.055*7.11=35,550 [A]</t>
  </si>
  <si>
    <t>72</t>
  </si>
  <si>
    <t>776121111</t>
  </si>
  <si>
    <t>Vodou ředitelná penetrace savého podkladu povlakových podlah ředěná v poměru 1:3</t>
  </si>
  <si>
    <t>Příprava podkladu penetrace vodou ředitelná na savý podklad (válečkováním) ředěná v poměru 1:3 podlah</t>
  </si>
  <si>
    <t>73</t>
  </si>
  <si>
    <t>776121221</t>
  </si>
  <si>
    <t>Penetrace schodišťových podstupnic v do 200 mm</t>
  </si>
  <si>
    <t>Příprava podkladu penetrace vodou ředitelná na savý podklad (válečkováním) ředěná v poměru 1:3 schodišť podstupnic, výšky do 200 mm</t>
  </si>
  <si>
    <t>74</t>
  </si>
  <si>
    <t>776141111</t>
  </si>
  <si>
    <t>Vyrovnání podkladu povlakových podlah stěrkou pevnosti 20 MPa tl 3 mm</t>
  </si>
  <si>
    <t>Příprava podkladu vyrovnání samonivelační stěrkou podlah min.pevnosti 20 MPa, tloušťky do 3 mm</t>
  </si>
  <si>
    <t>75</t>
  </si>
  <si>
    <t>776143112</t>
  </si>
  <si>
    <t>Tmelení schodišťových podstupnic v do 200 mm stěrkou tl 5 mm</t>
  </si>
  <si>
    <t>Příprava podkladu tmelení schodišť podstupnic, výšky do 200 mm stěrka tloušťky přes 3 do 5 mm</t>
  </si>
  <si>
    <t>76</t>
  </si>
  <si>
    <t>776221111</t>
  </si>
  <si>
    <t>Lepení pásů z PVC standardním lepidlem</t>
  </si>
  <si>
    <t>Montáž podlahovin z PVC lepením standardním lepidlem z pásů standardních</t>
  </si>
  <si>
    <t>78</t>
  </si>
  <si>
    <t>776321211</t>
  </si>
  <si>
    <t>Montáž podlahovin z PVC na podstupnice výšky do 200 mm</t>
  </si>
  <si>
    <t>Montáž podlahovin z PVC na schodišťové stupně podstupnic, výšky do 200 mm</t>
  </si>
  <si>
    <t>80</t>
  </si>
  <si>
    <t>776411111</t>
  </si>
  <si>
    <t>Montáž obvodových soklíků výšky do 80 mm</t>
  </si>
  <si>
    <t>Montáž soklíků lepením obvodových, výšky do 80 mm</t>
  </si>
  <si>
    <t>2.NP 
2.01(2*7.19+2*9.35)=33,080 [A] 
2.02(2*11.88+2*7.26)=38,280 [B] 
2.03(2*10.68+2*7.26)=35,880 [C] 
2.04(2*14.23+2*7.26)=42,980 [D] 
2.05(2*7.11+2*12)=38,220 [E] 
2.06(2*7.11+2*10.83)=35,880 [F] 
2.07(8.74+5.935+11.8+1.09)=27,565 [G] 
2.08(2.33+47.61+10.15+1.74+5.58+10.8+2*6.6+5.69+28.35)=125,450 [H] 
Mezisoučet: A+B+C+D+E+F+G+H=377,335 [I] 
3.01(2*7.19+2*9.35)=33,080 [J] 
3.02(2*13.1+2*7.26)=40,720 [K] 
3.03(2*14.23+2*7.26)=42,980 [L] 
3.04(2*9.46+2*7.26)=33,440 [M] 
3.05(2*7.11+2*10.8)=35,820 [N] 
3.06(2*7.11*2*6.48)=184,291 [O] 
3.07(8.74+5.935+11.8+1.09)=27,565 [P] 
3.08(2.33+47.61+10.15+1.74+5.58+10.8+2*6.6+5.69+28.35)=125,450 [Q] 
Mezisoučet: J+K+L+M+N+O+P+Q=523,346 [R] 
4.01(2*13.08+2*7.26)=40,680 [S] 
4.02(2*15.86+2*9.55)=50,820 [T] 
Mezisoučet: S+T=91,500 [U] 
5.01(2*15.86+2*9.55)=50,820 [V] 
5.02(2*13.06+2*7.26)=40,640 [W] 
Mezisoučet: V+W=91,460 [X] 
= 
2.NP 
2.012*(4*0.4)=3,200 [Z] 
2.022*(4*0.4)=3,200 [AA] 
2.032*(4*0.4)=3,200 [AB] 
2.043*(4*0.4)=4,800 [AC] 
2.054*(4*0.4)=6,400 [AD] 
2.062*(4*0.4)=3,200 [AE] 
2.071*(4*0.4)=1,600 [AF] 
Mezisoučet: Y+Z+AA+AB+AC+AD+AE+AF= 
3.014*(4*0.4)=6,400 [AH] 
3.023*(4*0.4)=4,800 [AI] 
3.032*(4*0.4)=3,200 [AJ] 
3.042*(4*0.4)=3,200 [AK] 
3.052*(4*0.4)=3,200 [AL] 
3.061*(4*0.4)=1,600 [AM] 
3.071*(4*0.4)=1,600 [AN] 
Mezisoučet: AH+AI+AJ+AK+AL+AM+AN=24,000 [AO] 
4.013*(4*0.4)=4,800 [AP] 
Mezisoučet: AP=4,800 [AQ] 
5.023*(4*0.4)=4,800 [AR] 
Mezisoučet: AR=4,800 [AS] 
Celkem: A+B+C+D+E+F+G+H+J+K+L+M+N+O+P+Q+S+T+V+W+Y+Z+AA+AB+AC+AD+AE+AF+AH+AI+AJ+AK+AL+AM+AN+AP+AR=</t>
  </si>
  <si>
    <t>82</t>
  </si>
  <si>
    <t>776421312</t>
  </si>
  <si>
    <t>Montáž přechodových šroubovaných lišt</t>
  </si>
  <si>
    <t>Montáž lišt přechodových šroubovaných</t>
  </si>
  <si>
    <t>Podhled PK3 
2.NP 
2.08 - el. odměřeno2.24+1.645=3,885 [A] 
Mezisoučet: A=3,885 [B] 
3.08 - el. odměřeno2.24+1.645=3,885 [C] 
Mezisoučet: C=3,885 [D] 
4.02 - el. odměřeno2.95+2.33=5,280 [E] 
Mezisoučet: E=5,280 [F] 
5.01 - el. odměřeno2.95+2.33=5,280 [G] 
Celkem: A+C+E+G=18,330 [H]</t>
  </si>
  <si>
    <t>84</t>
  </si>
  <si>
    <t>776431111</t>
  </si>
  <si>
    <t>Montáž schodišťových hran lepených</t>
  </si>
  <si>
    <t>Montáž schodišťových hran kovových nebo plastových lepených</t>
  </si>
  <si>
    <t>86</t>
  </si>
  <si>
    <t>998776103</t>
  </si>
  <si>
    <t>Přesun hmot tonážní pro podlahy povlakové v objektech v do 24 m</t>
  </si>
  <si>
    <t>Přesun hmot pro podlahy povlakové  stanovený z hmotnosti přesunovaného materiálu vodorovná dopravní vzdálenost do 50 m v objektech výšky přes 12 do 24 m</t>
  </si>
  <si>
    <t>87</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</si>
  <si>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</si>
  <si>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</si>
  <si>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</si>
  <si>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88</t>
  </si>
  <si>
    <t>998776192</t>
  </si>
  <si>
    <t>Příplatek k přesunu hmot tonážní 776 za zvětšený přesun do 100 m</t>
  </si>
  <si>
    <t>Přesun hmot pro podlahy povlakové  stanovený z hmotnosti přesunovaného materiálu Příplatek k cenám za zvětšený přesun přes vymezenou největší dopravní vzdálenost do 100 m</t>
  </si>
  <si>
    <t>781</t>
  </si>
  <si>
    <t>Dokončovací práce - obklady</t>
  </si>
  <si>
    <t>90</t>
  </si>
  <si>
    <t>59761071</t>
  </si>
  <si>
    <t>obkládačky keramické koupelnové (barevné) přes 12 do 16 ks/m2</t>
  </si>
  <si>
    <t>89</t>
  </si>
  <si>
    <t>781474113</t>
  </si>
  <si>
    <t>Montáž obkladů vnitřních keramických hladkých do 19 ks/m2 lepených flexibilním lepidlem</t>
  </si>
  <si>
    <t>Montáž obkladů vnitřních stěn z dlaždic keramických  lepených flexibilním lepidlem režných nebo glazovaných hladkých přes 12 do 19 ks/m2</t>
  </si>
  <si>
    <t>2.NP 
2.011.8*(0.65*1.1+0.65)=2,457 [A] 
2.021.8*1.25=2,250 [B] 
2.031.8*(1.25+0.5)=3,150 [C] 
2.041.8*1.25=2,250 [D] 
2.051.8*(0.75+0.7)=2,610 [E] 
2.061.8*(0.35+0.85+0.35)=2,790 [F] 
2.071.8*(0.5+1.09+0.15)=3,132 [G] 
2.102.05*(2*2+2*2.72)-(0.9*2)=17,552 [H] 
2.112.05*(2*1.2+2*2.72)-(0.7*2)=14,672 [I] 
2.122.05*(2*1.2*2*2.72)-(0.7*2)=25,365 [J] 
Mezisoučet: A+B+C+D+E+F+G+H+I+J=76,228 [K] 
3.NP 
3.011.8*(1.25+0.5)=3,150 [L] 
3.021.8*1.25=2,250 [M] 
3.031.8*1.25=2,250 [N] 
3.041.8*1.25=2,250 [O] 
3.051.8*(0.7+0.5)=2,160 [P] 
3.061.8*0.89=1,602 [Q] 
3.071.8*(0.5+1.09+0.15)=3,132 [R] 
3.092.05*(2*2+2*2.72)-(0.9*2)=17,552 [S] 
3.102.05*(2*1.2+2*2.72)-(0.7*2)=14,672 [T] 
3.112.05*(2*1.2*2*2.72)-(0.7*2)=25,365 [U] 
Mezisoučet: L+M+N+O+P+Q+R+S+T+U=74,383 [V] 
4.NP 
4.011.8*1.25=2,250 [W] 
Mezisoučet: W=2,250 [X] 
5.NP 
5.021.8*1.25=2,250 [Y] 
Mezisoučet: Y=2,250 [Z] 
Celkem: A+B+C+D+E+F+G+H+I+J+L+M+N+O+P+Q+R+S+T+U+W+Y=155,111 [AA]</t>
  </si>
  <si>
    <t>91</t>
  </si>
  <si>
    <t>781479191</t>
  </si>
  <si>
    <t>Příplatek k montáži obkladů vnitřních keramických hladkých za plochu do 10 m2</t>
  </si>
  <si>
    <t>Montáž obkladů vnitřních stěn z dlaždic keramických  Příplatek k cenám za plochu do 10 m2 jednotlivě</t>
  </si>
  <si>
    <t>155.111=155,111 [A]</t>
  </si>
  <si>
    <t>92</t>
  </si>
  <si>
    <t>781479194</t>
  </si>
  <si>
    <t>Příplatek k montáži obkladů vnitřních keramických hladkých za nerovný povrch</t>
  </si>
  <si>
    <t>Montáž obkladů vnitřních stěn z dlaždic keramických  Příplatek k cenám za vyrovnání nerovného povrchu</t>
  </si>
  <si>
    <t>93</t>
  </si>
  <si>
    <t>781479195</t>
  </si>
  <si>
    <t>Příplatek k montáži obkladů vnitřních keramických hladkých za spárování bílým cementem</t>
  </si>
  <si>
    <t>Montáž obkladů vnitřních stěn z dlaždic keramických  Příplatek k cenám za spárování cement bílý</t>
  </si>
  <si>
    <t>94</t>
  </si>
  <si>
    <t>781495111</t>
  </si>
  <si>
    <t>Penetrace podkladu vnitřních obkladů</t>
  </si>
  <si>
    <t>Ostatní prvky  ostatní práce penetrace podkladu</t>
  </si>
  <si>
    <t>1. Množství měrných jednotek u ceny -5185 se stanoví podle počtu řezaných obkladaček, nezávisle na jejich velikosti.  2. Položkou -5185 lze ocenit provádění více řezů na jednom kusu obkladu.</t>
  </si>
  <si>
    <t>95</t>
  </si>
  <si>
    <t>998781103</t>
  </si>
  <si>
    <t>Přesun hmot tonážní pro obklady keramické v objektech v do 24 m</t>
  </si>
  <si>
    <t>Přesun hmot pro obklady keramické  stanovený z hmotnosti přesunovaného materiálu vodorovná dopravní vzdálenost do 50 m v objektech výšky přes 12 do 24 m</t>
  </si>
  <si>
    <t>96</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</si>
  <si>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</si>
  <si>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</si>
  <si>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</si>
  <si>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97</t>
  </si>
  <si>
    <t>998781192</t>
  </si>
  <si>
    <t>Příplatek k přesunu hmot tonážní 781 za zvětšený přesun do 100 m</t>
  </si>
  <si>
    <t>Přesun hmot pro obklady keramické  stanovený z hmotnosti přesunovaného materiálu Příplatek k cenám za zvětšený přesun přes vymezenou největší dopravní vzdálenost do 100 m</t>
  </si>
  <si>
    <t>783</t>
  </si>
  <si>
    <t>Dokončovací práce - nátěry</t>
  </si>
  <si>
    <t>98</t>
  </si>
  <si>
    <t>783301311</t>
  </si>
  <si>
    <t>Odmaštění zámečnických konstrukcí vodou ředitelným odmašťovačem</t>
  </si>
  <si>
    <t>Příprava podkladu zámečnických konstrukcí před provedením nátěru odmaštění odmašťovačem vodou ředitelným</t>
  </si>
  <si>
    <t>Nátěr zárubní - P = (2v + š ) × (hloubka zárubně + 2z) 
D0123*(2*2+0.9)*(0.110+2*0.05)=23,667 [A] 
D022*(2*2.45+0.9)*(0.110+2*0.05)=2,436 [B] 
D032*(2*2+0.9)*(0.110+2*0.05)=2,058 [C] 
D044*(2*2+0.7)*(0.110+2*0.05)=3,948 [D] 
Celkem: A+B+C+D=32,109 [E]</t>
  </si>
  <si>
    <t>99</t>
  </si>
  <si>
    <t>783314201</t>
  </si>
  <si>
    <t>Základní antikorozní jednonásobný syntetický standardní nátěr zámečnických konstrukcí</t>
  </si>
  <si>
    <t>Základní antikorozní nátěr zámečnických konstrukcí jednonásobný syntetický standardní</t>
  </si>
  <si>
    <t>32.109=32,109 [A]</t>
  </si>
  <si>
    <t>100</t>
  </si>
  <si>
    <t>783315101</t>
  </si>
  <si>
    <t>Mezinátěr jednonásobný syntetický standardní zámečnických konstrukcí</t>
  </si>
  <si>
    <t>Mezinátěr zámečnických konstrukcí jednonásobný syntetický standardní</t>
  </si>
  <si>
    <t>101</t>
  </si>
  <si>
    <t>783317101</t>
  </si>
  <si>
    <t>Krycí jednonásobný syntetický standardní nátěr zámečnických konstrukcí</t>
  </si>
  <si>
    <t>Krycí nátěr (email) zámečnických konstrukcí jednonásobný syntetický standardní</t>
  </si>
  <si>
    <t>784</t>
  </si>
  <si>
    <t>Dokončovací práce - malby a tapety</t>
  </si>
  <si>
    <t>110</t>
  </si>
  <si>
    <t>58124844</t>
  </si>
  <si>
    <t>fólie pro malířské potřeby zakrývací,  25µ,  4 x 5 m</t>
  </si>
  <si>
    <t>112</t>
  </si>
  <si>
    <t>102</t>
  </si>
  <si>
    <t>784111001</t>
  </si>
  <si>
    <t>Oprášení (ometení ) podkladu v místnostech výšky do 3,80 m</t>
  </si>
  <si>
    <t>Oprášení (ometení) podkladu v místnostech výšky do 3,80 m</t>
  </si>
  <si>
    <t>2530.745=2 530,745 [A] 
189.44=189,440 [B] 
874.577=874,577 [C] 
341.413=341,413 [D] 
951.844=951,844 [E] 
Celkem: A+B+C+D+E=4 888,019 [F]</t>
  </si>
  <si>
    <t>103</t>
  </si>
  <si>
    <t>784111041</t>
  </si>
  <si>
    <t>Omytí podkladu s odmaštěním v místnostech výšky do 3,80 m</t>
  </si>
  <si>
    <t>Omytí podkladu omytí omytím s odmaštěním a následným opláchnutím v místnostech výšky do 3,80 m</t>
  </si>
  <si>
    <t>4888.019=4 888,019 [A] 
A * 0.5Koeficient množství=2 444,010 [B]</t>
  </si>
  <si>
    <t>104</t>
  </si>
  <si>
    <t>784161001</t>
  </si>
  <si>
    <t>Tmelení spar a rohů šířky do 3 mm akrylátovým tmelem v místnostech výšky do 3,80 m</t>
  </si>
  <si>
    <t>Tmelení spar a rohů, šířky do 3 mm akrylátovým tmelem v místnostech výšky do 3,80 m</t>
  </si>
  <si>
    <t>105</t>
  </si>
  <si>
    <t>784161201</t>
  </si>
  <si>
    <t>Lokální vyrovnání podkladu sádrovou stěrkou plochy do 0,1 m2 v místnostech výšky do 3,80 m</t>
  </si>
  <si>
    <t>Lokální vyrovnání podkladu sádrovou stěrkou, tloušťky do 3 mm, plochy do 0,1 m2 v místnostech výšky do 3,80 m</t>
  </si>
  <si>
    <t>předpoklad20=20,000 [A]</t>
  </si>
  <si>
    <t>106</t>
  </si>
  <si>
    <t>784161211</t>
  </si>
  <si>
    <t>Lokální vyrovnání podkladu sádrovou stěrkou plochy do 0,25 m2 v místnostech výšky do 3,80 m</t>
  </si>
  <si>
    <t>Lokální vyrovnání podkladu sádrovou stěrkou, tloušťky do 3 mm, plochy přes 0,1 do 0,25 m2 v místnostech výšky do 3,80 m</t>
  </si>
  <si>
    <t>předpoklad10=10,000 [A]</t>
  </si>
  <si>
    <t>107</t>
  </si>
  <si>
    <t>784161221</t>
  </si>
  <si>
    <t>Lokální vyrovnání podkladu sádrovou stěrkou plochy do 0,5 m2 v místnostech výšky do 3,80 m</t>
  </si>
  <si>
    <t>Lokální vyrovnání podkladu sádrovou stěrkou, tloušťky do 3 mm, plochy přes 0,25 do 0,5 m2 v místnostech výšky do 3,80 m</t>
  </si>
  <si>
    <t>předpoklad5=5,000 [A]</t>
  </si>
  <si>
    <t>108</t>
  </si>
  <si>
    <t>784161401</t>
  </si>
  <si>
    <t>Celoplošné vyhlazení podkladu sádrovou stěrkou v místnostech výšky do 3,80 m</t>
  </si>
  <si>
    <t>Celoplošné vyrovnání podkladu sádrovou stěrkou, tloušťky do 3 mm vyhlazením v místnostech výšky do 3,80 m</t>
  </si>
  <si>
    <t>4888.019=4 888,019 [A] 
A * 0.1Koeficient množství=488,802 [B]</t>
  </si>
  <si>
    <t>109</t>
  </si>
  <si>
    <t>784171101</t>
  </si>
  <si>
    <t>Zakrytí vnitřních podlah včetně pozdějšího odkrytí</t>
  </si>
  <si>
    <t>Zakrytí nemalovaných ploch (materiál ve specifikaci) včetně pozdějšího odkrytí podlah</t>
  </si>
  <si>
    <t>24.8=24,800 [A] 
1789.84=1 789,840 [B] 
Celkem: A+B=1 814,640 [C]</t>
  </si>
  <si>
    <t>1. V cenách nejsou započteny náklady na dodávku fólie, tyto se oceňují ve speifikaci.Ztratné lze stanovit ve výši 5%.</t>
  </si>
  <si>
    <t>111</t>
  </si>
  <si>
    <t>784171111</t>
  </si>
  <si>
    <t>Zakrytí vnitřních ploch stěn v místnostech výšky do 3,80 m</t>
  </si>
  <si>
    <t>Zakrytí nemalovaných ploch (materiál ve specifikaci) včetně pozdějšího odkrytí svislých ploch např. stěn, oken, dveří v místnostech výšky do 3,80</t>
  </si>
  <si>
    <t>2.NP 
2.01(0.9*2+3*1.2*2.03+3*1.5*2.03)=18,243 [A] 
2.02(2*0.9*2+2*0.95*2.03+8*1.2*2.03)=26,945 [B] 
2.03(2*0.9*2+9*1.2*2.03)=25,524 [C] 
2.04(2*0.9*2+10*1.2*2.03+2*0.95*2)=31,760 [D] 
2.05(0.9*2+4*1.2*2.03+4*1.5*2.03)=23,724 [E] 
2.06(2*0.9*2+4*1.2*2.03+4*1.5*2.03)=25,524 [F] 
2.07(0.9*2+1.1*2.03+7*1.5*2.03)=25,348 [G] 
2.08(2*1.6*2+16*0.9*2+6*0.6*2)=42,400 [H] 
2.10(0.9*2)=1,800 [I] 
2.11(0.7*2)=1,400 [J] 
2.12(0.7*2)=1,400 [K] 
Mezisoučet: A+B+C+D+E+F+G+H+I+J+K=224,068 [L] 
3.01(0.9*2+3*1.2*2.03+3*1.5*2.03)=18,243 [M] 
3.02(2*0.9*2+2*0.95*2.03+9*1.2*2.03)=29,381 [N] 
3.03(2*0.9*2+12*1.2*2.03)=32,832 [O] 
3.04(2*0.9*2+6*1.2*2.03+2*0.95*2)=22,016 [P] 
3.05(0.9*2+4*1.5*2.03+3*1.2*2.03)=21,288 [Q] 
3.06(0.9*2+2*1.5*2.03+3*1.2*2.03)=15,198 [R] 
3.07(0.9*2+1.1*2.03+7*1.5*2.03)=25,348 [S] 
3.08(2*1.6*2+16*0.9*2+6*0.6*2)=42,400 [T] 
3.09(0.9*2)=1,800 [U] 
3.10(0.7*2)=1,400 [V] 
3.11(0.7*2)=1,400 [W] 
Mezisoučet: M+N+O+P+Q+R+S+T+U+V+W=211,306 [X] 
4.01(2*0.9*2+2*0.95*2.03+9*1.2*2.03)=29,381 [Y] 
4.02(3*0.6*2+3*0.9*2+1.6*2+2*1.6*2)=18,600 [Z] 
Mezisoučet: Y+Z=47,981 [AA] 
5.01(3*0.6*2+3*0.9*2+1.6*2+2*1.6*2)=18,600 [AB] 
5.02(2*0.9*2+2*0.95*2.03+9*1.2*2.03)=29,381 [AC] 
Mezisoučet: AB+AC=47,981 [AD] 
Celkem: A+B+C+D+E+F+G+H+I+J+K+M+N+O+P+Q+R+S+T+U+V+W+Y+Z+AB+AC=531,336 [AE]</t>
  </si>
  <si>
    <t>113</t>
  </si>
  <si>
    <t>784181101</t>
  </si>
  <si>
    <t>Základní akrylátová jednonásobná penetrace podkladu v místnostech výšky do 3,80m</t>
  </si>
  <si>
    <t>Penetrace podkladu jednonásobná základní akrylátová v místnostech výšky do 3,80 m</t>
  </si>
  <si>
    <t>4888.019=4 888,019 [A]</t>
  </si>
  <si>
    <t>114</t>
  </si>
  <si>
    <t>784191007</t>
  </si>
  <si>
    <t>Čištění vnitřních ploch podlah po provedení malířských prací</t>
  </si>
  <si>
    <t>Čištění vnitřních ploch hrubý úklid po provedení malířských prací omytím podlah</t>
  </si>
  <si>
    <t>115</t>
  </si>
  <si>
    <t>784221101</t>
  </si>
  <si>
    <t>Dvojnásobné bílé malby  ze směsí za sucha dobře otěruvzdorných v místnostech do 3,80 m</t>
  </si>
  <si>
    <t>Malby z malířských směsí otěruvzdorných za sucha dvojnásobné, bílé za sucha otěruvzdorné dobře v místnostech výšky do 3,80 m</t>
  </si>
  <si>
    <t>116</t>
  </si>
  <si>
    <t>784221131</t>
  </si>
  <si>
    <t>Příplatek k cenám 2x maleb za sucha otěruvzdorných za provádění plochy do 5 m2</t>
  </si>
  <si>
    <t>Malby z malířských směsí otěruvzdorných za sucha Příplatek k cenám dvojnásobných maleb za zvýšenou pracnost při provádění malého rozsahu plochy do 5 m2</t>
  </si>
  <si>
    <t>117</t>
  </si>
  <si>
    <t>784221153</t>
  </si>
  <si>
    <t>Příplatek k cenám 2x maleb za sucha otěruvzdorných za barevnou malbu v odstínu středně sytém</t>
  </si>
  <si>
    <t>Malby z malířských směsí otěruvzdorných za sucha Příplatek k cenám dvojnásobných maleb na tónovacích automatech, v odstínu středně sytém</t>
  </si>
  <si>
    <t>786</t>
  </si>
  <si>
    <t>Dokončovací práce - čalounické úpravy</t>
  </si>
  <si>
    <t>119</t>
  </si>
  <si>
    <t>61124343-m2</t>
  </si>
  <si>
    <t>žaluzie Al interiérová bílá</t>
  </si>
  <si>
    <t>žaluzie Al interiérová bílá 78x118cm</t>
  </si>
  <si>
    <t>118</t>
  </si>
  <si>
    <t>786626121</t>
  </si>
  <si>
    <t>Montáž lamelové žaluzie vnitřní nebo do oken dvojitých kovových</t>
  </si>
  <si>
    <t>Montáž zastiňujících žaluzií  lamelových vnitřních nebo do oken dvojitých kovových</t>
  </si>
  <si>
    <t>2.NP 
2.013*1.2*2.03+3*1.5*2.03=16,443 [A] 
2.022*0.95*2.03+8*1.2*2.03=23,345 [B] 
2.039*1.2*2.03=21,924 [C] 
2.0410*1.2*2.03+2*0.95*2=28,160 [D] 
2.054*1.2*2.03+4*1.5*2.03=21,924 [E] 
2.064*1.2*2.03+4*1.5*2.03=21,924 [F] 
2.071.1*2.03+7*1.5*2.03=23,548 [G] 
2.084*1.4*2.03=11,368 [H] 
Mezisoučet: A+B+C+D+E+F+G+H=168,636 [I] 
3.013*1.2*2.03+3*1.5*2.03=16,443 [J] 
3.022*0.95*2.03+9*1.2*2.03=25,781 [K] 
3.0312*1.2*2.03=29,232 [L] 
3.046*1.2*2.03+2*0.95*2=18,416 [M] 
3.054*1.5*2.03+3*1.2*2.03=19,488 [N] 
3.062*1.5*2.03+3*1.2*2.03=13,398 [O] 
3.071.1*2.03+7*1.5*2.03=23,548 [P] 
3.084*1.4*2.03=11,368 [Q] 
Mezisoučet: J+K+L+M+N+O+P+Q=157,674 [R] 
4.012*0.95*2.03+9*1.2*2.03=25,781 [S] 
4.024*1.4*2.03=11,368 [T] 
Mezisoučet: S+T=37,149 [U] 
5.014*1.4*2.03=11,368 [V] 
5.022*0.95*2.03+9*1.2*2.03=25,781 [W] 
Mezisoučet: V+W=37,149 [X] 
Celkem: A+B+C+D+E+F+G+H+J+K+L+M+N+O+P+Q+S+T+V+W=400,608 [Y]</t>
  </si>
  <si>
    <t>1. Cenu-3111 lze použít pro jakýkoli rozměr žaluzie.</t>
  </si>
  <si>
    <t>120</t>
  </si>
  <si>
    <t>998786103</t>
  </si>
  <si>
    <t>Přesun hmot tonážní pro čalounické úpravy v objektech v do 24 m</t>
  </si>
  <si>
    <t>Přesun hmot pro čalounické úpravy  stanovený z hmotnosti přesunovaného materiálu vodorovná dopravní vzdálenost do 50 m v objektech výšky (hloubky) přes 12 do 24 m</t>
  </si>
  <si>
    <t>121</t>
  </si>
  <si>
    <t>998786181</t>
  </si>
  <si>
    <t>Příplatek k přesunu hmot tonážní 786 prováděný bez použití mechanizace</t>
  </si>
  <si>
    <t>Přesun hmot pro čalounické úpravy  stanovený z hmotnosti přesunovaného materiálu Příplatek k cenám za přesun prováděný bez použití mechanizace pro jakoukoliv výšku objektu</t>
  </si>
  <si>
    <t>122</t>
  </si>
  <si>
    <t>998786192</t>
  </si>
  <si>
    <t>Příplatek k přesunu hmot tonážní 786 za zvětšený přesun do 100 m</t>
  </si>
  <si>
    <t>Přesun hmot pro čalounické úpravy  stanovený z hmotnosti přesunovaného materiálu Příplatek k cenám za zvětšený přesun přes vymezenou největší dopravní vzdálenost do 100 m</t>
  </si>
  <si>
    <t>Lešení a stavební výtahy</t>
  </si>
  <si>
    <t>20</t>
  </si>
  <si>
    <t>949101111</t>
  </si>
  <si>
    <t>Lešení pomocné pro objekty pozemních staveb s lešeňovou podlahou v do 1,9 m zatížení do 150 kg/m2</t>
  </si>
  <si>
    <t>Lešení pomocné pracovní pro objekty pozemních staveb  pro zatížení do 150 kg/m2, o výšce lešeňové podlahy do 1,9 m</t>
  </si>
  <si>
    <t>2.NP 
2.0164.76=64,760 [A] 
2.0285.53=85,530 [B] 
2.0377.05=77,050 [C] 
2.04102.12=102,120 [D] 
2.0581.49=81,490 [E] 
2.0669.44=69,440 [F] 
2.0754.93=54,930 [G] 
2.08193.04=193,040 [H] 
2.105.44=5,440 [I] 
2.113.48=3,480 [J] 
2.123.48=3,480 [K] 
Mezisoučet: A+B+C+D+E+F+G+H+I+J+K=740,760 [L] 
3.0182.93=82,930 [M] 
3.0293.91=93,910 [N] 
3.03102.83=102,830 [O] 
3.0467.73=67,730 [P] 
3.0574.16=74,160 [Q] 
3.0642.56=42,560 [R] 
3.0754.65=54,650 [S] 
3.08193.04=193,040 [T] 
3.095.44=5,440 [U] 
3.103.48=3,480 [V] 
3.113.48=3,480 [W] 
Mezisoučet: M+N+O+P+Q+R+S+T+U+V+W=724,210 [X] 
4.0193.89=93,890 [Y] 
4.0280.95=80,950 [Z] 
Mezisoučet: Y+Z=174,840 [AA] 
5.0180.95=80,950 [AB] 
5.0293.88=93,880 [AC] 
Mezisoučet: AB+AC=174,830 [AD] 
Celkem: A+B+C+D+E+F+G+H+I+J+K+M+N+O+P+Q+R+S+T+U+V+W+Y+Z+AB+AC=1 814,640 [AE]</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</si>
  <si>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</si>
  <si>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</si>
  <si>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21</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</si>
  <si>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</si>
  <si>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</si>
  <si>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</si>
  <si>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</si>
  <si>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</si>
  <si>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</si>
  <si>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t>
  </si>
  <si>
    <t>998017003</t>
  </si>
  <si>
    <t>Přesun hmot s omezením mechanizace pro budovy v do 24 m</t>
  </si>
  <si>
    <t>Přesun hmot pro budovy občanské výstavby, bydlení, výrobu a služby  s omezením mechanizace vodorovná dopravní vzdálenost do 100 m pro budovy s jakoukoliv nosnou konstrukcí výšky přes 12 do 24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</si>
  <si>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</si>
  <si>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23</t>
  </si>
  <si>
    <t>998018011</t>
  </si>
  <si>
    <t>Příplatek k ručnímu přesunu hmot pro budovy zděné za zvětšený přesun ZKD 100 m</t>
  </si>
  <si>
    <t>Přesun hmot pro budovy občanské výstavby, bydlení, výrobu a služby  ruční - bez užití mechanizace Příplatek k cenám za ruční zvětšený přesun přes vymezenou největší dopravní vzdálenost za každých dalších i započatých 100 m</t>
  </si>
  <si>
    <t>DEM</t>
  </si>
  <si>
    <t>Bourací práce</t>
  </si>
  <si>
    <t>721</t>
  </si>
  <si>
    <t>Zdravotechnika - vnitřní kanalizace</t>
  </si>
  <si>
    <t>721110806</t>
  </si>
  <si>
    <t>Demontáž potrubí kameninové do DN 200</t>
  </si>
  <si>
    <t>Demontáž potrubí z kameninových trub  normálních nebo kyselinovzdorných přes 100 do DN 200</t>
  </si>
  <si>
    <t>Demontáž v instalačních kanálech 
2.NP 
2158.31=8,310 [A] 
2178.26=8,260 [B] 
2198.29=8,290 [C] 
2204=4,000 [D] 
2211.7=1,700 [E] 
228(3+4.525)+(3+3.3)=13,825 [F] 
Mezisoučet: A+B+C+D+E+F=44,385 [G] 
3.NP 
3443.45=3,450 [H] 
349(5.68+4.25)=9,930 [I] 
Mezisoučet: H+I=13,380 [J] 
Celkem: A+B+C+D+E+F+H+I=57,765 [K]</t>
  </si>
  <si>
    <t>722</t>
  </si>
  <si>
    <t>Zdravotechnika - vnitřní vodovod</t>
  </si>
  <si>
    <t>722130802</t>
  </si>
  <si>
    <t>Demontáž potrubí ocelové pozinkované závitové do DN 40</t>
  </si>
  <si>
    <t>Demontáž potrubí z ocelových trubek pozinkovaných  závitových přes 25 do DN 40</t>
  </si>
  <si>
    <t>723</t>
  </si>
  <si>
    <t>Zdravotechnika - vnitřní plynovod</t>
  </si>
  <si>
    <t>723120805</t>
  </si>
  <si>
    <t>Demontáž potrubí ocelové závitové svařované do DN 50</t>
  </si>
  <si>
    <t>Demontáž potrubí svařovaného z ocelových trubek závitových  přes 25 do DN 50</t>
  </si>
  <si>
    <t>733</t>
  </si>
  <si>
    <t>Ústřední vytápění - rozvodné potrubí</t>
  </si>
  <si>
    <t>733110806</t>
  </si>
  <si>
    <t>Demontáž potrubí ocelového závitového do DN 32</t>
  </si>
  <si>
    <t>Demontáž potrubí z trubek ocelových závitových  DN přes 15 do 32</t>
  </si>
  <si>
    <t>2.NP - prostor WC2*5.05 =10,100 [A] 
Celkem: A=10,100 [B]</t>
  </si>
  <si>
    <t>766411811</t>
  </si>
  <si>
    <t>Demontáž obložení stěn  panely, plochy do 1,5 m2</t>
  </si>
  <si>
    <t>1. Cenami nelze oceňovat demontáž obložení stěn výšky přes 2,5 m; tyto práce se oceňují cenami souboru cen 766 42-18 Demontáž obložení podhledů.</t>
  </si>
  <si>
    <t>766411822</t>
  </si>
  <si>
    <t>Demontáž truhlářského obložení stěn podkladových roštů</t>
  </si>
  <si>
    <t>Demontáž obložení stěn  podkladových roštů</t>
  </si>
  <si>
    <t>766812840-R</t>
  </si>
  <si>
    <t>Demontáž linek dřevěných nebo kovových - laboratorní pulty</t>
  </si>
  <si>
    <t>2.NP 
2154=4,000 [A] 
2174=4,000 [B] 
2194=4,000 [C] 
2202=2,000 [D] 
2211=1,000 [E] 
2287=7,000 [F] 
Mezisoučet: A+B+C+D+E+F=22,000 [G] 
3493=3,000 [H] 
3451=1,000 [I] 
3441=1,000 [J] 
Mezisoučet: H+I+J=5,000 [K] 
Celkem: A+B+C+D+E+F+H+I+J=27,000 [L]</t>
  </si>
  <si>
    <t>1. Pro volbu ceny demontáže kuchyňských linek je rozhodující délka horních skříněk.</t>
  </si>
  <si>
    <t>766825811</t>
  </si>
  <si>
    <t>Demontáž truhlářských vestavěných skříní jednokřídlových</t>
  </si>
  <si>
    <t>Demontáž nábytku vestavěného  skříní jednokřídlových</t>
  </si>
  <si>
    <t>767</t>
  </si>
  <si>
    <t>Konstrukce zámečnické</t>
  </si>
  <si>
    <t>767581803</t>
  </si>
  <si>
    <t>Demontáž podhledu tvarovaný plech</t>
  </si>
  <si>
    <t>Demontáž podhledů  tvarovaných plechů</t>
  </si>
  <si>
    <t>2.NP 
201 - el. odměřeno - D2/D6171.151=171,151 [A] 
201 - el. odměřeno - D623.67+36.94=60,610 [B] 
Mezisoučet: A+B=231,761 [C] 
301 - el. odměřeno - D2/D6171.151=171,151 [D] 
301 - el. odměřeno - D623.67+36.94=60,610 [E] 
Mezisoučet: D+E=231,761 [F] 
401 - el. odměřeno231.761=231,761 [G] 
Mezisoučet: G=231,761 [H] 
501 - el. odměřeno231.761=231,761 [I] 
Celkem: A+B+D+E+G+I=927,044 [J]</t>
  </si>
  <si>
    <t>767582800</t>
  </si>
  <si>
    <t>Demontáž roštu podhledu</t>
  </si>
  <si>
    <t>Demontáž podhledů  roštů</t>
  </si>
  <si>
    <t>767996801</t>
  </si>
  <si>
    <t>Demontáž atypických zámečnických konstrukcí rozebráním hmotnosti jednotlivých dílů do 50 kg</t>
  </si>
  <si>
    <t>KG</t>
  </si>
  <si>
    <t>Demontáž ostatních zámečnických konstrukcí  o hmotnosti jednotlivých dílů rozebráním do 50 kg</t>
  </si>
  <si>
    <t>Demontáž instalačních kanálů - cca 2,5kg/m´ 
2.NP 
2152.5*8.31=20,775 [A] 
2172.5*8.26=20,650 [B] 
2192.5*8.29=20,725 [C] 
2202.5*4=10,000 [D] 
2212.5*1.7=4,250 [E] 
2282.5*((3+4.525)+(3+3.3))=34,563 [F] 
Mezisoučet: A+B+C+D+E+F=110,963 [G] 
3.NP 
3442.5*3.45=8,625 [H] 
3492.5*(5.68+4.25)=24,825 [I] 
Mezisoučet: H+I=33,450 [J] 
Celkem: A+B+C+D+E+F+H+I=144,413 [K]</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</si>
  <si>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</si>
  <si>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771573810</t>
  </si>
  <si>
    <t>Demontáž podlah z dlaždic keramických lepených</t>
  </si>
  <si>
    <t>Demontáž podlah z dlaždic keramických  lepených</t>
  </si>
  <si>
    <t>31816.52=16,520 [A] 
Mezisoučet: A=16,520 [B] 
Celkem: A=16,520 [C]</t>
  </si>
  <si>
    <t>776201812</t>
  </si>
  <si>
    <t>Demontáž lepených povlakových podlah s podložkou ručně</t>
  </si>
  <si>
    <t>Demontáž povlakových podlahovin lepených ručně s podložkou</t>
  </si>
  <si>
    <t>2.NP 
201 - el. odměřeno171.151=171,151 [A] 
21559.34=59,340 [B] 
21625.04=25,040 [C] 
21759.62=59,620 [D] 
21816.7=16,700 [E] 
21959.37=59,370 [F] 
22041.51=41,510 [G] 
22163.93=63,930 [H] 
221A2.82=2,820 [I] 
2224.77=4,770 [J] 
222A8.76=8,760 [K] 
22369.33=69,330 [L] 
22868.3=68,300 [M] 
24564.75=64,750 [N] 
Mezisoučet: A+B+C+D+E+F+G+H+I+J+K+L+M+N=715,391 [O] 
301 - el. odměřeno - D2171.151=171,151 [P] 
31542.11=42,110 [Q] 
31638.03=38,030 [R] 
3176.04=6,040 [S] 
317A18.99=18,990 [T] 
33534.12=34,120 [U] 
33617.12=17,120 [V] 
33717.06=17,060 [W] 
34442.21=42,210 [X] 
34573.86=73,860 [Y] 
34815.7=15,700 [Z] 
34951.11=51,110 [AA] 
350/A/B/C/D4.21+3.4+3.38+4.25=15,240 [AB] 
35034.46=34,460 [AC] 
35150.86=50,860 [AD] 
35250.91=50,910 [AE] 
Mezisoučet: P+Q+R+S+T+U+V+W+X+Y+Z+AA+AB+AC+AD+AE=678,971 [AF] 
40180.95=80,950 [AG] 
44916.66=16,660 [AH] 
45016.7=16,700 [AI] 
45116.87=16,870 [AJ] 
4565.01=5,010 [AK] 
456A26.81=26,810 [AL] 
456B8.82=8,820 [AM] 
Mezisoučet: AG+AH+AI+AJ+AK+AL+AM=171,820 [AN] 
50180.95=80,950 [AO] 
54645.68=45,680 [AP] 
54746.37=46,370 [AQ] 
Mezisoučet: AO+AP+AQ=173,000 [AR] 
Celkem: A+B+C+D+E+F+G+H+I+J+K+L+M+N+P+Q+R+S+T+U+V+W+X+Y+Z+AA+AB+AC+AD+AE+AG+AH+AI+AJ+AK+AL+AM+AO+AP+AQ=1 739,182 [AS]</t>
  </si>
  <si>
    <t>776410811</t>
  </si>
  <si>
    <t>Odstranění soklíků a lišt pryžových nebo plastových</t>
  </si>
  <si>
    <t>Demontáž soklíků nebo lišt pryžových nebo plastových</t>
  </si>
  <si>
    <t>2.NP 
201 - el. odměřeno2.33+47.61+10.15+1.74+5.58+10.8+2*6.6+5.69+28.35-(2*1.6+16*0.9+6*0.6)=104,250 [A] 
2152*8.31+2*7.26-(0.8+0.9)=29,440 [B] 
2162*3.47+2*7.26-(2*0.8+0.9)=18,960 [C] 
2172*8.28+2*7.26-(0.8+0.9)=29,380 [D] 
2182*2.3+2*7.26-(0.8+0.9)=17,420 [E] 
2192*8.29+2*7.26-(2*0.8+0.9)=28,600 [F] 
2202*5.84+2*7.26-(0.8+0.9)=24,500 [G] 
2212*7.11+2*7.3-(0.8+0.9)=27,120 [H] 
221A2*1.15+2*2.6-(0.8)=6,700 [I] 
2222*1.99+2*2.6-(0.8+0.9)=7,480 [J] 
222A2*3.37+2*2.6-(0.8)=11,140 [K] 
2232*6.36+2*10.83-(2*0.9)=32,580 [L] 
2282*11.8+2*5.94-(2*0.9)=33,680 [M] 
2452*7.19+2*9.355-(0.9)=32,190 [N] 
Mezisoučet: A+B+C+D+E+F+G+H+I+J+K+L+M+N=403,440 [O] 
3012.33+47.61+10.15+1.74+5.58+10.8+2*6.6+5.69+28.35-(2*1.6+16*0.9+6*0.6)=104,250 [P] 
3152*5.92+2*7.26-(0.9)=25,460 [Q] 
3162*7.19+2*5.45-(0.9)=24,380 [R] 
3172*2+2*3.8-(3*0.9)=8,900 [S] 
317A2*5.09+2*3.8-(0.9)=16,880 [T] 
3352*5.77+2*5.94-(0.9)=22,520 [U] 
3362*2.92+2*5.94-(0.9)=16,820 [V] 
3372*2.92+2*5.94-(0.9)=16,820 [W] 
3442*6.71+2*6.48-(2*0.9)=24,580 [X] 
3452*7.11+2*10.8-(2*0.9)=34,020 [Y] 
3482*2.26+2*7.26-(0.9)=18,140 [Z] 
3492*7.1+2*7.26-(0.9)=27,820 [AA] 
350/A/B/C/D2*2.29+2*1.95+2*1.92+2*1.77+2*1.92+2*1.76+2*2.88+2*1.48-(3*0.6+0.8)=29,340 [AB] 
3502*5.05+2*7.26-(0.9+3*0.6+0.8)=21,120 [AC] 
3512*7.06+2*7.26-(0.8+1.25)=26,590 [AD] 
3522*7.06+2*7.26-(0.8+0.9)=26,940 [AE] 
Mezisoučet: P+Q+R+S+T+U+V+W+X+Y+Z+AA+AB+AC+AD+AE=444,580 [AF] 
4012*15.81+2*9.55-(8*0.9+1.6+2*1.1)=39,720 [AG] 
4492*2.33+2*7.26-(0.9)=18,280 [AH] 
4502*2.3+2*7.26-(0.9)=18,220 [AI] 
4512*2.35+2*7.26-(0.9)=18,320 [AJ] 
4562*2.17+2*2.5-(2*0.9)=7,540 [AK] 
456A2*5.8+2*4.66-(0.9)=20,020 [AL] 
456B2*3.53+2*2.5-(0.9)=11,160 [AM] 
Mezisoučet: AG+AH+AI+AJ+AK+AL+AM=133,260 [AN] 
5012*15.81+2*9.55-(8*0.9+1.6+2*1.1)=39,720 [AO] 
5462*6.43+2*7.22-(0.9)=26,400 [AP] 
5472*6.47+2*7.22-(0.9)=26,480 [AQ] 
Mezisoučet: AO+AP+AQ=92,600 [AR] 
Celkem: A+B+C+D+E+F+G+H+I+J+K+L+M+N+P+Q+R+S+T+U+V+W+X+Y+Z+AA+AB+AC+AD+AE+AG+AH+AI+AJ+AK+AL+AM+AO+AP+AQ=1 073,880 [AS]</t>
  </si>
  <si>
    <t>781413810</t>
  </si>
  <si>
    <t>Demontáž obkladů z obkladaček pórovinových lepených</t>
  </si>
  <si>
    <t>Demontáž obkladů z obkladaček pórovinových  lepených</t>
  </si>
  <si>
    <t>2.NP 
2151.67*(7.26+8.31+2*(0.1))-(0.9*1.67)=24,833 [A] 
2161.67*(3.47+7.26)-(0.8*1.67+0.9*1.67)=15,080 [B] 
2171.67*(8.28+7.26+4*0.1)-(0.8*1.67+0.9*1.67)=23,781 [C] 
2181.67*(2.3+7.26)-(0.8*1.67+0.9*1.67)=13,126 [D] 
2191.67*(8.29+7.26+4*0.1)-(0.8*1.67+0.9*1.67)=23,798 [E] 
2201.67*(5.84+7.13)=21,660 [F] 
2211.2*(0.68+0.68)=1,632 [G] 
2231.2*(2*0.35+0.85)=1,860 [H] 
2281.67*(11.49+4.38+0.59+(0.1+2*0.2))-2*(0.9*1.67)=25,317 [I] 
2451.2*1.121=1,345 [J] 
Mezisoučet: A+B+C+D+E+F+G+H+I+J=152,432 [K] 
3.NP 
3151.67*(5.92+2*7.26)-(0.9*1.67)=32,632 [L] 
3161.2*(1+0.5)=1,800 [M] 
317A1.2*1.2=1,440 [N] 
3181.2*1.2=1,440 [O] 
3361.2*1.2=1,440 [P] 
3441.2*1.2=1,440 [Q] 
3451.2*1.2=1,440 [R] 
3481.2*1.2=1,440 [S] 
3491.67*(7.1+2*7.26)-(0.9*1.67)=34,602 [T] 
3501.2*1.2=1,440 [U] 
3511.2*2*1.5=3,600 [V] 
3521.2*1.56=1,872 [W] 
Mezisoučet: L+M+N+O+P+Q+R+S+T+U+V+W=84,586 [X] 
4.NP 
4491.2*1.5=1,800 [Y] 
4501.2*1.5=1,800 [Z] 
4511.2*1.5=1,800 [AA] 
456A1.2*1.2=1,440 [AB] 
Mezisoučet: Y+Z+AA+AB=6,840 [AC] 
5.NP 
5471.2*1.5=1,800 [AD] 
Mezisoučet: AD=1,800 [AE] 
Celkem: A+B+C+D+E+F+G+H+I+J+L+M+N+O+P+Q+R+S+T+U+V+W+Y+Z+AA+AB+AD=245,658 [AF]</t>
  </si>
  <si>
    <t>Ostatní konstrukce a práce, bourání</t>
  </si>
  <si>
    <t>962031132</t>
  </si>
  <si>
    <t>Bourání příček z cihel pálených na MVC tl do 100 mm</t>
  </si>
  <si>
    <t>Bourání příček z cihel, tvárnic nebo příčkovek  z cihel pálených, plných nebo dutých na maltu vápennou nebo vápenocementovou, tl. do 100 mm</t>
  </si>
  <si>
    <t>2.NP 
215/2163.2*7.26-(0.8*2)=21,632 [A] 
217/2183.2*7.26=23,232 [B] 
219/2203.2*7.26-(0.8*2)=21,632 [C] 
221/221A/222/222A3.2*(6.71+2*2.6)-2*(0.8*2)=34,912 [D] 
2283.2*(1.27)=4,064 [E] 
Mezisoučet: A+B+C+D+E=105,472 [F] 
3.NP 
316/317A/3173.2*(7.19+3.8)-2*(0.9*2)=31,568 [G] 
315/3523.2*7.26=23,232 [H] 
351/3503.2*7.26=23,232 [I] 
349/3483.2*7.26=23,232 [J] 
350/A/B/C/D3.2*((0.825+1.2+0.1)+2*1.92+2.88+5.35)-(0.8*2+3*0.6*2)=40,224 [K] 
349/3483.2*7.26=23,232 [L] 
337/3363.2*5.94=19,008 [M] 
336/3353.2*5.94=19,008 [N] 
Mezisoučet: G+H+I+J+K+L+M+N=202,736 [O] 
4.NP 
449/4503.2*7.26=23,232 [P] 
450/4513.2*7.26=23,232 [Q] 
451/456A/B3.2*7.26=23,232 [R] 
456/A/B3.2*(5.8+2.5)-(2*0.9*2)=22,960 [S] 
Mezisoučet: P+Q+R+S=92,656 [T] 
5.NP 
546/5473.2*(0.64+5.6)=19,968 [U] 
Mezisoučet: U=19,968 [V] 
Celkem: A+B+C+D+E+G+H+I+J+K+L+M+N+P+Q+R+S+U=420,832 [W]</t>
  </si>
  <si>
    <t>962032230</t>
  </si>
  <si>
    <t>Bourání zdiva z cihel pálených nebo vápenopískových na MV nebo MVC do 1 m3</t>
  </si>
  <si>
    <t>Bourání zdiva nadzákladového z cihel nebo tvárnic  z cihel pálených nebo vápenopískových, na maltu vápennou nebo vápenocementovou, objemu do 1 m3</t>
  </si>
  <si>
    <t>2.NP 
2153.2*(0.17*0.92)=0,500 [A] 
2163.2*(0.17*0.92)=0,500 [B] 
2193.2*(0.17*0.92)=0,500 [C] 
2203.2*(0.17*0.93)=0,506 [D] 
2283.2*(0.17*0.92)=0,500 [E] 
Mezisoučet: A+B+C+D+E=2,506 [F] 
3.NP 
3173.2*(0.29*0.77)=0,715 [G] 
3493.2*(0.2*0.95)=0,608 [H] 
3513.2*(0.17*0.92)=0,500 [I] 
Mezisoučet: G+H+I=1,823 [J] 
5.NP 
546/5473.2*(0.92*0.79-0.4*0.4)=1,814 [K] 
Mezisoučet: K=1,814 [L] 
Celkem: A+B+C+D+E+G+H+I+K=6,143 [M]</t>
  </si>
  <si>
    <t>1. Bourání pilířů o průřezu přes 0,36 m2 se oceňuje příslušnými cenami -2230, -2231, -2240, -2241,-2253 a -2254 jako bourání zdiva nadzákladového cihelného.</t>
  </si>
  <si>
    <t>965043341</t>
  </si>
  <si>
    <t>Bourání podkladů pod dlažby betonových s potěrem nebo teracem tl do 100 mm pl přes 4 m2</t>
  </si>
  <si>
    <t>Bourání mazanin betonových s potěrem nebo teracem tl. do 100 mm, plochy přes 4 m2</t>
  </si>
  <si>
    <t>Odstranění nesoudržného podkladu pod krytinami - tl. cca 75mm 
0.075*1739.182=130,439 [A] 
Celkem: A=130,439 [B] 
B * 0.15Koeficient množství=19,566 [C]</t>
  </si>
  <si>
    <t>968072455</t>
  </si>
  <si>
    <t>Vybourání kovových dveřních zárubní pl do 2 m2</t>
  </si>
  <si>
    <t>Vybourání kovových rámů oken s křídly, dveřních zárubní, vrat, stěn, ostění nebo obkladů  dveřních zárubní, plochy do 2 m2</t>
  </si>
  <si>
    <t>2.NP 
D115*(0.9*2)+3*(0.8*2)=31,800 [A] 
Mezisoučet: A=31,800 [B] 
3.NP 
D116*(0.9*2)+1*(0.8*2)+3*(0.6*2)=34,000 [C] 
Mezisoučet: C=34,000 [D] 
4.NP 
D16*(0.9*2)=10,800 [E] 
Mezisoučet: E=10,800 [F] 
5.NP 
D12*(0.9*2)=3,600 [G] 
Mezisoučet: G=3,600 [H] 
Celkem: A+C+E+G=80,200 [I]</t>
  </si>
  <si>
    <t>1. V cenách -2244 až -2559 jsou započteny i náklady na vyvěšení křídel.  2. Cenou -2641 se oceňuje i vybourání nosné ocelové konstrukce pro sádrokartonové příčky.</t>
  </si>
  <si>
    <t>968072456</t>
  </si>
  <si>
    <t>Vybourání kovových dveřních zárubní pl přes 2 m2</t>
  </si>
  <si>
    <t>Vybourání kovových rámů oken s křídly, dveřních zárubní, vrat, stěn, ostění nebo obkladů  dveřních zárubní, plochy přes 2 m2</t>
  </si>
  <si>
    <t>3.NP 
D11*(1.25*2)=2,500 [A] 
Mezisoučet: A=2,500 [B] 
Celkem: A=2,500 [C]</t>
  </si>
  <si>
    <t>971033621</t>
  </si>
  <si>
    <t>Vybourání otvorů ve zdivu cihelném pl do 4 m2 na MVC nebo MV tl do 100 mm</t>
  </si>
  <si>
    <t>Vybourání otvorů ve zdivu základovém nebo nadzákladovém z cihel, tvárnic, příčkovek  z cihel pálených na maltu vápennou nebo vápenocementovou plochy do 4 m2, tl. do 100 mm</t>
  </si>
  <si>
    <t>2.NP(1*2.03)=2,030 [A]</t>
  </si>
  <si>
    <t>971033641</t>
  </si>
  <si>
    <t>Vybourání otvorů ve zdivu cihelném pl do 4 m2 na MVC nebo MV tl do 300 mm</t>
  </si>
  <si>
    <t>Vybourání otvorů ve zdivu základovém nebo nadzákladovém z cihel, tvárnic, příčkovek  z cihel pálených na maltu vápennou nebo vápenocementovou plochy do 4 m2, tl. do 300 mm</t>
  </si>
  <si>
    <t>3.NP2*(0.2*(0.85*2.05))=0,697 [A]</t>
  </si>
  <si>
    <t>971033651</t>
  </si>
  <si>
    <t>Vybourání otvorů ve zdivu cihelném pl do 4 m2 na MVC nebo MV tl do 600 mm</t>
  </si>
  <si>
    <t>Vybourání otvorů ve zdivu základovém nebo nadzákladovém z cihel, tvárnic, příčkovek  z cihel pálených na maltu vápennou nebo vápenocementovou plochy do 4 m2, tl. do 600 mm</t>
  </si>
  <si>
    <t>2.NP2*(0.37*(1*2.03))=1,502 [A]</t>
  </si>
  <si>
    <t>997</t>
  </si>
  <si>
    <t>Přesun sutě</t>
  </si>
  <si>
    <t>997013155</t>
  </si>
  <si>
    <t>Vnitrostaveništní doprava suti a vybouraných hmot pro budovy v do 18 m s omezením mechanizace</t>
  </si>
  <si>
    <t>Vnitrostaveništní doprava suti a vybouraných hmot  vodorovně do 50 m svisle s omezením mechanizace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</si>
  <si>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</si>
  <si>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</si>
  <si>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</si>
  <si>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</si>
  <si>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997013312</t>
  </si>
  <si>
    <t>Montáž a demontáž shozu suti v do 20 m</t>
  </si>
  <si>
    <t>Doprava suti shozem montáž a demontáž shozu výšky přes 10 do 20 m</t>
  </si>
  <si>
    <t>5.NP = +14,60015=15,000 [A]</t>
  </si>
  <si>
    <t>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t>
  </si>
  <si>
    <t>997013322</t>
  </si>
  <si>
    <t>Příplatek k shozu suti v do 20 m za první a ZKD den použití</t>
  </si>
  <si>
    <t>Doprava suti shozem montáž a demontáž shozu výšky Příplatek za první a každý další den použití shozu k ceně -3312</t>
  </si>
  <si>
    <t>997013501</t>
  </si>
  <si>
    <t>Odvoz suti a vybouraných hmot na skládku nebo meziskládku do 1 km se složením</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</si>
  <si>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</si>
  <si>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</si>
  <si>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</si>
  <si>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</si>
  <si>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</si>
  <si>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</si>
  <si>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</si>
  <si>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</si>
  <si>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96504334143.045=43,045 [A] 
Celkem: A=43,045 [B]</t>
  </si>
  <si>
    <t>1. Ceny uvedenévsouboru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</si>
  <si>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</si>
  <si>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</si>
  <si>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</si>
  <si>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96203113255.129=55,129 [A] 
96203223011.057=11,057 [B] 
971033621-6510.365+1.255+2.704=4,324 [C] 
Celkem: A+B+C=70,510 [D]</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</si>
  <si>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</si>
  <si>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</si>
  <si>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</si>
  <si>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968072455-4566.095+0.158=6,253 [A] 
PSV69.589=69,589 [B] 
Celkem: A+B=75,842 [C]</t>
  </si>
  <si>
    <t>TI 01</t>
  </si>
  <si>
    <t>Vzduchotechnika</t>
  </si>
  <si>
    <t>Bezbariérové WC a dvě kabinky ve 2.NP</t>
  </si>
  <si>
    <t>1.001</t>
  </si>
  <si>
    <t>Ventilátor radiál do kruh.potr. RM 200 N kovový</t>
  </si>
  <si>
    <t>KS</t>
  </si>
  <si>
    <t>1.001a</t>
  </si>
  <si>
    <t>Nastavitelný doběhový spínač DT3</t>
  </si>
  <si>
    <t>1.002</t>
  </si>
  <si>
    <t>Mřížka dveř. otvoru PT 445x82 bílá</t>
  </si>
  <si>
    <t>1.003</t>
  </si>
  <si>
    <t>Talířový ventil plastový ELK-160mm/odvodní/</t>
  </si>
  <si>
    <t>1.004</t>
  </si>
  <si>
    <t>Ohebná hadice Sonodec 25 - 160mm x10m</t>
  </si>
  <si>
    <t>1.005</t>
  </si>
  <si>
    <t>Odbočka oboustranná SPIRO 90° OBD 200/200</t>
  </si>
  <si>
    <t>1.006</t>
  </si>
  <si>
    <t>Přechod osový asymetr. 200 - 160</t>
  </si>
  <si>
    <t>1.007</t>
  </si>
  <si>
    <t>Odbočka jednostranná 90° 200 - 160</t>
  </si>
  <si>
    <t>1.008</t>
  </si>
  <si>
    <t>Oblouk SPIRO 90° segmentový D 160</t>
  </si>
  <si>
    <t>1.009</t>
  </si>
  <si>
    <t>Oblouk SPIRO 90° segmentový D 200</t>
  </si>
  <si>
    <t>1.010</t>
  </si>
  <si>
    <t>Spiro potrubí pozink D 160</t>
  </si>
  <si>
    <t>bm</t>
  </si>
  <si>
    <t>1.011</t>
  </si>
  <si>
    <t>Spiro potrubí pozink D 200</t>
  </si>
  <si>
    <t>Bezbariérové WC a dvě kabinky ve 3.NP</t>
  </si>
  <si>
    <t>2.001</t>
  </si>
  <si>
    <t>2.001a</t>
  </si>
  <si>
    <t>2.002</t>
  </si>
  <si>
    <t>2.003</t>
  </si>
  <si>
    <t>2.004</t>
  </si>
  <si>
    <t>2.005</t>
  </si>
  <si>
    <t>2.006</t>
  </si>
  <si>
    <t>2.007</t>
  </si>
  <si>
    <t>2.008</t>
  </si>
  <si>
    <t>2.009</t>
  </si>
  <si>
    <t>2.010</t>
  </si>
  <si>
    <t>2.011</t>
  </si>
  <si>
    <t>2.012</t>
  </si>
  <si>
    <t>Montážní, těsnící a spojovací materiál, společný pro zař.1 a 2</t>
  </si>
  <si>
    <t>Pomocné, přípravné a závěrečné vzduchotechnické práce</t>
  </si>
  <si>
    <t>9.1</t>
  </si>
  <si>
    <t>Náklady na dopravu VZT zařízení</t>
  </si>
  <si>
    <t>%</t>
  </si>
  <si>
    <t>9.2</t>
  </si>
  <si>
    <t>Pomocné konstrukce, lešení</t>
  </si>
  <si>
    <t>9.3</t>
  </si>
  <si>
    <t>Zednické výpomoci</t>
  </si>
  <si>
    <t>9.4</t>
  </si>
  <si>
    <t>Komplexní vyzkoušení</t>
  </si>
  <si>
    <t>9.5</t>
  </si>
  <si>
    <t>Zaregulování VZT</t>
  </si>
  <si>
    <t>9.6</t>
  </si>
  <si>
    <t>Zaškolení obsluhy</t>
  </si>
  <si>
    <t>9.7</t>
  </si>
  <si>
    <t>Vypracování provozního řádu vzduchotechnického zařízení</t>
  </si>
  <si>
    <t>TI 02</t>
  </si>
  <si>
    <t>Vnitřní vodovod a kanalizace</t>
  </si>
  <si>
    <t>340235212</t>
  </si>
  <si>
    <t>Zazdívka otvorů v příčkách nebo stěnách cihlami plnými pálenými plochy do 0,0225 m2, tloušťky přes 100 mm</t>
  </si>
  <si>
    <t>CS ÚRS 2018 02</t>
  </si>
  <si>
    <t>28+12+2=42,000 [A]</t>
  </si>
  <si>
    <t>Vodorovné konstrukce</t>
  </si>
  <si>
    <t>411386611</t>
  </si>
  <si>
    <t>Zabetonování prostupů v instalačních šachtách ve stropech železobetonových  ze suchých směsí, včetně bednění, odbednění, výztuže a zajištění potrubí skelnou vat</t>
  </si>
  <si>
    <t>Zabetonování prostupů v instalačních šachtách ve stropech železobetonových  ze suchých směsí, včetně bednění, odbednění, výztuže a zajištění potrubí skelnou vatou s folií (materiál v ceně), plochy do 0,09 m2</t>
  </si>
  <si>
    <t>611315201</t>
  </si>
  <si>
    <t>Vápenná omítka jednotlivých malých ploch hrubá na stropech, plochy jednotlivě do 0,09 m2</t>
  </si>
  <si>
    <t>612135101</t>
  </si>
  <si>
    <t>Hrubá výplň rýh maltou  jakékoli šířky rýhy ve stěnách</t>
  </si>
  <si>
    <t>0.1*9=0,900 [A] 
0.15*24.5=3,675 [B] 
Celkem: A+B=4,575 [C]</t>
  </si>
  <si>
    <t>612315221</t>
  </si>
  <si>
    <t>Vápenná omítka jednotlivých malých ploch štuková na stěnách, plochy jednotlivě do 0,09 m2</t>
  </si>
  <si>
    <t>6+12+2=20,000 [A]</t>
  </si>
  <si>
    <t>631312141</t>
  </si>
  <si>
    <t>Doplnění dosavadních mazanin prostým betonem  s dodáním hmot, bez potěru, plochy jednotlivě rýh v dosavadních mazaninách</t>
  </si>
  <si>
    <t>0.5*0.15*(6.5+4.5)=0,825 [A]</t>
  </si>
  <si>
    <t>713</t>
  </si>
  <si>
    <t>Izolace tepelné</t>
  </si>
  <si>
    <t>28377064</t>
  </si>
  <si>
    <t>izolace tepelná potrubí z pěnového polyetylenu 54 x 20 mm</t>
  </si>
  <si>
    <t>28377072</t>
  </si>
  <si>
    <t>izolace tepelná potrubí z pěnového polyetylenu 76 x 20 mm</t>
  </si>
  <si>
    <t>28377077.MLT</t>
  </si>
  <si>
    <t>izolace tepelná potrubí z pěnového polyetylenu 110 x 25 mm</t>
  </si>
  <si>
    <t>28377087</t>
  </si>
  <si>
    <t>izolace návleková na potrubí Mirelon AKUSTIK tl. 5 mm D 110</t>
  </si>
  <si>
    <t>8*1.2 Přepočtené koeficientem množství=9,600 [A]</t>
  </si>
  <si>
    <t>713463411</t>
  </si>
  <si>
    <t>Montáž izolace tepelné potrubí a ohybů tvarovkami nebo deskami  potrubními pouzdry návlekovými izolačními hadicemi potrubí a ohybů</t>
  </si>
  <si>
    <t>998713103</t>
  </si>
  <si>
    <t>Přesun hmot pro izolace tepelné stanovený z hmotnosti přesunovaného materiálu vodorovná dopravní vzdálenost do 50 m v objektech výšky přes 12 m do 24 m</t>
  </si>
  <si>
    <t>28615603.OSM</t>
  </si>
  <si>
    <t>HTRE čistící tvarovka DN110</t>
  </si>
  <si>
    <t>562312561</t>
  </si>
  <si>
    <t>přivzdušňovací ventil odpadní HL905 DN50/75 AL 12l/s</t>
  </si>
  <si>
    <t>721100911</t>
  </si>
  <si>
    <t>Opravy potrubí hrdlového  zazátkování hrdla kanalizačního potrubí</t>
  </si>
  <si>
    <t>721171803</t>
  </si>
  <si>
    <t>Demontáž potrubí z novodurových trub  odpadních nebo připojovacích do D 75</t>
  </si>
  <si>
    <t>12+10=22,000 [A]</t>
  </si>
  <si>
    <t>721171904</t>
  </si>
  <si>
    <t>Opravy odpadního potrubí plastového  vsazení odbočky do potrubí DN 75</t>
  </si>
  <si>
    <t>721171907</t>
  </si>
  <si>
    <t>Opravy odpadního potrubí plastového  vsazení odbočky do potrubí DN 160</t>
  </si>
  <si>
    <t>721171915</t>
  </si>
  <si>
    <t>Opravy odpadního potrubí plastového  propojení dosavadního potrubí DN 110</t>
  </si>
  <si>
    <t>721174006</t>
  </si>
  <si>
    <t>Potrubí z plastových trub polypropylenové svodné (ležaté) DN 125</t>
  </si>
  <si>
    <t>721174025</t>
  </si>
  <si>
    <t>Potrubí z plastových trub polypropylenové odpadní (svislé) DN 110</t>
  </si>
  <si>
    <t>721174043</t>
  </si>
  <si>
    <t>Potrubí z plastových trub polypropylenové připojovací DN 50</t>
  </si>
  <si>
    <t>721174044</t>
  </si>
  <si>
    <t>Potrubí z plastových trub polypropylenové připojovací DN 75</t>
  </si>
  <si>
    <t>721183803</t>
  </si>
  <si>
    <t>Demontáž potrubí z olověných trub  odpadních nebo připojovacích do D 54</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</si>
  <si>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</si>
  <si>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</si>
  <si>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</si>
  <si>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</si>
  <si>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</si>
  <si>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100</t>
  </si>
  <si>
    <t>721274126.R</t>
  </si>
  <si>
    <t>Montaž přivzdušňovací ventilu vnitřního odpadníhona potrubí do DN 110</t>
  </si>
  <si>
    <t>721290111</t>
  </si>
  <si>
    <t>Zkouška těsnosti kanalizace  v objektech vodou do DN 125</t>
  </si>
  <si>
    <t>5+36+3+32+3=79,000 [A]</t>
  </si>
  <si>
    <t>721290823</t>
  </si>
  <si>
    <t>Vnitrostaveništní přemístění vybouraných (demontovaných) hmot  vnitřní kanalizace vodorovně do 100 m v objektech výšky přes 12 do 24 m</t>
  </si>
  <si>
    <t>998721103</t>
  </si>
  <si>
    <t>Přesun hmot pro vnitřní kanalizace  stanovený z hmotnosti přesunovaného materiálu vodorovná dopravní vzdálenost do 50 m v objektech výšky přes 12 do 24 m</t>
  </si>
  <si>
    <t>722130801</t>
  </si>
  <si>
    <t>Demontáž potrubí z ocelových trubek pozinkovaných  závitových do DN 25</t>
  </si>
  <si>
    <t>722130901</t>
  </si>
  <si>
    <t>Opravy vodovodního potrubí z ocelových trubek pozinkovaných závitových zazátkování vývodu</t>
  </si>
  <si>
    <t>722130913</t>
  </si>
  <si>
    <t>Opravy vodovodního potrubí z ocelových trubek pozinkovaných závitových přeřezání ocelové trubky do DN 25</t>
  </si>
  <si>
    <t>722171933</t>
  </si>
  <si>
    <t>Výměna trubky, tvarovky, vsazení odbočky  na rozvodech vody z plastů D přes 20 do 25 mm</t>
  </si>
  <si>
    <t>722171934</t>
  </si>
  <si>
    <t>Výměna trubky, tvarovky, vsazení odbočky  na rozvodech vody z plastů D přes 25 do 32 mm</t>
  </si>
  <si>
    <t>722171935</t>
  </si>
  <si>
    <t>Výměna trubky, tvarovky, vsazení odbočky  na rozvodech vody z plastů D přes 32 do 40 mm</t>
  </si>
  <si>
    <t>722174002</t>
  </si>
  <si>
    <t>Potrubí z plastových trubek z polypropylenu (PPR) svařovaných polyfuzně PN 16 (SDR 7,4) D 20 x 2,8</t>
  </si>
  <si>
    <t>722174003</t>
  </si>
  <si>
    <t>Potrubí z plastových trubek z polypropylenu (PPR) svařovaných polyfuzně PN 16 (SDR 7,4) D 25 x 3,5</t>
  </si>
  <si>
    <t>722174004</t>
  </si>
  <si>
    <t>Potrubí z plastových trubek z polypropylenu (PPR) svařovaných polyfuzně PN 16 (SDR 7,4) D 32 x 4,4</t>
  </si>
  <si>
    <t>722174022</t>
  </si>
  <si>
    <t>Potrubí z plastových trubek z polypropylenu (PPR) svařovaných polyfuzně PN 20 (SDR 6) D 20 x 3,4</t>
  </si>
  <si>
    <t>722174023</t>
  </si>
  <si>
    <t>Potrubí z plastových trubek z polypropylenu (PPR) svařovaných polyfuzně PN 20 (SDR 6) D 25 x 4,2</t>
  </si>
  <si>
    <t>722181221</t>
  </si>
  <si>
    <t>Ochrana potrubí  termoizolačními trubicemi z pěnového polyetylenu PE přilepenými v příčných a podélných spojích, tloušťky izolace přes 6 do 9 mm, vnitřního prům</t>
  </si>
  <si>
    <t>Ochrana potrubí  termoizolačními trubicemi z pěnového polyetylenu PE přilepenými v příčných a podélných spojích, tloušťky izolace přes 6 do 9 mm, vnitřního průměru izolace DN do 22 mm</t>
  </si>
  <si>
    <t>722181222</t>
  </si>
  <si>
    <t>Ochrana potrubí  termoizolačními trubicemi z pěnového polyetylenu PE přilepenými v příčných a podélných spojích, tloušťky izolace přes 6 do 9 mm, vnitřního průměru izolace DN přes 22 do 45 mm</t>
  </si>
  <si>
    <t>722181241</t>
  </si>
  <si>
    <t>Ochrana potrubí  termoizolačními trubicemi z pěnového polyetylenu PE přilepenými v příčných a podélných spojích, tloušťky izolace přes 13 do 20 mm, vnitřního pr</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</si>
  <si>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</si>
  <si>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</si>
  <si>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</si>
  <si>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722190901</t>
  </si>
  <si>
    <t>Opravy ostatní  uzavření nebo otevření vodovodního potrubí při opravách včetně vypuštění a napuštění</t>
  </si>
  <si>
    <t>722220152</t>
  </si>
  <si>
    <t>Armatury s jedním závitem plastové (PPR) PN 20 (SDR 6) DN 20 x G 1/2</t>
  </si>
  <si>
    <t>722220161</t>
  </si>
  <si>
    <t>Armatury s jedním závitem plastové (PPR) PN 20 (SDR 6) DN 20 x G 1/2 (nástěnný komplet)</t>
  </si>
  <si>
    <t>SOUBOR</t>
  </si>
  <si>
    <t>722220231</t>
  </si>
  <si>
    <t>Armatury s jedním závitem přechodové tvarovky PPR, PN 20 (SDR 6) s kovovým závitem vnitřním přechodky dGK D 20 x G 1/2</t>
  </si>
  <si>
    <t>722220232</t>
  </si>
  <si>
    <t>Armatury s jedním závitem přechodové tvarovky PPR, PN 20 (SDR 6) s kovovým závitem vnitřním přechodky dGK D 25 x G 3/4</t>
  </si>
  <si>
    <t>722220233</t>
  </si>
  <si>
    <t>Armatury s jedním závitem přechodové tvarovky PPR, PN 20 (SDR 6) s kovovým závitem vnitřním přechodky dGK D 32 x G 1</t>
  </si>
  <si>
    <t>722220851</t>
  </si>
  <si>
    <t>Demontáž armatur závitových  s jedním závitem do G 3/4</t>
  </si>
  <si>
    <t>722220861</t>
  </si>
  <si>
    <t>Demontáž armatur závitových  se dvěma závity do G 3/4</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</si>
  <si>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</si>
  <si>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</si>
  <si>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</si>
  <si>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</si>
  <si>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</si>
  <si>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</si>
  <si>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722290226</t>
  </si>
  <si>
    <t>Zkoušky, proplach a desinfekce vodovodního potrubí  zkoušky těsnosti vodovodního potrubí závitového do DN 50</t>
  </si>
  <si>
    <t>30+2+13+28+10=83,000 [A]</t>
  </si>
  <si>
    <t>722290234</t>
  </si>
  <si>
    <t>Zkoušky, proplach a desinfekce vodovodního potrubí  proplach a desinfekce vodovodního potrubí do DN 80</t>
  </si>
  <si>
    <t>722290823</t>
  </si>
  <si>
    <t>Vnitrostaveništní přemístění vybouraných (demontovaných) hmot  vnitřní vodovod vodorovně do 100 m v objektech výšky přes 12 do 24 m</t>
  </si>
  <si>
    <t>998722103</t>
  </si>
  <si>
    <t>Přesun hmot pro vnitřní vodovod  stanovený z hmotnosti přesunovaného materiálu vodorovná dopravní vzdálenost do 50 m v objektech výšky přes 12 do 24 m</t>
  </si>
  <si>
    <t>725</t>
  </si>
  <si>
    <t>Zdravotechnika - zařizovací předměty</t>
  </si>
  <si>
    <t>551456271.WAT</t>
  </si>
  <si>
    <t>šetřič na vodovodní baterie RA6 antivandal WATERSAVERS</t>
  </si>
  <si>
    <t>551456273.WAT</t>
  </si>
  <si>
    <t>šetřič na toalety WC STOP WATERSAVERS</t>
  </si>
  <si>
    <t>551470478</t>
  </si>
  <si>
    <t>nádržka WC keramická s bočním napouštěnín 2771.2</t>
  </si>
  <si>
    <t>55147052NE</t>
  </si>
  <si>
    <t>madlo invalidní univerzální rovné, nerez 8971.4, pevné délky 550 mm</t>
  </si>
  <si>
    <t>55147053NE</t>
  </si>
  <si>
    <t>madlo invalidní univerzální rovné závěsné, nerez 8972.1, délky 600 mm</t>
  </si>
  <si>
    <t>55147056NE</t>
  </si>
  <si>
    <t>madlo invalidní univerzální rovné, nerez 8972.4, pevné délky 900 mm</t>
  </si>
  <si>
    <t>55147062NE</t>
  </si>
  <si>
    <t>madlo invalidní krakorcové sklopné, nerez 8971.5, délky 550 mm</t>
  </si>
  <si>
    <t>55147063NE</t>
  </si>
  <si>
    <t>madlo invalidní krakorcové sklopné, nerez 8972.5, délky 900 mm</t>
  </si>
  <si>
    <t>55147079</t>
  </si>
  <si>
    <t>držák toaletního papíru s krytem, chrom</t>
  </si>
  <si>
    <t>55147081</t>
  </si>
  <si>
    <t>zrcadlo s páčkou nastavitelné 600x450 mm, nerez 8971.7</t>
  </si>
  <si>
    <t>55147086</t>
  </si>
  <si>
    <t>zrcadlo nástěnné, pevné 550x810 mm vč. úchytů na zeď</t>
  </si>
  <si>
    <t>55166623</t>
  </si>
  <si>
    <t>koleno odpadní VARIO pro vzdálenost 70-220 mm</t>
  </si>
  <si>
    <t>55167381.LF</t>
  </si>
  <si>
    <t>sedátko klozetové duroplastové bílé s poklopem MIO 9271.1</t>
  </si>
  <si>
    <t>551673812</t>
  </si>
  <si>
    <t>sedátko klozetové duroplastové s poklopem bílé LYRA 9338.0</t>
  </si>
  <si>
    <t>55431080</t>
  </si>
  <si>
    <t>koš odpadkový nášlapný 5 litrů, leštěná nerez</t>
  </si>
  <si>
    <t>64211010.LFN</t>
  </si>
  <si>
    <t>kryt sifonu keramický bílý LYRA Plus pro umyvadlo 600 cm</t>
  </si>
  <si>
    <t>64211023.LFN</t>
  </si>
  <si>
    <t>Zdravotní umyvadlo MIO 1371.4 vel. 64 cm, bez přepadu, bílé</t>
  </si>
  <si>
    <t>642110460</t>
  </si>
  <si>
    <t>umyvadlo keramické závěsné LYRA Plus 1438.3 60 cm, bílé</t>
  </si>
  <si>
    <t>642320510</t>
  </si>
  <si>
    <t>klozet keramický kombinovaný hluboké splachování odpad vodorovný bílý LYRA Plus 2638.6</t>
  </si>
  <si>
    <t>64234212</t>
  </si>
  <si>
    <t>mísa keramická ke kombiklozetu bílá hluboké splachování, se zvýšenou výškou 500mm MIO 2471.6</t>
  </si>
  <si>
    <t>64241631.LFN</t>
  </si>
  <si>
    <t>bidet samostatně stojící 3238.1, bílý</t>
  </si>
  <si>
    <t>64294412</t>
  </si>
  <si>
    <t>WC souprava včetně kartáče a skleněné misky, chrom</t>
  </si>
  <si>
    <t>64294421</t>
  </si>
  <si>
    <t>háček na šaty</t>
  </si>
  <si>
    <t>725119112</t>
  </si>
  <si>
    <t>Zařízení záchodů montáž splachovačů ostatních typů nádržkových keramických s úspornou armaturou</t>
  </si>
  <si>
    <t>725119122</t>
  </si>
  <si>
    <t>Zařízení záchodů montáž klozetových mís kombi</t>
  </si>
  <si>
    <t>725210821</t>
  </si>
  <si>
    <t>Demontáž umyvadel  bez výtokových armatur umyvadel</t>
  </si>
  <si>
    <t>12+6=18,000 [A]</t>
  </si>
  <si>
    <t>725219102</t>
  </si>
  <si>
    <t>Umyvadla montáž umyvadel ostatních typů na šrouby do zdiva</t>
  </si>
  <si>
    <t>725239101</t>
  </si>
  <si>
    <t>Bidety montáž ostatních typů</t>
  </si>
  <si>
    <t>725291511</t>
  </si>
  <si>
    <t>Doplňky zařízení koupelen a záchodů  plastové dávkovač tekutého mýdla na 350 ml</t>
  </si>
  <si>
    <t>725291621</t>
  </si>
  <si>
    <t>Doplňky zařízení koupelen a záchodů  nerezové zásobník toaletních papírů d=300 mm</t>
  </si>
  <si>
    <t>725291631</t>
  </si>
  <si>
    <t>Doplňky zařízení koupelen a záchodů  nerezové zásobník papírových ručníků</t>
  </si>
  <si>
    <t>725310823</t>
  </si>
  <si>
    <t>Demontáž dřezů jednodílných  bez výtokových armatur vestavěných v kuchyňských sestavách</t>
  </si>
  <si>
    <t>725590813</t>
  </si>
  <si>
    <t>Vnitrostaveništní přemístění vybouraných (demontovaných) hmot  zařizovacích předmětů vodorovně do 100 m v objektech výšky přes 12 do 24 m</t>
  </si>
  <si>
    <t>725813111</t>
  </si>
  <si>
    <t>Ventily rohové bez připojovací trubičky nebo flexi hadičky G 1/2</t>
  </si>
  <si>
    <t>725820802</t>
  </si>
  <si>
    <t>Demontáž baterií  stojánkových do 1 otvoru</t>
  </si>
  <si>
    <t>725820803</t>
  </si>
  <si>
    <t>Demontáž baterií  stojánkových do 2 nebo do 3 otvorů</t>
  </si>
  <si>
    <t>725822611</t>
  </si>
  <si>
    <t>Baterie umyvadlové stojánkové pákové bez výpusti</t>
  </si>
  <si>
    <t>725822611.LR</t>
  </si>
  <si>
    <t>Baterie umyvadlová stojánková páková bez výpusti s lékařskou ručkou</t>
  </si>
  <si>
    <t>725823111</t>
  </si>
  <si>
    <t>Baterie bidetové stojánkové pákové bez výpusti</t>
  </si>
  <si>
    <t>725860811</t>
  </si>
  <si>
    <t>Demontáž zápachových uzávěrek pro zařizovací předměty  jednoduchých</t>
  </si>
  <si>
    <t>12+6+28=46,000 [A]</t>
  </si>
  <si>
    <t>725861102</t>
  </si>
  <si>
    <t>Zápachové uzávěrky zařizovacích předmětů pro umyvadla DN 40</t>
  </si>
  <si>
    <t>725861312</t>
  </si>
  <si>
    <t>Zápachové uzávěrky zařizovacích předmětů pro umyvadla podomítkové DN 40/50</t>
  </si>
  <si>
    <t>725863311</t>
  </si>
  <si>
    <t>Zápachové uzávěrky zařizovacích předmětů pro bidety DN 40</t>
  </si>
  <si>
    <t>725980122R</t>
  </si>
  <si>
    <t>Dvířka revizní kovová 150x300 mm pro montáž do stěny nebo obkladu</t>
  </si>
  <si>
    <t>998725103</t>
  </si>
  <si>
    <t>Přesun hmot pro zařizovací předměty  stanovený z hmotnosti přesunovaného materiálu vodorovná dopravní vzdálenost do 50 m v objektech výšky přes 12 do 24 m</t>
  </si>
  <si>
    <t>727</t>
  </si>
  <si>
    <t>Zdravotechnika - požární ochrana</t>
  </si>
  <si>
    <t>727121103</t>
  </si>
  <si>
    <t>Protipožární ochranné manžety z jedné strany dělící konstrukce požární odolnost EI 90 D 50</t>
  </si>
  <si>
    <t>727121105</t>
  </si>
  <si>
    <t>Protipožární ochranné manžety z jedné strany dělící konstrukce požární odolnost EI 90 D 75</t>
  </si>
  <si>
    <t>727121107</t>
  </si>
  <si>
    <t>Protipožární ochranné manžety z jedné strany dělící konstrukce požární odolnost EI 90 D 110</t>
  </si>
  <si>
    <t>123</t>
  </si>
  <si>
    <t>784211101</t>
  </si>
  <si>
    <t>Malby z malířských směsí otěruvzdorných za mokra dvojnásobné, bílé za mokra otěruvzdorné výborně v místnostech výšky do 3,80 m</t>
  </si>
  <si>
    <t>3.0+6.0=9,000 [A]</t>
  </si>
  <si>
    <t>941111121</t>
  </si>
  <si>
    <t>Montáž lešení řadového trubkového lehkého pracovního s podlahami  s provozním zatížením tř. 3 do 200 kg/m2 šířky tř. W09 přes 0,9 do 1,2 m, výšky do 10 m</t>
  </si>
  <si>
    <t>7*1.2=8,400 [A]</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</si>
  <si>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</si>
  <si>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</si>
  <si>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</si>
  <si>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8.4*14 Přepočtené koeficientem množství=117,600 [A]</t>
  </si>
  <si>
    <t>941111821</t>
  </si>
  <si>
    <t>Demontáž lešení řadového trubkového lehkého pracovního s podlahami  s provozním zatížením tř. 3 do 200 kg/m2 šířky tř. W09 přes 0,9 do 1,2 m, výšky do 10 m</t>
  </si>
  <si>
    <t>965043421</t>
  </si>
  <si>
    <t>Bourání mazanin betonových s potěrem nebo teracem tl. do 150 mm, plochy do 1 m2</t>
  </si>
  <si>
    <t>0.5*0.10*6.5=0,325 [A] 
0.5*0.15*4.5=0,338 [B] 
Celkem: A+B=0,663 [C]</t>
  </si>
  <si>
    <t>971033231</t>
  </si>
  <si>
    <t>Vybourání otvorů ve zdivu základovém nebo nadzákladovém z cihel, tvárnic, příčkovek  z cihel pálených na maltu vápennou nebo vápenocementovou plochy do 0,0225 m</t>
  </si>
  <si>
    <t>Vybourání otvorů ve zdivu základovém nebo nadzákladovém z cihel, tvárnic, příčkovek  z cihel pálených na maltu vápennou nebo vápenocementovou plochy do 0,0225 m2, tl. do 150 mm</t>
  </si>
  <si>
    <t>973031334</t>
  </si>
  <si>
    <t>Vysekání výklenků nebo kapes ve zdivu z cihel  na maltu vápennou nebo vápenocementovou kapes, plochy do 0,16 m2, hl. do 150 mm</t>
  </si>
  <si>
    <t>974031143</t>
  </si>
  <si>
    <t>Vysekání rýh ve zdivu cihelném na maltu vápennou nebo vápenocementovou  do hl. 70 mm a šířky do 100 mm</t>
  </si>
  <si>
    <t>974031154</t>
  </si>
  <si>
    <t>Vysekání rýh ve zdivu cihelném na maltu vápennou nebo vápenocementovou  do hl. 100 mm a šířky do 150 mm</t>
  </si>
  <si>
    <t>977151117</t>
  </si>
  <si>
    <t>Jádrové vrty diamantovými korunkami do stavebních materiálů (železobetonu, betonu, cihel, obkladů, dlažeb, kamene) průměru přes 80 do 90 mm</t>
  </si>
  <si>
    <t>3*0.15=0,450 [A]</t>
  </si>
  <si>
    <t>977151122</t>
  </si>
  <si>
    <t>Jádrové vrty diamantovými korunkami do stavebních materiálů (železobetonu, betonu, cihel, obkladů, dlažeb, kamene) průměru přes 120 do 130 mm</t>
  </si>
  <si>
    <t>5*0.15=0,750 [A]</t>
  </si>
  <si>
    <t>3.772*9 Přepočtené koeficientem množství=33,948 [A]</t>
  </si>
  <si>
    <t>TI 03</t>
  </si>
  <si>
    <t>Ústřední vytápění</t>
  </si>
  <si>
    <t>733110808</t>
  </si>
  <si>
    <t>Demontáž potrubí ocelového závitového do DN 50</t>
  </si>
  <si>
    <t>Demontáž potrubí z trubek ocelových závitových  DN přes 32 do 50</t>
  </si>
  <si>
    <t>úprava trasy v 2.NP2*7=14,000 [A]</t>
  </si>
  <si>
    <t>733111106</t>
  </si>
  <si>
    <t>Potrubí ocelové závitové bezešvé běžné nízkotlaké DN 32</t>
  </si>
  <si>
    <t>Potrubí z trubek ocelových závitových  bezešvých běžných nízkotlakých DN 32</t>
  </si>
  <si>
    <t>733191916</t>
  </si>
  <si>
    <t>Zaslepení potrubí ocelového závitového zavařením a skováním DN 32</t>
  </si>
  <si>
    <t>Opravy rozvodů potrubí z trubek ocelových  závitových normálních i zesílených zaslepení skováním a zavařením DN 32</t>
  </si>
  <si>
    <t>úprava trasy v 2.NP2*2=4,000 [A]</t>
  </si>
  <si>
    <t>733191926</t>
  </si>
  <si>
    <t>Navaření odbočky na potrubí ocelové závitové DN 32</t>
  </si>
  <si>
    <t>Opravy rozvodů potrubí z trubek ocelových  závitových normálních i zesílených navaření odbočky na stávající potrubí, odbočka DN 32</t>
  </si>
  <si>
    <t>733890803</t>
  </si>
  <si>
    <t>Přemístění potrubí demontovaného vodorovně do 100 m v objektech výšky přes 6 do 24 m</t>
  </si>
  <si>
    <t>Vnitrostaveništní přemístění vybouraných (demontovaných) hmot rozvodů potrubí  vodorovně do 100 m v objektech výšky přes 6 do 24 m</t>
  </si>
  <si>
    <t>998733103</t>
  </si>
  <si>
    <t>Přesun hmot tonážní pro rozvody potrubí v objektech v do 24 m</t>
  </si>
  <si>
    <t>Přesun hmot pro rozvody potrubí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</si>
  <si>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</si>
  <si>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</si>
  <si>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</si>
  <si>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55128134</t>
  </si>
  <si>
    <t>termostatická hlava kapalinová pro radiátorové tělesa s integrovaným ventilem</t>
  </si>
  <si>
    <t>734291951-\R</t>
  </si>
  <si>
    <t>Výměna hlavice ručního a termostatického ovládání</t>
  </si>
  <si>
    <t>Opravy armatur závitových výměna hlavic ručního a termostatického ovládání</t>
  </si>
  <si>
    <t>předpokládané množství30=30,000 [A]</t>
  </si>
  <si>
    <t>998734103</t>
  </si>
  <si>
    <t>Přesun hmot tonážní pro armatury v objektech v do 24 m</t>
  </si>
  <si>
    <t>Přesun hmot pro armatury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</si>
  <si>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</si>
  <si>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998734181</t>
  </si>
  <si>
    <t>Příplatek k přesunu hmot tonážní 734 prováděný bez použití mechanizace</t>
  </si>
  <si>
    <t>Přesun hmot pro armatury  stanovený z hmotnosti přesunovaného materiálu Příplatek k cenám za přesun prováděný bez použití mechanizace pro jakoukoliv výšku objektu</t>
  </si>
  <si>
    <t>998734193</t>
  </si>
  <si>
    <t>Příplatek k přesunu hmot tonážní 734 za zvětšený přesun do 500 m</t>
  </si>
  <si>
    <t>Přesun hmot pro armatury  stanovený z hmotnosti přesunovaného materiálu Příplatek k cenám za zvětšený přesun přes vymezenou největší dopravní vzdálenost do 500 m</t>
  </si>
  <si>
    <t>735</t>
  </si>
  <si>
    <t>Ústřední vytápění - otopná tělesa</t>
  </si>
  <si>
    <t>735000912</t>
  </si>
  <si>
    <t>Vyregulování ventilu nebo kohoutu dvojregulačního s termostatickým ovládáním</t>
  </si>
  <si>
    <t>Regulace otopného systému při opravách  vyregulování dvojregulačních ventilů a kohoutů s termostatickým ovládáním</t>
  </si>
  <si>
    <t>předpokládané množství45=45,000 [A]</t>
  </si>
  <si>
    <t>783601327</t>
  </si>
  <si>
    <t>Odmaštění článkových otopných těles ředidlovým odmašťovačem před provedením nátěru</t>
  </si>
  <si>
    <t>Příprava podkladu otopných těles před provedením nátěrů článkových odmaštěním rozpouštědlovým</t>
  </si>
  <si>
    <t>1 těleso cca 16 článků b-150mm/v-600/ - plocha jednoho článku 0,24m2 
2.NP27*(16*0.24)=103,680 [A] 
3.NP27*(16*0.24)=103,680 [B] 
4.NP6*(16*0.24)=23,040 [C] 
5.NP6*(16*0.24)=23,040 [D] 
Celkem: A+B+C+D=253,440 [E]</t>
  </si>
  <si>
    <t>783601421</t>
  </si>
  <si>
    <t>Ometení článkových otopných těles před provedením nátěru</t>
  </si>
  <si>
    <t>Příprava podkladu otopných těles před provedením nátěrů článkových očištění ometením</t>
  </si>
  <si>
    <t>783601715</t>
  </si>
  <si>
    <t>Odmaštění ředidlovým odmašťovačem potrubí DN do 50 mm</t>
  </si>
  <si>
    <t>Příprava podkladu armatur a kovových potrubí před provedením nátěru potrubí do DN 50 mm odmaštěním, odmašťovačem ředidlovým</t>
  </si>
  <si>
    <t>2.NP150=150,000 [A] 
3.NP150=150,000 [B] 
4.NP30=30,000 [C] 
5.NP30=30,000 [D] 
Celkem: A+B+C+D=360,000 [E]</t>
  </si>
  <si>
    <t>783601733</t>
  </si>
  <si>
    <t>Odmaštění ředidlovým odmašťovačem potrubí DN do 100 mm</t>
  </si>
  <si>
    <t>Příprava podkladu armatur a kovových potrubí před provedením nátěru potrubí přes DN 50 do DN 100 mm odmaštěním, odmašťovačem ředidlovým</t>
  </si>
  <si>
    <t>783606813</t>
  </si>
  <si>
    <t>Odstranění nátěrů z článkových otopných těles odstraňovačem nátěrů</t>
  </si>
  <si>
    <t>Odstranění nátěrů z otopných těles článkových odstraňovačem nátěrů s obroušením</t>
  </si>
  <si>
    <t>783606863</t>
  </si>
  <si>
    <t>Odstranění nátěrů z potrubí DN do 50 mm odstraňovačem nátěrů</t>
  </si>
  <si>
    <t>Odstranění nátěrů z armatur a kovových potrubí potrubí do DN 50 mm odstraňovačem nátěrů</t>
  </si>
  <si>
    <t>783606868</t>
  </si>
  <si>
    <t>Odstranění nátěrů z potrubí DN do 100 mm odstraňovačem nátěrů</t>
  </si>
  <si>
    <t>Odstranění nátěrů z armatur a kovových potrubí potrubí přes DN 50 do DN 100 mm odstraňovačem nátěrů</t>
  </si>
  <si>
    <t>783614111</t>
  </si>
  <si>
    <t>Základní jednonásobný syntetický nátěr článkových otopných těles</t>
  </si>
  <si>
    <t>Základní nátěr otopných těles jednonásobný článkových syntetický</t>
  </si>
  <si>
    <t>783614653</t>
  </si>
  <si>
    <t>Základní antikorozní jednonásobný syntetický samozákladující potrubí DN do 50 mm</t>
  </si>
  <si>
    <t>Základní antikorozní nátěr armatur a kovových potrubí jednonásobný potrubí do DN 50 mm syntetický samozákladující</t>
  </si>
  <si>
    <t>783614663</t>
  </si>
  <si>
    <t>Základní antikorozní jednonásobný syntetický samozákladující potrubí DN do 100 mm</t>
  </si>
  <si>
    <t>Základní antikorozní nátěr armatur a kovových potrubí jednonásobný potrubí přes DN 50 do DN 100 mm syntetický samozákladující</t>
  </si>
  <si>
    <t>783617117</t>
  </si>
  <si>
    <t>Krycí dvojnásobný syntetický nátěr článkových otopných těles</t>
  </si>
  <si>
    <t>Krycí nátěr (email) otopných těles článkových dvojnásobný syntetický</t>
  </si>
  <si>
    <t>783617611</t>
  </si>
  <si>
    <t>Krycí dvojnásobný syntetický nátěr potrubí DN do 50 mm</t>
  </si>
  <si>
    <t>Krycí nátěr (email) armatur a kovových potrubí potrubí do DN 50 mm dvojnásobný syntetický standardní</t>
  </si>
  <si>
    <t>783617631</t>
  </si>
  <si>
    <t>Krycí dvojnásobný syntetický nátěr potrubí DN do 100 mm</t>
  </si>
  <si>
    <t>Krycí nátěr (email) armatur a kovových potrubí potrubí přes DN 50 do DN 100 mm dvojnásobný syntetický standardní</t>
  </si>
  <si>
    <t>TI 04</t>
  </si>
  <si>
    <t>Elektroinstalace - Silnoproud</t>
  </si>
  <si>
    <t>Hrubá výplň rýh ve stěnách maltou jakékoli šířky rýhy</t>
  </si>
  <si>
    <t>CS ÚRS 2017 02</t>
  </si>
  <si>
    <t>Hrubá výplň rýh maltou jakékoli šířky rýhy ve stěnách</t>
  </si>
  <si>
    <t>0.07*350=24,500 [A]</t>
  </si>
  <si>
    <t>1. V cenách nejsou započteny náklady na omítku rýh, tyto se ocení příšlušnými cenami tohoto      katalogu.</t>
  </si>
  <si>
    <t>741</t>
  </si>
  <si>
    <t>Elektroinstalace - silnoproud</t>
  </si>
  <si>
    <t>101105</t>
  </si>
  <si>
    <t>kabel CYKY 3x1,5</t>
  </si>
  <si>
    <t>101106</t>
  </si>
  <si>
    <t>kabel CYKY 3x2,5</t>
  </si>
  <si>
    <t>210010301</t>
  </si>
  <si>
    <t>krabice přístrojová bez zapojení</t>
  </si>
  <si>
    <t>210020133</t>
  </si>
  <si>
    <t>kabelový rošt do š.40cm</t>
  </si>
  <si>
    <t>210020151</t>
  </si>
  <si>
    <t>stojina nebo závěs s výložníky zesílené provedení</t>
  </si>
  <si>
    <t>210110041</t>
  </si>
  <si>
    <t>spínač zapuštěný vč.zapojení 1pólový/řazení 1</t>
  </si>
  <si>
    <t>210110043</t>
  </si>
  <si>
    <t>přepínač zapuštěný vč.zapojení sériový/řazení 5-5A</t>
  </si>
  <si>
    <t>210111012</t>
  </si>
  <si>
    <t>zásuvka domovní zapuštěná vč.zapojení průběžně</t>
  </si>
  <si>
    <t>210120451</t>
  </si>
  <si>
    <t>jistič vč.zapojení 3pól/25A</t>
  </si>
  <si>
    <t>210201002</t>
  </si>
  <si>
    <t>svítidlo zářivkové bytové stropní/2 zdroje</t>
  </si>
  <si>
    <t>210810048</t>
  </si>
  <si>
    <t>kabel(-CYKY) pevně uložený do 3x6/4x4/7x2,5</t>
  </si>
  <si>
    <t>210990001</t>
  </si>
  <si>
    <t>nouzové přivolání pomoci</t>
  </si>
  <si>
    <t>311115</t>
  </si>
  <si>
    <t>krabice univerzální/přístrojová</t>
  </si>
  <si>
    <t>364042</t>
  </si>
  <si>
    <t>DZ 60X100  ŽLAB KABELOVÝ DRÁTĚNÝ  BASOR/ŽÁROVÝ ZIN</t>
  </si>
  <si>
    <t>364121</t>
  </si>
  <si>
    <t>DZDS 100/B  PODPĚRA NA STĚNU  POZINKOVÁNO SENDZIM</t>
  </si>
  <si>
    <t>409011</t>
  </si>
  <si>
    <t>spínač 10A/250Vstř design TANGO řaz.1</t>
  </si>
  <si>
    <t>409021</t>
  </si>
  <si>
    <t>přepínač 10A/250Vstř design TANGO řaz.5</t>
  </si>
  <si>
    <t>420006</t>
  </si>
  <si>
    <t>zásuvka 16A/250Vstř design Tango bezŠr clonk</t>
  </si>
  <si>
    <t>420091</t>
  </si>
  <si>
    <t>rámeček pro 1 přístroj</t>
  </si>
  <si>
    <t>435025</t>
  </si>
  <si>
    <t>jistič LTN-25B-3 3pól/ch.B/ 25A/10kA</t>
  </si>
  <si>
    <t>509411</t>
  </si>
  <si>
    <t>svít."A" LED 42W,přisazené, 5270lm,Ra-85,mikropiramidová optika</t>
  </si>
  <si>
    <t>svít."B1" LED 27W,vestavné,3300lm,Ra-80,opál</t>
  </si>
  <si>
    <t>svít."B2" LED asymetr 32W,3350lm,Ra-80-osv.tabule</t>
  </si>
  <si>
    <t>svít."C" LED 20W,vestavné,2700lm,Ra-80,opál,kruh</t>
  </si>
  <si>
    <t>900001</t>
  </si>
  <si>
    <t>Nouzové přivolání pomoci WC invalidé-nouz.+reset.tlačítko, zdroj, signalizace, bzučák</t>
  </si>
  <si>
    <t>973011161</t>
  </si>
  <si>
    <t>Vysekání kapes ve stěnách nebo stropech z betonu lehkého do 100x100x500 mm</t>
  </si>
  <si>
    <t>Vysekání kapes ve stěnách a stropech z lehkých betonů  do 100x100x50 mm</t>
  </si>
  <si>
    <t>974031122</t>
  </si>
  <si>
    <t>Vysekání rýh ve zdivu cihelném hl do 30 mm š do 70 mm</t>
  </si>
  <si>
    <t>Vysekání rýh ve zdivu cihelném na maltu vápennou nebo vápenocementovou do hl. 30 mm a šířky do 70 mm</t>
  </si>
  <si>
    <t>997013154</t>
  </si>
  <si>
    <t>Vnitrostaveništní doprava suti a vybouraných hmot pro budovy v do 15 m s omezením mechanizace</t>
  </si>
  <si>
    <t>Vnitrostaveništní doprava suti a vybouraných hmot vodorovně do 50 m svisle s omezením mechanizace pro budovy a haly výšky přes 12 do 15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</si>
  <si>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</si>
  <si>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Vnitrostaveništní doprava suti a vybouraných hmot vodorovně do 50 m Příplatek k cenám -3111 až -3217 za zvětšenou vodorovnou dopravu přes vymezenou dopravní vzdálenost za každých dalších i započatých 10 m</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</si>
  <si>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</si>
  <si>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</si>
  <si>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Odvoz suti a vybouraných hmot na skládku nebo meziskládku se složením, na vzdálenost Příplatek k ceně za každý další i započatý 1 km přes 1 km</t>
  </si>
  <si>
    <t>Poplatek za uložení stavebního odpadu cihelného na skládce (skládkovné)</t>
  </si>
  <si>
    <t>Poplatek za uložení stavebního odpadu na skládce (skládkovné) cihelného</t>
  </si>
  <si>
    <t>1. Ceny uvedené vsouboru lze po dohodě upravit podle místních podmínek.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</si>
  <si>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D2</t>
  </si>
  <si>
    <t>Rozpis rozvaděče R2.4</t>
  </si>
  <si>
    <t>montáž rozvaděče</t>
  </si>
  <si>
    <t>revize rozvaděče</t>
  </si>
  <si>
    <t>podružný materiál</t>
  </si>
  <si>
    <t>415062</t>
  </si>
  <si>
    <t>vypínač MSO-32-3 32A/AC250V/3pol na lištu</t>
  </si>
  <si>
    <t>434323</t>
  </si>
  <si>
    <t>jistič LTN-10B-1 1pól/ch.B/ 10A/10kA</t>
  </si>
  <si>
    <t>438023</t>
  </si>
  <si>
    <t>proud chránič+jistič 2p/1+N OLI-16B-N1-030AC</t>
  </si>
  <si>
    <t>472207</t>
  </si>
  <si>
    <t>svodič 3+Npól SVC-350-3N-MZ 350V/20kA typ2</t>
  </si>
  <si>
    <t>764713</t>
  </si>
  <si>
    <t>skříň plast 3x18M/500x400x210mm/IP65 nást   VP54G</t>
  </si>
  <si>
    <t>781172</t>
  </si>
  <si>
    <t>sběrnice hřebenová S3L-160-10mm2 3x3vývod kolíky</t>
  </si>
  <si>
    <t>D3</t>
  </si>
  <si>
    <t>Rozpis rozvaděče R3.4</t>
  </si>
  <si>
    <t>HZS</t>
  </si>
  <si>
    <t>Hodinové zúčtovací sazby</t>
  </si>
  <si>
    <t>210990011</t>
  </si>
  <si>
    <t>demontáže</t>
  </si>
  <si>
    <t>Stávající rozvody30=30,000 [A] 
zařizovací předměty10=10,000 [B] 
přístroje a světla10=10,000 [C] 
Celkem: A+B+C=50,000 [D]</t>
  </si>
  <si>
    <t>OST</t>
  </si>
  <si>
    <t>Ostatní</t>
  </si>
  <si>
    <t>218009001</t>
  </si>
  <si>
    <t>poplatek za recyklaci svítidla</t>
  </si>
  <si>
    <t>195+72+32+6=305,000 [A]</t>
  </si>
  <si>
    <t>218009002</t>
  </si>
  <si>
    <t>poplatek za recyklaci světelného zdroje</t>
  </si>
  <si>
    <t>měření umělého/sdruženého/denního osvětlení vč.vyhotovení protokolu</t>
  </si>
  <si>
    <t>900001.3</t>
  </si>
  <si>
    <t>doprava dodávek</t>
  </si>
  <si>
    <t>900001.4</t>
  </si>
  <si>
    <t>materiál podružný</t>
  </si>
  <si>
    <t>900001.5</t>
  </si>
  <si>
    <t>PPV pro elektromontáže</t>
  </si>
  <si>
    <t>Rozpis r.1</t>
  </si>
  <si>
    <t>Rozpis rozvaděče R5.4</t>
  </si>
  <si>
    <t>skříň plast do 24 modulů/IP65 nást   VP24G</t>
  </si>
  <si>
    <t>Rozpis r.2</t>
  </si>
  <si>
    <t>Rozpis rozvaděče R3.3</t>
  </si>
  <si>
    <t>Rozpis r.3</t>
  </si>
  <si>
    <t>Rozpis rozvaděče R2.3</t>
  </si>
  <si>
    <t>Rozpis roz</t>
  </si>
  <si>
    <t>Rozpis rozvaděče R4.4</t>
  </si>
  <si>
    <t>Kompletační činnost - Revize / Dokumentace</t>
  </si>
  <si>
    <t>091003000-742</t>
  </si>
  <si>
    <t>Ostatní náklady - Popis rozvaděčů technologických celků a veškerých jednotlivých instalovaných prvků v nich s označením příslušné místnosti a technologie, pro k</t>
  </si>
  <si>
    <t>Ostatní náklady - Popis rozvaděčů technologických celků a veškerých jednotlivých instalovaných prvků v nich s označením příslušné místnosti a technologie, pro kterou je zařízení instalováno</t>
  </si>
  <si>
    <t>TI 05</t>
  </si>
  <si>
    <t>Elektroinstalace - Slaboproud</t>
  </si>
  <si>
    <t>D1</t>
  </si>
  <si>
    <t>DATOVÉ A TELEFONNÍ ROZVODY</t>
  </si>
  <si>
    <t>Pol1</t>
  </si>
  <si>
    <t>Kabel UTP 4x2x0,5 kat.6 - SXKD-6-UTP-LSOH</t>
  </si>
  <si>
    <t>Pol10</t>
  </si>
  <si>
    <t>Krabice pod zásuvku design TANGO</t>
  </si>
  <si>
    <t>Pol11</t>
  </si>
  <si>
    <t>Patch kabel UTP kat.6 1m šedý</t>
  </si>
  <si>
    <t>Pol12</t>
  </si>
  <si>
    <t>Patch kabel UTP kat.6 2m modrý</t>
  </si>
  <si>
    <t>Pol13</t>
  </si>
  <si>
    <t>Patch kabel UTP kat.6 3m šedý</t>
  </si>
  <si>
    <t>Pol14</t>
  </si>
  <si>
    <t>Popisný štítek datových zásuvek a panelů</t>
  </si>
  <si>
    <t>Pol15</t>
  </si>
  <si>
    <t>Popisný štítek datových kabelů</t>
  </si>
  <si>
    <t>Pol16</t>
  </si>
  <si>
    <t>Ukončení kabelu UTP</t>
  </si>
  <si>
    <t>Pol17</t>
  </si>
  <si>
    <t>Měření segmentu UTP včetně optického kabelu a vyhotovení protokolu</t>
  </si>
  <si>
    <t>Pol18</t>
  </si>
  <si>
    <t>Konfigulace sítě</t>
  </si>
  <si>
    <t>Pol19</t>
  </si>
  <si>
    <t>Drobný instalační materiál</t>
  </si>
  <si>
    <t>Pol2</t>
  </si>
  <si>
    <t>Typ vnitřní WiFI: Přístupový bod bezdrátové sítě , Rádio: 2.4GHz i 5GHz , Podpora standardů: 802.11 minimálně: a/ac/b/g/n , Technologie: MIMO 3x3 (obě rádia) ,</t>
  </si>
  <si>
    <t>Typ vnitřní WiFI: Přístupový bod bezdrátové sítě , Rádio: 2.4GHz i 5GHz , Podpora standardů: 802.11 minimálně: a/ac/b/g/n , Technologie: MIMO 3x3 (obě rádia) , POE: podpora PoE 802.3af či poe 802.3at , RJ-45 porty: 1 Gbit připojení, další 1Gbit průchozí , Antény: Vnitřní , Kompatibilita: Plná se stávajicím WiFi kontrolerem zadavatele: UniFi , Controller , Záruka: min. 2 roky</t>
  </si>
  <si>
    <t>Pol3</t>
  </si>
  <si>
    <t>Patch panel 19" 2U 48x RJ45 kat.6</t>
  </si>
  <si>
    <t>Pol4</t>
  </si>
  <si>
    <t>Datová zásuvka 2xRJ45 kat.6 design TANGO</t>
  </si>
  <si>
    <t>Pol5</t>
  </si>
  <si>
    <t>HDMI zásuvka</t>
  </si>
  <si>
    <t>Pol6</t>
  </si>
  <si>
    <t>HDMI kabel do 20m vč.konektorů</t>
  </si>
  <si>
    <t>Pol7</t>
  </si>
  <si>
    <t>USB zásuvka</t>
  </si>
  <si>
    <t>Pol8</t>
  </si>
  <si>
    <t>USB kabel do 20m vč.konektorů</t>
  </si>
  <si>
    <t>Pol9</t>
  </si>
  <si>
    <t>Rámeček pro zásuvky design TANGO</t>
  </si>
  <si>
    <t>KABELOVÉ TRASY</t>
  </si>
  <si>
    <t>Pol20</t>
  </si>
  <si>
    <t>Podparapetní žlab s ocelovou přepážkou dvojitý pro elektro + SLP rozvody 150x65mm plastový vč.rohů a zákrytů</t>
  </si>
  <si>
    <t>Pol21</t>
  </si>
  <si>
    <t>Lišta PVC60/40</t>
  </si>
  <si>
    <t>Pol22</t>
  </si>
  <si>
    <t>Trubka ohebná 23mm</t>
  </si>
  <si>
    <t>Pol23</t>
  </si>
  <si>
    <t>Hmožděnka 8mm</t>
  </si>
  <si>
    <t>Pol24</t>
  </si>
  <si>
    <t>Vrut 4x50</t>
  </si>
  <si>
    <t>Pol25</t>
  </si>
  <si>
    <t>Podložka 4/15</t>
  </si>
  <si>
    <t>Pol26</t>
  </si>
  <si>
    <t>Vázací pásek 295x3,5</t>
  </si>
  <si>
    <t>Pol27</t>
  </si>
  <si>
    <t>Vázací pásek 205x3,5</t>
  </si>
  <si>
    <t>Pol28</t>
  </si>
  <si>
    <t>Průraz zdi</t>
  </si>
  <si>
    <t>Pol29</t>
  </si>
  <si>
    <t>Průraz stropu</t>
  </si>
  <si>
    <t>Pol30</t>
  </si>
  <si>
    <t>Frézování drážky do zdi pro trubku a do podlahy</t>
  </si>
  <si>
    <t>Pol31</t>
  </si>
  <si>
    <t>Úprava stávajících rozvodů</t>
  </si>
  <si>
    <t>Pol32</t>
  </si>
  <si>
    <t>Vázací pásky 105x2,5</t>
  </si>
  <si>
    <t>Pol33</t>
  </si>
  <si>
    <t>HZS2221</t>
  </si>
  <si>
    <t>Hodinová zúčtovací sazba elektrikář</t>
  </si>
  <si>
    <t>Hodinové zúčtovací sazby profesí PSV provádění stavebních instalací elektrikář</t>
  </si>
  <si>
    <t>HZS2491</t>
  </si>
  <si>
    <t>Hodinová zúčtovací sazba dělník zednických výpomocí</t>
  </si>
  <si>
    <t>Hodinové zúčtovací sazby profesí PSV zednické výpomoci a pomocné práce PSV dělník zednických výpomocí</t>
  </si>
  <si>
    <t>HZS2492</t>
  </si>
  <si>
    <t>Hodinová zúčtovací sazba pomocný dělník PSV</t>
  </si>
  <si>
    <t>Hodinové zúčtovací sazby profesí PSV zednické výpomoci a pomocné práce PSV pomocný dělník PSV</t>
  </si>
  <si>
    <t>VV 01</t>
  </si>
  <si>
    <t>Vnitřní vybavení</t>
  </si>
  <si>
    <t>N.01</t>
  </si>
  <si>
    <t>Sezení do poslucháren - Sedák se sklápěcím stolkem</t>
  </si>
  <si>
    <t>2.NP240=240,000 [A] 
3.NP240=240,000 [B] 
4.NP42=42,000 [C] 
5.NP42=42,000 [D] 
Celkem: A+B+C+D=564,000 [E]</t>
  </si>
  <si>
    <t>N.02</t>
  </si>
  <si>
    <t>Sezení do poslucháren - Skládací stolek s čelním panelem pro 1. řadu</t>
  </si>
  <si>
    <t>2.NP42=42,000 [A] 
3.NP42=42,000 [B] 
4.NP6=6,000 [C] 
5.NP6=6,000 [D] 
Celkem: A+B+C+D=96,000 [E]</t>
  </si>
  <si>
    <t>N.03</t>
  </si>
  <si>
    <t>Sezení do poslucháren - Sedák bez stolku za opěradlem pro poslední řadu</t>
  </si>
  <si>
    <t>Sezení do poslucháren -Sedák bez stolku za opěradlem pro poslední řadu</t>
  </si>
  <si>
    <t>N.06</t>
  </si>
  <si>
    <t>Interaktivní tabule na zvedacím stojanu - sestava</t>
  </si>
  <si>
    <t>2.NP7=7,000 [A] 
3.NP7=7,000 [B] 
4.NP1=1,000 [C] 
5.NP1=1,000 [D] 
Celkem: A+B+C+D=16,000 [E]</t>
  </si>
  <si>
    <t>HZS2121</t>
  </si>
  <si>
    <t>Hodinová zúčtovací sazba truhlář</t>
  </si>
  <si>
    <t>Hodinové zúčtovací sazby profesí PSV provádění stavebních konstrukcí truhlář</t>
  </si>
  <si>
    <t>Montáže 
N.01564*0.25=141,000 [A] 
N.0296*0.25=24,000 [B] 
N.0396*0.25=24,000 [C] 
Mezisoučet: A+B+C=189,000 [D] 
N.0433*0.2=6,600 [E] 
N.0532*0.2=6,400 [F] 
Mezisoučet: E+F=13,000 [G] 
N.0616*0.5=8,000 [H] 
N.0716*0.2=3,200 [I] 
N.0850*0.2=10,000 [J] 
Mezisoučet: H+I+J=21,200 [K] 
mobiliář - 16=-16,000 [L] 
Mezisoučet: L=-16,000 [M] 
Celkem: A+B+C+E+F+H+I+J+L=207,200 [N]</t>
  </si>
  <si>
    <t>OST-002</t>
  </si>
  <si>
    <t>Pol1.1</t>
  </si>
  <si>
    <t>SO 02</t>
  </si>
  <si>
    <t>Rekonstrukce Terasy 2.NP</t>
  </si>
  <si>
    <t>21-M</t>
  </si>
  <si>
    <t>Elektromontáže</t>
  </si>
  <si>
    <t>210220301</t>
  </si>
  <si>
    <t>Montáž svorek hromosvodných typu SS, SR 03 se 2 šrouby</t>
  </si>
  <si>
    <t>20=20,000 [A] 
Mezisoučet: A=20,000 [B] 
Celkem: A=20,000 [C]</t>
  </si>
  <si>
    <t>210220302</t>
  </si>
  <si>
    <t>Montáž svorek hromosvodných typu ST, SJ, SK, SZ, SR 01, 02 se 3 a více šrouby</t>
  </si>
  <si>
    <t>210220303</t>
  </si>
  <si>
    <t>Montáž svorek hromosvodných typu S0 na klempířské prvky</t>
  </si>
  <si>
    <t>22=22,000 [A] 
Mezisoučet: A=22,000 [B] 
Celkem: A=22,000 [C]</t>
  </si>
  <si>
    <t>210293005R</t>
  </si>
  <si>
    <t>DTZ stávajících svodových vodičů hromosvodů vč. svorek podložek a jímacích tyčí</t>
  </si>
  <si>
    <t>38=38,000 [A] 
Mezisoučet: A=38,000 [B] 
Celkem: A=38,000 [C]</t>
  </si>
  <si>
    <t>354410730</t>
  </si>
  <si>
    <t>drát průměr 10 mm FeZn</t>
  </si>
  <si>
    <t>6+7+25+5*0.62=41,100 [A] 
Mezisoučet: A=41,100 [B] 
Celkem: A=41,100 [C]</t>
  </si>
  <si>
    <t>354418750</t>
  </si>
  <si>
    <t>svorka křížová SK pro vodič D6-10 mm</t>
  </si>
  <si>
    <t>354418850</t>
  </si>
  <si>
    <t>svorka spojovací SS pro lano D8-10 mm</t>
  </si>
  <si>
    <t>20=20,000 [A] 
Celkem: A=20,000 [B]</t>
  </si>
  <si>
    <t>354419050</t>
  </si>
  <si>
    <t>svorka připojovací SOc k připojení klempířských prvků</t>
  </si>
  <si>
    <t>622142001</t>
  </si>
  <si>
    <t>Potažení vnějších stěn sklovláknitým pletivem vtlačeným do tenkovrstvé hmoty</t>
  </si>
  <si>
    <t>21.9*1.2*2=52,560 [A] 
Mezisoučet: A=52,560 [B] 
Celkem: A=52,560 [C]</t>
  </si>
  <si>
    <t>622321191</t>
  </si>
  <si>
    <t>Příplatek k vápenocementové omítce vnějších stěn za každých dalších 5 mm tloušťky ručně</t>
  </si>
  <si>
    <t>10=10,000 [A] 
Mezisoučet: A=10,000 [B] 
Celkem: A=10,000 [C]</t>
  </si>
  <si>
    <t>622325102</t>
  </si>
  <si>
    <t>Oprava vnější vápenné nebo vápenocementové hladké omítky složitosti 1 stěn v rozsahu do 30%</t>
  </si>
  <si>
    <t>628195001</t>
  </si>
  <si>
    <t>Očištění zdiva nebo betonu zdí a valů před započetím oprav ručně</t>
  </si>
  <si>
    <t>21.9*1.2*2+0.2*21.9=56,940 [A] 
Mezisoučet: A=56,940 [B] 
Celkem: A=56,940 [C]</t>
  </si>
  <si>
    <t>629135102</t>
  </si>
  <si>
    <t>Vyrovnávací vrstva pod klempířské prvky z MC š do 300 mm</t>
  </si>
  <si>
    <t>21.150*(0.36+0.36+1.197)=40,545 [A] 
Mezisoučet: A=40,545 [B] 
Celkem: A=40,545 [C]</t>
  </si>
  <si>
    <t>629992114</t>
  </si>
  <si>
    <t>Zatmelení  prostupů odvětrání   PUR tmelem včetně výplně PUR pěnou</t>
  </si>
  <si>
    <t>15=15,000 [A] 
Mezisoučet: A=15,000 [B] 
Celkem: A=15,000 [C]</t>
  </si>
  <si>
    <t>629995101</t>
  </si>
  <si>
    <t>Očištění vnějších ploch tlakovou vodou</t>
  </si>
  <si>
    <t>362.124=362,124 [A]</t>
  </si>
  <si>
    <t>711</t>
  </si>
  <si>
    <t>Izolace proti vodě, vlhkosti a plynům</t>
  </si>
  <si>
    <t>245510320</t>
  </si>
  <si>
    <t>nátěr hydroizolační - tekutá lepenka, bal. 30 kg</t>
  </si>
  <si>
    <t>21.9*1.2*2*1.5=78,840 [A] 
Mezisoučet: A=78,840 [B] 
Celkem: A=78,840 [C]</t>
  </si>
  <si>
    <t>711111051</t>
  </si>
  <si>
    <t>Provedení izolace proti zemní vlhkosti vodorovné za studena 2x nátěr tekutou elastickou hydroizolací</t>
  </si>
  <si>
    <t>712</t>
  </si>
  <si>
    <t>Povlakové krytiny</t>
  </si>
  <si>
    <t>111613460</t>
  </si>
  <si>
    <t>asfalt stavebně-izolační, 85/25 B2 bal. 190 kg</t>
  </si>
  <si>
    <t>111.38*0.0056=0,624 [A] 
Mezisoučet: A=0,624 [B] 
Celkem: A=0,624 [C]</t>
  </si>
  <si>
    <t>111631500</t>
  </si>
  <si>
    <t>lak asfaltový ALP/9 bal 9 kg</t>
  </si>
  <si>
    <t>0.0004*111.38=0,045 [A] 
Mezisoučet: A=0,045 [B] 
Celkem: A=0,045 [C]</t>
  </si>
  <si>
    <t>283723050</t>
  </si>
  <si>
    <t>deska z pěnového polystyrenu EPS 100 S 1000 x 500 x 50 mm</t>
  </si>
  <si>
    <t>1.1*3.7*1.2=4,884 [A] 
Mezisoučet: A=4,884 [B] 
Celkem: A=4,884 [C]</t>
  </si>
  <si>
    <t>581544100</t>
  </si>
  <si>
    <t>křemičitý písek sušený pytlovaný ST 56 0,1 mm</t>
  </si>
  <si>
    <t>111.38*0.00525=0,585 [A] 
Mezisoučet: A=0,585 [B] 
Celkem: A=0,585 [C]</t>
  </si>
  <si>
    <t>628522570</t>
  </si>
  <si>
    <t>pás asfaltovaný modifikovaný SBS  50 Special dekor s posypem</t>
  </si>
  <si>
    <t>111.38*1.4=155,932 [A] 
Mezisoučet: A=155,932 [B] 
Celkem: A=155,932 [C]</t>
  </si>
  <si>
    <t>631529080</t>
  </si>
  <si>
    <t>klín atikový přechodný  tl.100 x100 mm</t>
  </si>
  <si>
    <t>140*1.1=154,000 [A] 
Mezisoučet: A=154,000 [B] 
Celkem: A=154,000 [C]</t>
  </si>
  <si>
    <t>712300832</t>
  </si>
  <si>
    <t>Odstranění povlakové krytiny střech do 10° dvouvrstvé</t>
  </si>
  <si>
    <t>111.38=111,380 [A] 
Mezisoučet: A=111,380 [B] 
Celkem: A=111,380 [C]</t>
  </si>
  <si>
    <t>712321132</t>
  </si>
  <si>
    <t>Provedení povlakové krytiny střech do 10° za horka tmelem asfaltovým s plnidlem z písku</t>
  </si>
  <si>
    <t>111.38*1.3=144,794 [A] 
Mezisoučet: A=144,794 [B] 
Celkem: A=144,794 [C]</t>
  </si>
  <si>
    <t>712341559</t>
  </si>
  <si>
    <t>Provedení povlakové krytiny střech do 10° pásy NAIP přitavením v plné ploše</t>
  </si>
  <si>
    <t>712997001</t>
  </si>
  <si>
    <t>Provedení povlakové krytiny přilepením klínů do asfaltu</t>
  </si>
  <si>
    <t>56.2=56,200 [A] 
Mezisoučet: A=56,200 [B] 
Celkem: A=56,200 [C]</t>
  </si>
  <si>
    <t>998712103</t>
  </si>
  <si>
    <t>Přesun hmot tonážní tonážní pro krytiny povlakové v objektech v do 24 m</t>
  </si>
  <si>
    <t>283292820</t>
  </si>
  <si>
    <t>folie parotěsná s hliníkovou vložkou celoplošně lepená Speciál 170 g/m2</t>
  </si>
  <si>
    <t>111.38*1.2=133,656 [A] 
Mezisoučet: A=133,656 [B] 
Celkem: A=133,656 [C]</t>
  </si>
  <si>
    <t>283722030</t>
  </si>
  <si>
    <t>deska EPS 100 Z kašírovaná V 13 3000x1000x80 mm</t>
  </si>
  <si>
    <t>283723080.1</t>
  </si>
  <si>
    <t>deska z pěnového polystyrenu EPS 100 S 1000 x 500 x 80 mm       0,37W(m.K)</t>
  </si>
  <si>
    <t>590513460</t>
  </si>
  <si>
    <t>hmoždinka talířová  s ocelovým trnem 8/60 x 215 počet kot.terčů dle technologického postupu dodavatele ČSN EN 1991</t>
  </si>
  <si>
    <t>111.38*4=445,520 [A] 
Mezisoučet: A=445,520 [B] 
Celkem: A=445,520 [C]</t>
  </si>
  <si>
    <t>713112811</t>
  </si>
  <si>
    <t>Odstranění tepelné izolace  běžných stavebních konstrukcí vodorovných tl do 100 mm</t>
  </si>
  <si>
    <t>713141131</t>
  </si>
  <si>
    <t>Montáž izolace tepelné střech plochých lepené za studena 1 vrstva rohoží, pásů, dílců, desek</t>
  </si>
  <si>
    <t>713141181</t>
  </si>
  <si>
    <t>Montáž izolace tepelné střech plochých tl přes 170 mm šrouby vnitřní pole, budova v do 20 m</t>
  </si>
  <si>
    <t>713291333</t>
  </si>
  <si>
    <t>Montáž izolace tepelné parotěsné zábrany podlah folií celoplošně lepená</t>
  </si>
  <si>
    <t>715</t>
  </si>
  <si>
    <t>Izolace proti chemickým vlivům</t>
  </si>
  <si>
    <t>715191011</t>
  </si>
  <si>
    <t>Provedení izolace proti chemickým vlivům osazení rámu vpusti do tmele</t>
  </si>
  <si>
    <t>1=1,000 [A] 
Mezisoučet: A=1,000 [B] 
Celkem: A=1,000 [C]</t>
  </si>
  <si>
    <t>Zdravotechnika</t>
  </si>
  <si>
    <t>721210824</t>
  </si>
  <si>
    <t>Demontáž vpustí střešních DN 150</t>
  </si>
  <si>
    <t>721233113</t>
  </si>
  <si>
    <t>Střešní vtok polypropylen PP pro ploché střechy svislý odtok DN 125</t>
  </si>
  <si>
    <t>721263102</t>
  </si>
  <si>
    <t>Klapka zpětná polypropylen PP s automatickým uzávěrem DN 125</t>
  </si>
  <si>
    <t>743</t>
  </si>
  <si>
    <t>210220301.1</t>
  </si>
  <si>
    <t>12=12,000 [A] 
Mezisoučet: A=12,000 [B] 
Celkem: A=12,000 [C]</t>
  </si>
  <si>
    <t>354415400</t>
  </si>
  <si>
    <t>podpěra vedení PV21 FeZn na ploché střechy 100 mm</t>
  </si>
  <si>
    <t>354418950</t>
  </si>
  <si>
    <t>svorka připojovací SP1 k připojení kovových částí</t>
  </si>
  <si>
    <t>30=30,000 [A] 
Mezisoučet: A=30,000 [B] 
Celkem: A=30,000 [C]</t>
  </si>
  <si>
    <t>743621120</t>
  </si>
  <si>
    <t>Montáž drát nebo lano hromosvodné svodové D přes 10mm s podpěrou</t>
  </si>
  <si>
    <t>MB</t>
  </si>
  <si>
    <t>26.6+15=41,600 [A] 
Mezisoučet: A=41,600 [B] 
Celkem: A=41,600 [C]</t>
  </si>
  <si>
    <t>764</t>
  </si>
  <si>
    <t>Konstrukce klempířské</t>
  </si>
  <si>
    <t>764001801</t>
  </si>
  <si>
    <t>Demontáž podkladního plechu do suti</t>
  </si>
  <si>
    <t>21.9*2=43,800 [A] 
Mezisoučet: A=43,800 [B] 
Celkem: A=43,800 [C]</t>
  </si>
  <si>
    <t>764001821</t>
  </si>
  <si>
    <t>Demontáž krytiny ze svitků nebo tabulí do suti</t>
  </si>
  <si>
    <t>21.9=21,900 [A] 
Mezisoučet: A=21,900 [B] 
Celkem: A=21,900 [C]</t>
  </si>
  <si>
    <t>764002871</t>
  </si>
  <si>
    <t>Demontáž lemování  zdí do suti  rš od 330 do 500 mm</t>
  </si>
  <si>
    <t>34=34,000 [A] 
Mezisoučet: A=34,000 [B] 
Celkem: A=34,000 [C]</t>
  </si>
  <si>
    <t>764215406</t>
  </si>
  <si>
    <t>Oplechování stěny (atik) bez rohů z Pz plechu celoplošně lepené rš 500 mm K2</t>
  </si>
  <si>
    <t>101.5=101,500 [A] 
Mezisoučet: A=101,500 [B] 
Celkem: A=101,500 [C]</t>
  </si>
  <si>
    <t>764215406.</t>
  </si>
  <si>
    <t>Oplechování lemování  atiky  z  Pz plechu celoplošně lepené rš 500 mm</t>
  </si>
  <si>
    <t>764215407</t>
  </si>
  <si>
    <t>Oplechování horních ploch a nadezdívek (atik) bez rohů z Pz plechu celoplošně lepené rš 670 mm K1</t>
  </si>
  <si>
    <t>89K1=89,000 [A] 
Mezisoučet: A=89,000 [B] 
Celkem: A=89,000 [C]</t>
  </si>
  <si>
    <t>764215445</t>
  </si>
  <si>
    <t>Příplatek za zvýšenou pracnost při oplechování rohů nadezdívek (atik) z Pz plechu rš do 400 mm</t>
  </si>
  <si>
    <t>764215446</t>
  </si>
  <si>
    <t>Příplatek za zvýšenou pracnost při oplechování rohů nadezdívek (atik) z Pz plechu rš přes 400 mm</t>
  </si>
  <si>
    <t>764216644</t>
  </si>
  <si>
    <t>Oplechování okapu celoplošně lepené z Pz s povrchovou úpravou rš 330 mmm K3</t>
  </si>
  <si>
    <t>3.2=3,200 [A] 
Mezisoučet: A=3,200 [B] 
Celkem: A=3,200 [C]</t>
  </si>
  <si>
    <t>764217647</t>
  </si>
  <si>
    <t>Oplechování oblých prahů  nebo ze segmentů celoplošně lepené z Pz  rš 670 mm K4</t>
  </si>
  <si>
    <t>3.2K4=3,200 [A] 
Mezisoučet: A=3,200 [B] 
Celkem: A=3,200 [C]</t>
  </si>
  <si>
    <t>764430840</t>
  </si>
  <si>
    <t>Demontáž oplechování zdí a atik rš do 500 mm</t>
  </si>
  <si>
    <t>34*2=68,000 [A] 
Mezisoučet: A=68,000 [B] 
Celkem: A=68,000 [C]</t>
  </si>
  <si>
    <t>998764104</t>
  </si>
  <si>
    <t>Přesun hmot tonážní pro konstrukce klempířské v objektech v do 36 m</t>
  </si>
  <si>
    <t>998764181</t>
  </si>
  <si>
    <t>Příplatek k přesunu hmot tonážní 764 prováděný bez použití mechanizace</t>
  </si>
  <si>
    <t>590544700</t>
  </si>
  <si>
    <t>Chrlič , BR SP25 DN 50, D 50 mm, dl. 25 cm</t>
  </si>
  <si>
    <t>771591325</t>
  </si>
  <si>
    <t>Montáž chrliče ke žlabu pro odvodnění balkonu nebo terasy</t>
  </si>
  <si>
    <t>Dokončovací práce</t>
  </si>
  <si>
    <t>783522212</t>
  </si>
  <si>
    <t>Nátěry syntetické klempířských kcí barva šedá matný povrch 1x reaktivní, 1x základní, 2x email</t>
  </si>
  <si>
    <t>89.1*0.600=53,460 [A] 
Mezisoučet: A=53,460 [B] 
101.5*0.500=50,750 [C] 
Mezisoučet: C=50,750 [D] 
3.2*0.3=0,960 [E] 
Mezisoučet: E=0,960 [F] 
3.2*0.25=0,800 [G] 
Mezisoučet: G=0,800 [H] 
Celkem: A+C+E+G=105,970 [I]</t>
  </si>
  <si>
    <t>Ostatní konstrukce a práce-bourání</t>
  </si>
  <si>
    <t>941311112</t>
  </si>
  <si>
    <t>Montáž lešení řadového modulového lehkého zatížení do 200 kg/m2 š do 0,9 m v do 25 m</t>
  </si>
  <si>
    <t>21.5*6=129,000 [A] 
Mezisoučet: A=129,000 [B] 
Celkem: A=129,000 [C]</t>
  </si>
  <si>
    <t>941311211</t>
  </si>
  <si>
    <t>Příplatek k lešení řadovému modulovému lehkému š 0,9 m v do 25 m za první a ZKD den použití</t>
  </si>
  <si>
    <t>21.5*6*30=3 870,000 [A] 
Mezisoučet: A=3 870,000 [B] 
Celkem: A=3 870,000 [C]</t>
  </si>
  <si>
    <t>941311812</t>
  </si>
  <si>
    <t>Demontáž lešení řadového modulového lehkého zatížení do 200 kg/m2 š do 0,9 m v do 25 m</t>
  </si>
  <si>
    <t>945231111R</t>
  </si>
  <si>
    <t>Závěsná klec nebo lávka se zdvihem elektrickým výšky do 50 m</t>
  </si>
  <si>
    <t>DEN</t>
  </si>
  <si>
    <t>962081141</t>
  </si>
  <si>
    <t>Bourání příček ze skleněných tvárnic tl do 150 mm</t>
  </si>
  <si>
    <t>3*0.6=1,800 [A] 
Mezisoučet: A=1,800 [B] 
Celkem: A=1,800 [C]</t>
  </si>
  <si>
    <t>971052261</t>
  </si>
  <si>
    <t>Vybourání nebo prorážení otvorů v ŽB příčkách a zdech pl do 0,0225 m2 tl do 600 mm</t>
  </si>
  <si>
    <t>985139111</t>
  </si>
  <si>
    <t>Příplatek k očištění ploch za práci ve stísněném prostoru</t>
  </si>
  <si>
    <t>Přesuny hmot a sutí</t>
  </si>
  <si>
    <t>997013214</t>
  </si>
  <si>
    <t>Vnitrostaveništní doprava suti a vybouraných hmot pro budovy v do 15 m ručně</t>
  </si>
  <si>
    <t>997013831.1</t>
  </si>
  <si>
    <t>Poplatek za uložení stavebního a nebezpečného odpadu na skládce (skládkovné)</t>
  </si>
  <si>
    <t>998011004</t>
  </si>
  <si>
    <t>Přesun hmot pro budovy zděné v do 36 m</t>
  </si>
  <si>
    <t>998011014</t>
  </si>
  <si>
    <t>Příplatek k přesunu hmot pro budovy zděné za zvětšený přesun do 500 m</t>
  </si>
  <si>
    <t>SO 03</t>
  </si>
  <si>
    <t>Finální vrstva Terasy 2.NP</t>
  </si>
  <si>
    <t>612325302</t>
  </si>
  <si>
    <t>Vápenocementová štuková omítka ostění nebo nadpraží</t>
  </si>
  <si>
    <t>(0.8+2+2)*0.5=2,400 [A] 
Mezisoučet: A=2,400 [B] 
Celkem: A=2,400 [C]</t>
  </si>
  <si>
    <t>628321340</t>
  </si>
  <si>
    <t>pás těžký asfaltovaný  40 MINERÁL (V60S40)</t>
  </si>
  <si>
    <t>46.694*1.1=51,363 [A] 
Mezisoučet: A=51,363 [B] 
Celkem: A=51,363 [C]</t>
  </si>
  <si>
    <t>711131101</t>
  </si>
  <si>
    <t>Provedení izolace proti zemní vlhkosti pásy na sucho vodorovné AIP nebo tkaninou</t>
  </si>
  <si>
    <t>4.7*44*0.2=41,360 [A] 
Mezisoučet: A=41,360 [B] 
1.23*9*0.2=2,214 [C] 
Mezisoučet: C=2,214 [D] 
1.9*6*0.2=2,280 [E] 
Mezisoučet: E=2,280 [F] 
1.4*3*0.2=0,840 [G] 
Mezisoučet: G=0,840 [H] 
Celkem: A+C+E+G=46,694 [I]</t>
  </si>
  <si>
    <t>998711102</t>
  </si>
  <si>
    <t>Přesun hmot tonážní pro izolace proti vodě, vlhkosti a plynům v objektech výšky do 12 m</t>
  </si>
  <si>
    <t>0.199=0,199 [A] 
Mezisoučet: A=0,199 [B] 
Celkem: A=0,199 [C]</t>
  </si>
  <si>
    <t>286191160</t>
  </si>
  <si>
    <t>ochranná hadice (husí krk) černá R985N 30 černá</t>
  </si>
  <si>
    <t>15.2*1.1=16,720 [A] 
Mezisoučet: A=16,720 [B] 
Celkem: A=16,720 [C]</t>
  </si>
  <si>
    <t>743619300</t>
  </si>
  <si>
    <t>Montáž vedení uzemňovací - pouzdro pro průchod stěnou</t>
  </si>
  <si>
    <t>4.7+2=6,700 [A] 
Mezisoučet: A=6,700 [B] 
6.5+2=8,500 [C] 
Mezisoučet: C=8,500 [D] 
Celkem: A+C=15,200 [E]</t>
  </si>
  <si>
    <t>762</t>
  </si>
  <si>
    <t>Konstrukce tesařské</t>
  </si>
  <si>
    <t>6079111002R</t>
  </si>
  <si>
    <t>prkno podlahové dřevoplastové terasové prkno 24*136mm-klip  profil</t>
  </si>
  <si>
    <t>108.266*1.05=113,679 [A] 
Mezisoučet: A=113,679 [B] 
Celkem: A=113,679 [C]</t>
  </si>
  <si>
    <t>607911100R</t>
  </si>
  <si>
    <t>prkno podlahové dřevoplastové terasové prkno 24*136mm-plný  profil</t>
  </si>
  <si>
    <t>53.507*1.05=56,182 [A] 
Mezisoučet: A=56,182 [B] 
Celkem: A=56,182 [C]</t>
  </si>
  <si>
    <t>607911250</t>
  </si>
  <si>
    <t>set nerezové úchytky P9544 + šrouby P9542 100 kusů</t>
  </si>
  <si>
    <t>100 kus</t>
  </si>
  <si>
    <t>108.266*0.1=10,827 [A] 
Mezisoučet: A=10,827 [B] 
53.507*0.1=5,351 [C] 
Mezisoučet: C=5,351 [D] 
465.307*0.01=4,653 [E] 
Mezisoučet: E=4,653 [F] 
Celkem: A+C+E=20,831 [G]</t>
  </si>
  <si>
    <t>611981400</t>
  </si>
  <si>
    <t>hranoly pod terasy   45 x 70 mm délka 2,4 - 4,8 m</t>
  </si>
  <si>
    <t>465.307*1.05=488,572 [A] 
Mezisoučet: A=488,572 [B] 
Celkem: A=488,572 [C]</t>
  </si>
  <si>
    <t>233.47*1.05=245,144 [A] 
Mezisoučet: A=245,144 [B] 
Celkem: A=245,144 [C]</t>
  </si>
  <si>
    <t>762112210</t>
  </si>
  <si>
    <t>Montáž tesařských stěn na hladko s ocelovými spojkami z hraněného řeziva průřezové plochy do 120 cm2</t>
  </si>
  <si>
    <t>4.235/0.5*(0.45+0.56+0.45+0.56+0.7+0.7) lav.1=28,967 [A] 
Mezisoučet: A=28,967 [B] 
4.235/0.5*(0.45+0.56+0.45+0.56+0.7+0.7)=28,967 [C] 
Mezisoučet: C=28,967 [D] 
4.235*4=16,940 [E] 
Mezisoučet: E=16,940 [F] 
4.235*4=16,940 [G] 
Mezisoučet: G=16,940 [H] 
(1.905+6.06+4.2)/0.5*(0.45+0.56+0.45+0.56+0.7+0.7)lav.2=83,209 [I] 
Mezisoučet: I=83,209 [J] 
(1.905+6.06+4.2)*4=48,660 [K] 
Mezisoučet: K=48,660 [L] 
112.518=112,518 [M] 
Mezisoučet: M=112,518 [N] 
65.800=65,800 [O] 
Mezisoučet: O=65,800 [P] 
39.946=39,946 [Q] 
Mezisoučet: Q=39,946 [R] 
23.360=23,360 [S] 
Mezisoučet: S=23,360 [T] 
Celkem: A+C+E+G+I+K+M+O+Q+S=465,307 [U]</t>
  </si>
  <si>
    <t>762951003</t>
  </si>
  <si>
    <t>Montáž podkladního roštu terasy z plných profilů osové vzdálenosti podpěr do 500 mm</t>
  </si>
  <si>
    <t>4.7*22=103,400 [A] 
Mezisoučet: A=103,400 [B] 
1.23*3.68=4,526 [C] 
Mezisoučet: C=4,526 [D] 
0.425*0.8=0,340 [E] 
Mezisoučet: E=0,340 [F] 
Celkem: A+C+E=108,266 [G]</t>
  </si>
  <si>
    <t>762951103</t>
  </si>
  <si>
    <t>Příplatek k montáži podkladního roštu za výškové vyrovnání roštu terči do 145 mm</t>
  </si>
  <si>
    <t>4.7*44=206,800 [A] 
Mezisoučet: A=206,800 [B] 
1.23*9=11,070 [C] 
Mezisoučet: C=11,070 [D] 
1.9*6=11,400 [E] 
Mezisoučet: E=11,400 [F] 
1.4*3=4,200 [G] 
Mezisoučet: G=4,200 [H] 
Celkem: A+C+E+G=233,470 [I]</t>
  </si>
  <si>
    <t>762952014</t>
  </si>
  <si>
    <t>Montáž teras z prken přes 135 mm z dřevin tvrdých šroubovaných broušených bez povrchové úpravy</t>
  </si>
  <si>
    <t>(11.865+2.46)*0.17=2,435 [A] 
Mezisoučet: A=2,435 [B] 
(2.08+1.23)*0.17=0,563 [C] 
Mezisoučet: C=0,563 [D] 
4.235*(0.45+0.56+0.45)=6,183 [E] 
Mezisoučet: E=6,183 [F] 
4.235*(0.45+0.56+0.45)=6,183 [G] 
Mezisoučet: G=6,183 [H] 
(1.905+6.06+4.2)*(0.45+0.56)=12,287 [I] 
Mezisoučet: I=12,287 [J] 
(0.56+3.585+0.56+2.025+1.72+2.025+0.56+3.43+0.56+1.425)*(0.15+0.56+0.45)=19,082 [K] 
Mezisoučet: K=19,082 [L] 
(2.15+3.69)*(0.15+0.56+0.45)=6,774 [M] 
Mezisoučet: M=6,774 [N] 
Celkem: A+C+E+G+I+K+M=53,507 [O]</t>
  </si>
  <si>
    <t>762952044</t>
  </si>
  <si>
    <t>Montáž teras z prken š do 140 mm z dřevoplastu skrytým spojem broušených bez povrchové úpravy</t>
  </si>
  <si>
    <t>762953002</t>
  </si>
  <si>
    <t>Nátěr dřevěných teras olejový dvojnásobný s očištěním</t>
  </si>
  <si>
    <t>108.266+53.507=161,773 [A] 
Mezisoučet: A=161,773 [B] 
Celkem: A=161,773 [C]</t>
  </si>
  <si>
    <t>998762102</t>
  </si>
  <si>
    <t>Přesun hmot tonážní pro kce tesařské v objektech v do 12 m</t>
  </si>
  <si>
    <t>5.784=5,784 [A] 
Mezisoučet: A=5,784 [B] 
Celkem: A=5,784 [C]</t>
  </si>
  <si>
    <t>549146200</t>
  </si>
  <si>
    <t>klika včetně rozet a montážního materiálu Ilsa R PZ nerez PK</t>
  </si>
  <si>
    <t>766-001R</t>
  </si>
  <si>
    <t>D+Mplastové samozavlažovací nádoby d1850mm š400mm v 480mmozn.K-1</t>
  </si>
  <si>
    <t>5=5,000 [A] 
Mezisoučet: A=5,000 [B] 
Celkem: A=5,000 [C]</t>
  </si>
  <si>
    <t>766-002R</t>
  </si>
  <si>
    <t>D+Mplastové samozavlažovací nádoby d1850mm š400mm v 300mmozn.K-2</t>
  </si>
  <si>
    <t>766-003R</t>
  </si>
  <si>
    <t>D+Mplastové samozavlažovací nádoby d500mm š400mm v 480mmozn.K-3</t>
  </si>
  <si>
    <t>766-004R</t>
  </si>
  <si>
    <t>D+Mplastové samozavlažovací nádoby d2000mm š300mm v 300mm ozn.K-4</t>
  </si>
  <si>
    <t>766-005R</t>
  </si>
  <si>
    <t>D+Mplastové samozavlažovací nádoby d720mm š300mm v 300m mozn.K-5</t>
  </si>
  <si>
    <t>3=3,000 [A] 
Mezisoučet: A=3,000 [B] 
Celkem: A=3,000 [C]</t>
  </si>
  <si>
    <t>766-006R</t>
  </si>
  <si>
    <t>D+Mplastové samozavlažovací nádoby d1500mm š300mm v 150m mozn.K-6</t>
  </si>
  <si>
    <t>14=14,000 [A] 
Mezisoučet: A=14,000 [B] 
Celkem: A=14,000 [C]</t>
  </si>
  <si>
    <t>766-007R</t>
  </si>
  <si>
    <t>D+Mplastové samozavlažovací nádoby d700mm š300mm v 150m mozn.K-7</t>
  </si>
  <si>
    <t>766-008R</t>
  </si>
  <si>
    <t>D+Mplastové samozavlažovací nádoby d400mm š300mm v 750m mozn.K-8</t>
  </si>
  <si>
    <t>766-009R</t>
  </si>
  <si>
    <t>Plastové dveře 700*1970 L,izolační dvojsklo-čiré U=1,1W/m2K kování viz KP-7</t>
  </si>
  <si>
    <t>766660411</t>
  </si>
  <si>
    <t>Montáž vchodových dveří 1křídlových bez nadsvětlíku do zdiva</t>
  </si>
  <si>
    <t>1=1,000 [A]</t>
  </si>
  <si>
    <t>998766102</t>
  </si>
  <si>
    <t>Přesun hmot tonážní pro konstrukce truhlářské v objektech v do 12 m</t>
  </si>
  <si>
    <t>145501320</t>
  </si>
  <si>
    <t>profil ocelový obdélníkový svařovaný 50x20x2 mm</t>
  </si>
  <si>
    <t>(22+22)*1.981*1.05/1000=0,092 [A] 
Mezisoučet: A=0,092 [B] 
Celkem: A=0,092 [C]</t>
  </si>
  <si>
    <t>145501880</t>
  </si>
  <si>
    <t>profil ocelový obdélníkový svařovaný 100x40x3 mm</t>
  </si>
  <si>
    <t>22*5.95*1.05/1000=0,137 [A] 
Mezisoučet: A=0,137 [B] 
Celkem: A=0,137 [C]</t>
  </si>
  <si>
    <t>145502160</t>
  </si>
  <si>
    <t>profil ocelový čtvercový svařovaný 20x20x2 mm</t>
  </si>
  <si>
    <t>0.2*(15*3)*1.02*1.025/1000=0,009 [A] 
Mezisoučet: A=0,009 [B] 
Celkem: A=0,009 [C]</t>
  </si>
  <si>
    <t>159452400</t>
  </si>
  <si>
    <t>tahokov TK 6  40 1000x2000 mm, 6 x 3 x 0,5 mm 2,10 kg/m2</t>
  </si>
  <si>
    <t>0.140=0,140 [A] 
Mezisoučet: A=0,140 [B] 
Celkem: A=0,140 [C]</t>
  </si>
  <si>
    <t>767-001R</t>
  </si>
  <si>
    <t>lemovací profil tahokovu</t>
  </si>
  <si>
    <t>(0.58+3.52)*2=8,200 [A] 
Mezisoučet: A=8,200 [B] 
(0.5*0.621)*2*7=4,347 [C] 
Mezisoučet: C=4,347 [D] 
22*2=44,000 [E] 
Mezisoučet: E=44,000 [F] 
Celkem: A+C+E=56,547 [G]</t>
  </si>
  <si>
    <t>767131111</t>
  </si>
  <si>
    <t>Montáž stěn plechových šroubovaných</t>
  </si>
  <si>
    <t>(0.58+3.52)*0.61=2,501 [A] 
Mezisoučet: A=2,501 [B] 
0.5*0.621*7=2,174 [C] 
Mezisoučet: C=2,174 [D] 
22*0.3=6,600 [E] 
Mezisoučet: E=6,600 [F] 
Celkem: A+C+E=11,275 [G]</t>
  </si>
  <si>
    <t>767161123</t>
  </si>
  <si>
    <t>Montáž zábradlí rovného z trubek do ocelové konstrukce hmotnosti do 20 kg</t>
  </si>
  <si>
    <t>767995113</t>
  </si>
  <si>
    <t>Montáž atypických zámečnických konstrukcí hmotnosti do 20 kg</t>
  </si>
  <si>
    <t>(22+22)*1.981=87,164 [A] 
Mezisoučet: A=87,164 [B] 
0.2*(15*3)*1.02=9,180 [C] 
Mezisoučet: C=9,180 [D] 
Celkem: A+C=96,344 [E]</t>
  </si>
  <si>
    <t>998767102</t>
  </si>
  <si>
    <t>Přesun hmot tonážní pro zámečnické konstrukce v objektech v do 12 m</t>
  </si>
  <si>
    <t>56.933=56,933 [A] 
Mezisoučet: A=56,933 [B] 
Celkem: A=56,933 [C]</t>
  </si>
  <si>
    <t>783201811</t>
  </si>
  <si>
    <t>Odstranění nátěrů ze zámečnických konstrukcí oškrabáním</t>
  </si>
  <si>
    <t>22*0.3*2=13,200 [A] 
Mezisoučet: A=13,200 [B] 
Celkem: A=13,200 [C]</t>
  </si>
  <si>
    <t>783221122</t>
  </si>
  <si>
    <t>Nátěry syntetické KDK barva dražší matný povrch 1x antikorozní, 1x základní, 2x email</t>
  </si>
  <si>
    <t>22*0.4*2=17,600 [A] 
Mezisoučet: A=17,600 [B] 
(22+22)*(0.05+0.05+0.04+0.04)=7,920 [C] 
Mezisoučet: C=7,920 [D] 
0.2*(15*3)*(0.02*4)=0,720 [E] 
Celkem: A+C+E=26,240 [F]</t>
  </si>
  <si>
    <t>784211001</t>
  </si>
  <si>
    <t>Jednonásobné bílé malby ze směsí za mokra výborně otěruvzdorných v místnostech výšky do 3,80 m</t>
  </si>
  <si>
    <t>787</t>
  </si>
  <si>
    <t>634790200</t>
  </si>
  <si>
    <t>fólie na sklo tepelně izolační, CS-BG IR 60, zelená, 70%, role 1,524 m</t>
  </si>
  <si>
    <t>26.25*1.03=27,038 [A] 
Mezisoučet: A=27,038 [B] 
Celkem: A=27,038 [C]</t>
  </si>
  <si>
    <t>787911125</t>
  </si>
  <si>
    <t>Montáž protisluneční fólie na sklo</t>
  </si>
  <si>
    <t>10.5*2.5=26,250 [A] 
Mezisoučet: A=26,250 [B] 
Celkem: A=26,250 [C]</t>
  </si>
  <si>
    <t>998787102</t>
  </si>
  <si>
    <t>Přesun hmot tonážní pro zasklívání v objektech v do 12 m</t>
  </si>
  <si>
    <t>968062455</t>
  </si>
  <si>
    <t>Vybourání dřevěných dveřních zárubní pl do 2 m2</t>
  </si>
  <si>
    <t>0.8*2=1,600 [A] 
Mezisoučet: A=1,600 [B] 
Celkem: A=1,600 [C]</t>
  </si>
  <si>
    <t>997013211</t>
  </si>
  <si>
    <t>Vnitrostaveništní doprava suti a vybouraných hmot pro budovy v do 6 m ručně</t>
  </si>
  <si>
    <t>Poplatek za uložení stavebního směsného odpadu na skládce (skládkovné)</t>
  </si>
  <si>
    <t>998011002</t>
  </si>
  <si>
    <t>Přesun hmot pro budovy zděné v do 12 m</t>
  </si>
</sst>
</file>

<file path=xl/styles.xml><?xml version="1.0" encoding="utf-8"?>
<styleSheet xmlns="http://schemas.openxmlformats.org/spreadsheetml/2006/main">
  <numFmts count="2">
    <numFmt numFmtId="177" formatCode="#,##0.00"/>
    <numFmt numFmtId="178" formatCode="#,##0.000"/>
  </numFmts>
  <fonts count="5">
    <font>
      <sz val="10"/>
      <name val="Arial"/>
      <family val="0"/>
    </font>
    <font>
      <b/>
      <sz val="10"/>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FFFF"/>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2" fillId="0" borderId="0" xfId="0" applyFont="1"/>
    <xf numFmtId="0" fontId="2"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3" fillId="0" borderId="0" xfId="0" applyFont="1"/>
    <xf numFmtId="0" fontId="0" fillId="3" borderId="1" xfId="0" applyFill="1" applyBorder="1" applyAlignment="1">
      <alignment horizontal="center" vertical="center" wrapText="1"/>
    </xf>
    <xf numFmtId="0" fontId="0" fillId="4" borderId="2" xfId="0" applyFill="1" applyBorder="1"/>
    <xf numFmtId="0" fontId="3" fillId="0" borderId="2" xfId="0" applyFont="1" applyBorder="1"/>
    <xf numFmtId="0" fontId="3"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4"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SUM(C10:C13)</f>
      </c>
    </row>
    <row r="7" spans="2:3" ht="12.75" customHeight="1">
      <c r="B7" s="7" t="s">
        <v>7</v>
      </c>
      <c s="9">
        <f>SUM(E10:E13)</f>
      </c>
    </row>
    <row r="9" spans="1:5" ht="12.75" customHeight="1">
      <c r="A9" s="8" t="s">
        <v>8</v>
      </c>
      <c s="8" t="s">
        <v>9</v>
      </c>
      <c s="8" t="s">
        <v>10</v>
      </c>
      <c s="8" t="s">
        <v>11</v>
      </c>
      <c s="8" t="s">
        <v>12</v>
      </c>
    </row>
    <row r="10" spans="1:5" ht="12.75" customHeight="1">
      <c r="A10" s="10" t="s">
        <v>14</v>
      </c>
      <c s="10" t="s">
        <v>15</v>
      </c>
      <c s="11">
        <f>'SO 00'!M3</f>
      </c>
      <c s="11">
        <f>0+'SO 00'!O9+'SO 00'!O13+'SO 00'!O18+'SO 00'!O23+'SO 00'!O27+'SO 00'!O31+'SO 00'!O35+'SO 00'!O39+'SO 00'!O43+'SO 00'!O47+'SO 00'!O52+'SO 00'!O57+'SO 00'!O62</f>
      </c>
      <c s="11">
        <f>C10+D10</f>
      </c>
    </row>
    <row r="11" spans="1:5" ht="12.75" customHeight="1">
      <c r="A11" s="10" t="s">
        <v>102</v>
      </c>
      <c s="10" t="s">
        <v>103</v>
      </c>
      <c s="11">
        <f>'SO 01'!M3</f>
      </c>
      <c s="11">
        <f>0+'SO 01'!O10+'SO 01'!O14+'SO 01'!O18+'SO 01'!O22+'SO 01'!O26+'SO 01'!O30+'SO 01'!O34+'SO 01'!O39+'SO 01'!O43+'SO 01'!O47+'SO 01'!O51+'SO 01'!O55+'SO 01'!O59+'SO 01'!O63+'SO 01'!O67+'SO 01'!O71+'SO 01'!O75+'SO 01'!O79+'SO 01'!O83+'SO 01'!O88+'SO 01'!O92+'SO 01'!O96+'SO 01'!O100+'SO 01'!O104+'SO 01'!O108+'SO 01'!O112+'SO 01'!O116+'SO 01'!O120+'SO 01'!O124+'SO 01'!O128+'SO 01'!O132+'SO 01'!O136+'SO 01'!O141+'SO 01'!O145+'SO 01'!O149+'SO 01'!O153+'SO 01'!O157+'SO 01'!O161+'SO 01'!O165+'SO 01'!O169+'SO 01'!O173+'SO 01'!O177+'SO 01'!O181+'SO 01'!O185+'SO 01'!O189+'SO 01'!O193+'SO 01'!O197+'SO 01'!O201+'SO 01'!O205+'SO 01'!O209+'SO 01'!O213+'SO 01'!O217+'SO 01'!O221+'SO 01'!O226+'SO 01'!O230+'SO 01'!O234+'SO 01'!O238+'SO 01'!O242+'SO 01'!O246+'SO 01'!O250+'SO 01'!O254+'SO 01'!O258+'SO 01'!O262+'SO 01'!O266+'SO 01'!O271+'SO 01'!O275+'SO 01'!O279+'SO 01'!O283+'SO 01'!O287+'SO 01'!O291+'SO 01'!O295+'SO 01'!O299+'SO 01'!O303+'SO 01'!O307+'SO 01'!O311+'SO 01'!O315+'SO 01'!O319+'SO 01'!O323+'SO 01'!O327+'SO 01'!O331+'SO 01'!O335+'SO 01'!O339+'SO 01'!O343+'SO 01'!O347+'SO 01'!O352+'SO 01'!O356+'SO 01'!O360+'SO 01'!O364+'SO 01'!O368+'SO 01'!O372+'SO 01'!O376+'SO 01'!O380+'SO 01'!O384+'SO 01'!O389+'SO 01'!O393+'SO 01'!O397+'SO 01'!O401+'SO 01'!O406+'SO 01'!O410+'SO 01'!O414+'SO 01'!O418+'SO 01'!O422+'SO 01'!O426+'SO 01'!O430+'SO 01'!O434+'SO 01'!O438+'SO 01'!O442+'SO 01'!O446+'SO 01'!O450+'SO 01'!O454+'SO 01'!O458+'SO 01'!O462+'SO 01'!O466+'SO 01'!O471+'SO 01'!O475+'SO 01'!O479+'SO 01'!O483+'SO 01'!O487+'SO 01'!O492+'SO 01'!O497+'SO 01'!O502+'SO 01'!O506+'SO 01'!O512+'SO 01'!O517+'SO 01'!O522+'SO 01'!O527+'SO 01'!O532+'SO 01'!O536+'SO 01'!O540+'SO 01'!O544+'SO 01'!O549+'SO 01'!O553+'SO 01'!O557+'SO 01'!O562+'SO 01'!O567+'SO 01'!O571+'SO 01'!O576+'SO 01'!O581+'SO 01'!O585+'SO 01'!O589+'SO 01'!O593+'SO 01'!O597+'SO 01'!O601+'SO 01'!O605+'SO 01'!O609+'SO 01'!O614+'SO 01'!O618+'SO 01'!O622+'SO 01'!O626+'SO 01'!O630+'SO 01'!O634+'SO 01'!O638+'SO 01'!O642+'SO 01'!O646+'SO 01'!O652+'SO 01'!O656+'SO 01'!O660+'SO 01'!O664+'SO 01'!O668+'SO 01'!O672+'SO 01'!O676+'SO 01'!O680+'SO 01'!O684+'SO 01'!O688+'SO 01'!O692+'SO 01'!O696+'SO 01'!O701+'SO 01'!O705+'SO 01'!O709+'SO 01'!O713+'SO 01'!O717+'SO 01'!O721+'SO 01'!O725+'SO 01'!O729+'SO 01'!O733+'SO 01'!O737+'SO 01'!O741+'SO 01'!O745+'SO 01'!O749+'SO 01'!O754+'SO 01'!O758+'SO 01'!O762+'SO 01'!O766+'SO 01'!O770+'SO 01'!O774+'SO 01'!O778+'SO 01'!O784+'SO 01'!O789+'SO 01'!O794+'SO 01'!O798+'SO 01'!O802+'SO 01'!O806+'SO 01'!O811+'SO 01'!O815+'SO 01'!O819+'SO 01'!O823+'SO 01'!O827+'SO 01'!O831+'SO 01'!O836+'SO 01'!O840+'SO 01'!O844+'SO 01'!O848+'SO 01'!O852+'SO 01'!O856+'SO 01'!O860+'SO 01'!O864+'SO 01'!O868+'SO 01'!O872+'SO 01'!O876+'SO 01'!O880+'SO 01'!O884+'SO 01'!O888+'SO 01'!O892+'SO 01'!O896+'SO 01'!O900+'SO 01'!O904+'SO 01'!O908+'SO 01'!O913+'SO 01'!O917+'SO 01'!O921+'SO 01'!O925+'SO 01'!O929+'SO 01'!O933+'SO 01'!O937+'SO 01'!O941+'SO 01'!O945+'SO 01'!O949+'SO 01'!O953+'SO 01'!O957+'SO 01'!O961+'SO 01'!O965+'SO 01'!O969+'SO 01'!O973+'SO 01'!O977+'SO 01'!O981+'SO 01'!O985+'SO 01'!O989+'SO 01'!O993+'SO 01'!O997+'SO 01'!O1001+'SO 01'!O1005+'SO 01'!O1009+'SO 01'!O1013+'SO 01'!O1017+'SO 01'!O1021+'SO 01'!O1025+'SO 01'!O1029+'SO 01'!O1034+'SO 01'!O1038+'SO 01'!O1042+'SO 01'!O1046+'SO 01'!O1050+'SO 01'!O1054+'SO 01'!O1058+'SO 01'!O1062+'SO 01'!O1066+'SO 01'!O1070+'SO 01'!O1074+'SO 01'!O1078+'SO 01'!O1082+'SO 01'!O1086+'SO 01'!O1090+'SO 01'!O1094+'SO 01'!O1098+'SO 01'!O1102+'SO 01'!O1106+'SO 01'!O1110+'SO 01'!O1114+'SO 01'!O1118+'SO 01'!O1122+'SO 01'!O1126+'SO 01'!O1130+'SO 01'!O1134+'SO 01'!O1138+'SO 01'!O1142+'SO 01'!O1146+'SO 01'!O1150+'SO 01'!O1154+'SO 01'!O1158+'SO 01'!O1162+'SO 01'!O1166+'SO 01'!O1170+'SO 01'!O1174+'SO 01'!O1178+'SO 01'!O1182+'SO 01'!O1186+'SO 01'!O1190+'SO 01'!O1194+'SO 01'!O1198+'SO 01'!O1202+'SO 01'!O1206+'SO 01'!O1210+'SO 01'!O1215+'SO 01'!O1219+'SO 01'!O1223+'SO 01'!O1228+'SO 01'!O1233+'SO 01'!O1237+'SO 01'!O1241+'SO 01'!O1245+'SO 01'!O1249+'SO 01'!O1253+'SO 01'!O1257+'SO 01'!O1261+'SO 01'!O1265+'SO 01'!O1269+'SO 01'!O1274+'SO 01'!O1278+'SO 01'!O1282+'SO 01'!O1288+'SO 01'!O1292+'SO 01'!O1296+'SO 01'!O1300+'SO 01'!O1304+'SO 01'!O1308+'SO 01'!O1313+'SO 01'!O1317+'SO 01'!O1321+'SO 01'!O1325+'SO 01'!O1329+'SO 01'!O1334+'SO 01'!O1339+'SO 01'!O1343+'SO 01'!O1347+'SO 01'!O1351+'SO 01'!O1355+'SO 01'!O1359+'SO 01'!O1363+'SO 01'!O1367+'SO 01'!O1371+'SO 01'!O1375+'SO 01'!O1379+'SO 01'!O1383+'SO 01'!O1387+'SO 01'!O1393+'SO 01'!O1398+'SO 01'!O1402+'SO 01'!O1406+'SO 01'!O1410+'SO 01'!O1414+'SO 01'!O1418+'SO 01'!O1422+'SO 01'!O1426+'SO 01'!O1430+'SO 01'!O1434+'SO 01'!O1438+'SO 01'!O1442+'SO 01'!O1446+'SO 01'!O1450+'SO 01'!O1454+'SO 01'!O1458+'SO 01'!O1462+'SO 01'!O1466+'SO 01'!O1470+'SO 01'!O1474+'SO 01'!O1478+'SO 01'!O1482+'SO 01'!O1486+'SO 01'!O1490+'SO 01'!O1494+'SO 01'!O1498+'SO 01'!O1502+'SO 01'!O1506+'SO 01'!O1510+'SO 01'!O1515+'SO 01'!O1519+'SO 01'!O1524+'SO 01'!O1528+'SO 01'!O1532+'SO 01'!O1536+'SO 01'!O1540+'SO 01'!O1545+'SO 01'!O1549+'SO 01'!O1553+'SO 01'!O1557+'SO 01'!O1561+'SO 01'!O1565+'SO 01'!O1569+'SO 01'!O1573+'SO 01'!O1577+'SO 01'!O1582+'SO 01'!O1586+'SO 01'!O1590+'SO 01'!O1594+'SO 01'!O1598+'SO 01'!O1602+'SO 01'!O1606+'SO 01'!O1610+'SO 01'!O1614+'SO 01'!O1619+'SO 01'!O1624+'SO 01'!O1628+'SO 01'!O1632+'SO 01'!O1636+'SO 01'!O1640+'SO 01'!O1644+'SO 01'!O1649+'SO 01'!O1653+'SO 01'!O1657+'SO 01'!O1661+'SO 01'!O1665+'SO 01'!O1669+'SO 01'!O1673+'SO 01'!O1677+'SO 01'!O1681+'SO 01'!O1686+'SO 01'!O1690+'SO 01'!O1694+'SO 01'!O1698+'SO 01'!O1702+'SO 01'!O1706+'SO 01'!O1710+'SO 01'!O1714+'SO 01'!O1718+'SO 01'!O1723+'SO 01'!O1727+'SO 01'!O1731+'SO 01'!O1735+'SO 01'!O1739+'SO 01'!O1743+'SO 01'!O1747+'SO 01'!O1751+'SO 01'!O1755+'SO 01'!O1760+'SO 01'!O1764+'SO 01'!O1768+'SO 01'!O1772+'SO 01'!O1776+'SO 01'!O1780+'SO 01'!O1784+'SO 01'!O1788+'SO 01'!O1792+'SO 01'!O1797+'SO 01'!O1802+'SO 01'!O1808+'SO 01'!O1812+'SO 01'!O1816+'SO 01'!O1820+'SO 01'!O1824+'SO 01'!O1828+'SO 01'!O1832+'SO 01'!O1836+'SO 01'!O1840+'SO 01'!O1844+'SO 01'!O1848+'SO 01'!O1852+'SO 01'!O1856+'SO 01'!O1860+'SO 01'!O1864+'SO 01'!O1868+'SO 01'!O1872+'SO 01'!O1876+'SO 01'!O1880+'SO 01'!O1885+'SO 01'!O1889+'SO 01'!O1893+'SO 01'!O1897+'SO 01'!O1901+'SO 01'!O1905+'SO 01'!O1909+'SO 01'!O1913+'SO 01'!O1917+'SO 01'!O1921+'SO 01'!O1925+'SO 01'!O1929+'SO 01'!O1933+'SO 01'!O1937+'SO 01'!O1942+'SO 01'!O1946+'SO 01'!O1950+'SO 01'!O1954+'SO 01'!O1959+'SO 01'!O1963+'SO 01'!O1967+'SO 01'!O1972+'SO 01'!O1978+'SO 01'!O1982+'SO 01'!O1986+'SO 01'!O1990+'SO 01'!O1995+'SO 01'!O2000</f>
      </c>
      <c s="11">
        <f>C11+D11</f>
      </c>
    </row>
    <row r="12" spans="1:5" ht="12.75" customHeight="1">
      <c r="A12" s="10" t="s">
        <v>1446</v>
      </c>
      <c s="10" t="s">
        <v>1447</v>
      </c>
      <c s="11">
        <f>'SO 02'!M3</f>
      </c>
      <c s="11">
        <f>0+'SO 02'!O9+'SO 02'!O13+'SO 02'!O17+'SO 02'!O21+'SO 02'!O25+'SO 02'!O29+'SO 02'!O33+'SO 02'!O37+'SO 02'!O42+'SO 02'!O46+'SO 02'!O50+'SO 02'!O54+'SO 02'!O58+'SO 02'!O62+'SO 02'!O66+'SO 02'!O71+'SO 02'!O75+'SO 02'!O80+'SO 02'!O84+'SO 02'!O88+'SO 02'!O92+'SO 02'!O96+'SO 02'!O100+'SO 02'!O104+'SO 02'!O108+'SO 02'!O112+'SO 02'!O116+'SO 02'!O120+'SO 02'!O125+'SO 02'!O129+'SO 02'!O133+'SO 02'!O137+'SO 02'!O141+'SO 02'!O145+'SO 02'!O149+'SO 02'!O153+'SO 02'!O158+'SO 02'!O163+'SO 02'!O167+'SO 02'!O171+'SO 02'!O176+'SO 02'!O180+'SO 02'!O184+'SO 02'!O188+'SO 02'!O193+'SO 02'!O197+'SO 02'!O201+'SO 02'!O205+'SO 02'!O209+'SO 02'!O213+'SO 02'!O217+'SO 02'!O221+'SO 02'!O225+'SO 02'!O229+'SO 02'!O233+'SO 02'!O237+'SO 02'!O241+'SO 02'!O246+'SO 02'!O250+'SO 02'!O255+'SO 02'!O260+'SO 02'!O264+'SO 02'!O268+'SO 02'!O272+'SO 02'!O276+'SO 02'!O280+'SO 02'!O284+'SO 02'!O289+'SO 02'!O293+'SO 02'!O297+'SO 02'!O301+'SO 02'!O305+'SO 02'!O309+'SO 02'!O313</f>
      </c>
      <c s="11">
        <f>C12+D12</f>
      </c>
    </row>
    <row r="13" spans="1:5" ht="12.75" customHeight="1">
      <c r="A13" s="10" t="s">
        <v>1645</v>
      </c>
      <c s="10" t="s">
        <v>1646</v>
      </c>
      <c s="11">
        <f>'SO 03'!M3</f>
      </c>
      <c s="11">
        <f>0+'SO 03'!O9+'SO 03'!O14+'SO 03'!O18+'SO 03'!O22+'SO 03'!O27+'SO 03'!O31+'SO 03'!O36+'SO 03'!O40+'SO 03'!O44+'SO 03'!O48+'SO 03'!O52+'SO 03'!O56+'SO 03'!O60+'SO 03'!O64+'SO 03'!O68+'SO 03'!O72+'SO 03'!O76+'SO 03'!O80+'SO 03'!O85+'SO 03'!O89+'SO 03'!O93+'SO 03'!O97+'SO 03'!O101+'SO 03'!O105+'SO 03'!O109+'SO 03'!O113+'SO 03'!O117+'SO 03'!O121+'SO 03'!O125+'SO 03'!O129+'SO 03'!O133+'SO 03'!O138+'SO 03'!O142+'SO 03'!O146+'SO 03'!O150+'SO 03'!O154+'SO 03'!O158+'SO 03'!O162+'SO 03'!O166+'SO 03'!O170+'SO 03'!O175+'SO 03'!O179+'SO 03'!O184+'SO 03'!O189+'SO 03'!O193+'SO 03'!O197+'SO 03'!O202+'SO 03'!O207+'SO 03'!O211+'SO 03'!O215+'SO 03'!O219+'SO 03'!O224</f>
      </c>
      <c s="11">
        <f>C13+D13</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0+K8+K17+K22+K51+K56+K61+M8+M17+M22+M51+M56+M61</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f>
      </c>
      <c s="22">
        <f>0+M9+M13</f>
      </c>
    </row>
    <row r="9" spans="1:16" ht="12.75" customHeight="1">
      <c r="A9" t="s">
        <v>40</v>
      </c>
      <c s="6" t="s">
        <v>41</v>
      </c>
      <c s="6" t="s">
        <v>42</v>
      </c>
      <c t="s">
        <v>43</v>
      </c>
      <c s="24" t="s">
        <v>44</v>
      </c>
      <c s="25" t="s">
        <v>45</v>
      </c>
      <c s="26">
        <v>1</v>
      </c>
      <c s="25">
        <v>0</v>
      </c>
      <c s="25">
        <f>ROUND(G9*H9,6)</f>
      </c>
      <c r="L9" s="27">
        <v>0</v>
      </c>
      <c s="28">
        <f>ROUND(ROUND(L9,2)*ROUND(G9,3),2)</f>
      </c>
      <c s="25" t="s">
        <v>46</v>
      </c>
      <c>
        <f>(M9*21)/100</f>
      </c>
      <c t="s">
        <v>47</v>
      </c>
    </row>
    <row r="10" spans="1:5" ht="12.75" customHeight="1">
      <c r="A10" s="29" t="s">
        <v>48</v>
      </c>
      <c r="E10" s="30" t="s">
        <v>44</v>
      </c>
    </row>
    <row r="11" spans="1:5" ht="12.75" customHeight="1">
      <c r="A11" s="29" t="s">
        <v>49</v>
      </c>
      <c r="E11" s="31" t="s">
        <v>43</v>
      </c>
    </row>
    <row r="12" spans="5:5" ht="12.75" customHeight="1">
      <c r="E12" s="30" t="s">
        <v>43</v>
      </c>
    </row>
    <row r="13" spans="1:16" ht="12.75" customHeight="1">
      <c r="A13" t="s">
        <v>40</v>
      </c>
      <c s="6" t="s">
        <v>47</v>
      </c>
      <c s="6" t="s">
        <v>50</v>
      </c>
      <c t="s">
        <v>43</v>
      </c>
      <c s="24" t="s">
        <v>51</v>
      </c>
      <c s="25" t="s">
        <v>45</v>
      </c>
      <c s="26">
        <v>1</v>
      </c>
      <c s="25">
        <v>0</v>
      </c>
      <c s="25">
        <f>ROUND(G13*H13,6)</f>
      </c>
      <c r="L13" s="27">
        <v>0</v>
      </c>
      <c s="28">
        <f>ROUND(ROUND(L13,2)*ROUND(G13,3),2)</f>
      </c>
      <c s="25" t="s">
        <v>46</v>
      </c>
      <c>
        <f>(M13*21)/100</f>
      </c>
      <c t="s">
        <v>47</v>
      </c>
    </row>
    <row r="14" spans="1:5" ht="12.75" customHeight="1">
      <c r="A14" s="29" t="s">
        <v>48</v>
      </c>
      <c r="E14" s="30" t="s">
        <v>51</v>
      </c>
    </row>
    <row r="15" spans="1:5" ht="12.75" customHeight="1">
      <c r="A15" s="29" t="s">
        <v>49</v>
      </c>
      <c r="E15" s="31" t="s">
        <v>43</v>
      </c>
    </row>
    <row r="16" spans="5:5" ht="12.75" customHeight="1">
      <c r="E16" s="30" t="s">
        <v>43</v>
      </c>
    </row>
    <row r="17" spans="1:13" ht="12.75" customHeight="1">
      <c r="A17" t="s">
        <v>37</v>
      </c>
      <c r="C17" s="7" t="s">
        <v>52</v>
      </c>
      <c r="E17" s="32" t="s">
        <v>53</v>
      </c>
      <c r="J17" s="28">
        <f>0</f>
      </c>
      <c s="28">
        <f>0</f>
      </c>
      <c s="28">
        <f>0+L18</f>
      </c>
      <c s="28">
        <f>0+M18</f>
      </c>
    </row>
    <row r="18" spans="1:16" ht="12.75" customHeight="1">
      <c r="A18" t="s">
        <v>40</v>
      </c>
      <c s="6" t="s">
        <v>54</v>
      </c>
      <c s="6" t="s">
        <v>55</v>
      </c>
      <c t="s">
        <v>43</v>
      </c>
      <c s="24" t="s">
        <v>56</v>
      </c>
      <c s="25" t="s">
        <v>57</v>
      </c>
      <c s="26">
        <v>120</v>
      </c>
      <c s="25">
        <v>0</v>
      </c>
      <c s="25">
        <f>ROUND(G18*H18,6)</f>
      </c>
      <c r="L18" s="27">
        <v>0</v>
      </c>
      <c s="28">
        <f>ROUND(ROUND(L18,2)*ROUND(G18,3),2)</f>
      </c>
      <c s="25" t="s">
        <v>46</v>
      </c>
      <c>
        <f>(M18*21)/100</f>
      </c>
      <c t="s">
        <v>47</v>
      </c>
    </row>
    <row r="19" spans="1:5" ht="12.75" customHeight="1">
      <c r="A19" s="29" t="s">
        <v>48</v>
      </c>
      <c r="E19" s="30" t="s">
        <v>56</v>
      </c>
    </row>
    <row r="20" spans="1:5" ht="38.25" customHeight="1">
      <c r="A20" s="29" t="s">
        <v>49</v>
      </c>
      <c r="E20" s="31" t="s">
        <v>58</v>
      </c>
    </row>
    <row r="21" spans="5:5" ht="12.75" customHeight="1">
      <c r="E21" s="30" t="s">
        <v>43</v>
      </c>
    </row>
    <row r="22" spans="1:13" ht="12.75" customHeight="1">
      <c r="A22" t="s">
        <v>37</v>
      </c>
      <c r="C22" s="7" t="s">
        <v>59</v>
      </c>
      <c r="E22" s="32" t="s">
        <v>60</v>
      </c>
      <c r="J22" s="28">
        <f>0</f>
      </c>
      <c s="28">
        <f>0</f>
      </c>
      <c s="28">
        <f>0+L23+L27+L31+L35+L39+L43+L47</f>
      </c>
      <c s="28">
        <f>0+M23+M27+M31+M35+M39+M43+M47</f>
      </c>
    </row>
    <row r="23" spans="1:16" ht="12.75" customHeight="1">
      <c r="A23" t="s">
        <v>40</v>
      </c>
      <c s="6" t="s">
        <v>61</v>
      </c>
      <c s="6" t="s">
        <v>62</v>
      </c>
      <c t="s">
        <v>43</v>
      </c>
      <c s="24" t="s">
        <v>63</v>
      </c>
      <c s="25" t="s">
        <v>64</v>
      </c>
      <c s="26">
        <v>5</v>
      </c>
      <c s="25">
        <v>0</v>
      </c>
      <c s="25">
        <f>ROUND(G23*H23,6)</f>
      </c>
      <c r="L23" s="27">
        <v>0</v>
      </c>
      <c s="28">
        <f>ROUND(ROUND(L23,2)*ROUND(G23,3),2)</f>
      </c>
      <c s="25" t="s">
        <v>46</v>
      </c>
      <c>
        <f>(M23*21)/100</f>
      </c>
      <c t="s">
        <v>47</v>
      </c>
    </row>
    <row r="24" spans="1:5" ht="12.75" customHeight="1">
      <c r="A24" s="29" t="s">
        <v>48</v>
      </c>
      <c r="E24" s="30" t="s">
        <v>63</v>
      </c>
    </row>
    <row r="25" spans="1:5" ht="12.75" customHeight="1">
      <c r="A25" s="29" t="s">
        <v>49</v>
      </c>
      <c r="E25" s="31" t="s">
        <v>43</v>
      </c>
    </row>
    <row r="26" spans="5:5" ht="12.75" customHeight="1">
      <c r="E26" s="30" t="s">
        <v>43</v>
      </c>
    </row>
    <row r="27" spans="1:16" ht="12.75" customHeight="1">
      <c r="A27" t="s">
        <v>40</v>
      </c>
      <c s="6" t="s">
        <v>65</v>
      </c>
      <c s="6" t="s">
        <v>66</v>
      </c>
      <c t="s">
        <v>43</v>
      </c>
      <c s="24" t="s">
        <v>67</v>
      </c>
      <c s="25" t="s">
        <v>68</v>
      </c>
      <c s="26">
        <v>50</v>
      </c>
      <c s="25">
        <v>0</v>
      </c>
      <c s="25">
        <f>ROUND(G27*H27,6)</f>
      </c>
      <c r="L27" s="27">
        <v>0</v>
      </c>
      <c s="28">
        <f>ROUND(ROUND(L27,2)*ROUND(G27,3),2)</f>
      </c>
      <c s="25" t="s">
        <v>46</v>
      </c>
      <c>
        <f>(M27*21)/100</f>
      </c>
      <c t="s">
        <v>47</v>
      </c>
    </row>
    <row r="28" spans="1:5" ht="12.75" customHeight="1">
      <c r="A28" s="29" t="s">
        <v>48</v>
      </c>
      <c r="E28" s="30" t="s">
        <v>67</v>
      </c>
    </row>
    <row r="29" spans="1:5" ht="12.75" customHeight="1">
      <c r="A29" s="29" t="s">
        <v>49</v>
      </c>
      <c r="E29" s="31" t="s">
        <v>69</v>
      </c>
    </row>
    <row r="30" spans="5:5" ht="12.75" customHeight="1">
      <c r="E30" s="30" t="s">
        <v>43</v>
      </c>
    </row>
    <row r="31" spans="1:16" ht="12.75" customHeight="1">
      <c r="A31" t="s">
        <v>40</v>
      </c>
      <c s="6" t="s">
        <v>70</v>
      </c>
      <c s="6" t="s">
        <v>71</v>
      </c>
      <c t="s">
        <v>43</v>
      </c>
      <c s="24" t="s">
        <v>72</v>
      </c>
      <c s="25" t="s">
        <v>45</v>
      </c>
      <c s="26">
        <v>1</v>
      </c>
      <c s="25">
        <v>0</v>
      </c>
      <c s="25">
        <f>ROUND(G31*H31,6)</f>
      </c>
      <c r="L31" s="27">
        <v>0</v>
      </c>
      <c s="28">
        <f>ROUND(ROUND(L31,2)*ROUND(G31,3),2)</f>
      </c>
      <c s="25" t="s">
        <v>46</v>
      </c>
      <c>
        <f>(M31*21)/100</f>
      </c>
      <c t="s">
        <v>47</v>
      </c>
    </row>
    <row r="32" spans="1:5" ht="12.75" customHeight="1">
      <c r="A32" s="29" t="s">
        <v>48</v>
      </c>
      <c r="E32" s="30" t="s">
        <v>72</v>
      </c>
    </row>
    <row r="33" spans="1:5" ht="12.75" customHeight="1">
      <c r="A33" s="29" t="s">
        <v>49</v>
      </c>
      <c r="E33" s="31" t="s">
        <v>43</v>
      </c>
    </row>
    <row r="34" spans="5:5" ht="12.75" customHeight="1">
      <c r="E34" s="30" t="s">
        <v>43</v>
      </c>
    </row>
    <row r="35" spans="1:16" ht="12.75" customHeight="1">
      <c r="A35" t="s">
        <v>40</v>
      </c>
      <c s="6" t="s">
        <v>73</v>
      </c>
      <c s="6" t="s">
        <v>74</v>
      </c>
      <c t="s">
        <v>43</v>
      </c>
      <c s="24" t="s">
        <v>75</v>
      </c>
      <c s="25" t="s">
        <v>64</v>
      </c>
      <c s="26">
        <v>5</v>
      </c>
      <c s="25">
        <v>0</v>
      </c>
      <c s="25">
        <f>ROUND(G35*H35,6)</f>
      </c>
      <c r="L35" s="27">
        <v>0</v>
      </c>
      <c s="28">
        <f>ROUND(ROUND(L35,2)*ROUND(G35,3),2)</f>
      </c>
      <c s="25" t="s">
        <v>46</v>
      </c>
      <c>
        <f>(M35*21)/100</f>
      </c>
      <c t="s">
        <v>47</v>
      </c>
    </row>
    <row r="36" spans="1:5" ht="12.75" customHeight="1">
      <c r="A36" s="29" t="s">
        <v>48</v>
      </c>
      <c r="E36" s="30" t="s">
        <v>75</v>
      </c>
    </row>
    <row r="37" spans="1:5" ht="12.75" customHeight="1">
      <c r="A37" s="29" t="s">
        <v>49</v>
      </c>
      <c r="E37" s="31" t="s">
        <v>43</v>
      </c>
    </row>
    <row r="38" spans="5:5" ht="12.75" customHeight="1">
      <c r="E38" s="30" t="s">
        <v>43</v>
      </c>
    </row>
    <row r="39" spans="1:16" ht="12.75" customHeight="1">
      <c r="A39" t="s">
        <v>40</v>
      </c>
      <c s="6" t="s">
        <v>76</v>
      </c>
      <c s="6" t="s">
        <v>77</v>
      </c>
      <c t="s">
        <v>43</v>
      </c>
      <c s="24" t="s">
        <v>78</v>
      </c>
      <c s="25" t="s">
        <v>79</v>
      </c>
      <c s="26">
        <v>75</v>
      </c>
      <c s="25">
        <v>0</v>
      </c>
      <c s="25">
        <f>ROUND(G39*H39,6)</f>
      </c>
      <c r="L39" s="27">
        <v>0</v>
      </c>
      <c s="28">
        <f>ROUND(ROUND(L39,2)*ROUND(G39,3),2)</f>
      </c>
      <c s="25" t="s">
        <v>46</v>
      </c>
      <c>
        <f>(M39*21)/100</f>
      </c>
      <c t="s">
        <v>47</v>
      </c>
    </row>
    <row r="40" spans="1:5" ht="12.75" customHeight="1">
      <c r="A40" s="29" t="s">
        <v>48</v>
      </c>
      <c r="E40" s="30" t="s">
        <v>78</v>
      </c>
    </row>
    <row r="41" spans="1:5" ht="12.75" customHeight="1">
      <c r="A41" s="29" t="s">
        <v>49</v>
      </c>
      <c r="E41" s="31" t="s">
        <v>43</v>
      </c>
    </row>
    <row r="42" spans="5:5" ht="12.75" customHeight="1">
      <c r="E42" s="30" t="s">
        <v>43</v>
      </c>
    </row>
    <row r="43" spans="1:16" ht="12.75" customHeight="1">
      <c r="A43" t="s">
        <v>40</v>
      </c>
      <c s="6" t="s">
        <v>80</v>
      </c>
      <c s="6" t="s">
        <v>81</v>
      </c>
      <c t="s">
        <v>43</v>
      </c>
      <c s="24" t="s">
        <v>82</v>
      </c>
      <c s="25" t="s">
        <v>64</v>
      </c>
      <c s="26">
        <v>5</v>
      </c>
      <c s="25">
        <v>0</v>
      </c>
      <c s="25">
        <f>ROUND(G43*H43,6)</f>
      </c>
      <c r="L43" s="27">
        <v>0</v>
      </c>
      <c s="28">
        <f>ROUND(ROUND(L43,2)*ROUND(G43,3),2)</f>
      </c>
      <c s="25" t="s">
        <v>46</v>
      </c>
      <c>
        <f>(M43*21)/100</f>
      </c>
      <c t="s">
        <v>47</v>
      </c>
    </row>
    <row r="44" spans="1:5" ht="12.75" customHeight="1">
      <c r="A44" s="29" t="s">
        <v>48</v>
      </c>
      <c r="E44" s="30" t="s">
        <v>82</v>
      </c>
    </row>
    <row r="45" spans="1:5" ht="12.75" customHeight="1">
      <c r="A45" s="29" t="s">
        <v>49</v>
      </c>
      <c r="E45" s="31" t="s">
        <v>43</v>
      </c>
    </row>
    <row r="46" spans="5:5" ht="12.75" customHeight="1">
      <c r="E46" s="30" t="s">
        <v>43</v>
      </c>
    </row>
    <row r="47" spans="1:16" ht="12.75" customHeight="1">
      <c r="A47" t="s">
        <v>40</v>
      </c>
      <c s="6" t="s">
        <v>83</v>
      </c>
      <c s="6" t="s">
        <v>84</v>
      </c>
      <c t="s">
        <v>43</v>
      </c>
      <c s="24" t="s">
        <v>85</v>
      </c>
      <c s="25" t="s">
        <v>45</v>
      </c>
      <c s="26">
        <v>1</v>
      </c>
      <c s="25">
        <v>0</v>
      </c>
      <c s="25">
        <f>ROUND(G47*H47,6)</f>
      </c>
      <c r="L47" s="27">
        <v>0</v>
      </c>
      <c s="28">
        <f>ROUND(ROUND(L47,2)*ROUND(G47,3),2)</f>
      </c>
      <c s="25" t="s">
        <v>46</v>
      </c>
      <c>
        <f>(M47*21)/100</f>
      </c>
      <c t="s">
        <v>47</v>
      </c>
    </row>
    <row r="48" spans="1:5" ht="12.75" customHeight="1">
      <c r="A48" s="29" t="s">
        <v>48</v>
      </c>
      <c r="E48" s="30" t="s">
        <v>85</v>
      </c>
    </row>
    <row r="49" spans="1:5" ht="12.75" customHeight="1">
      <c r="A49" s="29" t="s">
        <v>49</v>
      </c>
      <c r="E49" s="31" t="s">
        <v>43</v>
      </c>
    </row>
    <row r="50" spans="5:5" ht="12.75" customHeight="1">
      <c r="E50" s="30" t="s">
        <v>43</v>
      </c>
    </row>
    <row r="51" spans="1:13" ht="12.75" customHeight="1">
      <c r="A51" t="s">
        <v>37</v>
      </c>
      <c r="C51" s="7" t="s">
        <v>86</v>
      </c>
      <c r="E51" s="32" t="s">
        <v>87</v>
      </c>
      <c r="J51" s="28">
        <f>0</f>
      </c>
      <c s="28">
        <f>0</f>
      </c>
      <c s="28">
        <f>0+L52</f>
      </c>
      <c s="28">
        <f>0+M52</f>
      </c>
    </row>
    <row r="52" spans="1:16" ht="12.75" customHeight="1">
      <c r="A52" t="s">
        <v>40</v>
      </c>
      <c s="6" t="s">
        <v>88</v>
      </c>
      <c s="6" t="s">
        <v>89</v>
      </c>
      <c t="s">
        <v>43</v>
      </c>
      <c s="24" t="s">
        <v>90</v>
      </c>
      <c s="25" t="s">
        <v>91</v>
      </c>
      <c s="26">
        <v>3</v>
      </c>
      <c s="25">
        <v>0</v>
      </c>
      <c s="25">
        <f>ROUND(G52*H52,6)</f>
      </c>
      <c r="L52" s="27">
        <v>0</v>
      </c>
      <c s="28">
        <f>ROUND(ROUND(L52,2)*ROUND(G52,3),2)</f>
      </c>
      <c s="25" t="s">
        <v>46</v>
      </c>
      <c>
        <f>(M52*21)/100</f>
      </c>
      <c t="s">
        <v>47</v>
      </c>
    </row>
    <row r="53" spans="1:5" ht="12.75" customHeight="1">
      <c r="A53" s="29" t="s">
        <v>48</v>
      </c>
      <c r="E53" s="30" t="s">
        <v>90</v>
      </c>
    </row>
    <row r="54" spans="1:5" ht="38.25" customHeight="1">
      <c r="A54" s="29" t="s">
        <v>49</v>
      </c>
      <c r="E54" s="31" t="s">
        <v>92</v>
      </c>
    </row>
    <row r="55" spans="5:5" ht="12.75" customHeight="1">
      <c r="E55" s="30" t="s">
        <v>43</v>
      </c>
    </row>
    <row r="56" spans="1:13" ht="12.75" customHeight="1">
      <c r="A56" t="s">
        <v>37</v>
      </c>
      <c r="C56" s="7" t="s">
        <v>93</v>
      </c>
      <c r="E56" s="32" t="s">
        <v>94</v>
      </c>
      <c r="J56" s="28">
        <f>0</f>
      </c>
      <c s="28">
        <f>0</f>
      </c>
      <c s="28">
        <f>0+L57</f>
      </c>
      <c s="28">
        <f>0+M57</f>
      </c>
    </row>
    <row r="57" spans="1:16" ht="12.75" customHeight="1">
      <c r="A57" t="s">
        <v>40</v>
      </c>
      <c s="6" t="s">
        <v>95</v>
      </c>
      <c s="6" t="s">
        <v>96</v>
      </c>
      <c t="s">
        <v>43</v>
      </c>
      <c s="24" t="s">
        <v>97</v>
      </c>
      <c s="25" t="s">
        <v>45</v>
      </c>
      <c s="26">
        <v>1</v>
      </c>
      <c s="25">
        <v>0</v>
      </c>
      <c s="25">
        <f>ROUND(G57*H57,6)</f>
      </c>
      <c r="L57" s="27">
        <v>0</v>
      </c>
      <c s="28">
        <f>ROUND(ROUND(L57,2)*ROUND(G57,3),2)</f>
      </c>
      <c s="25" t="s">
        <v>46</v>
      </c>
      <c>
        <f>(M57*21)/100</f>
      </c>
      <c t="s">
        <v>47</v>
      </c>
    </row>
    <row r="58" spans="1:5" ht="12.75" customHeight="1">
      <c r="A58" s="29" t="s">
        <v>48</v>
      </c>
      <c r="E58" s="30" t="s">
        <v>97</v>
      </c>
    </row>
    <row r="59" spans="1:5" ht="12.75" customHeight="1">
      <c r="A59" s="29" t="s">
        <v>49</v>
      </c>
      <c r="E59" s="31" t="s">
        <v>43</v>
      </c>
    </row>
    <row r="60" spans="5:5" ht="12.75" customHeight="1">
      <c r="E60" s="30" t="s">
        <v>43</v>
      </c>
    </row>
    <row r="61" spans="1:13" ht="12.75" customHeight="1">
      <c r="A61" t="s">
        <v>37</v>
      </c>
      <c r="C61" s="7" t="s">
        <v>98</v>
      </c>
      <c r="E61" s="32" t="s">
        <v>72</v>
      </c>
      <c r="J61" s="28">
        <f>0</f>
      </c>
      <c s="28">
        <f>0</f>
      </c>
      <c s="28">
        <f>0+L62</f>
      </c>
      <c s="28">
        <f>0+M62</f>
      </c>
    </row>
    <row r="62" spans="1:16" ht="12.75" customHeight="1">
      <c r="A62" t="s">
        <v>40</v>
      </c>
      <c s="6" t="s">
        <v>99</v>
      </c>
      <c s="6" t="s">
        <v>100</v>
      </c>
      <c t="s">
        <v>43</v>
      </c>
      <c s="24" t="s">
        <v>101</v>
      </c>
      <c s="25" t="s">
        <v>91</v>
      </c>
      <c s="26">
        <v>1</v>
      </c>
      <c s="25">
        <v>0</v>
      </c>
      <c s="25">
        <f>ROUND(G62*H62,6)</f>
      </c>
      <c r="L62" s="27">
        <v>0</v>
      </c>
      <c s="28">
        <f>ROUND(ROUND(L62,2)*ROUND(G62,3),2)</f>
      </c>
      <c s="25" t="s">
        <v>46</v>
      </c>
      <c>
        <f>(M62*21)/100</f>
      </c>
      <c t="s">
        <v>47</v>
      </c>
    </row>
    <row r="63" spans="1:5" ht="12.75" customHeight="1">
      <c r="A63" s="29" t="s">
        <v>48</v>
      </c>
      <c r="E63" s="30" t="s">
        <v>101</v>
      </c>
    </row>
    <row r="64" spans="1:5" ht="12.75" customHeight="1">
      <c r="A64" s="29" t="s">
        <v>49</v>
      </c>
      <c r="E64" s="31" t="s">
        <v>43</v>
      </c>
    </row>
    <row r="65" spans="5:5" ht="12.75" customHeight="1">
      <c r="E65" s="30" t="s">
        <v>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20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102</v>
      </c>
      <c s="33">
        <f>0+K8+K510+K650+K782+K1286+K1391+K1806+K1976+M8+M510+M650+M782+M1286+M1391+M1806+M1976</f>
      </c>
      <c s="15" t="s">
        <v>13</v>
      </c>
    </row>
    <row r="4" spans="1:5" ht="15" customHeight="1">
      <c r="A4" s="18" t="s">
        <v>18</v>
      </c>
      <c s="19" t="s">
        <v>21</v>
      </c>
      <c s="20" t="s">
        <v>102</v>
      </c>
      <c r="E4" s="19" t="s">
        <v>103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104</v>
      </c>
      <c r="C8" s="21" t="s">
        <v>105</v>
      </c>
      <c r="E8" s="23" t="s">
        <v>106</v>
      </c>
      <c r="J8" s="22">
        <f>0+J9+J38+J87+J140+J225+J270+J351+J388+J405+J470+J491+J496+J501</f>
      </c>
      <c s="22">
        <f>0+K9+K38+K87+K140+K225+K270+K351+K388+K405+K470+K491+K496+K501</f>
      </c>
      <c s="22">
        <f>0+L9+L38+L87+L140+L225+L270+L351+L388+L405+L470+L491+L496+L501</f>
      </c>
      <c s="22">
        <f>0+M9+M38+M87+M140+M225+M270+M351+M388+M405+M470+M491+M496+M501</f>
      </c>
    </row>
    <row r="9" spans="1:13" ht="12.75" customHeight="1">
      <c r="A9" t="s">
        <v>37</v>
      </c>
      <c r="C9" s="7" t="s">
        <v>54</v>
      </c>
      <c r="E9" s="32" t="s">
        <v>107</v>
      </c>
      <c r="J9" s="28">
        <f>0</f>
      </c>
      <c s="28">
        <f>0</f>
      </c>
      <c s="28">
        <f>0+L10+L14+L18+L22+L26+L30+L34</f>
      </c>
      <c s="28">
        <f>0+M10+M14+M18+M22+M26+M30+M34</f>
      </c>
    </row>
    <row r="10" spans="1:16" ht="12.75" customHeight="1">
      <c r="A10" t="s">
        <v>40</v>
      </c>
      <c s="6" t="s">
        <v>47</v>
      </c>
      <c s="6" t="s">
        <v>108</v>
      </c>
      <c t="s">
        <v>43</v>
      </c>
      <c s="24" t="s">
        <v>109</v>
      </c>
      <c s="25" t="s">
        <v>110</v>
      </c>
      <c s="26">
        <v>0.07</v>
      </c>
      <c s="25">
        <v>1</v>
      </c>
      <c s="25">
        <f>ROUND(G10*H10,6)</f>
      </c>
      <c r="L10" s="27">
        <v>0</v>
      </c>
      <c s="28">
        <f>ROUND(ROUND(L10,2)*ROUND(G10,3),2)</f>
      </c>
      <c s="25" t="s">
        <v>46</v>
      </c>
      <c>
        <f>(M10*21)/100</f>
      </c>
      <c t="s">
        <v>47</v>
      </c>
    </row>
    <row r="11" spans="1:5" ht="12.75" customHeight="1">
      <c r="A11" s="29" t="s">
        <v>48</v>
      </c>
      <c r="E11" s="30" t="s">
        <v>109</v>
      </c>
    </row>
    <row r="12" spans="1:5" ht="76.5" customHeight="1">
      <c r="A12" s="29" t="s">
        <v>49</v>
      </c>
      <c r="E12" s="31" t="s">
        <v>111</v>
      </c>
    </row>
    <row r="13" spans="5:5" ht="12.75" customHeight="1">
      <c r="E13" s="30" t="s">
        <v>43</v>
      </c>
    </row>
    <row r="14" spans="1:16" ht="12.75" customHeight="1">
      <c r="A14" t="s">
        <v>40</v>
      </c>
      <c s="6" t="s">
        <v>41</v>
      </c>
      <c s="6" t="s">
        <v>112</v>
      </c>
      <c t="s">
        <v>43</v>
      </c>
      <c s="24" t="s">
        <v>113</v>
      </c>
      <c s="25" t="s">
        <v>110</v>
      </c>
      <c s="26">
        <v>0.067</v>
      </c>
      <c s="25">
        <v>0.01954</v>
      </c>
      <c s="25">
        <f>ROUND(G14*H14,6)</f>
      </c>
      <c r="L14" s="27">
        <v>0</v>
      </c>
      <c s="28">
        <f>ROUND(ROUND(L14,2)*ROUND(G14,3),2)</f>
      </c>
      <c s="25" t="s">
        <v>46</v>
      </c>
      <c>
        <f>(M14*21)/100</f>
      </c>
      <c t="s">
        <v>47</v>
      </c>
    </row>
    <row r="15" spans="1:5" ht="12.75" customHeight="1">
      <c r="A15" s="29" t="s">
        <v>48</v>
      </c>
      <c r="E15" s="30" t="s">
        <v>114</v>
      </c>
    </row>
    <row r="16" spans="1:5" ht="63.75" customHeight="1">
      <c r="A16" s="29" t="s">
        <v>49</v>
      </c>
      <c r="E16" s="31" t="s">
        <v>115</v>
      </c>
    </row>
    <row r="17" spans="5:5" ht="12.75" customHeight="1">
      <c r="E17" s="30" t="s">
        <v>116</v>
      </c>
    </row>
    <row r="18" spans="1:16" ht="12.75" customHeight="1">
      <c r="A18" t="s">
        <v>40</v>
      </c>
      <c s="6" t="s">
        <v>54</v>
      </c>
      <c s="6" t="s">
        <v>117</v>
      </c>
      <c t="s">
        <v>43</v>
      </c>
      <c s="24" t="s">
        <v>118</v>
      </c>
      <c s="25" t="s">
        <v>68</v>
      </c>
      <c s="26">
        <v>20.1</v>
      </c>
      <c s="25">
        <v>0.07297</v>
      </c>
      <c s="25">
        <f>ROUND(G18*H18,6)</f>
      </c>
      <c r="L18" s="27">
        <v>0</v>
      </c>
      <c s="28">
        <f>ROUND(ROUND(L18,2)*ROUND(G18,3),2)</f>
      </c>
      <c s="25" t="s">
        <v>46</v>
      </c>
      <c>
        <f>(M18*21)/100</f>
      </c>
      <c t="s">
        <v>47</v>
      </c>
    </row>
    <row r="19" spans="1:5" ht="12.75" customHeight="1">
      <c r="A19" s="29" t="s">
        <v>48</v>
      </c>
      <c r="E19" s="30" t="s">
        <v>119</v>
      </c>
    </row>
    <row r="20" spans="1:5" ht="216.75" customHeight="1">
      <c r="A20" s="29" t="s">
        <v>49</v>
      </c>
      <c r="E20" s="31" t="s">
        <v>120</v>
      </c>
    </row>
    <row r="21" spans="5:5" ht="12.75" customHeight="1">
      <c r="E21" s="30" t="s">
        <v>43</v>
      </c>
    </row>
    <row r="22" spans="1:16" ht="12.75" customHeight="1">
      <c r="A22" t="s">
        <v>40</v>
      </c>
      <c s="6" t="s">
        <v>61</v>
      </c>
      <c s="6" t="s">
        <v>121</v>
      </c>
      <c t="s">
        <v>43</v>
      </c>
      <c s="24" t="s">
        <v>122</v>
      </c>
      <c s="25" t="s">
        <v>68</v>
      </c>
      <c s="26">
        <v>83.264</v>
      </c>
      <c s="25">
        <v>0.10325</v>
      </c>
      <c s="25">
        <f>ROUND(G22*H22,6)</f>
      </c>
      <c r="L22" s="27">
        <v>0</v>
      </c>
      <c s="28">
        <f>ROUND(ROUND(L22,2)*ROUND(G22,3),2)</f>
      </c>
      <c s="25" t="s">
        <v>46</v>
      </c>
      <c>
        <f>(M22*21)/100</f>
      </c>
      <c t="s">
        <v>47</v>
      </c>
    </row>
    <row r="23" spans="1:5" ht="12.75" customHeight="1">
      <c r="A23" s="29" t="s">
        <v>48</v>
      </c>
      <c r="E23" s="30" t="s">
        <v>123</v>
      </c>
    </row>
    <row r="24" spans="1:5" ht="89.25" customHeight="1">
      <c r="A24" s="29" t="s">
        <v>49</v>
      </c>
      <c r="E24" s="31" t="s">
        <v>124</v>
      </c>
    </row>
    <row r="25" spans="5:5" ht="12.75" customHeight="1">
      <c r="E25" s="30" t="s">
        <v>43</v>
      </c>
    </row>
    <row r="26" spans="1:16" ht="12.75" customHeight="1">
      <c r="A26" t="s">
        <v>40</v>
      </c>
      <c s="6" t="s">
        <v>65</v>
      </c>
      <c s="6" t="s">
        <v>125</v>
      </c>
      <c t="s">
        <v>43</v>
      </c>
      <c s="24" t="s">
        <v>126</v>
      </c>
      <c s="25" t="s">
        <v>79</v>
      </c>
      <c s="26">
        <v>26.02</v>
      </c>
      <c s="25">
        <v>0.00012</v>
      </c>
      <c s="25">
        <f>ROUND(G26*H26,6)</f>
      </c>
      <c r="L26" s="27">
        <v>0</v>
      </c>
      <c s="28">
        <f>ROUND(ROUND(L26,2)*ROUND(G26,3),2)</f>
      </c>
      <c s="25" t="s">
        <v>46</v>
      </c>
      <c>
        <f>(M26*21)/100</f>
      </c>
      <c t="s">
        <v>47</v>
      </c>
    </row>
    <row r="27" spans="1:5" ht="12.75" customHeight="1">
      <c r="A27" s="29" t="s">
        <v>48</v>
      </c>
      <c r="E27" s="30" t="s">
        <v>127</v>
      </c>
    </row>
    <row r="28" spans="1:5" ht="89.25" customHeight="1">
      <c r="A28" s="29" t="s">
        <v>49</v>
      </c>
      <c r="E28" s="31" t="s">
        <v>128</v>
      </c>
    </row>
    <row r="29" spans="5:5" ht="12.75" customHeight="1">
      <c r="E29" s="30" t="s">
        <v>129</v>
      </c>
    </row>
    <row r="30" spans="1:16" ht="12.75" customHeight="1">
      <c r="A30" t="s">
        <v>40</v>
      </c>
      <c s="6" t="s">
        <v>70</v>
      </c>
      <c s="6" t="s">
        <v>130</v>
      </c>
      <c t="s">
        <v>43</v>
      </c>
      <c s="24" t="s">
        <v>131</v>
      </c>
      <c s="25" t="s">
        <v>79</v>
      </c>
      <c s="26">
        <v>25.6</v>
      </c>
      <c s="25">
        <v>0.00012</v>
      </c>
      <c s="25">
        <f>ROUND(G30*H30,6)</f>
      </c>
      <c r="L30" s="27">
        <v>0</v>
      </c>
      <c s="28">
        <f>ROUND(ROUND(L30,2)*ROUND(G30,3),2)</f>
      </c>
      <c s="25" t="s">
        <v>46</v>
      </c>
      <c>
        <f>(M30*21)/100</f>
      </c>
      <c t="s">
        <v>47</v>
      </c>
    </row>
    <row r="31" spans="1:5" ht="12.75" customHeight="1">
      <c r="A31" s="29" t="s">
        <v>48</v>
      </c>
      <c r="E31" s="30" t="s">
        <v>132</v>
      </c>
    </row>
    <row r="32" spans="1:5" ht="89.25" customHeight="1">
      <c r="A32" s="29" t="s">
        <v>49</v>
      </c>
      <c r="E32" s="31" t="s">
        <v>133</v>
      </c>
    </row>
    <row r="33" spans="5:5" ht="12.75" customHeight="1">
      <c r="E33" s="30" t="s">
        <v>129</v>
      </c>
    </row>
    <row r="34" spans="1:16" ht="12.75" customHeight="1">
      <c r="A34" t="s">
        <v>40</v>
      </c>
      <c s="6" t="s">
        <v>73</v>
      </c>
      <c s="6" t="s">
        <v>134</v>
      </c>
      <c t="s">
        <v>43</v>
      </c>
      <c s="24" t="s">
        <v>135</v>
      </c>
      <c s="25" t="s">
        <v>68</v>
      </c>
      <c s="26">
        <v>3.24</v>
      </c>
      <c s="25">
        <v>0.17818</v>
      </c>
      <c s="25">
        <f>ROUND(G34*H34,6)</f>
      </c>
      <c r="L34" s="27">
        <v>0</v>
      </c>
      <c s="28">
        <f>ROUND(ROUND(L34,2)*ROUND(G34,3),2)</f>
      </c>
      <c s="25" t="s">
        <v>46</v>
      </c>
      <c>
        <f>(M34*21)/100</f>
      </c>
      <c t="s">
        <v>47</v>
      </c>
    </row>
    <row r="35" spans="1:5" ht="12.75" customHeight="1">
      <c r="A35" s="29" t="s">
        <v>48</v>
      </c>
      <c r="E35" s="30" t="s">
        <v>136</v>
      </c>
    </row>
    <row r="36" spans="1:5" ht="127.5" customHeight="1">
      <c r="A36" s="29" t="s">
        <v>49</v>
      </c>
      <c r="E36" s="31" t="s">
        <v>137</v>
      </c>
    </row>
    <row r="37" spans="5:5" ht="12.75" customHeight="1">
      <c r="E37" s="30" t="s">
        <v>43</v>
      </c>
    </row>
    <row r="38" spans="1:13" ht="12.75" customHeight="1">
      <c r="A38" t="s">
        <v>37</v>
      </c>
      <c r="C38" s="7" t="s">
        <v>70</v>
      </c>
      <c r="E38" s="32" t="s">
        <v>138</v>
      </c>
      <c r="J38" s="28">
        <f>0</f>
      </c>
      <c s="28">
        <f>0</f>
      </c>
      <c s="28">
        <f>0+L39+L43+L47+L51+L55+L59+L63+L67+L71+L75+L79+L83</f>
      </c>
      <c s="28">
        <f>0+M39+M43+M47+M51+M55+M59+M63+M67+M71+M75+M79+M83</f>
      </c>
    </row>
    <row r="39" spans="1:16" ht="12.75" customHeight="1">
      <c r="A39" t="s">
        <v>40</v>
      </c>
      <c s="6" t="s">
        <v>139</v>
      </c>
      <c s="6" t="s">
        <v>140</v>
      </c>
      <c t="s">
        <v>43</v>
      </c>
      <c s="24" t="s">
        <v>141</v>
      </c>
      <c s="25" t="s">
        <v>91</v>
      </c>
      <c s="26">
        <v>4</v>
      </c>
      <c s="25">
        <v>0.01765</v>
      </c>
      <c s="25">
        <f>ROUND(G39*H39,6)</f>
      </c>
      <c r="L39" s="27">
        <v>0</v>
      </c>
      <c s="28">
        <f>ROUND(ROUND(L39,2)*ROUND(G39,3),2)</f>
      </c>
      <c s="25" t="s">
        <v>46</v>
      </c>
      <c>
        <f>(M39*21)/100</f>
      </c>
      <c t="s">
        <v>47</v>
      </c>
    </row>
    <row r="40" spans="1:5" ht="12.75" customHeight="1">
      <c r="A40" s="29" t="s">
        <v>48</v>
      </c>
      <c r="E40" s="30" t="s">
        <v>141</v>
      </c>
    </row>
    <row r="41" spans="1:5" ht="25.5" customHeight="1">
      <c r="A41" s="29" t="s">
        <v>49</v>
      </c>
      <c r="E41" s="31" t="s">
        <v>142</v>
      </c>
    </row>
    <row r="42" spans="5:5" ht="12.75" customHeight="1">
      <c r="E42" s="30" t="s">
        <v>43</v>
      </c>
    </row>
    <row r="43" spans="1:16" ht="12.75" customHeight="1">
      <c r="A43" t="s">
        <v>40</v>
      </c>
      <c s="6" t="s">
        <v>143</v>
      </c>
      <c s="6" t="s">
        <v>144</v>
      </c>
      <c t="s">
        <v>43</v>
      </c>
      <c s="24" t="s">
        <v>145</v>
      </c>
      <c s="25" t="s">
        <v>91</v>
      </c>
      <c s="26">
        <v>25</v>
      </c>
      <c s="25">
        <v>0.01847</v>
      </c>
      <c s="25">
        <f>ROUND(G43*H43,6)</f>
      </c>
      <c r="L43" s="27">
        <v>0</v>
      </c>
      <c s="28">
        <f>ROUND(ROUND(L43,2)*ROUND(G43,3),2)</f>
      </c>
      <c s="25" t="s">
        <v>46</v>
      </c>
      <c>
        <f>(M43*21)/100</f>
      </c>
      <c t="s">
        <v>47</v>
      </c>
    </row>
    <row r="44" spans="1:5" ht="12.75" customHeight="1">
      <c r="A44" s="29" t="s">
        <v>48</v>
      </c>
      <c r="E44" s="30" t="s">
        <v>145</v>
      </c>
    </row>
    <row r="45" spans="1:5" ht="38.25" customHeight="1">
      <c r="A45" s="29" t="s">
        <v>49</v>
      </c>
      <c r="E45" s="31" t="s">
        <v>146</v>
      </c>
    </row>
    <row r="46" spans="5:5" ht="12.75" customHeight="1">
      <c r="E46" s="30" t="s">
        <v>43</v>
      </c>
    </row>
    <row r="47" spans="1:16" ht="12.75" customHeight="1">
      <c r="A47" t="s">
        <v>40</v>
      </c>
      <c s="6" t="s">
        <v>147</v>
      </c>
      <c s="6" t="s">
        <v>148</v>
      </c>
      <c t="s">
        <v>43</v>
      </c>
      <c s="24" t="s">
        <v>149</v>
      </c>
      <c s="25" t="s">
        <v>91</v>
      </c>
      <c s="26">
        <v>2</v>
      </c>
      <c s="25">
        <v>0.01847</v>
      </c>
      <c s="25">
        <f>ROUND(G47*H47,6)</f>
      </c>
      <c r="L47" s="27">
        <v>0</v>
      </c>
      <c s="28">
        <f>ROUND(ROUND(L47,2)*ROUND(G47,3),2)</f>
      </c>
      <c s="25" t="s">
        <v>150</v>
      </c>
      <c>
        <f>(M47*21)/100</f>
      </c>
      <c t="s">
        <v>47</v>
      </c>
    </row>
    <row r="48" spans="1:5" ht="12.75" customHeight="1">
      <c r="A48" s="29" t="s">
        <v>48</v>
      </c>
      <c r="E48" s="30" t="s">
        <v>151</v>
      </c>
    </row>
    <row r="49" spans="1:5" ht="12.75" customHeight="1">
      <c r="A49" s="29" t="s">
        <v>49</v>
      </c>
      <c r="E49" s="31" t="s">
        <v>152</v>
      </c>
    </row>
    <row r="50" spans="5:5" ht="12.75" customHeight="1">
      <c r="E50" s="30" t="s">
        <v>43</v>
      </c>
    </row>
    <row r="51" spans="1:16" ht="12.75" customHeight="1">
      <c r="A51" t="s">
        <v>40</v>
      </c>
      <c s="6" t="s">
        <v>76</v>
      </c>
      <c s="6" t="s">
        <v>153</v>
      </c>
      <c t="s">
        <v>43</v>
      </c>
      <c s="24" t="s">
        <v>154</v>
      </c>
      <c s="25" t="s">
        <v>68</v>
      </c>
      <c s="26">
        <v>2530.745</v>
      </c>
      <c s="25">
        <v>0.00026</v>
      </c>
      <c s="25">
        <f>ROUND(G51*H51,6)</f>
      </c>
      <c r="L51" s="27">
        <v>0</v>
      </c>
      <c s="28">
        <f>ROUND(ROUND(L51,2)*ROUND(G51,3),2)</f>
      </c>
      <c s="25" t="s">
        <v>46</v>
      </c>
      <c>
        <f>(M51*21)/100</f>
      </c>
      <c t="s">
        <v>47</v>
      </c>
    </row>
    <row r="52" spans="1:5" ht="12.75" customHeight="1">
      <c r="A52" s="29" t="s">
        <v>48</v>
      </c>
      <c r="E52" s="30" t="s">
        <v>155</v>
      </c>
    </row>
    <row r="53" spans="1:5" ht="38.25" customHeight="1">
      <c r="A53" s="29" t="s">
        <v>49</v>
      </c>
      <c r="E53" s="31" t="s">
        <v>156</v>
      </c>
    </row>
    <row r="54" spans="5:5" ht="12.75" customHeight="1">
      <c r="E54" s="30" t="s">
        <v>43</v>
      </c>
    </row>
    <row r="55" spans="1:16" ht="12.75" customHeight="1">
      <c r="A55" t="s">
        <v>40</v>
      </c>
      <c s="6" t="s">
        <v>80</v>
      </c>
      <c s="6" t="s">
        <v>157</v>
      </c>
      <c t="s">
        <v>43</v>
      </c>
      <c s="24" t="s">
        <v>158</v>
      </c>
      <c s="25" t="s">
        <v>68</v>
      </c>
      <c s="26">
        <v>206.728</v>
      </c>
      <c s="25">
        <v>0.00438</v>
      </c>
      <c s="25">
        <f>ROUND(G55*H55,6)</f>
      </c>
      <c r="L55" s="27">
        <v>0</v>
      </c>
      <c s="28">
        <f>ROUND(ROUND(L55,2)*ROUND(G55,3),2)</f>
      </c>
      <c s="25" t="s">
        <v>46</v>
      </c>
      <c>
        <f>(M55*21)/100</f>
      </c>
      <c t="s">
        <v>47</v>
      </c>
    </row>
    <row r="56" spans="1:5" ht="12.75" customHeight="1">
      <c r="A56" s="29" t="s">
        <v>48</v>
      </c>
      <c r="E56" s="30" t="s">
        <v>159</v>
      </c>
    </row>
    <row r="57" spans="1:5" ht="38.25" customHeight="1">
      <c r="A57" s="29" t="s">
        <v>49</v>
      </c>
      <c r="E57" s="31" t="s">
        <v>160</v>
      </c>
    </row>
    <row r="58" spans="5:5" ht="12.75" customHeight="1">
      <c r="E58" s="30" t="s">
        <v>161</v>
      </c>
    </row>
    <row r="59" spans="1:16" ht="12.75" customHeight="1">
      <c r="A59" t="s">
        <v>40</v>
      </c>
      <c s="6" t="s">
        <v>83</v>
      </c>
      <c s="6" t="s">
        <v>162</v>
      </c>
      <c t="s">
        <v>43</v>
      </c>
      <c s="24" t="s">
        <v>163</v>
      </c>
      <c s="25" t="s">
        <v>68</v>
      </c>
      <c s="26">
        <v>2530.745</v>
      </c>
      <c s="25">
        <v>0.003</v>
      </c>
      <c s="25">
        <f>ROUND(G59*H59,6)</f>
      </c>
      <c r="L59" s="27">
        <v>0</v>
      </c>
      <c s="28">
        <f>ROUND(ROUND(L59,2)*ROUND(G59,3),2)</f>
      </c>
      <c s="25" t="s">
        <v>46</v>
      </c>
      <c>
        <f>(M59*21)/100</f>
      </c>
      <c t="s">
        <v>47</v>
      </c>
    </row>
    <row r="60" spans="1:5" ht="12.75" customHeight="1">
      <c r="A60" s="29" t="s">
        <v>48</v>
      </c>
      <c r="E60" s="30" t="s">
        <v>164</v>
      </c>
    </row>
    <row r="61" spans="1:5" ht="63.75" customHeight="1">
      <c r="A61" s="29" t="s">
        <v>49</v>
      </c>
      <c r="E61" s="31" t="s">
        <v>165</v>
      </c>
    </row>
    <row r="62" spans="5:5" ht="12.75" customHeight="1">
      <c r="E62" s="30" t="s">
        <v>43</v>
      </c>
    </row>
    <row r="63" spans="1:16" ht="12.75" customHeight="1">
      <c r="A63" t="s">
        <v>40</v>
      </c>
      <c s="6" t="s">
        <v>88</v>
      </c>
      <c s="6" t="s">
        <v>166</v>
      </c>
      <c t="s">
        <v>43</v>
      </c>
      <c s="24" t="s">
        <v>167</v>
      </c>
      <c s="25" t="s">
        <v>68</v>
      </c>
      <c s="26">
        <v>2479.128</v>
      </c>
      <c s="25">
        <v>0.0107</v>
      </c>
      <c s="25">
        <f>ROUND(G63*H63,6)</f>
      </c>
      <c r="L63" s="27">
        <v>0</v>
      </c>
      <c s="28">
        <f>ROUND(ROUND(L63,2)*ROUND(G63,3),2)</f>
      </c>
      <c s="25" t="s">
        <v>150</v>
      </c>
      <c>
        <f>(M63*21)/100</f>
      </c>
      <c t="s">
        <v>47</v>
      </c>
    </row>
    <row r="64" spans="1:5" ht="12.75" customHeight="1">
      <c r="A64" s="29" t="s">
        <v>48</v>
      </c>
      <c r="E64" s="30" t="s">
        <v>168</v>
      </c>
    </row>
    <row r="65" spans="1:5" ht="408" customHeight="1">
      <c r="A65" s="29" t="s">
        <v>49</v>
      </c>
      <c r="E65" s="31" t="s">
        <v>169</v>
      </c>
    </row>
    <row r="66" spans="5:5" ht="12.75" customHeight="1">
      <c r="E66" s="30" t="s">
        <v>170</v>
      </c>
    </row>
    <row r="67" spans="1:16" ht="12.75" customHeight="1">
      <c r="A67" t="s">
        <v>40</v>
      </c>
      <c s="6" t="s">
        <v>95</v>
      </c>
      <c s="6" t="s">
        <v>171</v>
      </c>
      <c t="s">
        <v>43</v>
      </c>
      <c s="24" t="s">
        <v>172</v>
      </c>
      <c s="25" t="s">
        <v>68</v>
      </c>
      <c s="26">
        <v>189.44</v>
      </c>
      <c s="25">
        <v>0.00026</v>
      </c>
      <c s="25">
        <f>ROUND(G67*H67,6)</f>
      </c>
      <c r="L67" s="27">
        <v>0</v>
      </c>
      <c s="28">
        <f>ROUND(ROUND(L67,2)*ROUND(G67,3),2)</f>
      </c>
      <c s="25" t="s">
        <v>46</v>
      </c>
      <c>
        <f>(M67*21)/100</f>
      </c>
      <c t="s">
        <v>47</v>
      </c>
    </row>
    <row r="68" spans="1:5" ht="12.75" customHeight="1">
      <c r="A68" s="29" t="s">
        <v>48</v>
      </c>
      <c r="E68" s="30" t="s">
        <v>173</v>
      </c>
    </row>
    <row r="69" spans="1:5" ht="280.5" customHeight="1">
      <c r="A69" s="29" t="s">
        <v>49</v>
      </c>
      <c r="E69" s="31" t="s">
        <v>174</v>
      </c>
    </row>
    <row r="70" spans="5:5" ht="12.75" customHeight="1">
      <c r="E70" s="30" t="s">
        <v>43</v>
      </c>
    </row>
    <row r="71" spans="1:16" ht="12.75" customHeight="1">
      <c r="A71" t="s">
        <v>40</v>
      </c>
      <c s="6" t="s">
        <v>99</v>
      </c>
      <c s="6" t="s">
        <v>175</v>
      </c>
      <c t="s">
        <v>43</v>
      </c>
      <c s="24" t="s">
        <v>176</v>
      </c>
      <c s="25" t="s">
        <v>68</v>
      </c>
      <c s="26">
        <v>189.44</v>
      </c>
      <c s="25">
        <v>0.003</v>
      </c>
      <c s="25">
        <f>ROUND(G71*H71,6)</f>
      </c>
      <c r="L71" s="27">
        <v>0</v>
      </c>
      <c s="28">
        <f>ROUND(ROUND(L71,2)*ROUND(G71,3),2)</f>
      </c>
      <c s="25" t="s">
        <v>46</v>
      </c>
      <c>
        <f>(M71*21)/100</f>
      </c>
      <c t="s">
        <v>47</v>
      </c>
    </row>
    <row r="72" spans="1:5" ht="12.75" customHeight="1">
      <c r="A72" s="29" t="s">
        <v>48</v>
      </c>
      <c r="E72" s="30" t="s">
        <v>177</v>
      </c>
    </row>
    <row r="73" spans="1:5" ht="25.5" customHeight="1">
      <c r="A73" s="29" t="s">
        <v>49</v>
      </c>
      <c r="E73" s="31" t="s">
        <v>178</v>
      </c>
    </row>
    <row r="74" spans="5:5" ht="12.75" customHeight="1">
      <c r="E74" s="30" t="s">
        <v>43</v>
      </c>
    </row>
    <row r="75" spans="1:16" ht="12.75" customHeight="1">
      <c r="A75" t="s">
        <v>40</v>
      </c>
      <c s="6" t="s">
        <v>179</v>
      </c>
      <c s="6" t="s">
        <v>180</v>
      </c>
      <c t="s">
        <v>43</v>
      </c>
      <c s="24" t="s">
        <v>181</v>
      </c>
      <c s="25" t="s">
        <v>182</v>
      </c>
      <c s="26">
        <v>20.136</v>
      </c>
      <c s="25">
        <v>2.25634</v>
      </c>
      <c s="25">
        <f>ROUND(G75*H75,6)</f>
      </c>
      <c r="L75" s="27">
        <v>0</v>
      </c>
      <c s="28">
        <f>ROUND(ROUND(L75,2)*ROUND(G75,3),2)</f>
      </c>
      <c s="25" t="s">
        <v>46</v>
      </c>
      <c>
        <f>(M75*21)/100</f>
      </c>
      <c t="s">
        <v>47</v>
      </c>
    </row>
    <row r="76" spans="1:5" ht="12.75" customHeight="1">
      <c r="A76" s="29" t="s">
        <v>48</v>
      </c>
      <c r="E76" s="30" t="s">
        <v>183</v>
      </c>
    </row>
    <row r="77" spans="1:5" ht="38.25" customHeight="1">
      <c r="A77" s="29" t="s">
        <v>49</v>
      </c>
      <c r="E77" s="31" t="s">
        <v>184</v>
      </c>
    </row>
    <row r="78" spans="5:5" ht="12.75" customHeight="1">
      <c r="E78" s="30" t="s">
        <v>43</v>
      </c>
    </row>
    <row r="79" spans="1:16" ht="12.75" customHeight="1">
      <c r="A79" t="s">
        <v>40</v>
      </c>
      <c s="6" t="s">
        <v>185</v>
      </c>
      <c s="6" t="s">
        <v>186</v>
      </c>
      <c t="s">
        <v>43</v>
      </c>
      <c s="24" t="s">
        <v>187</v>
      </c>
      <c s="25" t="s">
        <v>68</v>
      </c>
      <c s="26">
        <v>536.952</v>
      </c>
      <c s="25">
        <v>0.063</v>
      </c>
      <c s="25">
        <f>ROUND(G79*H79,6)</f>
      </c>
      <c r="L79" s="27">
        <v>0</v>
      </c>
      <c s="28">
        <f>ROUND(ROUND(L79,2)*ROUND(G79,3),2)</f>
      </c>
      <c s="25" t="s">
        <v>150</v>
      </c>
      <c>
        <f>(M79*21)/100</f>
      </c>
      <c t="s">
        <v>47</v>
      </c>
    </row>
    <row r="80" spans="1:5" ht="12.75" customHeight="1">
      <c r="A80" s="29" t="s">
        <v>48</v>
      </c>
      <c r="E80" s="30" t="s">
        <v>188</v>
      </c>
    </row>
    <row r="81" spans="1:5" ht="12.75" customHeight="1">
      <c r="A81" s="29" t="s">
        <v>49</v>
      </c>
      <c r="E81" s="31" t="s">
        <v>189</v>
      </c>
    </row>
    <row r="82" spans="5:5" ht="12.75" customHeight="1">
      <c r="E82" s="30" t="s">
        <v>190</v>
      </c>
    </row>
    <row r="83" spans="1:16" ht="12.75" customHeight="1">
      <c r="A83" t="s">
        <v>40</v>
      </c>
      <c s="6" t="s">
        <v>191</v>
      </c>
      <c s="6" t="s">
        <v>192</v>
      </c>
      <c t="s">
        <v>43</v>
      </c>
      <c s="24" t="s">
        <v>193</v>
      </c>
      <c s="25" t="s">
        <v>91</v>
      </c>
      <c s="26">
        <v>31</v>
      </c>
      <c s="25">
        <v>0.04684</v>
      </c>
      <c s="25">
        <f>ROUND(G83*H83,6)</f>
      </c>
      <c r="L83" s="27">
        <v>0</v>
      </c>
      <c s="28">
        <f>ROUND(ROUND(L83,2)*ROUND(G83,3),2)</f>
      </c>
      <c s="25" t="s">
        <v>46</v>
      </c>
      <c>
        <f>(M83*21)/100</f>
      </c>
      <c t="s">
        <v>47</v>
      </c>
    </row>
    <row r="84" spans="1:5" ht="12.75" customHeight="1">
      <c r="A84" s="29" t="s">
        <v>48</v>
      </c>
      <c r="E84" s="30" t="s">
        <v>194</v>
      </c>
    </row>
    <row r="85" spans="1:5" ht="63.75" customHeight="1">
      <c r="A85" s="29" t="s">
        <v>49</v>
      </c>
      <c r="E85" s="31" t="s">
        <v>195</v>
      </c>
    </row>
    <row r="86" spans="5:5" ht="12.75" customHeight="1">
      <c r="E86" s="30" t="s">
        <v>196</v>
      </c>
    </row>
    <row r="87" spans="1:13" ht="12.75" customHeight="1">
      <c r="A87" t="s">
        <v>37</v>
      </c>
      <c r="C87" s="7" t="s">
        <v>197</v>
      </c>
      <c r="E87" s="32" t="s">
        <v>198</v>
      </c>
      <c r="J87" s="28">
        <f>0</f>
      </c>
      <c s="28">
        <f>0</f>
      </c>
      <c s="28">
        <f>0+L88+L92+L96+L100+L104+L108+L112+L116+L120+L124+L128+L132+L136</f>
      </c>
      <c s="28">
        <f>0+M88+M92+M96+M100+M104+M108+M112+M116+M120+M124+M128+M132+M136</f>
      </c>
    </row>
    <row r="88" spans="1:16" ht="12.75" customHeight="1">
      <c r="A88" t="s">
        <v>40</v>
      </c>
      <c s="6" t="s">
        <v>199</v>
      </c>
      <c s="6" t="s">
        <v>200</v>
      </c>
      <c t="s">
        <v>43</v>
      </c>
      <c s="24" t="s">
        <v>201</v>
      </c>
      <c s="25" t="s">
        <v>68</v>
      </c>
      <c s="26">
        <v>375.554</v>
      </c>
      <c s="25">
        <v>0.00017</v>
      </c>
      <c s="25">
        <f>ROUND(G88*H88,6)</f>
      </c>
      <c r="L88" s="27">
        <v>0</v>
      </c>
      <c s="28">
        <f>ROUND(ROUND(L88,2)*ROUND(G88,3),2)</f>
      </c>
      <c s="25" t="s">
        <v>46</v>
      </c>
      <c>
        <f>(M88*21)/100</f>
      </c>
      <c t="s">
        <v>47</v>
      </c>
    </row>
    <row r="89" spans="1:5" ht="12.75" customHeight="1">
      <c r="A89" s="29" t="s">
        <v>48</v>
      </c>
      <c r="E89" s="30" t="s">
        <v>201</v>
      </c>
    </row>
    <row r="90" spans="1:5" ht="12.75" customHeight="1">
      <c r="A90" s="29" t="s">
        <v>49</v>
      </c>
      <c r="E90" s="31" t="s">
        <v>43</v>
      </c>
    </row>
    <row r="91" spans="5:5" ht="12.75" customHeight="1">
      <c r="E91" s="30" t="s">
        <v>43</v>
      </c>
    </row>
    <row r="92" spans="1:16" ht="12.75" customHeight="1">
      <c r="A92" t="s">
        <v>40</v>
      </c>
      <c s="6" t="s">
        <v>202</v>
      </c>
      <c s="6" t="s">
        <v>203</v>
      </c>
      <c t="s">
        <v>43</v>
      </c>
      <c s="24" t="s">
        <v>204</v>
      </c>
      <c s="25" t="s">
        <v>68</v>
      </c>
      <c s="26">
        <v>970.881</v>
      </c>
      <c s="25">
        <v>0.008</v>
      </c>
      <c s="25">
        <f>ROUND(G92*H92,6)</f>
      </c>
      <c r="L92" s="27">
        <v>0</v>
      </c>
      <c s="28">
        <f>ROUND(ROUND(L92,2)*ROUND(G92,3),2)</f>
      </c>
      <c s="25" t="s">
        <v>150</v>
      </c>
      <c>
        <f>(M92*21)/100</f>
      </c>
      <c t="s">
        <v>47</v>
      </c>
    </row>
    <row r="93" spans="1:5" ht="12.75" customHeight="1">
      <c r="A93" s="29" t="s">
        <v>48</v>
      </c>
      <c r="E93" s="30" t="s">
        <v>204</v>
      </c>
    </row>
    <row r="94" spans="1:5" ht="12.75" customHeight="1">
      <c r="A94" s="29" t="s">
        <v>49</v>
      </c>
      <c r="E94" s="31" t="s">
        <v>43</v>
      </c>
    </row>
    <row r="95" spans="5:5" ht="12.75" customHeight="1">
      <c r="E95" s="30" t="s">
        <v>43</v>
      </c>
    </row>
    <row r="96" spans="1:16" ht="12.75" customHeight="1">
      <c r="A96" t="s">
        <v>40</v>
      </c>
      <c s="6" t="s">
        <v>205</v>
      </c>
      <c s="6" t="s">
        <v>206</v>
      </c>
      <c t="s">
        <v>43</v>
      </c>
      <c s="24" t="s">
        <v>207</v>
      </c>
      <c s="25" t="s">
        <v>68</v>
      </c>
      <c s="26">
        <v>341.413</v>
      </c>
      <c s="25">
        <v>0.01223</v>
      </c>
      <c s="25">
        <f>ROUND(G96*H96,6)</f>
      </c>
      <c r="L96" s="27">
        <v>0</v>
      </c>
      <c s="28">
        <f>ROUND(ROUND(L96,2)*ROUND(G96,3),2)</f>
      </c>
      <c s="25" t="s">
        <v>150</v>
      </c>
      <c>
        <f>(M96*21)/100</f>
      </c>
      <c t="s">
        <v>47</v>
      </c>
    </row>
    <row r="97" spans="1:5" ht="12.75" customHeight="1">
      <c r="A97" s="29" t="s">
        <v>48</v>
      </c>
      <c r="E97" s="30" t="s">
        <v>208</v>
      </c>
    </row>
    <row r="98" spans="1:5" ht="293.25" customHeight="1">
      <c r="A98" s="29" t="s">
        <v>49</v>
      </c>
      <c r="E98" s="31" t="s">
        <v>209</v>
      </c>
    </row>
    <row r="99" spans="5:5" ht="12.75" customHeight="1">
      <c r="E99" s="30" t="s">
        <v>210</v>
      </c>
    </row>
    <row r="100" spans="1:16" ht="12.75" customHeight="1">
      <c r="A100" t="s">
        <v>40</v>
      </c>
      <c s="6" t="s">
        <v>211</v>
      </c>
      <c s="6" t="s">
        <v>212</v>
      </c>
      <c t="s">
        <v>43</v>
      </c>
      <c s="24" t="s">
        <v>213</v>
      </c>
      <c s="25" t="s">
        <v>68</v>
      </c>
      <c s="26">
        <v>874.577</v>
      </c>
      <c s="25">
        <v>0.01681</v>
      </c>
      <c s="25">
        <f>ROUND(G100*H100,6)</f>
      </c>
      <c r="L100" s="27">
        <v>0</v>
      </c>
      <c s="28">
        <f>ROUND(ROUND(L100,2)*ROUND(G100,3),2)</f>
      </c>
      <c s="25" t="s">
        <v>150</v>
      </c>
      <c>
        <f>(M100*21)/100</f>
      </c>
      <c t="s">
        <v>47</v>
      </c>
    </row>
    <row r="101" spans="1:5" ht="12.75" customHeight="1">
      <c r="A101" s="29" t="s">
        <v>48</v>
      </c>
      <c r="E101" s="30" t="s">
        <v>214</v>
      </c>
    </row>
    <row r="102" spans="1:5" ht="409.5" customHeight="1">
      <c r="A102" s="29" t="s">
        <v>49</v>
      </c>
      <c r="E102" s="31" t="s">
        <v>215</v>
      </c>
    </row>
    <row r="103" spans="5:5" ht="12.75" customHeight="1">
      <c r="E103" s="30" t="s">
        <v>210</v>
      </c>
    </row>
    <row r="104" spans="1:16" ht="12.75" customHeight="1">
      <c r="A104" t="s">
        <v>40</v>
      </c>
      <c s="6" t="s">
        <v>216</v>
      </c>
      <c s="6" t="s">
        <v>217</v>
      </c>
      <c t="s">
        <v>43</v>
      </c>
      <c s="24" t="s">
        <v>218</v>
      </c>
      <c s="25" t="s">
        <v>79</v>
      </c>
      <c s="26">
        <v>264.455</v>
      </c>
      <c s="25">
        <v>0.00026</v>
      </c>
      <c s="25">
        <f>ROUND(G104*H104,6)</f>
      </c>
      <c r="L104" s="27">
        <v>0</v>
      </c>
      <c s="28">
        <f>ROUND(ROUND(L104,2)*ROUND(G104,3),2)</f>
      </c>
      <c s="25" t="s">
        <v>46</v>
      </c>
      <c>
        <f>(M104*21)/100</f>
      </c>
      <c t="s">
        <v>47</v>
      </c>
    </row>
    <row r="105" spans="1:5" ht="12.75" customHeight="1">
      <c r="A105" s="29" t="s">
        <v>48</v>
      </c>
      <c r="E105" s="30" t="s">
        <v>219</v>
      </c>
    </row>
    <row r="106" spans="1:5" ht="293.25" customHeight="1">
      <c r="A106" s="29" t="s">
        <v>49</v>
      </c>
      <c r="E106" s="31" t="s">
        <v>220</v>
      </c>
    </row>
    <row r="107" spans="5:5" ht="12.75" customHeight="1">
      <c r="E107" s="30" t="s">
        <v>210</v>
      </c>
    </row>
    <row r="108" spans="1:16" ht="12.75" customHeight="1">
      <c r="A108" t="s">
        <v>40</v>
      </c>
      <c s="6" t="s">
        <v>221</v>
      </c>
      <c s="6" t="s">
        <v>222</v>
      </c>
      <c t="s">
        <v>43</v>
      </c>
      <c s="24" t="s">
        <v>223</v>
      </c>
      <c s="25" t="s">
        <v>68</v>
      </c>
      <c s="26">
        <v>341.413</v>
      </c>
      <c s="25">
        <v>0</v>
      </c>
      <c s="25">
        <f>ROUND(G108*H108,6)</f>
      </c>
      <c r="L108" s="27">
        <v>0</v>
      </c>
      <c s="28">
        <f>ROUND(ROUND(L108,2)*ROUND(G108,3),2)</f>
      </c>
      <c s="25" t="s">
        <v>46</v>
      </c>
      <c>
        <f>(M108*21)/100</f>
      </c>
      <c t="s">
        <v>47</v>
      </c>
    </row>
    <row r="109" spans="1:5" ht="12.75" customHeight="1">
      <c r="A109" s="29" t="s">
        <v>48</v>
      </c>
      <c r="E109" s="30" t="s">
        <v>224</v>
      </c>
    </row>
    <row r="110" spans="1:5" ht="12.75" customHeight="1">
      <c r="A110" s="29" t="s">
        <v>49</v>
      </c>
      <c r="E110" s="31" t="s">
        <v>225</v>
      </c>
    </row>
    <row r="111" spans="5:5" ht="12.75" customHeight="1">
      <c r="E111" s="30" t="s">
        <v>210</v>
      </c>
    </row>
    <row r="112" spans="1:16" ht="12.75" customHeight="1">
      <c r="A112" t="s">
        <v>40</v>
      </c>
      <c s="6" t="s">
        <v>226</v>
      </c>
      <c s="6" t="s">
        <v>227</v>
      </c>
      <c t="s">
        <v>43</v>
      </c>
      <c s="24" t="s">
        <v>228</v>
      </c>
      <c s="25" t="s">
        <v>68</v>
      </c>
      <c s="26">
        <v>874.577</v>
      </c>
      <c s="25">
        <v>0.0001</v>
      </c>
      <c s="25">
        <f>ROUND(G112*H112,6)</f>
      </c>
      <c r="L112" s="27">
        <v>0</v>
      </c>
      <c s="28">
        <f>ROUND(ROUND(L112,2)*ROUND(G112,3),2)</f>
      </c>
      <c s="25" t="s">
        <v>46</v>
      </c>
      <c>
        <f>(M112*21)/100</f>
      </c>
      <c t="s">
        <v>47</v>
      </c>
    </row>
    <row r="113" spans="1:5" ht="12.75" customHeight="1">
      <c r="A113" s="29" t="s">
        <v>48</v>
      </c>
      <c r="E113" s="30" t="s">
        <v>229</v>
      </c>
    </row>
    <row r="114" spans="1:5" ht="12.75" customHeight="1">
      <c r="A114" s="29" t="s">
        <v>49</v>
      </c>
      <c r="E114" s="31" t="s">
        <v>230</v>
      </c>
    </row>
    <row r="115" spans="5:5" ht="12.75" customHeight="1">
      <c r="E115" s="30" t="s">
        <v>210</v>
      </c>
    </row>
    <row r="116" spans="1:16" ht="12.75" customHeight="1">
      <c r="A116" t="s">
        <v>40</v>
      </c>
      <c s="6" t="s">
        <v>231</v>
      </c>
      <c s="6" t="s">
        <v>232</v>
      </c>
      <c t="s">
        <v>43</v>
      </c>
      <c s="24" t="s">
        <v>233</v>
      </c>
      <c s="25" t="s">
        <v>68</v>
      </c>
      <c s="26">
        <v>341.413</v>
      </c>
      <c s="25">
        <v>0.0001</v>
      </c>
      <c s="25">
        <f>ROUND(G116*H116,6)</f>
      </c>
      <c r="L116" s="27">
        <v>0</v>
      </c>
      <c s="28">
        <f>ROUND(ROUND(L116,2)*ROUND(G116,3),2)</f>
      </c>
      <c s="25" t="s">
        <v>46</v>
      </c>
      <c>
        <f>(M116*21)/100</f>
      </c>
      <c t="s">
        <v>47</v>
      </c>
    </row>
    <row r="117" spans="1:5" ht="12.75" customHeight="1">
      <c r="A117" s="29" t="s">
        <v>48</v>
      </c>
      <c r="E117" s="30" t="s">
        <v>234</v>
      </c>
    </row>
    <row r="118" spans="1:5" ht="12.75" customHeight="1">
      <c r="A118" s="29" t="s">
        <v>49</v>
      </c>
      <c r="E118" s="31" t="s">
        <v>225</v>
      </c>
    </row>
    <row r="119" spans="5:5" ht="12.75" customHeight="1">
      <c r="E119" s="30" t="s">
        <v>210</v>
      </c>
    </row>
    <row r="120" spans="1:16" ht="12.75" customHeight="1">
      <c r="A120" t="s">
        <v>40</v>
      </c>
      <c s="6" t="s">
        <v>235</v>
      </c>
      <c s="6" t="s">
        <v>236</v>
      </c>
      <c t="s">
        <v>43</v>
      </c>
      <c s="24" t="s">
        <v>237</v>
      </c>
      <c s="25" t="s">
        <v>68</v>
      </c>
      <c s="26">
        <v>951.844</v>
      </c>
      <c s="25">
        <v>0.00117</v>
      </c>
      <c s="25">
        <f>ROUND(G120*H120,6)</f>
      </c>
      <c r="L120" s="27">
        <v>0</v>
      </c>
      <c s="28">
        <f>ROUND(ROUND(L120,2)*ROUND(G120,3),2)</f>
      </c>
      <c s="25" t="s">
        <v>150</v>
      </c>
      <c>
        <f>(M120*21)/100</f>
      </c>
      <c t="s">
        <v>47</v>
      </c>
    </row>
    <row r="121" spans="1:5" ht="12.75" customHeight="1">
      <c r="A121" s="29" t="s">
        <v>48</v>
      </c>
      <c r="E121" s="30" t="s">
        <v>238</v>
      </c>
    </row>
    <row r="122" spans="1:5" ht="204" customHeight="1">
      <c r="A122" s="29" t="s">
        <v>49</v>
      </c>
      <c r="E122" s="31" t="s">
        <v>239</v>
      </c>
    </row>
    <row r="123" spans="5:5" ht="12.75" customHeight="1">
      <c r="E123" s="30" t="s">
        <v>240</v>
      </c>
    </row>
    <row r="124" spans="1:16" ht="12.75" customHeight="1">
      <c r="A124" t="s">
        <v>40</v>
      </c>
      <c s="6" t="s">
        <v>241</v>
      </c>
      <c s="6" t="s">
        <v>242</v>
      </c>
      <c t="s">
        <v>43</v>
      </c>
      <c s="24" t="s">
        <v>243</v>
      </c>
      <c s="25" t="s">
        <v>68</v>
      </c>
      <c s="26">
        <v>951.844</v>
      </c>
      <c s="25">
        <v>4E-05</v>
      </c>
      <c s="25">
        <f>ROUND(G124*H124,6)</f>
      </c>
      <c r="L124" s="27">
        <v>0</v>
      </c>
      <c s="28">
        <f>ROUND(ROUND(L124,2)*ROUND(G124,3),2)</f>
      </c>
      <c s="25" t="s">
        <v>46</v>
      </c>
      <c>
        <f>(M124*21)/100</f>
      </c>
      <c t="s">
        <v>47</v>
      </c>
    </row>
    <row r="125" spans="1:5" ht="12.75" customHeight="1">
      <c r="A125" s="29" t="s">
        <v>48</v>
      </c>
      <c r="E125" s="30" t="s">
        <v>244</v>
      </c>
    </row>
    <row r="126" spans="1:5" ht="12.75" customHeight="1">
      <c r="A126" s="29" t="s">
        <v>49</v>
      </c>
      <c r="E126" s="31" t="s">
        <v>245</v>
      </c>
    </row>
    <row r="127" spans="5:5" ht="12.75" customHeight="1">
      <c r="E127" s="30" t="s">
        <v>240</v>
      </c>
    </row>
    <row r="128" spans="1:16" ht="12.75" customHeight="1">
      <c r="A128" t="s">
        <v>40</v>
      </c>
      <c s="6" t="s">
        <v>246</v>
      </c>
      <c s="6" t="s">
        <v>247</v>
      </c>
      <c t="s">
        <v>43</v>
      </c>
      <c s="24" t="s">
        <v>248</v>
      </c>
      <c s="25" t="s">
        <v>110</v>
      </c>
      <c s="26">
        <v>28.05</v>
      </c>
      <c s="25">
        <v>0</v>
      </c>
      <c s="25">
        <f>ROUND(G128*H128,6)</f>
      </c>
      <c r="L128" s="27">
        <v>0</v>
      </c>
      <c s="28">
        <f>ROUND(ROUND(L128,2)*ROUND(G128,3),2)</f>
      </c>
      <c s="25" t="s">
        <v>46</v>
      </c>
      <c>
        <f>(M128*21)/100</f>
      </c>
      <c t="s">
        <v>47</v>
      </c>
    </row>
    <row r="129" spans="1:5" ht="12.75" customHeight="1">
      <c r="A129" s="29" t="s">
        <v>48</v>
      </c>
      <c r="E129" s="30" t="s">
        <v>249</v>
      </c>
    </row>
    <row r="130" spans="1:5" ht="12.75" customHeight="1">
      <c r="A130" s="29" t="s">
        <v>49</v>
      </c>
      <c r="E130" s="31" t="s">
        <v>43</v>
      </c>
    </row>
    <row r="131" spans="5:5" ht="12.75" customHeight="1">
      <c r="E131" s="30" t="s">
        <v>250</v>
      </c>
    </row>
    <row r="132" spans="1:16" ht="12.75" customHeight="1">
      <c r="A132" t="s">
        <v>40</v>
      </c>
      <c s="6" t="s">
        <v>251</v>
      </c>
      <c s="6" t="s">
        <v>252</v>
      </c>
      <c t="s">
        <v>43</v>
      </c>
      <c s="24" t="s">
        <v>253</v>
      </c>
      <c s="25" t="s">
        <v>110</v>
      </c>
      <c s="26">
        <v>28.05</v>
      </c>
      <c s="25">
        <v>0</v>
      </c>
      <c s="25">
        <f>ROUND(G132*H132,6)</f>
      </c>
      <c r="L132" s="27">
        <v>0</v>
      </c>
      <c s="28">
        <f>ROUND(ROUND(L132,2)*ROUND(G132,3),2)</f>
      </c>
      <c s="25" t="s">
        <v>46</v>
      </c>
      <c>
        <f>(M132*21)/100</f>
      </c>
      <c t="s">
        <v>47</v>
      </c>
    </row>
    <row r="133" spans="1:5" ht="12.75" customHeight="1">
      <c r="A133" s="29" t="s">
        <v>48</v>
      </c>
      <c r="E133" s="30" t="s">
        <v>254</v>
      </c>
    </row>
    <row r="134" spans="1:5" ht="12.75" customHeight="1">
      <c r="A134" s="29" t="s">
        <v>49</v>
      </c>
      <c r="E134" s="31" t="s">
        <v>43</v>
      </c>
    </row>
    <row r="135" spans="5:5" ht="12.75" customHeight="1">
      <c r="E135" s="30" t="s">
        <v>250</v>
      </c>
    </row>
    <row r="136" spans="1:16" ht="12.75" customHeight="1">
      <c r="A136" t="s">
        <v>40</v>
      </c>
      <c s="6" t="s">
        <v>255</v>
      </c>
      <c s="6" t="s">
        <v>256</v>
      </c>
      <c t="s">
        <v>43</v>
      </c>
      <c s="24" t="s">
        <v>257</v>
      </c>
      <c s="25" t="s">
        <v>110</v>
      </c>
      <c s="26">
        <v>28.05</v>
      </c>
      <c s="25">
        <v>0</v>
      </c>
      <c s="25">
        <f>ROUND(G136*H136,6)</f>
      </c>
      <c r="L136" s="27">
        <v>0</v>
      </c>
      <c s="28">
        <f>ROUND(ROUND(L136,2)*ROUND(G136,3),2)</f>
      </c>
      <c s="25" t="s">
        <v>46</v>
      </c>
      <c>
        <f>(M136*21)/100</f>
      </c>
      <c t="s">
        <v>47</v>
      </c>
    </row>
    <row r="137" spans="1:5" ht="12.75" customHeight="1">
      <c r="A137" s="29" t="s">
        <v>48</v>
      </c>
      <c r="E137" s="30" t="s">
        <v>258</v>
      </c>
    </row>
    <row r="138" spans="1:5" ht="12.75" customHeight="1">
      <c r="A138" s="29" t="s">
        <v>49</v>
      </c>
      <c r="E138" s="31" t="s">
        <v>43</v>
      </c>
    </row>
    <row r="139" spans="5:5" ht="12.75" customHeight="1">
      <c r="E139" s="30" t="s">
        <v>250</v>
      </c>
    </row>
    <row r="140" spans="1:13" ht="12.75" customHeight="1">
      <c r="A140" t="s">
        <v>37</v>
      </c>
      <c r="C140" s="7" t="s">
        <v>259</v>
      </c>
      <c r="E140" s="32" t="s">
        <v>260</v>
      </c>
      <c r="J140" s="28">
        <f>0</f>
      </c>
      <c s="28">
        <f>0</f>
      </c>
      <c s="28">
        <f>0+L141+L145+L149+L153+L157+L161+L165+L169+L173+L177+L181+L185+L189+L193+L197+L201+L205+L209+L213+L217+L221</f>
      </c>
      <c s="28">
        <f>0+M141+M145+M149+M153+M157+M161+M165+M169+M173+M177+M181+M185+M189+M193+M197+M201+M205+M209+M213+M217+M221</f>
      </c>
    </row>
    <row r="141" spans="1:16" ht="12.75" customHeight="1">
      <c r="A141" t="s">
        <v>40</v>
      </c>
      <c s="6" t="s">
        <v>261</v>
      </c>
      <c s="6" t="s">
        <v>262</v>
      </c>
      <c t="s">
        <v>43</v>
      </c>
      <c s="24" t="s">
        <v>263</v>
      </c>
      <c s="25" t="s">
        <v>91</v>
      </c>
      <c s="26">
        <v>2</v>
      </c>
      <c s="25">
        <v>0.0022</v>
      </c>
      <c s="25">
        <f>ROUND(G141*H141,6)</f>
      </c>
      <c r="L141" s="27">
        <v>0</v>
      </c>
      <c s="28">
        <f>ROUND(ROUND(L141,2)*ROUND(G141,3),2)</f>
      </c>
      <c s="25" t="s">
        <v>46</v>
      </c>
      <c>
        <f>(M141*21)/100</f>
      </c>
      <c t="s">
        <v>47</v>
      </c>
    </row>
    <row r="142" spans="1:5" ht="12.75" customHeight="1">
      <c r="A142" s="29" t="s">
        <v>48</v>
      </c>
      <c r="E142" s="30" t="s">
        <v>263</v>
      </c>
    </row>
    <row r="143" spans="1:5" ht="12.75" customHeight="1">
      <c r="A143" s="29" t="s">
        <v>49</v>
      </c>
      <c r="E143" s="31" t="s">
        <v>264</v>
      </c>
    </row>
    <row r="144" spans="5:5" ht="12.75" customHeight="1">
      <c r="E144" s="30" t="s">
        <v>43</v>
      </c>
    </row>
    <row r="145" spans="1:16" ht="12.75" customHeight="1">
      <c r="A145" t="s">
        <v>40</v>
      </c>
      <c s="6" t="s">
        <v>265</v>
      </c>
      <c s="6" t="s">
        <v>266</v>
      </c>
      <c t="s">
        <v>43</v>
      </c>
      <c s="24" t="s">
        <v>267</v>
      </c>
      <c s="25" t="s">
        <v>91</v>
      </c>
      <c s="26">
        <v>31</v>
      </c>
      <c s="25">
        <v>0.0012</v>
      </c>
      <c s="25">
        <f>ROUND(G145*H145,6)</f>
      </c>
      <c r="L145" s="27">
        <v>0</v>
      </c>
      <c s="28">
        <f>ROUND(ROUND(L145,2)*ROUND(G145,3),2)</f>
      </c>
      <c s="25" t="s">
        <v>46</v>
      </c>
      <c>
        <f>(M145*21)/100</f>
      </c>
      <c t="s">
        <v>47</v>
      </c>
    </row>
    <row r="146" spans="1:5" ht="12.75" customHeight="1">
      <c r="A146" s="29" t="s">
        <v>48</v>
      </c>
      <c r="E146" s="30" t="s">
        <v>267</v>
      </c>
    </row>
    <row r="147" spans="1:5" ht="12.75" customHeight="1">
      <c r="A147" s="29" t="s">
        <v>49</v>
      </c>
      <c r="E147" s="31" t="s">
        <v>43</v>
      </c>
    </row>
    <row r="148" spans="5:5" ht="12.75" customHeight="1">
      <c r="E148" s="30" t="s">
        <v>43</v>
      </c>
    </row>
    <row r="149" spans="1:16" ht="12.75" customHeight="1">
      <c r="A149" t="s">
        <v>40</v>
      </c>
      <c s="6" t="s">
        <v>268</v>
      </c>
      <c s="6" t="s">
        <v>269</v>
      </c>
      <c t="s">
        <v>43</v>
      </c>
      <c s="24" t="s">
        <v>270</v>
      </c>
      <c s="25" t="s">
        <v>271</v>
      </c>
      <c s="26">
        <v>4</v>
      </c>
      <c s="25">
        <v>0.0002</v>
      </c>
      <c s="25">
        <f>ROUND(G149*H149,6)</f>
      </c>
      <c r="L149" s="27">
        <v>0</v>
      </c>
      <c s="28">
        <f>ROUND(ROUND(L149,2)*ROUND(G149,3),2)</f>
      </c>
      <c s="25" t="s">
        <v>46</v>
      </c>
      <c>
        <f>(M149*21)/100</f>
      </c>
      <c t="s">
        <v>47</v>
      </c>
    </row>
    <row r="150" spans="1:5" ht="12.75" customHeight="1">
      <c r="A150" s="29" t="s">
        <v>48</v>
      </c>
      <c r="E150" s="30" t="s">
        <v>270</v>
      </c>
    </row>
    <row r="151" spans="1:5" ht="12.75" customHeight="1">
      <c r="A151" s="29" t="s">
        <v>49</v>
      </c>
      <c r="E151" s="31" t="s">
        <v>43</v>
      </c>
    </row>
    <row r="152" spans="5:5" ht="12.75" customHeight="1">
      <c r="E152" s="30" t="s">
        <v>43</v>
      </c>
    </row>
    <row r="153" spans="1:16" ht="12.75" customHeight="1">
      <c r="A153" t="s">
        <v>40</v>
      </c>
      <c s="6" t="s">
        <v>272</v>
      </c>
      <c s="6" t="s">
        <v>273</v>
      </c>
      <c t="s">
        <v>43</v>
      </c>
      <c s="24" t="s">
        <v>274</v>
      </c>
      <c s="25" t="s">
        <v>68</v>
      </c>
      <c s="26">
        <v>61.628</v>
      </c>
      <c s="25">
        <v>0.01468</v>
      </c>
      <c s="25">
        <f>ROUND(G153*H153,6)</f>
      </c>
      <c r="L153" s="27">
        <v>0</v>
      </c>
      <c s="28">
        <f>ROUND(ROUND(L153,2)*ROUND(G153,3),2)</f>
      </c>
      <c s="25" t="s">
        <v>46</v>
      </c>
      <c>
        <f>(M153*21)/100</f>
      </c>
      <c t="s">
        <v>47</v>
      </c>
    </row>
    <row r="154" spans="1:5" ht="12.75" customHeight="1">
      <c r="A154" s="29" t="s">
        <v>48</v>
      </c>
      <c r="E154" s="30" t="s">
        <v>274</v>
      </c>
    </row>
    <row r="155" spans="1:5" ht="12.75" customHeight="1">
      <c r="A155" s="29" t="s">
        <v>49</v>
      </c>
      <c r="E155" s="31" t="s">
        <v>43</v>
      </c>
    </row>
    <row r="156" spans="5:5" ht="12.75" customHeight="1">
      <c r="E156" s="30" t="s">
        <v>43</v>
      </c>
    </row>
    <row r="157" spans="1:16" ht="12.75" customHeight="1">
      <c r="A157" t="s">
        <v>40</v>
      </c>
      <c s="6" t="s">
        <v>275</v>
      </c>
      <c s="6" t="s">
        <v>276</v>
      </c>
      <c t="s">
        <v>43</v>
      </c>
      <c s="24" t="s">
        <v>277</v>
      </c>
      <c s="25" t="s">
        <v>91</v>
      </c>
      <c s="26">
        <v>2</v>
      </c>
      <c s="25">
        <v>0.016</v>
      </c>
      <c s="25">
        <f>ROUND(G157*H157,6)</f>
      </c>
      <c r="L157" s="27">
        <v>0</v>
      </c>
      <c s="28">
        <f>ROUND(ROUND(L157,2)*ROUND(G157,3),2)</f>
      </c>
      <c s="25" t="s">
        <v>150</v>
      </c>
      <c>
        <f>(M157*21)/100</f>
      </c>
      <c t="s">
        <v>47</v>
      </c>
    </row>
    <row r="158" spans="1:5" ht="12.75" customHeight="1">
      <c r="A158" s="29" t="s">
        <v>48</v>
      </c>
      <c r="E158" s="30" t="s">
        <v>277</v>
      </c>
    </row>
    <row r="159" spans="1:5" ht="12.75" customHeight="1">
      <c r="A159" s="29" t="s">
        <v>49</v>
      </c>
      <c r="E159" s="31" t="s">
        <v>152</v>
      </c>
    </row>
    <row r="160" spans="5:5" ht="12.75" customHeight="1">
      <c r="E160" s="30" t="s">
        <v>43</v>
      </c>
    </row>
    <row r="161" spans="1:16" ht="12.75" customHeight="1">
      <c r="A161" t="s">
        <v>40</v>
      </c>
      <c s="6" t="s">
        <v>278</v>
      </c>
      <c s="6" t="s">
        <v>279</v>
      </c>
      <c t="s">
        <v>43</v>
      </c>
      <c s="24" t="s">
        <v>277</v>
      </c>
      <c s="25" t="s">
        <v>91</v>
      </c>
      <c s="26">
        <v>2</v>
      </c>
      <c s="25">
        <v>0.016</v>
      </c>
      <c s="25">
        <f>ROUND(G161*H161,6)</f>
      </c>
      <c r="L161" s="27">
        <v>0</v>
      </c>
      <c s="28">
        <f>ROUND(ROUND(L161,2)*ROUND(G161,3),2)</f>
      </c>
      <c s="25" t="s">
        <v>150</v>
      </c>
      <c>
        <f>(M161*21)/100</f>
      </c>
      <c t="s">
        <v>47</v>
      </c>
    </row>
    <row r="162" spans="1:5" ht="12.75" customHeight="1">
      <c r="A162" s="29" t="s">
        <v>48</v>
      </c>
      <c r="E162" s="30" t="s">
        <v>277</v>
      </c>
    </row>
    <row r="163" spans="1:5" ht="12.75" customHeight="1">
      <c r="A163" s="29" t="s">
        <v>49</v>
      </c>
      <c r="E163" s="31" t="s">
        <v>264</v>
      </c>
    </row>
    <row r="164" spans="5:5" ht="12.75" customHeight="1">
      <c r="E164" s="30" t="s">
        <v>43</v>
      </c>
    </row>
    <row r="165" spans="1:16" ht="12.75" customHeight="1">
      <c r="A165" t="s">
        <v>40</v>
      </c>
      <c s="6" t="s">
        <v>280</v>
      </c>
      <c s="6" t="s">
        <v>281</v>
      </c>
      <c t="s">
        <v>43</v>
      </c>
      <c s="24" t="s">
        <v>277</v>
      </c>
      <c s="25" t="s">
        <v>91</v>
      </c>
      <c s="26">
        <v>23</v>
      </c>
      <c s="25">
        <v>0.016</v>
      </c>
      <c s="25">
        <f>ROUND(G165*H165,6)</f>
      </c>
      <c r="L165" s="27">
        <v>0</v>
      </c>
      <c s="28">
        <f>ROUND(ROUND(L165,2)*ROUND(G165,3),2)</f>
      </c>
      <c s="25" t="s">
        <v>46</v>
      </c>
      <c>
        <f>(M165*21)/100</f>
      </c>
      <c t="s">
        <v>47</v>
      </c>
    </row>
    <row r="166" spans="1:5" ht="12.75" customHeight="1">
      <c r="A166" s="29" t="s">
        <v>48</v>
      </c>
      <c r="E166" s="30" t="s">
        <v>277</v>
      </c>
    </row>
    <row r="167" spans="1:5" ht="12.75" customHeight="1">
      <c r="A167" s="29" t="s">
        <v>49</v>
      </c>
      <c r="E167" s="31" t="s">
        <v>282</v>
      </c>
    </row>
    <row r="168" spans="5:5" ht="12.75" customHeight="1">
      <c r="E168" s="30" t="s">
        <v>43</v>
      </c>
    </row>
    <row r="169" spans="1:16" ht="12.75" customHeight="1">
      <c r="A169" t="s">
        <v>40</v>
      </c>
      <c s="6" t="s">
        <v>283</v>
      </c>
      <c s="6" t="s">
        <v>284</v>
      </c>
      <c t="s">
        <v>43</v>
      </c>
      <c s="24" t="s">
        <v>285</v>
      </c>
      <c s="25" t="s">
        <v>91</v>
      </c>
      <c s="26">
        <v>4</v>
      </c>
      <c s="25">
        <v>0.0165</v>
      </c>
      <c s="25">
        <f>ROUND(G169*H169,6)</f>
      </c>
      <c r="L169" s="27">
        <v>0</v>
      </c>
      <c s="28">
        <f>ROUND(ROUND(L169,2)*ROUND(G169,3),2)</f>
      </c>
      <c s="25" t="s">
        <v>46</v>
      </c>
      <c>
        <f>(M169*21)/100</f>
      </c>
      <c t="s">
        <v>47</v>
      </c>
    </row>
    <row r="170" spans="1:5" ht="12.75" customHeight="1">
      <c r="A170" s="29" t="s">
        <v>48</v>
      </c>
      <c r="E170" s="30" t="s">
        <v>285</v>
      </c>
    </row>
    <row r="171" spans="1:5" ht="25.5" customHeight="1">
      <c r="A171" s="29" t="s">
        <v>49</v>
      </c>
      <c r="E171" s="31" t="s">
        <v>142</v>
      </c>
    </row>
    <row r="172" spans="5:5" ht="12.75" customHeight="1">
      <c r="E172" s="30" t="s">
        <v>43</v>
      </c>
    </row>
    <row r="173" spans="1:16" ht="12.75" customHeight="1">
      <c r="A173" t="s">
        <v>40</v>
      </c>
      <c s="6" t="s">
        <v>286</v>
      </c>
      <c s="6" t="s">
        <v>287</v>
      </c>
      <c t="s">
        <v>43</v>
      </c>
      <c s="24" t="s">
        <v>288</v>
      </c>
      <c s="25" t="s">
        <v>68</v>
      </c>
      <c s="26">
        <v>112.05</v>
      </c>
      <c s="25">
        <v>0</v>
      </c>
      <c s="25">
        <f>ROUND(G173*H173,6)</f>
      </c>
      <c r="L173" s="27">
        <v>0</v>
      </c>
      <c s="28">
        <f>ROUND(ROUND(L173,2)*ROUND(G173,3),2)</f>
      </c>
      <c s="25" t="s">
        <v>46</v>
      </c>
      <c>
        <f>(M173*21)/100</f>
      </c>
      <c t="s">
        <v>47</v>
      </c>
    </row>
    <row r="174" spans="1:5" ht="12.75" customHeight="1">
      <c r="A174" s="29" t="s">
        <v>48</v>
      </c>
      <c r="E174" s="30" t="s">
        <v>289</v>
      </c>
    </row>
    <row r="175" spans="1:5" ht="165.75" customHeight="1">
      <c r="A175" s="29" t="s">
        <v>49</v>
      </c>
      <c r="E175" s="31" t="s">
        <v>290</v>
      </c>
    </row>
    <row r="176" spans="5:5" ht="12.75" customHeight="1">
      <c r="E176" s="30" t="s">
        <v>291</v>
      </c>
    </row>
    <row r="177" spans="1:16" ht="12.75" customHeight="1">
      <c r="A177" t="s">
        <v>40</v>
      </c>
      <c s="6" t="s">
        <v>292</v>
      </c>
      <c s="6" t="s">
        <v>293</v>
      </c>
      <c t="s">
        <v>43</v>
      </c>
      <c s="24" t="s">
        <v>294</v>
      </c>
      <c s="25" t="s">
        <v>79</v>
      </c>
      <c s="26">
        <v>112.05</v>
      </c>
      <c s="25">
        <v>0</v>
      </c>
      <c s="25">
        <f>ROUND(G177*H177,6)</f>
      </c>
      <c r="L177" s="27">
        <v>0</v>
      </c>
      <c s="28">
        <f>ROUND(ROUND(L177,2)*ROUND(G177,3),2)</f>
      </c>
      <c s="25" t="s">
        <v>46</v>
      </c>
      <c>
        <f>(M177*21)/100</f>
      </c>
      <c t="s">
        <v>47</v>
      </c>
    </row>
    <row r="178" spans="1:5" ht="12.75" customHeight="1">
      <c r="A178" s="29" t="s">
        <v>48</v>
      </c>
      <c r="E178" s="30" t="s">
        <v>295</v>
      </c>
    </row>
    <row r="179" spans="1:5" ht="178.5" customHeight="1">
      <c r="A179" s="29" t="s">
        <v>49</v>
      </c>
      <c r="E179" s="31" t="s">
        <v>296</v>
      </c>
    </row>
    <row r="180" spans="5:5" ht="12.75" customHeight="1">
      <c r="E180" s="30" t="s">
        <v>291</v>
      </c>
    </row>
    <row r="181" spans="1:16" ht="12.75" customHeight="1">
      <c r="A181" t="s">
        <v>40</v>
      </c>
      <c s="6" t="s">
        <v>297</v>
      </c>
      <c s="6" t="s">
        <v>298</v>
      </c>
      <c t="s">
        <v>43</v>
      </c>
      <c s="24" t="s">
        <v>299</v>
      </c>
      <c s="25" t="s">
        <v>91</v>
      </c>
      <c s="26">
        <v>4</v>
      </c>
      <c s="25">
        <v>0</v>
      </c>
      <c s="25">
        <f>ROUND(G181*H181,6)</f>
      </c>
      <c r="L181" s="27">
        <v>0</v>
      </c>
      <c s="28">
        <f>ROUND(ROUND(L181,2)*ROUND(G181,3),2)</f>
      </c>
      <c s="25" t="s">
        <v>46</v>
      </c>
      <c>
        <f>(M181*21)/100</f>
      </c>
      <c t="s">
        <v>47</v>
      </c>
    </row>
    <row r="182" spans="1:5" ht="12.75" customHeight="1">
      <c r="A182" s="29" t="s">
        <v>48</v>
      </c>
      <c r="E182" s="30" t="s">
        <v>300</v>
      </c>
    </row>
    <row r="183" spans="1:5" ht="25.5" customHeight="1">
      <c r="A183" s="29" t="s">
        <v>49</v>
      </c>
      <c r="E183" s="31" t="s">
        <v>142</v>
      </c>
    </row>
    <row r="184" spans="5:5" ht="12.75" customHeight="1">
      <c r="E184" s="30" t="s">
        <v>301</v>
      </c>
    </row>
    <row r="185" spans="1:16" ht="12.75" customHeight="1">
      <c r="A185" t="s">
        <v>40</v>
      </c>
      <c s="6" t="s">
        <v>302</v>
      </c>
      <c s="6" t="s">
        <v>303</v>
      </c>
      <c t="s">
        <v>43</v>
      </c>
      <c s="24" t="s">
        <v>304</v>
      </c>
      <c s="25" t="s">
        <v>91</v>
      </c>
      <c s="26">
        <v>27</v>
      </c>
      <c s="25">
        <v>0</v>
      </c>
      <c s="25">
        <f>ROUND(G185*H185,6)</f>
      </c>
      <c r="L185" s="27">
        <v>0</v>
      </c>
      <c s="28">
        <f>ROUND(ROUND(L185,2)*ROUND(G185,3),2)</f>
      </c>
      <c s="25" t="s">
        <v>46</v>
      </c>
      <c>
        <f>(M185*21)/100</f>
      </c>
      <c t="s">
        <v>47</v>
      </c>
    </row>
    <row r="186" spans="1:5" ht="12.75" customHeight="1">
      <c r="A186" s="29" t="s">
        <v>48</v>
      </c>
      <c r="E186" s="30" t="s">
        <v>305</v>
      </c>
    </row>
    <row r="187" spans="1:5" ht="51" customHeight="1">
      <c r="A187" s="29" t="s">
        <v>49</v>
      </c>
      <c r="E187" s="31" t="s">
        <v>306</v>
      </c>
    </row>
    <row r="188" spans="5:5" ht="12.75" customHeight="1">
      <c r="E188" s="30" t="s">
        <v>301</v>
      </c>
    </row>
    <row r="189" spans="1:16" ht="12.75" customHeight="1">
      <c r="A189" t="s">
        <v>40</v>
      </c>
      <c s="6" t="s">
        <v>307</v>
      </c>
      <c s="6" t="s">
        <v>308</v>
      </c>
      <c t="s">
        <v>43</v>
      </c>
      <c s="24" t="s">
        <v>309</v>
      </c>
      <c s="25" t="s">
        <v>91</v>
      </c>
      <c s="26">
        <v>4</v>
      </c>
      <c s="25">
        <v>0</v>
      </c>
      <c s="25">
        <f>ROUND(G189*H189,6)</f>
      </c>
      <c r="L189" s="27">
        <v>0</v>
      </c>
      <c s="28">
        <f>ROUND(ROUND(L189,2)*ROUND(G189,3),2)</f>
      </c>
      <c s="25" t="s">
        <v>46</v>
      </c>
      <c>
        <f>(M189*21)/100</f>
      </c>
      <c t="s">
        <v>47</v>
      </c>
    </row>
    <row r="190" spans="1:5" ht="12.75" customHeight="1">
      <c r="A190" s="29" t="s">
        <v>48</v>
      </c>
      <c r="E190" s="30" t="s">
        <v>310</v>
      </c>
    </row>
    <row r="191" spans="1:5" ht="25.5" customHeight="1">
      <c r="A191" s="29" t="s">
        <v>49</v>
      </c>
      <c r="E191" s="31" t="s">
        <v>142</v>
      </c>
    </row>
    <row r="192" spans="5:5" ht="12.75" customHeight="1">
      <c r="E192" s="30" t="s">
        <v>311</v>
      </c>
    </row>
    <row r="193" spans="1:16" ht="12.75" customHeight="1">
      <c r="A193" t="s">
        <v>40</v>
      </c>
      <c s="6" t="s">
        <v>312</v>
      </c>
      <c s="6" t="s">
        <v>313</v>
      </c>
      <c t="s">
        <v>43</v>
      </c>
      <c s="24" t="s">
        <v>314</v>
      </c>
      <c s="25" t="s">
        <v>91</v>
      </c>
      <c s="26">
        <v>31</v>
      </c>
      <c s="25">
        <v>0</v>
      </c>
      <c s="25">
        <f>ROUND(G193*H193,6)</f>
      </c>
      <c r="L193" s="27">
        <v>0</v>
      </c>
      <c s="28">
        <f>ROUND(ROUND(L193,2)*ROUND(G193,3),2)</f>
      </c>
      <c s="25" t="s">
        <v>46</v>
      </c>
      <c>
        <f>(M193*21)/100</f>
      </c>
      <c t="s">
        <v>47</v>
      </c>
    </row>
    <row r="194" spans="1:5" ht="12.75" customHeight="1">
      <c r="A194" s="29" t="s">
        <v>48</v>
      </c>
      <c r="E194" s="30" t="s">
        <v>315</v>
      </c>
    </row>
    <row r="195" spans="1:5" ht="63.75" customHeight="1">
      <c r="A195" s="29" t="s">
        <v>49</v>
      </c>
      <c r="E195" s="31" t="s">
        <v>195</v>
      </c>
    </row>
    <row r="196" spans="5:5" ht="12.75" customHeight="1">
      <c r="E196" s="30" t="s">
        <v>311</v>
      </c>
    </row>
    <row r="197" spans="1:16" ht="12.75" customHeight="1">
      <c r="A197" t="s">
        <v>40</v>
      </c>
      <c s="6" t="s">
        <v>316</v>
      </c>
      <c s="6" t="s">
        <v>317</v>
      </c>
      <c t="s">
        <v>43</v>
      </c>
      <c s="24" t="s">
        <v>318</v>
      </c>
      <c s="25" t="s">
        <v>91</v>
      </c>
      <c s="26">
        <v>2</v>
      </c>
      <c s="25">
        <v>0</v>
      </c>
      <c s="25">
        <f>ROUND(G197*H197,6)</f>
      </c>
      <c r="L197" s="27">
        <v>0</v>
      </c>
      <c s="28">
        <f>ROUND(ROUND(L197,2)*ROUND(G197,3),2)</f>
      </c>
      <c s="25" t="s">
        <v>150</v>
      </c>
      <c>
        <f>(M197*21)/100</f>
      </c>
      <c t="s">
        <v>47</v>
      </c>
    </row>
    <row r="198" spans="1:5" ht="12.75" customHeight="1">
      <c r="A198" s="29" t="s">
        <v>48</v>
      </c>
      <c r="E198" s="30" t="s">
        <v>319</v>
      </c>
    </row>
    <row r="199" spans="1:5" ht="12.75" customHeight="1">
      <c r="A199" s="29" t="s">
        <v>49</v>
      </c>
      <c r="E199" s="31" t="s">
        <v>264</v>
      </c>
    </row>
    <row r="200" spans="5:5" ht="12.75" customHeight="1">
      <c r="E200" s="30" t="s">
        <v>43</v>
      </c>
    </row>
    <row r="201" spans="1:16" ht="12.75" customHeight="1">
      <c r="A201" t="s">
        <v>40</v>
      </c>
      <c s="6" t="s">
        <v>320</v>
      </c>
      <c s="6" t="s">
        <v>321</v>
      </c>
      <c t="s">
        <v>43</v>
      </c>
      <c s="24" t="s">
        <v>322</v>
      </c>
      <c s="25" t="s">
        <v>91</v>
      </c>
      <c s="26">
        <v>157</v>
      </c>
      <c s="25">
        <v>0</v>
      </c>
      <c s="25">
        <f>ROUND(G201*H201,6)</f>
      </c>
      <c r="L201" s="27">
        <v>0</v>
      </c>
      <c s="28">
        <f>ROUND(ROUND(L201,2)*ROUND(G201,3),2)</f>
      </c>
      <c s="25" t="s">
        <v>46</v>
      </c>
      <c>
        <f>(M201*21)/100</f>
      </c>
      <c t="s">
        <v>47</v>
      </c>
    </row>
    <row r="202" spans="1:5" ht="12.75" customHeight="1">
      <c r="A202" s="29" t="s">
        <v>48</v>
      </c>
      <c r="E202" s="30" t="s">
        <v>323</v>
      </c>
    </row>
    <row r="203" spans="1:5" ht="331.5" customHeight="1">
      <c r="A203" s="29" t="s">
        <v>49</v>
      </c>
      <c r="E203" s="31" t="s">
        <v>324</v>
      </c>
    </row>
    <row r="204" spans="5:5" ht="12.75" customHeight="1">
      <c r="E204" s="30" t="s">
        <v>325</v>
      </c>
    </row>
    <row r="205" spans="1:16" ht="12.75" customHeight="1">
      <c r="A205" t="s">
        <v>40</v>
      </c>
      <c s="6" t="s">
        <v>326</v>
      </c>
      <c s="6" t="s">
        <v>327</v>
      </c>
      <c t="s">
        <v>43</v>
      </c>
      <c s="24" t="s">
        <v>328</v>
      </c>
      <c s="25" t="s">
        <v>91</v>
      </c>
      <c s="26">
        <v>46</v>
      </c>
      <c s="25">
        <v>0</v>
      </c>
      <c s="25">
        <f>ROUND(G205*H205,6)</f>
      </c>
      <c r="L205" s="27">
        <v>0</v>
      </c>
      <c s="28">
        <f>ROUND(ROUND(L205,2)*ROUND(G205,3),2)</f>
      </c>
      <c s="25" t="s">
        <v>46</v>
      </c>
      <c>
        <f>(M205*21)/100</f>
      </c>
      <c t="s">
        <v>47</v>
      </c>
    </row>
    <row r="206" spans="1:5" ht="12.75" customHeight="1">
      <c r="A206" s="29" t="s">
        <v>48</v>
      </c>
      <c r="E206" s="30" t="s">
        <v>329</v>
      </c>
    </row>
    <row r="207" spans="1:5" ht="165.75" customHeight="1">
      <c r="A207" s="29" t="s">
        <v>49</v>
      </c>
      <c r="E207" s="31" t="s">
        <v>330</v>
      </c>
    </row>
    <row r="208" spans="5:5" ht="12.75" customHeight="1">
      <c r="E208" s="30" t="s">
        <v>331</v>
      </c>
    </row>
    <row r="209" spans="1:16" ht="12.75" customHeight="1">
      <c r="A209" t="s">
        <v>40</v>
      </c>
      <c s="6" t="s">
        <v>332</v>
      </c>
      <c s="6" t="s">
        <v>333</v>
      </c>
      <c t="s">
        <v>43</v>
      </c>
      <c s="24" t="s">
        <v>334</v>
      </c>
      <c s="25" t="s">
        <v>91</v>
      </c>
      <c s="26">
        <v>46</v>
      </c>
      <c s="25">
        <v>0</v>
      </c>
      <c s="25">
        <f>ROUND(G209*H209,6)</f>
      </c>
      <c r="L209" s="27">
        <v>0</v>
      </c>
      <c s="28">
        <f>ROUND(ROUND(L209,2)*ROUND(G209,3),2)</f>
      </c>
      <c s="25" t="s">
        <v>46</v>
      </c>
      <c>
        <f>(M209*21)/100</f>
      </c>
      <c t="s">
        <v>47</v>
      </c>
    </row>
    <row r="210" spans="1:5" ht="12.75" customHeight="1">
      <c r="A210" s="29" t="s">
        <v>48</v>
      </c>
      <c r="E210" s="30" t="s">
        <v>335</v>
      </c>
    </row>
    <row r="211" spans="1:5" ht="12.75" customHeight="1">
      <c r="A211" s="29" t="s">
        <v>49</v>
      </c>
      <c r="E211" s="31" t="s">
        <v>43</v>
      </c>
    </row>
    <row r="212" spans="5:5" ht="12.75" customHeight="1">
      <c r="E212" s="30" t="s">
        <v>331</v>
      </c>
    </row>
    <row r="213" spans="1:16" ht="12.75" customHeight="1">
      <c r="A213" t="s">
        <v>40</v>
      </c>
      <c s="6" t="s">
        <v>336</v>
      </c>
      <c s="6" t="s">
        <v>337</v>
      </c>
      <c t="s">
        <v>43</v>
      </c>
      <c s="24" t="s">
        <v>338</v>
      </c>
      <c s="25" t="s">
        <v>110</v>
      </c>
      <c s="26">
        <v>1.445</v>
      </c>
      <c s="25">
        <v>0</v>
      </c>
      <c s="25">
        <f>ROUND(G213*H213,6)</f>
      </c>
      <c r="L213" s="27">
        <v>0</v>
      </c>
      <c s="28">
        <f>ROUND(ROUND(L213,2)*ROUND(G213,3),2)</f>
      </c>
      <c s="25" t="s">
        <v>46</v>
      </c>
      <c>
        <f>(M213*21)/100</f>
      </c>
      <c t="s">
        <v>47</v>
      </c>
    </row>
    <row r="214" spans="1:5" ht="12.75" customHeight="1">
      <c r="A214" s="29" t="s">
        <v>48</v>
      </c>
      <c r="E214" s="30" t="s">
        <v>339</v>
      </c>
    </row>
    <row r="215" spans="1:5" ht="12.75" customHeight="1">
      <c r="A215" s="29" t="s">
        <v>49</v>
      </c>
      <c r="E215" s="31" t="s">
        <v>43</v>
      </c>
    </row>
    <row r="216" spans="5:5" ht="12.75" customHeight="1">
      <c r="E216" s="30" t="s">
        <v>340</v>
      </c>
    </row>
    <row r="217" spans="1:16" ht="12.75" customHeight="1">
      <c r="A217" t="s">
        <v>40</v>
      </c>
      <c s="6" t="s">
        <v>341</v>
      </c>
      <c s="6" t="s">
        <v>342</v>
      </c>
      <c t="s">
        <v>43</v>
      </c>
      <c s="24" t="s">
        <v>343</v>
      </c>
      <c s="25" t="s">
        <v>110</v>
      </c>
      <c s="26">
        <v>1.445</v>
      </c>
      <c s="25">
        <v>0</v>
      </c>
      <c s="25">
        <f>ROUND(G217*H217,6)</f>
      </c>
      <c r="L217" s="27">
        <v>0</v>
      </c>
      <c s="28">
        <f>ROUND(ROUND(L217,2)*ROUND(G217,3),2)</f>
      </c>
      <c s="25" t="s">
        <v>46</v>
      </c>
      <c>
        <f>(M217*21)/100</f>
      </c>
      <c t="s">
        <v>47</v>
      </c>
    </row>
    <row r="218" spans="1:5" ht="12.75" customHeight="1">
      <c r="A218" s="29" t="s">
        <v>48</v>
      </c>
      <c r="E218" s="30" t="s">
        <v>344</v>
      </c>
    </row>
    <row r="219" spans="1:5" ht="12.75" customHeight="1">
      <c r="A219" s="29" t="s">
        <v>49</v>
      </c>
      <c r="E219" s="31" t="s">
        <v>43</v>
      </c>
    </row>
    <row r="220" spans="5:5" ht="12.75" customHeight="1">
      <c r="E220" s="30" t="s">
        <v>340</v>
      </c>
    </row>
    <row r="221" spans="1:16" ht="12.75" customHeight="1">
      <c r="A221" t="s">
        <v>40</v>
      </c>
      <c s="6" t="s">
        <v>345</v>
      </c>
      <c s="6" t="s">
        <v>346</v>
      </c>
      <c t="s">
        <v>43</v>
      </c>
      <c s="24" t="s">
        <v>347</v>
      </c>
      <c s="25" t="s">
        <v>110</v>
      </c>
      <c s="26">
        <v>1.445</v>
      </c>
      <c s="25">
        <v>0</v>
      </c>
      <c s="25">
        <f>ROUND(G221*H221,6)</f>
      </c>
      <c r="L221" s="27">
        <v>0</v>
      </c>
      <c s="28">
        <f>ROUND(ROUND(L221,2)*ROUND(G221,3),2)</f>
      </c>
      <c s="25" t="s">
        <v>46</v>
      </c>
      <c>
        <f>(M221*21)/100</f>
      </c>
      <c t="s">
        <v>47</v>
      </c>
    </row>
    <row r="222" spans="1:5" ht="12.75" customHeight="1">
      <c r="A222" s="29" t="s">
        <v>48</v>
      </c>
      <c r="E222" s="30" t="s">
        <v>348</v>
      </c>
    </row>
    <row r="223" spans="1:5" ht="12.75" customHeight="1">
      <c r="A223" s="29" t="s">
        <v>49</v>
      </c>
      <c r="E223" s="31" t="s">
        <v>43</v>
      </c>
    </row>
    <row r="224" spans="5:5" ht="12.75" customHeight="1">
      <c r="E224" s="30" t="s">
        <v>340</v>
      </c>
    </row>
    <row r="225" spans="1:13" ht="12.75" customHeight="1">
      <c r="A225" t="s">
        <v>37</v>
      </c>
      <c r="C225" s="7" t="s">
        <v>349</v>
      </c>
      <c r="E225" s="32" t="s">
        <v>350</v>
      </c>
      <c r="J225" s="28">
        <f>0</f>
      </c>
      <c s="28">
        <f>0</f>
      </c>
      <c s="28">
        <f>0+L226+L230+L234+L238+L242+L246+L250+L254+L258+L262+L266</f>
      </c>
      <c s="28">
        <f>0+M226+M230+M234+M238+M242+M246+M250+M254+M258+M262+M266</f>
      </c>
    </row>
    <row r="226" spans="1:16" ht="12.75" customHeight="1">
      <c r="A226" t="s">
        <v>40</v>
      </c>
      <c s="6" t="s">
        <v>351</v>
      </c>
      <c s="6" t="s">
        <v>352</v>
      </c>
      <c t="s">
        <v>43</v>
      </c>
      <c s="24" t="s">
        <v>353</v>
      </c>
      <c s="25" t="s">
        <v>68</v>
      </c>
      <c s="26">
        <v>27.28</v>
      </c>
      <c s="25">
        <v>0.0182</v>
      </c>
      <c s="25">
        <f>ROUND(G226*H226,6)</f>
      </c>
      <c r="L226" s="27">
        <v>0</v>
      </c>
      <c s="28">
        <f>ROUND(ROUND(L226,2)*ROUND(G226,3),2)</f>
      </c>
      <c s="25" t="s">
        <v>46</v>
      </c>
      <c>
        <f>(M226*21)/100</f>
      </c>
      <c t="s">
        <v>47</v>
      </c>
    </row>
    <row r="227" spans="1:5" ht="12.75" customHeight="1">
      <c r="A227" s="29" t="s">
        <v>48</v>
      </c>
      <c r="E227" s="30" t="s">
        <v>353</v>
      </c>
    </row>
    <row r="228" spans="1:5" ht="12.75" customHeight="1">
      <c r="A228" s="29" t="s">
        <v>49</v>
      </c>
      <c r="E228" s="31" t="s">
        <v>43</v>
      </c>
    </row>
    <row r="229" spans="5:5" ht="12.75" customHeight="1">
      <c r="E229" s="30" t="s">
        <v>43</v>
      </c>
    </row>
    <row r="230" spans="1:16" ht="12.75" customHeight="1">
      <c r="A230" t="s">
        <v>40</v>
      </c>
      <c s="6" t="s">
        <v>354</v>
      </c>
      <c s="6" t="s">
        <v>355</v>
      </c>
      <c t="s">
        <v>43</v>
      </c>
      <c s="24" t="s">
        <v>356</v>
      </c>
      <c s="25" t="s">
        <v>68</v>
      </c>
      <c s="26">
        <v>24.8</v>
      </c>
      <c s="25">
        <v>0.00366</v>
      </c>
      <c s="25">
        <f>ROUND(G230*H230,6)</f>
      </c>
      <c r="L230" s="27">
        <v>0</v>
      </c>
      <c s="28">
        <f>ROUND(ROUND(L230,2)*ROUND(G230,3),2)</f>
      </c>
      <c s="25" t="s">
        <v>46</v>
      </c>
      <c>
        <f>(M230*21)/100</f>
      </c>
      <c t="s">
        <v>47</v>
      </c>
    </row>
    <row r="231" spans="1:5" ht="12.75" customHeight="1">
      <c r="A231" s="29" t="s">
        <v>48</v>
      </c>
      <c r="E231" s="30" t="s">
        <v>357</v>
      </c>
    </row>
    <row r="232" spans="1:5" ht="140.25" customHeight="1">
      <c r="A232" s="29" t="s">
        <v>49</v>
      </c>
      <c r="E232" s="31" t="s">
        <v>358</v>
      </c>
    </row>
    <row r="233" spans="5:5" ht="12.75" customHeight="1">
      <c r="E233" s="30" t="s">
        <v>43</v>
      </c>
    </row>
    <row r="234" spans="1:16" ht="12.75" customHeight="1">
      <c r="A234" t="s">
        <v>40</v>
      </c>
      <c s="6" t="s">
        <v>359</v>
      </c>
      <c s="6" t="s">
        <v>360</v>
      </c>
      <c t="s">
        <v>43</v>
      </c>
      <c s="24" t="s">
        <v>361</v>
      </c>
      <c s="25" t="s">
        <v>68</v>
      </c>
      <c s="26">
        <v>24.8</v>
      </c>
      <c s="25">
        <v>0.0003</v>
      </c>
      <c s="25">
        <f>ROUND(G234*H234,6)</f>
      </c>
      <c r="L234" s="27">
        <v>0</v>
      </c>
      <c s="28">
        <f>ROUND(ROUND(L234,2)*ROUND(G234,3),2)</f>
      </c>
      <c s="25" t="s">
        <v>46</v>
      </c>
      <c>
        <f>(M234*21)/100</f>
      </c>
      <c t="s">
        <v>47</v>
      </c>
    </row>
    <row r="235" spans="1:5" ht="12.75" customHeight="1">
      <c r="A235" s="29" t="s">
        <v>48</v>
      </c>
      <c r="E235" s="30" t="s">
        <v>362</v>
      </c>
    </row>
    <row r="236" spans="1:5" ht="12.75" customHeight="1">
      <c r="A236" s="29" t="s">
        <v>49</v>
      </c>
      <c r="E236" s="31" t="s">
        <v>363</v>
      </c>
    </row>
    <row r="237" spans="5:5" ht="12.75" customHeight="1">
      <c r="E237" s="30" t="s">
        <v>364</v>
      </c>
    </row>
    <row r="238" spans="1:16" ht="12.75" customHeight="1">
      <c r="A238" t="s">
        <v>40</v>
      </c>
      <c s="6" t="s">
        <v>365</v>
      </c>
      <c s="6" t="s">
        <v>366</v>
      </c>
      <c t="s">
        <v>43</v>
      </c>
      <c s="24" t="s">
        <v>367</v>
      </c>
      <c s="25" t="s">
        <v>68</v>
      </c>
      <c s="26">
        <v>24.8</v>
      </c>
      <c s="25">
        <v>0.00715</v>
      </c>
      <c s="25">
        <f>ROUND(G238*H238,6)</f>
      </c>
      <c r="L238" s="27">
        <v>0</v>
      </c>
      <c s="28">
        <f>ROUND(ROUND(L238,2)*ROUND(G238,3),2)</f>
      </c>
      <c s="25" t="s">
        <v>46</v>
      </c>
      <c>
        <f>(M238*21)/100</f>
      </c>
      <c t="s">
        <v>47</v>
      </c>
    </row>
    <row r="239" spans="1:5" ht="12.75" customHeight="1">
      <c r="A239" s="29" t="s">
        <v>48</v>
      </c>
      <c r="E239" s="30" t="s">
        <v>368</v>
      </c>
    </row>
    <row r="240" spans="1:5" ht="12.75" customHeight="1">
      <c r="A240" s="29" t="s">
        <v>49</v>
      </c>
      <c r="E240" s="31" t="s">
        <v>363</v>
      </c>
    </row>
    <row r="241" spans="5:5" ht="12.75" customHeight="1">
      <c r="E241" s="30" t="s">
        <v>369</v>
      </c>
    </row>
    <row r="242" spans="1:16" ht="12.75" customHeight="1">
      <c r="A242" t="s">
        <v>40</v>
      </c>
      <c s="6" t="s">
        <v>370</v>
      </c>
      <c s="6" t="s">
        <v>371</v>
      </c>
      <c t="s">
        <v>43</v>
      </c>
      <c s="24" t="s">
        <v>372</v>
      </c>
      <c s="25" t="s">
        <v>68</v>
      </c>
      <c s="26">
        <v>24.8</v>
      </c>
      <c s="25">
        <v>0.00179</v>
      </c>
      <c s="25">
        <f>ROUND(G242*H242,6)</f>
      </c>
      <c r="L242" s="27">
        <v>0</v>
      </c>
      <c s="28">
        <f>ROUND(ROUND(L242,2)*ROUND(G242,3),2)</f>
      </c>
      <c s="25" t="s">
        <v>46</v>
      </c>
      <c>
        <f>(M242*21)/100</f>
      </c>
      <c t="s">
        <v>47</v>
      </c>
    </row>
    <row r="243" spans="1:5" ht="12.75" customHeight="1">
      <c r="A243" s="29" t="s">
        <v>48</v>
      </c>
      <c r="E243" s="30" t="s">
        <v>373</v>
      </c>
    </row>
    <row r="244" spans="1:5" ht="12.75" customHeight="1">
      <c r="A244" s="29" t="s">
        <v>49</v>
      </c>
      <c r="E244" s="31" t="s">
        <v>43</v>
      </c>
    </row>
    <row r="245" spans="5:5" ht="12.75" customHeight="1">
      <c r="E245" s="30" t="s">
        <v>369</v>
      </c>
    </row>
    <row r="246" spans="1:16" ht="12.75" customHeight="1">
      <c r="A246" t="s">
        <v>40</v>
      </c>
      <c s="6" t="s">
        <v>374</v>
      </c>
      <c s="6" t="s">
        <v>375</v>
      </c>
      <c t="s">
        <v>43</v>
      </c>
      <c s="24" t="s">
        <v>376</v>
      </c>
      <c s="25" t="s">
        <v>68</v>
      </c>
      <c s="26">
        <v>24.8</v>
      </c>
      <c s="25">
        <v>0.0025</v>
      </c>
      <c s="25">
        <f>ROUND(G246*H246,6)</f>
      </c>
      <c r="L246" s="27">
        <v>0</v>
      </c>
      <c s="28">
        <f>ROUND(ROUND(L246,2)*ROUND(G246,3),2)</f>
      </c>
      <c s="25" t="s">
        <v>150</v>
      </c>
      <c>
        <f>(M246*21)/100</f>
      </c>
      <c t="s">
        <v>47</v>
      </c>
    </row>
    <row r="247" spans="1:5" ht="12.75" customHeight="1">
      <c r="A247" s="29" t="s">
        <v>48</v>
      </c>
      <c r="E247" s="30" t="s">
        <v>376</v>
      </c>
    </row>
    <row r="248" spans="1:5" ht="12.75" customHeight="1">
      <c r="A248" s="29" t="s">
        <v>49</v>
      </c>
      <c r="E248" s="31" t="s">
        <v>363</v>
      </c>
    </row>
    <row r="249" spans="5:5" ht="12.75" customHeight="1">
      <c r="E249" s="30" t="s">
        <v>43</v>
      </c>
    </row>
    <row r="250" spans="1:16" ht="12.75" customHeight="1">
      <c r="A250" t="s">
        <v>40</v>
      </c>
      <c s="6" t="s">
        <v>377</v>
      </c>
      <c s="6" t="s">
        <v>378</v>
      </c>
      <c t="s">
        <v>43</v>
      </c>
      <c s="24" t="s">
        <v>379</v>
      </c>
      <c s="25" t="s">
        <v>68</v>
      </c>
      <c s="26">
        <v>6.068</v>
      </c>
      <c s="25">
        <v>0.0025</v>
      </c>
      <c s="25">
        <f>ROUND(G250*H250,6)</f>
      </c>
      <c r="L250" s="27">
        <v>0</v>
      </c>
      <c s="28">
        <f>ROUND(ROUND(L250,2)*ROUND(G250,3),2)</f>
      </c>
      <c s="25" t="s">
        <v>150</v>
      </c>
      <c>
        <f>(M250*21)/100</f>
      </c>
      <c t="s">
        <v>47</v>
      </c>
    </row>
    <row r="251" spans="1:5" ht="12.75" customHeight="1">
      <c r="A251" s="29" t="s">
        <v>48</v>
      </c>
      <c r="E251" s="30" t="s">
        <v>379</v>
      </c>
    </row>
    <row r="252" spans="1:5" ht="140.25" customHeight="1">
      <c r="A252" s="29" t="s">
        <v>49</v>
      </c>
      <c r="E252" s="31" t="s">
        <v>380</v>
      </c>
    </row>
    <row r="253" spans="5:5" ht="12.75" customHeight="1">
      <c r="E253" s="30" t="s">
        <v>43</v>
      </c>
    </row>
    <row r="254" spans="1:16" ht="12.75" customHeight="1">
      <c r="A254" t="s">
        <v>40</v>
      </c>
      <c s="6" t="s">
        <v>381</v>
      </c>
      <c s="6" t="s">
        <v>382</v>
      </c>
      <c t="s">
        <v>43</v>
      </c>
      <c s="24" t="s">
        <v>383</v>
      </c>
      <c s="25" t="s">
        <v>79</v>
      </c>
      <c s="26">
        <v>60.672</v>
      </c>
      <c s="25">
        <v>0.0015</v>
      </c>
      <c s="25">
        <f>ROUND(G254*H254,6)</f>
      </c>
      <c r="L254" s="27">
        <v>0</v>
      </c>
      <c s="28">
        <f>ROUND(ROUND(L254,2)*ROUND(G254,3),2)</f>
      </c>
      <c s="25" t="s">
        <v>150</v>
      </c>
      <c>
        <f>(M254*21)/100</f>
      </c>
      <c t="s">
        <v>47</v>
      </c>
    </row>
    <row r="255" spans="1:5" ht="12.75" customHeight="1">
      <c r="A255" s="29" t="s">
        <v>48</v>
      </c>
      <c r="E255" s="30" t="s">
        <v>383</v>
      </c>
    </row>
    <row r="256" spans="1:5" ht="140.25" customHeight="1">
      <c r="A256" s="29" t="s">
        <v>49</v>
      </c>
      <c r="E256" s="31" t="s">
        <v>384</v>
      </c>
    </row>
    <row r="257" spans="5:5" ht="12.75" customHeight="1">
      <c r="E257" s="30" t="s">
        <v>43</v>
      </c>
    </row>
    <row r="258" spans="1:16" ht="12.75" customHeight="1">
      <c r="A258" t="s">
        <v>40</v>
      </c>
      <c s="6" t="s">
        <v>385</v>
      </c>
      <c s="6" t="s">
        <v>386</v>
      </c>
      <c t="s">
        <v>43</v>
      </c>
      <c s="24" t="s">
        <v>387</v>
      </c>
      <c s="25" t="s">
        <v>110</v>
      </c>
      <c s="26">
        <v>0.985</v>
      </c>
      <c s="25">
        <v>0</v>
      </c>
      <c s="25">
        <f>ROUND(G258*H258,6)</f>
      </c>
      <c r="L258" s="27">
        <v>0</v>
      </c>
      <c s="28">
        <f>ROUND(ROUND(L258,2)*ROUND(G258,3),2)</f>
      </c>
      <c s="25" t="s">
        <v>46</v>
      </c>
      <c>
        <f>(M258*21)/100</f>
      </c>
      <c t="s">
        <v>47</v>
      </c>
    </row>
    <row r="259" spans="1:5" ht="12.75" customHeight="1">
      <c r="A259" s="29" t="s">
        <v>48</v>
      </c>
      <c r="E259" s="30" t="s">
        <v>388</v>
      </c>
    </row>
    <row r="260" spans="1:5" ht="12.75" customHeight="1">
      <c r="A260" s="29" t="s">
        <v>49</v>
      </c>
      <c r="E260" s="31" t="s">
        <v>43</v>
      </c>
    </row>
    <row r="261" spans="5:5" ht="12.75" customHeight="1">
      <c r="E261" s="30" t="s">
        <v>389</v>
      </c>
    </row>
    <row r="262" spans="1:16" ht="12.75" customHeight="1">
      <c r="A262" t="s">
        <v>40</v>
      </c>
      <c s="6" t="s">
        <v>390</v>
      </c>
      <c s="6" t="s">
        <v>391</v>
      </c>
      <c t="s">
        <v>43</v>
      </c>
      <c s="24" t="s">
        <v>392</v>
      </c>
      <c s="25" t="s">
        <v>110</v>
      </c>
      <c s="26">
        <v>0.985</v>
      </c>
      <c s="25">
        <v>0</v>
      </c>
      <c s="25">
        <f>ROUND(G262*H262,6)</f>
      </c>
      <c r="L262" s="27">
        <v>0</v>
      </c>
      <c s="28">
        <f>ROUND(ROUND(L262,2)*ROUND(G262,3),2)</f>
      </c>
      <c s="25" t="s">
        <v>46</v>
      </c>
      <c>
        <f>(M262*21)/100</f>
      </c>
      <c t="s">
        <v>47</v>
      </c>
    </row>
    <row r="263" spans="1:5" ht="12.75" customHeight="1">
      <c r="A263" s="29" t="s">
        <v>48</v>
      </c>
      <c r="E263" s="30" t="s">
        <v>393</v>
      </c>
    </row>
    <row r="264" spans="1:5" ht="12.75" customHeight="1">
      <c r="A264" s="29" t="s">
        <v>49</v>
      </c>
      <c r="E264" s="31" t="s">
        <v>43</v>
      </c>
    </row>
    <row r="265" spans="5:5" ht="12.75" customHeight="1">
      <c r="E265" s="30" t="s">
        <v>389</v>
      </c>
    </row>
    <row r="266" spans="1:16" ht="12.75" customHeight="1">
      <c r="A266" t="s">
        <v>40</v>
      </c>
      <c s="6" t="s">
        <v>394</v>
      </c>
      <c s="6" t="s">
        <v>395</v>
      </c>
      <c t="s">
        <v>43</v>
      </c>
      <c s="24" t="s">
        <v>396</v>
      </c>
      <c s="25" t="s">
        <v>110</v>
      </c>
      <c s="26">
        <v>0.985</v>
      </c>
      <c s="25">
        <v>0</v>
      </c>
      <c s="25">
        <f>ROUND(G266*H266,6)</f>
      </c>
      <c r="L266" s="27">
        <v>0</v>
      </c>
      <c s="28">
        <f>ROUND(ROUND(L266,2)*ROUND(G266,3),2)</f>
      </c>
      <c s="25" t="s">
        <v>46</v>
      </c>
      <c>
        <f>(M266*21)/100</f>
      </c>
      <c t="s">
        <v>47</v>
      </c>
    </row>
    <row r="267" spans="1:5" ht="12.75" customHeight="1">
      <c r="A267" s="29" t="s">
        <v>48</v>
      </c>
      <c r="E267" s="30" t="s">
        <v>397</v>
      </c>
    </row>
    <row r="268" spans="1:5" ht="12.75" customHeight="1">
      <c r="A268" s="29" t="s">
        <v>49</v>
      </c>
      <c r="E268" s="31" t="s">
        <v>43</v>
      </c>
    </row>
    <row r="269" spans="5:5" ht="12.75" customHeight="1">
      <c r="E269" s="30" t="s">
        <v>389</v>
      </c>
    </row>
    <row r="270" spans="1:13" ht="12.75" customHeight="1">
      <c r="A270" t="s">
        <v>37</v>
      </c>
      <c r="C270" s="7" t="s">
        <v>398</v>
      </c>
      <c r="E270" s="32" t="s">
        <v>399</v>
      </c>
      <c r="J270" s="28">
        <f>0</f>
      </c>
      <c s="28">
        <f>0</f>
      </c>
      <c s="28">
        <f>0+L271+L275+L279+L283+L287+L291+L295+L299+L303+L307+L311+L315+L319+L323+L327+L331+L335+L339+L343+L347</f>
      </c>
      <c s="28">
        <f>0+M271+M275+M279+M283+M287+M291+M295+M299+M303+M307+M311+M315+M319+M323+M327+M331+M335+M339+M343+M347</f>
      </c>
    </row>
    <row r="271" spans="1:16" ht="12.75" customHeight="1">
      <c r="A271" t="s">
        <v>40</v>
      </c>
      <c s="6" t="s">
        <v>400</v>
      </c>
      <c s="6" t="s">
        <v>401</v>
      </c>
      <c t="s">
        <v>43</v>
      </c>
      <c s="24" t="s">
        <v>402</v>
      </c>
      <c s="25" t="s">
        <v>79</v>
      </c>
      <c s="26">
        <v>36.261</v>
      </c>
      <c s="25">
        <v>0.00025</v>
      </c>
      <c s="25">
        <f>ROUND(G271*H271,6)</f>
      </c>
      <c r="L271" s="27">
        <v>0</v>
      </c>
      <c s="28">
        <f>ROUND(ROUND(L271,2)*ROUND(G271,3),2)</f>
      </c>
      <c s="25" t="s">
        <v>46</v>
      </c>
      <c>
        <f>(M271*21)/100</f>
      </c>
      <c t="s">
        <v>47</v>
      </c>
    </row>
    <row r="272" spans="1:5" ht="12.75" customHeight="1">
      <c r="A272" s="29" t="s">
        <v>48</v>
      </c>
      <c r="E272" s="30" t="s">
        <v>402</v>
      </c>
    </row>
    <row r="273" spans="1:5" ht="25.5" customHeight="1">
      <c r="A273" s="29" t="s">
        <v>49</v>
      </c>
      <c r="E273" s="31" t="s">
        <v>403</v>
      </c>
    </row>
    <row r="274" spans="5:5" ht="12.75" customHeight="1">
      <c r="E274" s="30" t="s">
        <v>43</v>
      </c>
    </row>
    <row r="275" spans="1:16" ht="12.75" customHeight="1">
      <c r="A275" t="s">
        <v>40</v>
      </c>
      <c s="6" t="s">
        <v>404</v>
      </c>
      <c s="6" t="s">
        <v>405</v>
      </c>
      <c t="s">
        <v>43</v>
      </c>
      <c s="24" t="s">
        <v>406</v>
      </c>
      <c s="25" t="s">
        <v>68</v>
      </c>
      <c s="26">
        <v>1968.824</v>
      </c>
      <c s="25">
        <v>0.00287</v>
      </c>
      <c s="25">
        <f>ROUND(G275*H275,6)</f>
      </c>
      <c r="L275" s="27">
        <v>0</v>
      </c>
      <c s="28">
        <f>ROUND(ROUND(L275,2)*ROUND(G275,3),2)</f>
      </c>
      <c s="25" t="s">
        <v>150</v>
      </c>
      <c>
        <f>(M275*21)/100</f>
      </c>
      <c t="s">
        <v>47</v>
      </c>
    </row>
    <row r="276" spans="1:5" ht="12.75" customHeight="1">
      <c r="A276" s="29" t="s">
        <v>48</v>
      </c>
      <c r="E276" s="30" t="s">
        <v>406</v>
      </c>
    </row>
    <row r="277" spans="1:5" ht="12.75" customHeight="1">
      <c r="A277" s="29" t="s">
        <v>49</v>
      </c>
      <c r="E277" s="31" t="s">
        <v>43</v>
      </c>
    </row>
    <row r="278" spans="5:5" ht="12.75" customHeight="1">
      <c r="E278" s="30" t="s">
        <v>43</v>
      </c>
    </row>
    <row r="279" spans="1:16" ht="12.75" customHeight="1">
      <c r="A279" t="s">
        <v>40</v>
      </c>
      <c s="6" t="s">
        <v>407</v>
      </c>
      <c s="6" t="s">
        <v>405</v>
      </c>
      <c t="s">
        <v>41</v>
      </c>
      <c s="24" t="s">
        <v>406</v>
      </c>
      <c s="25" t="s">
        <v>68</v>
      </c>
      <c s="26">
        <v>7.821</v>
      </c>
      <c s="25">
        <v>0.00287</v>
      </c>
      <c s="25">
        <f>ROUND(G279*H279,6)</f>
      </c>
      <c r="L279" s="27">
        <v>0</v>
      </c>
      <c s="28">
        <f>ROUND(ROUND(L279,2)*ROUND(G279,3),2)</f>
      </c>
      <c s="25" t="s">
        <v>150</v>
      </c>
      <c>
        <f>(M279*21)/100</f>
      </c>
      <c t="s">
        <v>47</v>
      </c>
    </row>
    <row r="280" spans="1:5" ht="12.75" customHeight="1">
      <c r="A280" s="29" t="s">
        <v>48</v>
      </c>
      <c r="E280" s="30" t="s">
        <v>406</v>
      </c>
    </row>
    <row r="281" spans="1:5" ht="12.75" customHeight="1">
      <c r="A281" s="29" t="s">
        <v>49</v>
      </c>
      <c r="E281" s="31" t="s">
        <v>43</v>
      </c>
    </row>
    <row r="282" spans="5:5" ht="12.75" customHeight="1">
      <c r="E282" s="30" t="s">
        <v>43</v>
      </c>
    </row>
    <row r="283" spans="1:16" ht="12.75" customHeight="1">
      <c r="A283" t="s">
        <v>40</v>
      </c>
      <c s="6" t="s">
        <v>408</v>
      </c>
      <c s="6" t="s">
        <v>409</v>
      </c>
      <c t="s">
        <v>43</v>
      </c>
      <c s="24" t="s">
        <v>410</v>
      </c>
      <c s="25" t="s">
        <v>79</v>
      </c>
      <c s="26">
        <v>1199.983</v>
      </c>
      <c s="25">
        <v>0.00035</v>
      </c>
      <c s="25">
        <f>ROUND(G283*H283,6)</f>
      </c>
      <c r="L283" s="27">
        <v>0</v>
      </c>
      <c s="28">
        <f>ROUND(ROUND(L283,2)*ROUND(G283,3),2)</f>
      </c>
      <c s="25" t="s">
        <v>46</v>
      </c>
      <c>
        <f>(M283*21)/100</f>
      </c>
      <c t="s">
        <v>47</v>
      </c>
    </row>
    <row r="284" spans="1:5" ht="12.75" customHeight="1">
      <c r="A284" s="29" t="s">
        <v>48</v>
      </c>
      <c r="E284" s="30" t="s">
        <v>410</v>
      </c>
    </row>
    <row r="285" spans="1:5" ht="12.75" customHeight="1">
      <c r="A285" s="29" t="s">
        <v>49</v>
      </c>
      <c r="E285" s="31" t="s">
        <v>43</v>
      </c>
    </row>
    <row r="286" spans="5:5" ht="12.75" customHeight="1">
      <c r="E286" s="30" t="s">
        <v>43</v>
      </c>
    </row>
    <row r="287" spans="1:16" ht="12.75" customHeight="1">
      <c r="A287" t="s">
        <v>40</v>
      </c>
      <c s="6" t="s">
        <v>411</v>
      </c>
      <c s="6" t="s">
        <v>412</v>
      </c>
      <c t="s">
        <v>43</v>
      </c>
      <c s="24" t="s">
        <v>413</v>
      </c>
      <c s="25" t="s">
        <v>79</v>
      </c>
      <c s="26">
        <v>18.697</v>
      </c>
      <c s="25">
        <v>0.00016</v>
      </c>
      <c s="25">
        <f>ROUND(G287*H287,6)</f>
      </c>
      <c r="L287" s="27">
        <v>0</v>
      </c>
      <c s="28">
        <f>ROUND(ROUND(L287,2)*ROUND(G287,3),2)</f>
      </c>
      <c s="25" t="s">
        <v>46</v>
      </c>
      <c>
        <f>(M287*21)/100</f>
      </c>
      <c t="s">
        <v>47</v>
      </c>
    </row>
    <row r="288" spans="1:5" ht="12.75" customHeight="1">
      <c r="A288" s="29" t="s">
        <v>48</v>
      </c>
      <c r="E288" s="30" t="s">
        <v>413</v>
      </c>
    </row>
    <row r="289" spans="1:5" ht="12.75" customHeight="1">
      <c r="A289" s="29" t="s">
        <v>49</v>
      </c>
      <c r="E289" s="31" t="s">
        <v>43</v>
      </c>
    </row>
    <row r="290" spans="5:5" ht="12.75" customHeight="1">
      <c r="E290" s="30" t="s">
        <v>43</v>
      </c>
    </row>
    <row r="291" spans="1:16" ht="12.75" customHeight="1">
      <c r="A291" t="s">
        <v>40</v>
      </c>
      <c s="6" t="s">
        <v>414</v>
      </c>
      <c s="6" t="s">
        <v>415</v>
      </c>
      <c t="s">
        <v>43</v>
      </c>
      <c s="24" t="s">
        <v>416</v>
      </c>
      <c s="25" t="s">
        <v>68</v>
      </c>
      <c s="26">
        <v>1789.84</v>
      </c>
      <c s="25">
        <v>0</v>
      </c>
      <c s="25">
        <f>ROUND(G291*H291,6)</f>
      </c>
      <c r="L291" s="27">
        <v>0</v>
      </c>
      <c s="28">
        <f>ROUND(ROUND(L291,2)*ROUND(G291,3),2)</f>
      </c>
      <c s="25" t="s">
        <v>46</v>
      </c>
      <c>
        <f>(M291*21)/100</f>
      </c>
      <c t="s">
        <v>47</v>
      </c>
    </row>
    <row r="292" spans="1:5" ht="12.75" customHeight="1">
      <c r="A292" s="29" t="s">
        <v>48</v>
      </c>
      <c r="E292" s="30" t="s">
        <v>417</v>
      </c>
    </row>
    <row r="293" spans="1:5" ht="331.5" customHeight="1">
      <c r="A293" s="29" t="s">
        <v>49</v>
      </c>
      <c r="E293" s="31" t="s">
        <v>418</v>
      </c>
    </row>
    <row r="294" spans="5:5" ht="12.75" customHeight="1">
      <c r="E294" s="30" t="s">
        <v>419</v>
      </c>
    </row>
    <row r="295" spans="1:16" ht="12.75" customHeight="1">
      <c r="A295" t="s">
        <v>40</v>
      </c>
      <c s="6" t="s">
        <v>420</v>
      </c>
      <c s="6" t="s">
        <v>421</v>
      </c>
      <c t="s">
        <v>43</v>
      </c>
      <c s="24" t="s">
        <v>422</v>
      </c>
      <c s="25" t="s">
        <v>68</v>
      </c>
      <c s="26">
        <v>1789.84</v>
      </c>
      <c s="25">
        <v>0</v>
      </c>
      <c s="25">
        <f>ROUND(G295*H295,6)</f>
      </c>
      <c r="L295" s="27">
        <v>0</v>
      </c>
      <c s="28">
        <f>ROUND(ROUND(L295,2)*ROUND(G295,3),2)</f>
      </c>
      <c s="25" t="s">
        <v>46</v>
      </c>
      <c>
        <f>(M295*21)/100</f>
      </c>
      <c t="s">
        <v>47</v>
      </c>
    </row>
    <row r="296" spans="1:5" ht="12.75" customHeight="1">
      <c r="A296" s="29" t="s">
        <v>48</v>
      </c>
      <c r="E296" s="30" t="s">
        <v>423</v>
      </c>
    </row>
    <row r="297" spans="1:5" ht="12.75" customHeight="1">
      <c r="A297" s="29" t="s">
        <v>49</v>
      </c>
      <c r="E297" s="31" t="s">
        <v>424</v>
      </c>
    </row>
    <row r="298" spans="5:5" ht="12.75" customHeight="1">
      <c r="E298" s="30" t="s">
        <v>419</v>
      </c>
    </row>
    <row r="299" spans="1:16" ht="12.75" customHeight="1">
      <c r="A299" t="s">
        <v>40</v>
      </c>
      <c s="6" t="s">
        <v>425</v>
      </c>
      <c s="6" t="s">
        <v>426</v>
      </c>
      <c t="s">
        <v>43</v>
      </c>
      <c s="24" t="s">
        <v>427</v>
      </c>
      <c s="25" t="s">
        <v>79</v>
      </c>
      <c s="26">
        <v>35.55</v>
      </c>
      <c s="25">
        <v>0</v>
      </c>
      <c s="25">
        <f>ROUND(G299*H299,6)</f>
      </c>
      <c r="L299" s="27">
        <v>0</v>
      </c>
      <c s="28">
        <f>ROUND(ROUND(L299,2)*ROUND(G299,3),2)</f>
      </c>
      <c s="25" t="s">
        <v>46</v>
      </c>
      <c>
        <f>(M299*21)/100</f>
      </c>
      <c t="s">
        <v>47</v>
      </c>
    </row>
    <row r="300" spans="1:5" ht="12.75" customHeight="1">
      <c r="A300" s="29" t="s">
        <v>48</v>
      </c>
      <c r="E300" s="30" t="s">
        <v>428</v>
      </c>
    </row>
    <row r="301" spans="1:5" ht="12.75" customHeight="1">
      <c r="A301" s="29" t="s">
        <v>49</v>
      </c>
      <c r="E301" s="31" t="s">
        <v>429</v>
      </c>
    </row>
    <row r="302" spans="5:5" ht="12.75" customHeight="1">
      <c r="E302" s="30" t="s">
        <v>419</v>
      </c>
    </row>
    <row r="303" spans="1:16" ht="12.75" customHeight="1">
      <c r="A303" t="s">
        <v>40</v>
      </c>
      <c s="6" t="s">
        <v>430</v>
      </c>
      <c s="6" t="s">
        <v>431</v>
      </c>
      <c t="s">
        <v>43</v>
      </c>
      <c s="24" t="s">
        <v>432</v>
      </c>
      <c s="25" t="s">
        <v>68</v>
      </c>
      <c s="26">
        <v>1789.84</v>
      </c>
      <c s="25">
        <v>3E-05</v>
      </c>
      <c s="25">
        <f>ROUND(G303*H303,6)</f>
      </c>
      <c r="L303" s="27">
        <v>0</v>
      </c>
      <c s="28">
        <f>ROUND(ROUND(L303,2)*ROUND(G303,3),2)</f>
      </c>
      <c s="25" t="s">
        <v>46</v>
      </c>
      <c>
        <f>(M303*21)/100</f>
      </c>
      <c t="s">
        <v>47</v>
      </c>
    </row>
    <row r="304" spans="1:5" ht="12.75" customHeight="1">
      <c r="A304" s="29" t="s">
        <v>48</v>
      </c>
      <c r="E304" s="30" t="s">
        <v>433</v>
      </c>
    </row>
    <row r="305" spans="1:5" ht="12.75" customHeight="1">
      <c r="A305" s="29" t="s">
        <v>49</v>
      </c>
      <c r="E305" s="31" t="s">
        <v>424</v>
      </c>
    </row>
    <row r="306" spans="5:5" ht="12.75" customHeight="1">
      <c r="E306" s="30" t="s">
        <v>419</v>
      </c>
    </row>
    <row r="307" spans="1:16" ht="12.75" customHeight="1">
      <c r="A307" t="s">
        <v>40</v>
      </c>
      <c s="6" t="s">
        <v>434</v>
      </c>
      <c s="6" t="s">
        <v>435</v>
      </c>
      <c t="s">
        <v>43</v>
      </c>
      <c s="24" t="s">
        <v>436</v>
      </c>
      <c s="25" t="s">
        <v>79</v>
      </c>
      <c s="26">
        <v>35.55</v>
      </c>
      <c s="25">
        <v>2E-05</v>
      </c>
      <c s="25">
        <f>ROUND(G307*H307,6)</f>
      </c>
      <c r="L307" s="27">
        <v>0</v>
      </c>
      <c s="28">
        <f>ROUND(ROUND(L307,2)*ROUND(G307,3),2)</f>
      </c>
      <c s="25" t="s">
        <v>46</v>
      </c>
      <c>
        <f>(M307*21)/100</f>
      </c>
      <c t="s">
        <v>47</v>
      </c>
    </row>
    <row r="308" spans="1:5" ht="12.75" customHeight="1">
      <c r="A308" s="29" t="s">
        <v>48</v>
      </c>
      <c r="E308" s="30" t="s">
        <v>437</v>
      </c>
    </row>
    <row r="309" spans="1:5" ht="12.75" customHeight="1">
      <c r="A309" s="29" t="s">
        <v>49</v>
      </c>
      <c r="E309" s="31" t="s">
        <v>429</v>
      </c>
    </row>
    <row r="310" spans="5:5" ht="12.75" customHeight="1">
      <c r="E310" s="30" t="s">
        <v>419</v>
      </c>
    </row>
    <row r="311" spans="1:16" ht="12.75" customHeight="1">
      <c r="A311" t="s">
        <v>40</v>
      </c>
      <c s="6" t="s">
        <v>438</v>
      </c>
      <c s="6" t="s">
        <v>439</v>
      </c>
      <c t="s">
        <v>43</v>
      </c>
      <c s="24" t="s">
        <v>440</v>
      </c>
      <c s="25" t="s">
        <v>68</v>
      </c>
      <c s="26">
        <v>1789.84</v>
      </c>
      <c s="25">
        <v>0.00455</v>
      </c>
      <c s="25">
        <f>ROUND(G311*H311,6)</f>
      </c>
      <c r="L311" s="27">
        <v>0</v>
      </c>
      <c s="28">
        <f>ROUND(ROUND(L311,2)*ROUND(G311,3),2)</f>
      </c>
      <c s="25" t="s">
        <v>46</v>
      </c>
      <c>
        <f>(M311*21)/100</f>
      </c>
      <c t="s">
        <v>47</v>
      </c>
    </row>
    <row r="312" spans="1:5" ht="12.75" customHeight="1">
      <c r="A312" s="29" t="s">
        <v>48</v>
      </c>
      <c r="E312" s="30" t="s">
        <v>441</v>
      </c>
    </row>
    <row r="313" spans="1:5" ht="12.75" customHeight="1">
      <c r="A313" s="29" t="s">
        <v>49</v>
      </c>
      <c r="E313" s="31" t="s">
        <v>424</v>
      </c>
    </row>
    <row r="314" spans="5:5" ht="12.75" customHeight="1">
      <c r="E314" s="30" t="s">
        <v>419</v>
      </c>
    </row>
    <row r="315" spans="1:16" ht="12.75" customHeight="1">
      <c r="A315" t="s">
        <v>40</v>
      </c>
      <c s="6" t="s">
        <v>442</v>
      </c>
      <c s="6" t="s">
        <v>443</v>
      </c>
      <c t="s">
        <v>43</v>
      </c>
      <c s="24" t="s">
        <v>444</v>
      </c>
      <c s="25" t="s">
        <v>79</v>
      </c>
      <c s="26">
        <v>35.55</v>
      </c>
      <c s="25">
        <v>0.00144</v>
      </c>
      <c s="25">
        <f>ROUND(G315*H315,6)</f>
      </c>
      <c r="L315" s="27">
        <v>0</v>
      </c>
      <c s="28">
        <f>ROUND(ROUND(L315,2)*ROUND(G315,3),2)</f>
      </c>
      <c s="25" t="s">
        <v>46</v>
      </c>
      <c>
        <f>(M315*21)/100</f>
      </c>
      <c t="s">
        <v>47</v>
      </c>
    </row>
    <row r="316" spans="1:5" ht="12.75" customHeight="1">
      <c r="A316" s="29" t="s">
        <v>48</v>
      </c>
      <c r="E316" s="30" t="s">
        <v>445</v>
      </c>
    </row>
    <row r="317" spans="1:5" ht="12.75" customHeight="1">
      <c r="A317" s="29" t="s">
        <v>49</v>
      </c>
      <c r="E317" s="31" t="s">
        <v>429</v>
      </c>
    </row>
    <row r="318" spans="5:5" ht="12.75" customHeight="1">
      <c r="E318" s="30" t="s">
        <v>419</v>
      </c>
    </row>
    <row r="319" spans="1:16" ht="12.75" customHeight="1">
      <c r="A319" t="s">
        <v>40</v>
      </c>
      <c s="6" t="s">
        <v>446</v>
      </c>
      <c s="6" t="s">
        <v>447</v>
      </c>
      <c t="s">
        <v>43</v>
      </c>
      <c s="24" t="s">
        <v>448</v>
      </c>
      <c s="25" t="s">
        <v>68</v>
      </c>
      <c s="26">
        <v>1789.84</v>
      </c>
      <c s="25">
        <v>0.0003</v>
      </c>
      <c s="25">
        <f>ROUND(G319*H319,6)</f>
      </c>
      <c r="L319" s="27">
        <v>0</v>
      </c>
      <c s="28">
        <f>ROUND(ROUND(L319,2)*ROUND(G319,3),2)</f>
      </c>
      <c s="25" t="s">
        <v>46</v>
      </c>
      <c>
        <f>(M319*21)/100</f>
      </c>
      <c t="s">
        <v>47</v>
      </c>
    </row>
    <row r="320" spans="1:5" ht="12.75" customHeight="1">
      <c r="A320" s="29" t="s">
        <v>48</v>
      </c>
      <c r="E320" s="30" t="s">
        <v>449</v>
      </c>
    </row>
    <row r="321" spans="1:5" ht="12.75" customHeight="1">
      <c r="A321" s="29" t="s">
        <v>49</v>
      </c>
      <c r="E321" s="31" t="s">
        <v>424</v>
      </c>
    </row>
    <row r="322" spans="5:5" ht="12.75" customHeight="1">
      <c r="E322" s="30" t="s">
        <v>43</v>
      </c>
    </row>
    <row r="323" spans="1:16" ht="12.75" customHeight="1">
      <c r="A323" t="s">
        <v>40</v>
      </c>
      <c s="6" t="s">
        <v>450</v>
      </c>
      <c s="6" t="s">
        <v>451</v>
      </c>
      <c t="s">
        <v>43</v>
      </c>
      <c s="24" t="s">
        <v>452</v>
      </c>
      <c s="25" t="s">
        <v>79</v>
      </c>
      <c s="26">
        <v>35.55</v>
      </c>
      <c s="25">
        <v>8E-05</v>
      </c>
      <c s="25">
        <f>ROUND(G323*H323,6)</f>
      </c>
      <c r="L323" s="27">
        <v>0</v>
      </c>
      <c s="28">
        <f>ROUND(ROUND(L323,2)*ROUND(G323,3),2)</f>
      </c>
      <c s="25" t="s">
        <v>46</v>
      </c>
      <c>
        <f>(M323*21)/100</f>
      </c>
      <c t="s">
        <v>47</v>
      </c>
    </row>
    <row r="324" spans="1:5" ht="12.75" customHeight="1">
      <c r="A324" s="29" t="s">
        <v>48</v>
      </c>
      <c r="E324" s="30" t="s">
        <v>453</v>
      </c>
    </row>
    <row r="325" spans="1:5" ht="12.75" customHeight="1">
      <c r="A325" s="29" t="s">
        <v>49</v>
      </c>
      <c r="E325" s="31" t="s">
        <v>429</v>
      </c>
    </row>
    <row r="326" spans="5:5" ht="12.75" customHeight="1">
      <c r="E326" s="30" t="s">
        <v>43</v>
      </c>
    </row>
    <row r="327" spans="1:16" ht="12.75" customHeight="1">
      <c r="A327" t="s">
        <v>40</v>
      </c>
      <c s="6" t="s">
        <v>454</v>
      </c>
      <c s="6" t="s">
        <v>455</v>
      </c>
      <c t="s">
        <v>43</v>
      </c>
      <c s="24" t="s">
        <v>456</v>
      </c>
      <c s="25" t="s">
        <v>79</v>
      </c>
      <c s="26">
        <v>1142.841</v>
      </c>
      <c s="25">
        <v>1E-05</v>
      </c>
      <c s="25">
        <f>ROUND(G327*H327,6)</f>
      </c>
      <c r="L327" s="27">
        <v>0</v>
      </c>
      <c s="28">
        <f>ROUND(ROUND(L327,2)*ROUND(G327,3),2)</f>
      </c>
      <c s="25" t="s">
        <v>46</v>
      </c>
      <c>
        <f>(M327*21)/100</f>
      </c>
      <c t="s">
        <v>47</v>
      </c>
    </row>
    <row r="328" spans="1:5" ht="12.75" customHeight="1">
      <c r="A328" s="29" t="s">
        <v>48</v>
      </c>
      <c r="E328" s="30" t="s">
        <v>457</v>
      </c>
    </row>
    <row r="329" spans="1:5" ht="409.5" customHeight="1">
      <c r="A329" s="29" t="s">
        <v>49</v>
      </c>
      <c r="E329" s="31" t="s">
        <v>458</v>
      </c>
    </row>
    <row r="330" spans="5:5" ht="12.75" customHeight="1">
      <c r="E330" s="30" t="s">
        <v>43</v>
      </c>
    </row>
    <row r="331" spans="1:16" ht="12.75" customHeight="1">
      <c r="A331" t="s">
        <v>40</v>
      </c>
      <c s="6" t="s">
        <v>459</v>
      </c>
      <c s="6" t="s">
        <v>460</v>
      </c>
      <c t="s">
        <v>43</v>
      </c>
      <c s="24" t="s">
        <v>461</v>
      </c>
      <c s="25" t="s">
        <v>79</v>
      </c>
      <c s="26">
        <v>18.33</v>
      </c>
      <c s="25">
        <v>0</v>
      </c>
      <c s="25">
        <f>ROUND(G331*H331,6)</f>
      </c>
      <c r="L331" s="27">
        <v>0</v>
      </c>
      <c s="28">
        <f>ROUND(ROUND(L331,2)*ROUND(G331,3),2)</f>
      </c>
      <c s="25" t="s">
        <v>46</v>
      </c>
      <c>
        <f>(M331*21)/100</f>
      </c>
      <c t="s">
        <v>47</v>
      </c>
    </row>
    <row r="332" spans="1:5" ht="12.75" customHeight="1">
      <c r="A332" s="29" t="s">
        <v>48</v>
      </c>
      <c r="E332" s="30" t="s">
        <v>462</v>
      </c>
    </row>
    <row r="333" spans="1:5" ht="127.5" customHeight="1">
      <c r="A333" s="29" t="s">
        <v>49</v>
      </c>
      <c r="E333" s="31" t="s">
        <v>463</v>
      </c>
    </row>
    <row r="334" spans="5:5" ht="12.75" customHeight="1">
      <c r="E334" s="30" t="s">
        <v>43</v>
      </c>
    </row>
    <row r="335" spans="1:16" ht="12.75" customHeight="1">
      <c r="A335" t="s">
        <v>40</v>
      </c>
      <c s="6" t="s">
        <v>464</v>
      </c>
      <c s="6" t="s">
        <v>465</v>
      </c>
      <c t="s">
        <v>43</v>
      </c>
      <c s="24" t="s">
        <v>466</v>
      </c>
      <c s="25" t="s">
        <v>79</v>
      </c>
      <c s="26">
        <v>35.55</v>
      </c>
      <c s="25">
        <v>0</v>
      </c>
      <c s="25">
        <f>ROUND(G335*H335,6)</f>
      </c>
      <c r="L335" s="27">
        <v>0</v>
      </c>
      <c s="28">
        <f>ROUND(ROUND(L335,2)*ROUND(G335,3),2)</f>
      </c>
      <c s="25" t="s">
        <v>46</v>
      </c>
      <c>
        <f>(M335*21)/100</f>
      </c>
      <c t="s">
        <v>47</v>
      </c>
    </row>
    <row r="336" spans="1:5" ht="12.75" customHeight="1">
      <c r="A336" s="29" t="s">
        <v>48</v>
      </c>
      <c r="E336" s="30" t="s">
        <v>467</v>
      </c>
    </row>
    <row r="337" spans="1:5" ht="12.75" customHeight="1">
      <c r="A337" s="29" t="s">
        <v>49</v>
      </c>
      <c r="E337" s="31" t="s">
        <v>429</v>
      </c>
    </row>
    <row r="338" spans="5:5" ht="12.75" customHeight="1">
      <c r="E338" s="30" t="s">
        <v>43</v>
      </c>
    </row>
    <row r="339" spans="1:16" ht="12.75" customHeight="1">
      <c r="A339" t="s">
        <v>40</v>
      </c>
      <c s="6" t="s">
        <v>468</v>
      </c>
      <c s="6" t="s">
        <v>469</v>
      </c>
      <c t="s">
        <v>43</v>
      </c>
      <c s="24" t="s">
        <v>470</v>
      </c>
      <c s="25" t="s">
        <v>110</v>
      </c>
      <c s="26">
        <v>14.906</v>
      </c>
      <c s="25">
        <v>0</v>
      </c>
      <c s="25">
        <f>ROUND(G339*H339,6)</f>
      </c>
      <c r="L339" s="27">
        <v>0</v>
      </c>
      <c s="28">
        <f>ROUND(ROUND(L339,2)*ROUND(G339,3),2)</f>
      </c>
      <c s="25" t="s">
        <v>46</v>
      </c>
      <c>
        <f>(M339*21)/100</f>
      </c>
      <c t="s">
        <v>47</v>
      </c>
    </row>
    <row r="340" spans="1:5" ht="12.75" customHeight="1">
      <c r="A340" s="29" t="s">
        <v>48</v>
      </c>
      <c r="E340" s="30" t="s">
        <v>471</v>
      </c>
    </row>
    <row r="341" spans="1:5" ht="12.75" customHeight="1">
      <c r="A341" s="29" t="s">
        <v>49</v>
      </c>
      <c r="E341" s="31" t="s">
        <v>43</v>
      </c>
    </row>
    <row r="342" spans="5:5" ht="12.75" customHeight="1">
      <c r="E342" s="30" t="s">
        <v>340</v>
      </c>
    </row>
    <row r="343" spans="1:16" ht="12.75" customHeight="1">
      <c r="A343" t="s">
        <v>40</v>
      </c>
      <c s="6" t="s">
        <v>472</v>
      </c>
      <c s="6" t="s">
        <v>473</v>
      </c>
      <c t="s">
        <v>43</v>
      </c>
      <c s="24" t="s">
        <v>474</v>
      </c>
      <c s="25" t="s">
        <v>110</v>
      </c>
      <c s="26">
        <v>14.906</v>
      </c>
      <c s="25">
        <v>0</v>
      </c>
      <c s="25">
        <f>ROUND(G343*H343,6)</f>
      </c>
      <c r="L343" s="27">
        <v>0</v>
      </c>
      <c s="28">
        <f>ROUND(ROUND(L343,2)*ROUND(G343,3),2)</f>
      </c>
      <c s="25" t="s">
        <v>46</v>
      </c>
      <c>
        <f>(M343*21)/100</f>
      </c>
      <c t="s">
        <v>47</v>
      </c>
    </row>
    <row r="344" spans="1:5" ht="12.75" customHeight="1">
      <c r="A344" s="29" t="s">
        <v>48</v>
      </c>
      <c r="E344" s="30" t="s">
        <v>475</v>
      </c>
    </row>
    <row r="345" spans="1:5" ht="12.75" customHeight="1">
      <c r="A345" s="29" t="s">
        <v>49</v>
      </c>
      <c r="E345" s="31" t="s">
        <v>43</v>
      </c>
    </row>
    <row r="346" spans="5:5" ht="12.75" customHeight="1">
      <c r="E346" s="30" t="s">
        <v>340</v>
      </c>
    </row>
    <row r="347" spans="1:16" ht="12.75" customHeight="1">
      <c r="A347" t="s">
        <v>40</v>
      </c>
      <c s="6" t="s">
        <v>476</v>
      </c>
      <c s="6" t="s">
        <v>477</v>
      </c>
      <c t="s">
        <v>43</v>
      </c>
      <c s="24" t="s">
        <v>478</v>
      </c>
      <c s="25" t="s">
        <v>110</v>
      </c>
      <c s="26">
        <v>14.906</v>
      </c>
      <c s="25">
        <v>0</v>
      </c>
      <c s="25">
        <f>ROUND(G347*H347,6)</f>
      </c>
      <c r="L347" s="27">
        <v>0</v>
      </c>
      <c s="28">
        <f>ROUND(ROUND(L347,2)*ROUND(G347,3),2)</f>
      </c>
      <c s="25" t="s">
        <v>46</v>
      </c>
      <c>
        <f>(M347*21)/100</f>
      </c>
      <c t="s">
        <v>47</v>
      </c>
    </row>
    <row r="348" spans="1:5" ht="12.75" customHeight="1">
      <c r="A348" s="29" t="s">
        <v>48</v>
      </c>
      <c r="E348" s="30" t="s">
        <v>479</v>
      </c>
    </row>
    <row r="349" spans="1:5" ht="12.75" customHeight="1">
      <c r="A349" s="29" t="s">
        <v>49</v>
      </c>
      <c r="E349" s="31" t="s">
        <v>43</v>
      </c>
    </row>
    <row r="350" spans="5:5" ht="12.75" customHeight="1">
      <c r="E350" s="30" t="s">
        <v>340</v>
      </c>
    </row>
    <row r="351" spans="1:13" ht="12.75" customHeight="1">
      <c r="A351" t="s">
        <v>37</v>
      </c>
      <c r="C351" s="7" t="s">
        <v>480</v>
      </c>
      <c r="E351" s="32" t="s">
        <v>481</v>
      </c>
      <c r="J351" s="28">
        <f>0</f>
      </c>
      <c s="28">
        <f>0</f>
      </c>
      <c s="28">
        <f>0+L352+L356+L360+L364+L368+L372+L376+L380+L384</f>
      </c>
      <c s="28">
        <f>0+M352+M356+M360+M364+M368+M372+M376+M380+M384</f>
      </c>
    </row>
    <row r="352" spans="1:16" ht="12.75" customHeight="1">
      <c r="A352" t="s">
        <v>40</v>
      </c>
      <c s="6" t="s">
        <v>482</v>
      </c>
      <c s="6" t="s">
        <v>483</v>
      </c>
      <c t="s">
        <v>43</v>
      </c>
      <c s="24" t="s">
        <v>484</v>
      </c>
      <c s="25" t="s">
        <v>68</v>
      </c>
      <c s="26">
        <v>170.622</v>
      </c>
      <c s="25">
        <v>0.0129</v>
      </c>
      <c s="25">
        <f>ROUND(G352*H352,6)</f>
      </c>
      <c r="L352" s="27">
        <v>0</v>
      </c>
      <c s="28">
        <f>ROUND(ROUND(L352,2)*ROUND(G352,3),2)</f>
      </c>
      <c s="25" t="s">
        <v>46</v>
      </c>
      <c>
        <f>(M352*21)/100</f>
      </c>
      <c t="s">
        <v>47</v>
      </c>
    </row>
    <row r="353" spans="1:5" ht="12.75" customHeight="1">
      <c r="A353" s="29" t="s">
        <v>48</v>
      </c>
      <c r="E353" s="30" t="s">
        <v>484</v>
      </c>
    </row>
    <row r="354" spans="1:5" ht="12.75" customHeight="1">
      <c r="A354" s="29" t="s">
        <v>49</v>
      </c>
      <c r="E354" s="31" t="s">
        <v>43</v>
      </c>
    </row>
    <row r="355" spans="5:5" ht="12.75" customHeight="1">
      <c r="E355" s="30" t="s">
        <v>43</v>
      </c>
    </row>
    <row r="356" spans="1:16" ht="12.75" customHeight="1">
      <c r="A356" t="s">
        <v>40</v>
      </c>
      <c s="6" t="s">
        <v>485</v>
      </c>
      <c s="6" t="s">
        <v>486</v>
      </c>
      <c t="s">
        <v>43</v>
      </c>
      <c s="24" t="s">
        <v>487</v>
      </c>
      <c s="25" t="s">
        <v>68</v>
      </c>
      <c s="26">
        <v>155.111</v>
      </c>
      <c s="25">
        <v>0.003</v>
      </c>
      <c s="25">
        <f>ROUND(G356*H356,6)</f>
      </c>
      <c r="L356" s="27">
        <v>0</v>
      </c>
      <c s="28">
        <f>ROUND(ROUND(L356,2)*ROUND(G356,3),2)</f>
      </c>
      <c s="25" t="s">
        <v>46</v>
      </c>
      <c>
        <f>(M356*21)/100</f>
      </c>
      <c t="s">
        <v>47</v>
      </c>
    </row>
    <row r="357" spans="1:5" ht="12.75" customHeight="1">
      <c r="A357" s="29" t="s">
        <v>48</v>
      </c>
      <c r="E357" s="30" t="s">
        <v>488</v>
      </c>
    </row>
    <row r="358" spans="1:5" ht="395.25" customHeight="1">
      <c r="A358" s="29" t="s">
        <v>49</v>
      </c>
      <c r="E358" s="31" t="s">
        <v>489</v>
      </c>
    </row>
    <row r="359" spans="5:5" ht="12.75" customHeight="1">
      <c r="E359" s="30" t="s">
        <v>43</v>
      </c>
    </row>
    <row r="360" spans="1:16" ht="12.75" customHeight="1">
      <c r="A360" t="s">
        <v>40</v>
      </c>
      <c s="6" t="s">
        <v>490</v>
      </c>
      <c s="6" t="s">
        <v>491</v>
      </c>
      <c t="s">
        <v>43</v>
      </c>
      <c s="24" t="s">
        <v>492</v>
      </c>
      <c s="25" t="s">
        <v>68</v>
      </c>
      <c s="26">
        <v>155.111</v>
      </c>
      <c s="25">
        <v>0</v>
      </c>
      <c s="25">
        <f>ROUND(G360*H360,6)</f>
      </c>
      <c r="L360" s="27">
        <v>0</v>
      </c>
      <c s="28">
        <f>ROUND(ROUND(L360,2)*ROUND(G360,3),2)</f>
      </c>
      <c s="25" t="s">
        <v>46</v>
      </c>
      <c>
        <f>(M360*21)/100</f>
      </c>
      <c t="s">
        <v>47</v>
      </c>
    </row>
    <row r="361" spans="1:5" ht="12.75" customHeight="1">
      <c r="A361" s="29" t="s">
        <v>48</v>
      </c>
      <c r="E361" s="30" t="s">
        <v>493</v>
      </c>
    </row>
    <row r="362" spans="1:5" ht="12.75" customHeight="1">
      <c r="A362" s="29" t="s">
        <v>49</v>
      </c>
      <c r="E362" s="31" t="s">
        <v>494</v>
      </c>
    </row>
    <row r="363" spans="5:5" ht="12.75" customHeight="1">
      <c r="E363" s="30" t="s">
        <v>43</v>
      </c>
    </row>
    <row r="364" spans="1:16" ht="12.75" customHeight="1">
      <c r="A364" t="s">
        <v>40</v>
      </c>
      <c s="6" t="s">
        <v>495</v>
      </c>
      <c s="6" t="s">
        <v>496</v>
      </c>
      <c t="s">
        <v>43</v>
      </c>
      <c s="24" t="s">
        <v>497</v>
      </c>
      <c s="25" t="s">
        <v>68</v>
      </c>
      <c s="26">
        <v>155.111</v>
      </c>
      <c s="25">
        <v>0.008</v>
      </c>
      <c s="25">
        <f>ROUND(G364*H364,6)</f>
      </c>
      <c r="L364" s="27">
        <v>0</v>
      </c>
      <c s="28">
        <f>ROUND(ROUND(L364,2)*ROUND(G364,3),2)</f>
      </c>
      <c s="25" t="s">
        <v>46</v>
      </c>
      <c>
        <f>(M364*21)/100</f>
      </c>
      <c t="s">
        <v>47</v>
      </c>
    </row>
    <row r="365" spans="1:5" ht="12.75" customHeight="1">
      <c r="A365" s="29" t="s">
        <v>48</v>
      </c>
      <c r="E365" s="30" t="s">
        <v>498</v>
      </c>
    </row>
    <row r="366" spans="1:5" ht="12.75" customHeight="1">
      <c r="A366" s="29" t="s">
        <v>49</v>
      </c>
      <c r="E366" s="31" t="s">
        <v>494</v>
      </c>
    </row>
    <row r="367" spans="5:5" ht="12.75" customHeight="1">
      <c r="E367" s="30" t="s">
        <v>43</v>
      </c>
    </row>
    <row r="368" spans="1:16" ht="12.75" customHeight="1">
      <c r="A368" t="s">
        <v>40</v>
      </c>
      <c s="6" t="s">
        <v>499</v>
      </c>
      <c s="6" t="s">
        <v>500</v>
      </c>
      <c t="s">
        <v>43</v>
      </c>
      <c s="24" t="s">
        <v>501</v>
      </c>
      <c s="25" t="s">
        <v>68</v>
      </c>
      <c s="26">
        <v>155.111</v>
      </c>
      <c s="25">
        <v>0.00093</v>
      </c>
      <c s="25">
        <f>ROUND(G368*H368,6)</f>
      </c>
      <c r="L368" s="27">
        <v>0</v>
      </c>
      <c s="28">
        <f>ROUND(ROUND(L368,2)*ROUND(G368,3),2)</f>
      </c>
      <c s="25" t="s">
        <v>46</v>
      </c>
      <c>
        <f>(M368*21)/100</f>
      </c>
      <c t="s">
        <v>47</v>
      </c>
    </row>
    <row r="369" spans="1:5" ht="12.75" customHeight="1">
      <c r="A369" s="29" t="s">
        <v>48</v>
      </c>
      <c r="E369" s="30" t="s">
        <v>502</v>
      </c>
    </row>
    <row r="370" spans="1:5" ht="12.75" customHeight="1">
      <c r="A370" s="29" t="s">
        <v>49</v>
      </c>
      <c r="E370" s="31" t="s">
        <v>494</v>
      </c>
    </row>
    <row r="371" spans="5:5" ht="12.75" customHeight="1">
      <c r="E371" s="30" t="s">
        <v>43</v>
      </c>
    </row>
    <row r="372" spans="1:16" ht="12.75" customHeight="1">
      <c r="A372" t="s">
        <v>40</v>
      </c>
      <c s="6" t="s">
        <v>503</v>
      </c>
      <c s="6" t="s">
        <v>504</v>
      </c>
      <c t="s">
        <v>43</v>
      </c>
      <c s="24" t="s">
        <v>505</v>
      </c>
      <c s="25" t="s">
        <v>68</v>
      </c>
      <c s="26">
        <v>155.111</v>
      </c>
      <c s="25">
        <v>0.0003</v>
      </c>
      <c s="25">
        <f>ROUND(G372*H372,6)</f>
      </c>
      <c r="L372" s="27">
        <v>0</v>
      </c>
      <c s="28">
        <f>ROUND(ROUND(L372,2)*ROUND(G372,3),2)</f>
      </c>
      <c s="25" t="s">
        <v>46</v>
      </c>
      <c>
        <f>(M372*21)/100</f>
      </c>
      <c t="s">
        <v>47</v>
      </c>
    </row>
    <row r="373" spans="1:5" ht="12.75" customHeight="1">
      <c r="A373" s="29" t="s">
        <v>48</v>
      </c>
      <c r="E373" s="30" t="s">
        <v>506</v>
      </c>
    </row>
    <row r="374" spans="1:5" ht="12.75" customHeight="1">
      <c r="A374" s="29" t="s">
        <v>49</v>
      </c>
      <c r="E374" s="31" t="s">
        <v>494</v>
      </c>
    </row>
    <row r="375" spans="5:5" ht="12.75" customHeight="1">
      <c r="E375" s="30" t="s">
        <v>507</v>
      </c>
    </row>
    <row r="376" spans="1:16" ht="12.75" customHeight="1">
      <c r="A376" t="s">
        <v>40</v>
      </c>
      <c s="6" t="s">
        <v>508</v>
      </c>
      <c s="6" t="s">
        <v>509</v>
      </c>
      <c t="s">
        <v>43</v>
      </c>
      <c s="24" t="s">
        <v>510</v>
      </c>
      <c s="25" t="s">
        <v>110</v>
      </c>
      <c s="26">
        <v>4.098</v>
      </c>
      <c s="25">
        <v>0</v>
      </c>
      <c s="25">
        <f>ROUND(G376*H376,6)</f>
      </c>
      <c r="L376" s="27">
        <v>0</v>
      </c>
      <c s="28">
        <f>ROUND(ROUND(L376,2)*ROUND(G376,3),2)</f>
      </c>
      <c s="25" t="s">
        <v>46</v>
      </c>
      <c>
        <f>(M376*21)/100</f>
      </c>
      <c t="s">
        <v>47</v>
      </c>
    </row>
    <row r="377" spans="1:5" ht="12.75" customHeight="1">
      <c r="A377" s="29" t="s">
        <v>48</v>
      </c>
      <c r="E377" s="30" t="s">
        <v>511</v>
      </c>
    </row>
    <row r="378" spans="1:5" ht="12.75" customHeight="1">
      <c r="A378" s="29" t="s">
        <v>49</v>
      </c>
      <c r="E378" s="31" t="s">
        <v>43</v>
      </c>
    </row>
    <row r="379" spans="5:5" ht="12.75" customHeight="1">
      <c r="E379" s="30" t="s">
        <v>389</v>
      </c>
    </row>
    <row r="380" spans="1:16" ht="12.75" customHeight="1">
      <c r="A380" t="s">
        <v>40</v>
      </c>
      <c s="6" t="s">
        <v>512</v>
      </c>
      <c s="6" t="s">
        <v>513</v>
      </c>
      <c t="s">
        <v>43</v>
      </c>
      <c s="24" t="s">
        <v>514</v>
      </c>
      <c s="25" t="s">
        <v>110</v>
      </c>
      <c s="26">
        <v>4.098</v>
      </c>
      <c s="25">
        <v>0</v>
      </c>
      <c s="25">
        <f>ROUND(G380*H380,6)</f>
      </c>
      <c r="L380" s="27">
        <v>0</v>
      </c>
      <c s="28">
        <f>ROUND(ROUND(L380,2)*ROUND(G380,3),2)</f>
      </c>
      <c s="25" t="s">
        <v>46</v>
      </c>
      <c>
        <f>(M380*21)/100</f>
      </c>
      <c t="s">
        <v>47</v>
      </c>
    </row>
    <row r="381" spans="1:5" ht="12.75" customHeight="1">
      <c r="A381" s="29" t="s">
        <v>48</v>
      </c>
      <c r="E381" s="30" t="s">
        <v>515</v>
      </c>
    </row>
    <row r="382" spans="1:5" ht="12.75" customHeight="1">
      <c r="A382" s="29" t="s">
        <v>49</v>
      </c>
      <c r="E382" s="31" t="s">
        <v>43</v>
      </c>
    </row>
    <row r="383" spans="5:5" ht="12.75" customHeight="1">
      <c r="E383" s="30" t="s">
        <v>389</v>
      </c>
    </row>
    <row r="384" spans="1:16" ht="12.75" customHeight="1">
      <c r="A384" t="s">
        <v>40</v>
      </c>
      <c s="6" t="s">
        <v>516</v>
      </c>
      <c s="6" t="s">
        <v>517</v>
      </c>
      <c t="s">
        <v>43</v>
      </c>
      <c s="24" t="s">
        <v>518</v>
      </c>
      <c s="25" t="s">
        <v>110</v>
      </c>
      <c s="26">
        <v>4.098</v>
      </c>
      <c s="25">
        <v>0</v>
      </c>
      <c s="25">
        <f>ROUND(G384*H384,6)</f>
      </c>
      <c r="L384" s="27">
        <v>0</v>
      </c>
      <c s="28">
        <f>ROUND(ROUND(L384,2)*ROUND(G384,3),2)</f>
      </c>
      <c s="25" t="s">
        <v>46</v>
      </c>
      <c>
        <f>(M384*21)/100</f>
      </c>
      <c t="s">
        <v>47</v>
      </c>
    </row>
    <row r="385" spans="1:5" ht="12.75" customHeight="1">
      <c r="A385" s="29" t="s">
        <v>48</v>
      </c>
      <c r="E385" s="30" t="s">
        <v>519</v>
      </c>
    </row>
    <row r="386" spans="1:5" ht="12.75" customHeight="1">
      <c r="A386" s="29" t="s">
        <v>49</v>
      </c>
      <c r="E386" s="31" t="s">
        <v>43</v>
      </c>
    </row>
    <row r="387" spans="5:5" ht="12.75" customHeight="1">
      <c r="E387" s="30" t="s">
        <v>389</v>
      </c>
    </row>
    <row r="388" spans="1:13" ht="12.75" customHeight="1">
      <c r="A388" t="s">
        <v>37</v>
      </c>
      <c r="C388" s="7" t="s">
        <v>520</v>
      </c>
      <c r="E388" s="32" t="s">
        <v>521</v>
      </c>
      <c r="J388" s="28">
        <f>0</f>
      </c>
      <c s="28">
        <f>0</f>
      </c>
      <c s="28">
        <f>0+L389+L393+L397+L401</f>
      </c>
      <c s="28">
        <f>0+M389+M393+M397+M401</f>
      </c>
    </row>
    <row r="389" spans="1:16" ht="12.75" customHeight="1">
      <c r="A389" t="s">
        <v>40</v>
      </c>
      <c s="6" t="s">
        <v>522</v>
      </c>
      <c s="6" t="s">
        <v>523</v>
      </c>
      <c t="s">
        <v>43</v>
      </c>
      <c s="24" t="s">
        <v>524</v>
      </c>
      <c s="25" t="s">
        <v>68</v>
      </c>
      <c s="26">
        <v>32.109</v>
      </c>
      <c s="25">
        <v>8E-05</v>
      </c>
      <c s="25">
        <f>ROUND(G389*H389,6)</f>
      </c>
      <c r="L389" s="27">
        <v>0</v>
      </c>
      <c s="28">
        <f>ROUND(ROUND(L389,2)*ROUND(G389,3),2)</f>
      </c>
      <c s="25" t="s">
        <v>46</v>
      </c>
      <c>
        <f>(M389*21)/100</f>
      </c>
      <c t="s">
        <v>47</v>
      </c>
    </row>
    <row r="390" spans="1:5" ht="12.75" customHeight="1">
      <c r="A390" s="29" t="s">
        <v>48</v>
      </c>
      <c r="E390" s="30" t="s">
        <v>525</v>
      </c>
    </row>
    <row r="391" spans="1:5" ht="76.5" customHeight="1">
      <c r="A391" s="29" t="s">
        <v>49</v>
      </c>
      <c r="E391" s="31" t="s">
        <v>526</v>
      </c>
    </row>
    <row r="392" spans="5:5" ht="12.75" customHeight="1">
      <c r="E392" s="30" t="s">
        <v>43</v>
      </c>
    </row>
    <row r="393" spans="1:16" ht="12.75" customHeight="1">
      <c r="A393" t="s">
        <v>40</v>
      </c>
      <c s="6" t="s">
        <v>527</v>
      </c>
      <c s="6" t="s">
        <v>528</v>
      </c>
      <c t="s">
        <v>43</v>
      </c>
      <c s="24" t="s">
        <v>529</v>
      </c>
      <c s="25" t="s">
        <v>68</v>
      </c>
      <c s="26">
        <v>32.109</v>
      </c>
      <c s="25">
        <v>0.00017</v>
      </c>
      <c s="25">
        <f>ROUND(G393*H393,6)</f>
      </c>
      <c r="L393" s="27">
        <v>0</v>
      </c>
      <c s="28">
        <f>ROUND(ROUND(L393,2)*ROUND(G393,3),2)</f>
      </c>
      <c s="25" t="s">
        <v>46</v>
      </c>
      <c>
        <f>(M393*21)/100</f>
      </c>
      <c t="s">
        <v>47</v>
      </c>
    </row>
    <row r="394" spans="1:5" ht="12.75" customHeight="1">
      <c r="A394" s="29" t="s">
        <v>48</v>
      </c>
      <c r="E394" s="30" t="s">
        <v>530</v>
      </c>
    </row>
    <row r="395" spans="1:5" ht="12.75" customHeight="1">
      <c r="A395" s="29" t="s">
        <v>49</v>
      </c>
      <c r="E395" s="31" t="s">
        <v>531</v>
      </c>
    </row>
    <row r="396" spans="5:5" ht="12.75" customHeight="1">
      <c r="E396" s="30" t="s">
        <v>43</v>
      </c>
    </row>
    <row r="397" spans="1:16" ht="12.75" customHeight="1">
      <c r="A397" t="s">
        <v>40</v>
      </c>
      <c s="6" t="s">
        <v>532</v>
      </c>
      <c s="6" t="s">
        <v>533</v>
      </c>
      <c t="s">
        <v>43</v>
      </c>
      <c s="24" t="s">
        <v>534</v>
      </c>
      <c s="25" t="s">
        <v>68</v>
      </c>
      <c s="26">
        <v>32.109</v>
      </c>
      <c s="25">
        <v>0.00012</v>
      </c>
      <c s="25">
        <f>ROUND(G397*H397,6)</f>
      </c>
      <c r="L397" s="27">
        <v>0</v>
      </c>
      <c s="28">
        <f>ROUND(ROUND(L397,2)*ROUND(G397,3),2)</f>
      </c>
      <c s="25" t="s">
        <v>46</v>
      </c>
      <c>
        <f>(M397*21)/100</f>
      </c>
      <c t="s">
        <v>47</v>
      </c>
    </row>
    <row r="398" spans="1:5" ht="12.75" customHeight="1">
      <c r="A398" s="29" t="s">
        <v>48</v>
      </c>
      <c r="E398" s="30" t="s">
        <v>535</v>
      </c>
    </row>
    <row r="399" spans="1:5" ht="12.75" customHeight="1">
      <c r="A399" s="29" t="s">
        <v>49</v>
      </c>
      <c r="E399" s="31" t="s">
        <v>531</v>
      </c>
    </row>
    <row r="400" spans="5:5" ht="12.75" customHeight="1">
      <c r="E400" s="30" t="s">
        <v>43</v>
      </c>
    </row>
    <row r="401" spans="1:16" ht="12.75" customHeight="1">
      <c r="A401" t="s">
        <v>40</v>
      </c>
      <c s="6" t="s">
        <v>536</v>
      </c>
      <c s="6" t="s">
        <v>537</v>
      </c>
      <c t="s">
        <v>43</v>
      </c>
      <c s="24" t="s">
        <v>538</v>
      </c>
      <c s="25" t="s">
        <v>68</v>
      </c>
      <c s="26">
        <v>32.109</v>
      </c>
      <c s="25">
        <v>0.00012</v>
      </c>
      <c s="25">
        <f>ROUND(G401*H401,6)</f>
      </c>
      <c r="L401" s="27">
        <v>0</v>
      </c>
      <c s="28">
        <f>ROUND(ROUND(L401,2)*ROUND(G401,3),2)</f>
      </c>
      <c s="25" t="s">
        <v>46</v>
      </c>
      <c>
        <f>(M401*21)/100</f>
      </c>
      <c t="s">
        <v>47</v>
      </c>
    </row>
    <row r="402" spans="1:5" ht="12.75" customHeight="1">
      <c r="A402" s="29" t="s">
        <v>48</v>
      </c>
      <c r="E402" s="30" t="s">
        <v>539</v>
      </c>
    </row>
    <row r="403" spans="1:5" ht="12.75" customHeight="1">
      <c r="A403" s="29" t="s">
        <v>49</v>
      </c>
      <c r="E403" s="31" t="s">
        <v>531</v>
      </c>
    </row>
    <row r="404" spans="5:5" ht="12.75" customHeight="1">
      <c r="E404" s="30" t="s">
        <v>43</v>
      </c>
    </row>
    <row r="405" spans="1:13" ht="12.75" customHeight="1">
      <c r="A405" t="s">
        <v>37</v>
      </c>
      <c r="C405" s="7" t="s">
        <v>540</v>
      </c>
      <c r="E405" s="32" t="s">
        <v>541</v>
      </c>
      <c r="J405" s="28">
        <f>0</f>
      </c>
      <c s="28">
        <f>0</f>
      </c>
      <c s="28">
        <f>0+L406+L410+L414+L418+L422+L426+L430+L434+L438+L442+L446+L450+L454+L458+L462+L466</f>
      </c>
      <c s="28">
        <f>0+M406+M410+M414+M418+M422+M426+M430+M434+M438+M442+M446+M450+M454+M458+M462+M466</f>
      </c>
    </row>
    <row r="406" spans="1:16" ht="12.75" customHeight="1">
      <c r="A406" t="s">
        <v>40</v>
      </c>
      <c s="6" t="s">
        <v>542</v>
      </c>
      <c s="6" t="s">
        <v>543</v>
      </c>
      <c t="s">
        <v>43</v>
      </c>
      <c s="24" t="s">
        <v>544</v>
      </c>
      <c s="25" t="s">
        <v>68</v>
      </c>
      <c s="26">
        <v>1996.104</v>
      </c>
      <c s="25">
        <v>0</v>
      </c>
      <c s="25">
        <f>ROUND(G406*H406,6)</f>
      </c>
      <c r="L406" s="27">
        <v>0</v>
      </c>
      <c s="28">
        <f>ROUND(ROUND(L406,2)*ROUND(G406,3),2)</f>
      </c>
      <c s="25" t="s">
        <v>46</v>
      </c>
      <c>
        <f>(M406*21)/100</f>
      </c>
      <c t="s">
        <v>47</v>
      </c>
    </row>
    <row r="407" spans="1:5" ht="12.75" customHeight="1">
      <c r="A407" s="29" t="s">
        <v>48</v>
      </c>
      <c r="E407" s="30" t="s">
        <v>544</v>
      </c>
    </row>
    <row r="408" spans="1:5" ht="12.75" customHeight="1">
      <c r="A408" s="29" t="s">
        <v>49</v>
      </c>
      <c r="E408" s="31" t="s">
        <v>43</v>
      </c>
    </row>
    <row r="409" spans="5:5" ht="12.75" customHeight="1">
      <c r="E409" s="30" t="s">
        <v>43</v>
      </c>
    </row>
    <row r="410" spans="1:16" ht="12.75" customHeight="1">
      <c r="A410" t="s">
        <v>40</v>
      </c>
      <c s="6" t="s">
        <v>545</v>
      </c>
      <c s="6" t="s">
        <v>543</v>
      </c>
      <c t="s">
        <v>41</v>
      </c>
      <c s="24" t="s">
        <v>544</v>
      </c>
      <c s="25" t="s">
        <v>68</v>
      </c>
      <c s="26">
        <v>557.903</v>
      </c>
      <c s="25">
        <v>0</v>
      </c>
      <c s="25">
        <f>ROUND(G410*H410,6)</f>
      </c>
      <c r="L410" s="27">
        <v>0</v>
      </c>
      <c s="28">
        <f>ROUND(ROUND(L410,2)*ROUND(G410,3),2)</f>
      </c>
      <c s="25" t="s">
        <v>46</v>
      </c>
      <c>
        <f>(M410*21)/100</f>
      </c>
      <c t="s">
        <v>47</v>
      </c>
    </row>
    <row r="411" spans="1:5" ht="12.75" customHeight="1">
      <c r="A411" s="29" t="s">
        <v>48</v>
      </c>
      <c r="E411" s="30" t="s">
        <v>544</v>
      </c>
    </row>
    <row r="412" spans="1:5" ht="12.75" customHeight="1">
      <c r="A412" s="29" t="s">
        <v>49</v>
      </c>
      <c r="E412" s="31" t="s">
        <v>43</v>
      </c>
    </row>
    <row r="413" spans="5:5" ht="12.75" customHeight="1">
      <c r="E413" s="30" t="s">
        <v>43</v>
      </c>
    </row>
    <row r="414" spans="1:16" ht="12.75" customHeight="1">
      <c r="A414" t="s">
        <v>40</v>
      </c>
      <c s="6" t="s">
        <v>546</v>
      </c>
      <c s="6" t="s">
        <v>547</v>
      </c>
      <c t="s">
        <v>43</v>
      </c>
      <c s="24" t="s">
        <v>548</v>
      </c>
      <c s="25" t="s">
        <v>68</v>
      </c>
      <c s="26">
        <v>4888.019</v>
      </c>
      <c s="25">
        <v>0</v>
      </c>
      <c s="25">
        <f>ROUND(G414*H414,6)</f>
      </c>
      <c r="L414" s="27">
        <v>0</v>
      </c>
      <c s="28">
        <f>ROUND(ROUND(L414,2)*ROUND(G414,3),2)</f>
      </c>
      <c s="25" t="s">
        <v>46</v>
      </c>
      <c>
        <f>(M414*21)/100</f>
      </c>
      <c t="s">
        <v>47</v>
      </c>
    </row>
    <row r="415" spans="1:5" ht="12.75" customHeight="1">
      <c r="A415" s="29" t="s">
        <v>48</v>
      </c>
      <c r="E415" s="30" t="s">
        <v>549</v>
      </c>
    </row>
    <row r="416" spans="1:5" ht="76.5" customHeight="1">
      <c r="A416" s="29" t="s">
        <v>49</v>
      </c>
      <c r="E416" s="31" t="s">
        <v>550</v>
      </c>
    </row>
    <row r="417" spans="5:5" ht="12.75" customHeight="1">
      <c r="E417" s="30" t="s">
        <v>43</v>
      </c>
    </row>
    <row r="418" spans="1:16" ht="12.75" customHeight="1">
      <c r="A418" t="s">
        <v>40</v>
      </c>
      <c s="6" t="s">
        <v>551</v>
      </c>
      <c s="6" t="s">
        <v>552</v>
      </c>
      <c t="s">
        <v>43</v>
      </c>
      <c s="24" t="s">
        <v>553</v>
      </c>
      <c s="25" t="s">
        <v>68</v>
      </c>
      <c s="26">
        <v>2444.01</v>
      </c>
      <c s="25">
        <v>0</v>
      </c>
      <c s="25">
        <f>ROUND(G418*H418,6)</f>
      </c>
      <c r="L418" s="27">
        <v>0</v>
      </c>
      <c s="28">
        <f>ROUND(ROUND(L418,2)*ROUND(G418,3),2)</f>
      </c>
      <c s="25" t="s">
        <v>46</v>
      </c>
      <c>
        <f>(M418*21)/100</f>
      </c>
      <c t="s">
        <v>47</v>
      </c>
    </row>
    <row r="419" spans="1:5" ht="12.75" customHeight="1">
      <c r="A419" s="29" t="s">
        <v>48</v>
      </c>
      <c r="E419" s="30" t="s">
        <v>554</v>
      </c>
    </row>
    <row r="420" spans="1:5" ht="25.5" customHeight="1">
      <c r="A420" s="29" t="s">
        <v>49</v>
      </c>
      <c r="E420" s="31" t="s">
        <v>555</v>
      </c>
    </row>
    <row r="421" spans="5:5" ht="12.75" customHeight="1">
      <c r="E421" s="30" t="s">
        <v>43</v>
      </c>
    </row>
    <row r="422" spans="1:16" ht="12.75" customHeight="1">
      <c r="A422" t="s">
        <v>40</v>
      </c>
      <c s="6" t="s">
        <v>556</v>
      </c>
      <c s="6" t="s">
        <v>557</v>
      </c>
      <c t="s">
        <v>43</v>
      </c>
      <c s="24" t="s">
        <v>558</v>
      </c>
      <c s="25" t="s">
        <v>79</v>
      </c>
      <c s="26">
        <v>150</v>
      </c>
      <c s="25">
        <v>1E-05</v>
      </c>
      <c s="25">
        <f>ROUND(G422*H422,6)</f>
      </c>
      <c r="L422" s="27">
        <v>0</v>
      </c>
      <c s="28">
        <f>ROUND(ROUND(L422,2)*ROUND(G422,3),2)</f>
      </c>
      <c s="25" t="s">
        <v>46</v>
      </c>
      <c>
        <f>(M422*21)/100</f>
      </c>
      <c t="s">
        <v>47</v>
      </c>
    </row>
    <row r="423" spans="1:5" ht="12.75" customHeight="1">
      <c r="A423" s="29" t="s">
        <v>48</v>
      </c>
      <c r="E423" s="30" t="s">
        <v>559</v>
      </c>
    </row>
    <row r="424" spans="1:5" ht="12.75" customHeight="1">
      <c r="A424" s="29" t="s">
        <v>49</v>
      </c>
      <c r="E424" s="31" t="s">
        <v>43</v>
      </c>
    </row>
    <row r="425" spans="5:5" ht="12.75" customHeight="1">
      <c r="E425" s="30" t="s">
        <v>43</v>
      </c>
    </row>
    <row r="426" spans="1:16" ht="12.75" customHeight="1">
      <c r="A426" t="s">
        <v>40</v>
      </c>
      <c s="6" t="s">
        <v>560</v>
      </c>
      <c s="6" t="s">
        <v>561</v>
      </c>
      <c t="s">
        <v>43</v>
      </c>
      <c s="24" t="s">
        <v>562</v>
      </c>
      <c s="25" t="s">
        <v>91</v>
      </c>
      <c s="26">
        <v>20</v>
      </c>
      <c s="25">
        <v>0.00048</v>
      </c>
      <c s="25">
        <f>ROUND(G426*H426,6)</f>
      </c>
      <c r="L426" s="27">
        <v>0</v>
      </c>
      <c s="28">
        <f>ROUND(ROUND(L426,2)*ROUND(G426,3),2)</f>
      </c>
      <c s="25" t="s">
        <v>46</v>
      </c>
      <c>
        <f>(M426*21)/100</f>
      </c>
      <c t="s">
        <v>47</v>
      </c>
    </row>
    <row r="427" spans="1:5" ht="12.75" customHeight="1">
      <c r="A427" s="29" t="s">
        <v>48</v>
      </c>
      <c r="E427" s="30" t="s">
        <v>563</v>
      </c>
    </row>
    <row r="428" spans="1:5" ht="12.75" customHeight="1">
      <c r="A428" s="29" t="s">
        <v>49</v>
      </c>
      <c r="E428" s="31" t="s">
        <v>564</v>
      </c>
    </row>
    <row r="429" spans="5:5" ht="12.75" customHeight="1">
      <c r="E429" s="30" t="s">
        <v>43</v>
      </c>
    </row>
    <row r="430" spans="1:16" ht="12.75" customHeight="1">
      <c r="A430" t="s">
        <v>40</v>
      </c>
      <c s="6" t="s">
        <v>565</v>
      </c>
      <c s="6" t="s">
        <v>566</v>
      </c>
      <c t="s">
        <v>43</v>
      </c>
      <c s="24" t="s">
        <v>567</v>
      </c>
      <c s="25" t="s">
        <v>91</v>
      </c>
      <c s="26">
        <v>10</v>
      </c>
      <c s="25">
        <v>0.0012</v>
      </c>
      <c s="25">
        <f>ROUND(G430*H430,6)</f>
      </c>
      <c r="L430" s="27">
        <v>0</v>
      </c>
      <c s="28">
        <f>ROUND(ROUND(L430,2)*ROUND(G430,3),2)</f>
      </c>
      <c s="25" t="s">
        <v>46</v>
      </c>
      <c>
        <f>(M430*21)/100</f>
      </c>
      <c t="s">
        <v>47</v>
      </c>
    </row>
    <row r="431" spans="1:5" ht="12.75" customHeight="1">
      <c r="A431" s="29" t="s">
        <v>48</v>
      </c>
      <c r="E431" s="30" t="s">
        <v>568</v>
      </c>
    </row>
    <row r="432" spans="1:5" ht="12.75" customHeight="1">
      <c r="A432" s="29" t="s">
        <v>49</v>
      </c>
      <c r="E432" s="31" t="s">
        <v>569</v>
      </c>
    </row>
    <row r="433" spans="5:5" ht="12.75" customHeight="1">
      <c r="E433" s="30" t="s">
        <v>43</v>
      </c>
    </row>
    <row r="434" spans="1:16" ht="12.75" customHeight="1">
      <c r="A434" t="s">
        <v>40</v>
      </c>
      <c s="6" t="s">
        <v>570</v>
      </c>
      <c s="6" t="s">
        <v>571</v>
      </c>
      <c t="s">
        <v>43</v>
      </c>
      <c s="24" t="s">
        <v>572</v>
      </c>
      <c s="25" t="s">
        <v>91</v>
      </c>
      <c s="26">
        <v>5</v>
      </c>
      <c s="25">
        <v>0.0024</v>
      </c>
      <c s="25">
        <f>ROUND(G434*H434,6)</f>
      </c>
      <c r="L434" s="27">
        <v>0</v>
      </c>
      <c s="28">
        <f>ROUND(ROUND(L434,2)*ROUND(G434,3),2)</f>
      </c>
      <c s="25" t="s">
        <v>46</v>
      </c>
      <c>
        <f>(M434*21)/100</f>
      </c>
      <c t="s">
        <v>47</v>
      </c>
    </row>
    <row r="435" spans="1:5" ht="12.75" customHeight="1">
      <c r="A435" s="29" t="s">
        <v>48</v>
      </c>
      <c r="E435" s="30" t="s">
        <v>573</v>
      </c>
    </row>
    <row r="436" spans="1:5" ht="12.75" customHeight="1">
      <c r="A436" s="29" t="s">
        <v>49</v>
      </c>
      <c r="E436" s="31" t="s">
        <v>574</v>
      </c>
    </row>
    <row r="437" spans="5:5" ht="12.75" customHeight="1">
      <c r="E437" s="30" t="s">
        <v>43</v>
      </c>
    </row>
    <row r="438" spans="1:16" ht="12.75" customHeight="1">
      <c r="A438" t="s">
        <v>40</v>
      </c>
      <c s="6" t="s">
        <v>575</v>
      </c>
      <c s="6" t="s">
        <v>576</v>
      </c>
      <c t="s">
        <v>43</v>
      </c>
      <c s="24" t="s">
        <v>577</v>
      </c>
      <c s="25" t="s">
        <v>68</v>
      </c>
      <c s="26">
        <v>488.802</v>
      </c>
      <c s="25">
        <v>0.00318</v>
      </c>
      <c s="25">
        <f>ROUND(G438*H438,6)</f>
      </c>
      <c r="L438" s="27">
        <v>0</v>
      </c>
      <c s="28">
        <f>ROUND(ROUND(L438,2)*ROUND(G438,3),2)</f>
      </c>
      <c s="25" t="s">
        <v>46</v>
      </c>
      <c>
        <f>(M438*21)/100</f>
      </c>
      <c t="s">
        <v>47</v>
      </c>
    </row>
    <row r="439" spans="1:5" ht="12.75" customHeight="1">
      <c r="A439" s="29" t="s">
        <v>48</v>
      </c>
      <c r="E439" s="30" t="s">
        <v>578</v>
      </c>
    </row>
    <row r="440" spans="1:5" ht="25.5" customHeight="1">
      <c r="A440" s="29" t="s">
        <v>49</v>
      </c>
      <c r="E440" s="31" t="s">
        <v>579</v>
      </c>
    </row>
    <row r="441" spans="5:5" ht="12.75" customHeight="1">
      <c r="E441" s="30" t="s">
        <v>43</v>
      </c>
    </row>
    <row r="442" spans="1:16" ht="12.75" customHeight="1">
      <c r="A442" t="s">
        <v>40</v>
      </c>
      <c s="6" t="s">
        <v>580</v>
      </c>
      <c s="6" t="s">
        <v>581</v>
      </c>
      <c t="s">
        <v>43</v>
      </c>
      <c s="24" t="s">
        <v>582</v>
      </c>
      <c s="25" t="s">
        <v>68</v>
      </c>
      <c s="26">
        <v>1814.64</v>
      </c>
      <c s="25">
        <v>0</v>
      </c>
      <c s="25">
        <f>ROUND(G442*H442,6)</f>
      </c>
      <c r="L442" s="27">
        <v>0</v>
      </c>
      <c s="28">
        <f>ROUND(ROUND(L442,2)*ROUND(G442,3),2)</f>
      </c>
      <c s="25" t="s">
        <v>46</v>
      </c>
      <c>
        <f>(M442*21)/100</f>
      </c>
      <c t="s">
        <v>47</v>
      </c>
    </row>
    <row r="443" spans="1:5" ht="12.75" customHeight="1">
      <c r="A443" s="29" t="s">
        <v>48</v>
      </c>
      <c r="E443" s="30" t="s">
        <v>583</v>
      </c>
    </row>
    <row r="444" spans="1:5" ht="38.25" customHeight="1">
      <c r="A444" s="29" t="s">
        <v>49</v>
      </c>
      <c r="E444" s="31" t="s">
        <v>584</v>
      </c>
    </row>
    <row r="445" spans="5:5" ht="12.75" customHeight="1">
      <c r="E445" s="30" t="s">
        <v>585</v>
      </c>
    </row>
    <row r="446" spans="1:16" ht="12.75" customHeight="1">
      <c r="A446" t="s">
        <v>40</v>
      </c>
      <c s="6" t="s">
        <v>586</v>
      </c>
      <c s="6" t="s">
        <v>587</v>
      </c>
      <c t="s">
        <v>43</v>
      </c>
      <c s="24" t="s">
        <v>588</v>
      </c>
      <c s="25" t="s">
        <v>68</v>
      </c>
      <c s="26">
        <v>531.336</v>
      </c>
      <c s="25">
        <v>0</v>
      </c>
      <c s="25">
        <f>ROUND(G446*H446,6)</f>
      </c>
      <c r="L446" s="27">
        <v>0</v>
      </c>
      <c s="28">
        <f>ROUND(ROUND(L446,2)*ROUND(G446,3),2)</f>
      </c>
      <c s="25" t="s">
        <v>46</v>
      </c>
      <c>
        <f>(M446*21)/100</f>
      </c>
      <c t="s">
        <v>47</v>
      </c>
    </row>
    <row r="447" spans="1:5" ht="12.75" customHeight="1">
      <c r="A447" s="29" t="s">
        <v>48</v>
      </c>
      <c r="E447" s="30" t="s">
        <v>589</v>
      </c>
    </row>
    <row r="448" spans="1:5" ht="408" customHeight="1">
      <c r="A448" s="29" t="s">
        <v>49</v>
      </c>
      <c r="E448" s="31" t="s">
        <v>590</v>
      </c>
    </row>
    <row r="449" spans="5:5" ht="12.75" customHeight="1">
      <c r="E449" s="30" t="s">
        <v>585</v>
      </c>
    </row>
    <row r="450" spans="1:16" ht="12.75" customHeight="1">
      <c r="A450" t="s">
        <v>40</v>
      </c>
      <c s="6" t="s">
        <v>591</v>
      </c>
      <c s="6" t="s">
        <v>592</v>
      </c>
      <c t="s">
        <v>43</v>
      </c>
      <c s="24" t="s">
        <v>593</v>
      </c>
      <c s="25" t="s">
        <v>68</v>
      </c>
      <c s="26">
        <v>4888.019</v>
      </c>
      <c s="25">
        <v>0.0002</v>
      </c>
      <c s="25">
        <f>ROUND(G450*H450,6)</f>
      </c>
      <c r="L450" s="27">
        <v>0</v>
      </c>
      <c s="28">
        <f>ROUND(ROUND(L450,2)*ROUND(G450,3),2)</f>
      </c>
      <c s="25" t="s">
        <v>46</v>
      </c>
      <c>
        <f>(M450*21)/100</f>
      </c>
      <c t="s">
        <v>47</v>
      </c>
    </row>
    <row r="451" spans="1:5" ht="12.75" customHeight="1">
      <c r="A451" s="29" t="s">
        <v>48</v>
      </c>
      <c r="E451" s="30" t="s">
        <v>594</v>
      </c>
    </row>
    <row r="452" spans="1:5" ht="12.75" customHeight="1">
      <c r="A452" s="29" t="s">
        <v>49</v>
      </c>
      <c r="E452" s="31" t="s">
        <v>595</v>
      </c>
    </row>
    <row r="453" spans="5:5" ht="12.75" customHeight="1">
      <c r="E453" s="30" t="s">
        <v>43</v>
      </c>
    </row>
    <row r="454" spans="1:16" ht="12.75" customHeight="1">
      <c r="A454" t="s">
        <v>40</v>
      </c>
      <c s="6" t="s">
        <v>596</v>
      </c>
      <c s="6" t="s">
        <v>597</v>
      </c>
      <c t="s">
        <v>43</v>
      </c>
      <c s="24" t="s">
        <v>598</v>
      </c>
      <c s="25" t="s">
        <v>68</v>
      </c>
      <c s="26">
        <v>1814.64</v>
      </c>
      <c s="25">
        <v>1E-05</v>
      </c>
      <c s="25">
        <f>ROUND(G454*H454,6)</f>
      </c>
      <c r="L454" s="27">
        <v>0</v>
      </c>
      <c s="28">
        <f>ROUND(ROUND(L454,2)*ROUND(G454,3),2)</f>
      </c>
      <c s="25" t="s">
        <v>46</v>
      </c>
      <c>
        <f>(M454*21)/100</f>
      </c>
      <c t="s">
        <v>47</v>
      </c>
    </row>
    <row r="455" spans="1:5" ht="12.75" customHeight="1">
      <c r="A455" s="29" t="s">
        <v>48</v>
      </c>
      <c r="E455" s="30" t="s">
        <v>599</v>
      </c>
    </row>
    <row r="456" spans="1:5" ht="38.25" customHeight="1">
      <c r="A456" s="29" t="s">
        <v>49</v>
      </c>
      <c r="E456" s="31" t="s">
        <v>584</v>
      </c>
    </row>
    <row r="457" spans="5:5" ht="12.75" customHeight="1">
      <c r="E457" s="30" t="s">
        <v>43</v>
      </c>
    </row>
    <row r="458" spans="1:16" ht="12.75" customHeight="1">
      <c r="A458" t="s">
        <v>40</v>
      </c>
      <c s="6" t="s">
        <v>600</v>
      </c>
      <c s="6" t="s">
        <v>601</v>
      </c>
      <c t="s">
        <v>43</v>
      </c>
      <c s="24" t="s">
        <v>602</v>
      </c>
      <c s="25" t="s">
        <v>68</v>
      </c>
      <c s="26">
        <v>4888.019</v>
      </c>
      <c s="25">
        <v>0.00029</v>
      </c>
      <c s="25">
        <f>ROUND(G458*H458,6)</f>
      </c>
      <c r="L458" s="27">
        <v>0</v>
      </c>
      <c s="28">
        <f>ROUND(ROUND(L458,2)*ROUND(G458,3),2)</f>
      </c>
      <c s="25" t="s">
        <v>46</v>
      </c>
      <c>
        <f>(M458*21)/100</f>
      </c>
      <c t="s">
        <v>47</v>
      </c>
    </row>
    <row r="459" spans="1:5" ht="12.75" customHeight="1">
      <c r="A459" s="29" t="s">
        <v>48</v>
      </c>
      <c r="E459" s="30" t="s">
        <v>603</v>
      </c>
    </row>
    <row r="460" spans="1:5" ht="12.75" customHeight="1">
      <c r="A460" s="29" t="s">
        <v>49</v>
      </c>
      <c r="E460" s="31" t="s">
        <v>595</v>
      </c>
    </row>
    <row r="461" spans="5:5" ht="12.75" customHeight="1">
      <c r="E461" s="30" t="s">
        <v>43</v>
      </c>
    </row>
    <row r="462" spans="1:16" ht="12.75" customHeight="1">
      <c r="A462" t="s">
        <v>40</v>
      </c>
      <c s="6" t="s">
        <v>604</v>
      </c>
      <c s="6" t="s">
        <v>605</v>
      </c>
      <c t="s">
        <v>43</v>
      </c>
      <c s="24" t="s">
        <v>606</v>
      </c>
      <c s="25" t="s">
        <v>68</v>
      </c>
      <c s="26">
        <v>2444.01</v>
      </c>
      <c s="25">
        <v>0</v>
      </c>
      <c s="25">
        <f>ROUND(G462*H462,6)</f>
      </c>
      <c r="L462" s="27">
        <v>0</v>
      </c>
      <c s="28">
        <f>ROUND(ROUND(L462,2)*ROUND(G462,3),2)</f>
      </c>
      <c s="25" t="s">
        <v>46</v>
      </c>
      <c>
        <f>(M462*21)/100</f>
      </c>
      <c t="s">
        <v>47</v>
      </c>
    </row>
    <row r="463" spans="1:5" ht="12.75" customHeight="1">
      <c r="A463" s="29" t="s">
        <v>48</v>
      </c>
      <c r="E463" s="30" t="s">
        <v>607</v>
      </c>
    </row>
    <row r="464" spans="1:5" ht="25.5" customHeight="1">
      <c r="A464" s="29" t="s">
        <v>49</v>
      </c>
      <c r="E464" s="31" t="s">
        <v>555</v>
      </c>
    </row>
    <row r="465" spans="5:5" ht="12.75" customHeight="1">
      <c r="E465" s="30" t="s">
        <v>43</v>
      </c>
    </row>
    <row r="466" spans="1:16" ht="12.75" customHeight="1">
      <c r="A466" t="s">
        <v>40</v>
      </c>
      <c s="6" t="s">
        <v>608</v>
      </c>
      <c s="6" t="s">
        <v>609</v>
      </c>
      <c t="s">
        <v>43</v>
      </c>
      <c s="24" t="s">
        <v>610</v>
      </c>
      <c s="25" t="s">
        <v>68</v>
      </c>
      <c s="26">
        <v>4888.019</v>
      </c>
      <c s="25">
        <v>1E-05</v>
      </c>
      <c s="25">
        <f>ROUND(G466*H466,6)</f>
      </c>
      <c r="L466" s="27">
        <v>0</v>
      </c>
      <c s="28">
        <f>ROUND(ROUND(L466,2)*ROUND(G466,3),2)</f>
      </c>
      <c s="25" t="s">
        <v>46</v>
      </c>
      <c>
        <f>(M466*21)/100</f>
      </c>
      <c t="s">
        <v>47</v>
      </c>
    </row>
    <row r="467" spans="1:5" ht="12.75" customHeight="1">
      <c r="A467" s="29" t="s">
        <v>48</v>
      </c>
      <c r="E467" s="30" t="s">
        <v>611</v>
      </c>
    </row>
    <row r="468" spans="1:5" ht="12.75" customHeight="1">
      <c r="A468" s="29" t="s">
        <v>49</v>
      </c>
      <c r="E468" s="31" t="s">
        <v>595</v>
      </c>
    </row>
    <row r="469" spans="5:5" ht="12.75" customHeight="1">
      <c r="E469" s="30" t="s">
        <v>43</v>
      </c>
    </row>
    <row r="470" spans="1:13" ht="12.75" customHeight="1">
      <c r="A470" t="s">
        <v>37</v>
      </c>
      <c r="C470" s="7" t="s">
        <v>612</v>
      </c>
      <c r="E470" s="32" t="s">
        <v>613</v>
      </c>
      <c r="J470" s="28">
        <f>0</f>
      </c>
      <c s="28">
        <f>0</f>
      </c>
      <c s="28">
        <f>0+L471+L475+L479+L483+L487</f>
      </c>
      <c s="28">
        <f>0+M471+M475+M479+M483+M487</f>
      </c>
    </row>
    <row r="471" spans="1:16" ht="12.75" customHeight="1">
      <c r="A471" t="s">
        <v>40</v>
      </c>
      <c s="6" t="s">
        <v>614</v>
      </c>
      <c s="6" t="s">
        <v>615</v>
      </c>
      <c t="s">
        <v>43</v>
      </c>
      <c s="24" t="s">
        <v>616</v>
      </c>
      <c s="25" t="s">
        <v>68</v>
      </c>
      <c s="26">
        <v>400.608</v>
      </c>
      <c s="25">
        <v>0.00069</v>
      </c>
      <c s="25">
        <f>ROUND(G471*H471,6)</f>
      </c>
      <c r="L471" s="27">
        <v>0</v>
      </c>
      <c s="28">
        <f>ROUND(ROUND(L471,2)*ROUND(G471,3),2)</f>
      </c>
      <c s="25" t="s">
        <v>150</v>
      </c>
      <c>
        <f>(M471*21)/100</f>
      </c>
      <c t="s">
        <v>47</v>
      </c>
    </row>
    <row r="472" spans="1:5" ht="12.75" customHeight="1">
      <c r="A472" s="29" t="s">
        <v>48</v>
      </c>
      <c r="E472" s="30" t="s">
        <v>617</v>
      </c>
    </row>
    <row r="473" spans="1:5" ht="12.75" customHeight="1">
      <c r="A473" s="29" t="s">
        <v>49</v>
      </c>
      <c r="E473" s="31" t="s">
        <v>43</v>
      </c>
    </row>
    <row r="474" spans="5:5" ht="12.75" customHeight="1">
      <c r="E474" s="30" t="s">
        <v>43</v>
      </c>
    </row>
    <row r="475" spans="1:16" ht="12.75" customHeight="1">
      <c r="A475" t="s">
        <v>40</v>
      </c>
      <c s="6" t="s">
        <v>618</v>
      </c>
      <c s="6" t="s">
        <v>619</v>
      </c>
      <c t="s">
        <v>43</v>
      </c>
      <c s="24" t="s">
        <v>620</v>
      </c>
      <c s="25" t="s">
        <v>68</v>
      </c>
      <c s="26">
        <v>400.608</v>
      </c>
      <c s="25">
        <v>0</v>
      </c>
      <c s="25">
        <f>ROUND(G475*H475,6)</f>
      </c>
      <c r="L475" s="27">
        <v>0</v>
      </c>
      <c s="28">
        <f>ROUND(ROUND(L475,2)*ROUND(G475,3),2)</f>
      </c>
      <c s="25" t="s">
        <v>46</v>
      </c>
      <c>
        <f>(M475*21)/100</f>
      </c>
      <c t="s">
        <v>47</v>
      </c>
    </row>
    <row r="476" spans="1:5" ht="12.75" customHeight="1">
      <c r="A476" s="29" t="s">
        <v>48</v>
      </c>
      <c r="E476" s="30" t="s">
        <v>621</v>
      </c>
    </row>
    <row r="477" spans="1:5" ht="331.5" customHeight="1">
      <c r="A477" s="29" t="s">
        <v>49</v>
      </c>
      <c r="E477" s="31" t="s">
        <v>622</v>
      </c>
    </row>
    <row r="478" spans="5:5" ht="12.75" customHeight="1">
      <c r="E478" s="30" t="s">
        <v>623</v>
      </c>
    </row>
    <row r="479" spans="1:16" ht="12.75" customHeight="1">
      <c r="A479" t="s">
        <v>40</v>
      </c>
      <c s="6" t="s">
        <v>624</v>
      </c>
      <c s="6" t="s">
        <v>625</v>
      </c>
      <c t="s">
        <v>43</v>
      </c>
      <c s="24" t="s">
        <v>626</v>
      </c>
      <c s="25" t="s">
        <v>110</v>
      </c>
      <c s="26">
        <v>0.276</v>
      </c>
      <c s="25">
        <v>0</v>
      </c>
      <c s="25">
        <f>ROUND(G479*H479,6)</f>
      </c>
      <c r="L479" s="27">
        <v>0</v>
      </c>
      <c s="28">
        <f>ROUND(ROUND(L479,2)*ROUND(G479,3),2)</f>
      </c>
      <c s="25" t="s">
        <v>46</v>
      </c>
      <c>
        <f>(M479*21)/100</f>
      </c>
      <c t="s">
        <v>47</v>
      </c>
    </row>
    <row r="480" spans="1:5" ht="12.75" customHeight="1">
      <c r="A480" s="29" t="s">
        <v>48</v>
      </c>
      <c r="E480" s="30" t="s">
        <v>627</v>
      </c>
    </row>
    <row r="481" spans="1:5" ht="12.75" customHeight="1">
      <c r="A481" s="29" t="s">
        <v>49</v>
      </c>
      <c r="E481" s="31" t="s">
        <v>43</v>
      </c>
    </row>
    <row r="482" spans="5:5" ht="12.75" customHeight="1">
      <c r="E482" s="30" t="s">
        <v>340</v>
      </c>
    </row>
    <row r="483" spans="1:16" ht="12.75" customHeight="1">
      <c r="A483" t="s">
        <v>40</v>
      </c>
      <c s="6" t="s">
        <v>628</v>
      </c>
      <c s="6" t="s">
        <v>629</v>
      </c>
      <c t="s">
        <v>43</v>
      </c>
      <c s="24" t="s">
        <v>630</v>
      </c>
      <c s="25" t="s">
        <v>110</v>
      </c>
      <c s="26">
        <v>0.276</v>
      </c>
      <c s="25">
        <v>0</v>
      </c>
      <c s="25">
        <f>ROUND(G483*H483,6)</f>
      </c>
      <c r="L483" s="27">
        <v>0</v>
      </c>
      <c s="28">
        <f>ROUND(ROUND(L483,2)*ROUND(G483,3),2)</f>
      </c>
      <c s="25" t="s">
        <v>46</v>
      </c>
      <c>
        <f>(M483*21)/100</f>
      </c>
      <c t="s">
        <v>47</v>
      </c>
    </row>
    <row r="484" spans="1:5" ht="12.75" customHeight="1">
      <c r="A484" s="29" t="s">
        <v>48</v>
      </c>
      <c r="E484" s="30" t="s">
        <v>631</v>
      </c>
    </row>
    <row r="485" spans="1:5" ht="12.75" customHeight="1">
      <c r="A485" s="29" t="s">
        <v>49</v>
      </c>
      <c r="E485" s="31" t="s">
        <v>43</v>
      </c>
    </row>
    <row r="486" spans="5:5" ht="12.75" customHeight="1">
      <c r="E486" s="30" t="s">
        <v>340</v>
      </c>
    </row>
    <row r="487" spans="1:16" ht="12.75" customHeight="1">
      <c r="A487" t="s">
        <v>40</v>
      </c>
      <c s="6" t="s">
        <v>632</v>
      </c>
      <c s="6" t="s">
        <v>633</v>
      </c>
      <c t="s">
        <v>43</v>
      </c>
      <c s="24" t="s">
        <v>634</v>
      </c>
      <c s="25" t="s">
        <v>110</v>
      </c>
      <c s="26">
        <v>0.276</v>
      </c>
      <c s="25">
        <v>0</v>
      </c>
      <c s="25">
        <f>ROUND(G487*H487,6)</f>
      </c>
      <c r="L487" s="27">
        <v>0</v>
      </c>
      <c s="28">
        <f>ROUND(ROUND(L487,2)*ROUND(G487,3),2)</f>
      </c>
      <c s="25" t="s">
        <v>46</v>
      </c>
      <c>
        <f>(M487*21)/100</f>
      </c>
      <c t="s">
        <v>47</v>
      </c>
    </row>
    <row r="488" spans="1:5" ht="12.75" customHeight="1">
      <c r="A488" s="29" t="s">
        <v>48</v>
      </c>
      <c r="E488" s="30" t="s">
        <v>635</v>
      </c>
    </row>
    <row r="489" spans="1:5" ht="12.75" customHeight="1">
      <c r="A489" s="29" t="s">
        <v>49</v>
      </c>
      <c r="E489" s="31" t="s">
        <v>43</v>
      </c>
    </row>
    <row r="490" spans="5:5" ht="12.75" customHeight="1">
      <c r="E490" s="30" t="s">
        <v>340</v>
      </c>
    </row>
    <row r="491" spans="1:13" ht="12.75" customHeight="1">
      <c r="A491" t="s">
        <v>37</v>
      </c>
      <c r="C491" s="7" t="s">
        <v>503</v>
      </c>
      <c r="E491" s="32" t="s">
        <v>636</v>
      </c>
      <c r="J491" s="28">
        <f>0</f>
      </c>
      <c s="28">
        <f>0</f>
      </c>
      <c s="28">
        <f>0+L492</f>
      </c>
      <c s="28">
        <f>0+M492</f>
      </c>
    </row>
    <row r="492" spans="1:16" ht="12.75" customHeight="1">
      <c r="A492" t="s">
        <v>40</v>
      </c>
      <c s="6" t="s">
        <v>637</v>
      </c>
      <c s="6" t="s">
        <v>638</v>
      </c>
      <c t="s">
        <v>43</v>
      </c>
      <c s="24" t="s">
        <v>639</v>
      </c>
      <c s="25" t="s">
        <v>68</v>
      </c>
      <c s="26">
        <v>1814.64</v>
      </c>
      <c s="25">
        <v>0.00013</v>
      </c>
      <c s="25">
        <f>ROUND(G492*H492,6)</f>
      </c>
      <c r="L492" s="27">
        <v>0</v>
      </c>
      <c s="28">
        <f>ROUND(ROUND(L492,2)*ROUND(G492,3),2)</f>
      </c>
      <c s="25" t="s">
        <v>46</v>
      </c>
      <c>
        <f>(M492*21)/100</f>
      </c>
      <c t="s">
        <v>47</v>
      </c>
    </row>
    <row r="493" spans="1:5" ht="12.75" customHeight="1">
      <c r="A493" s="29" t="s">
        <v>48</v>
      </c>
      <c r="E493" s="30" t="s">
        <v>640</v>
      </c>
    </row>
    <row r="494" spans="1:5" ht="408" customHeight="1">
      <c r="A494" s="29" t="s">
        <v>49</v>
      </c>
      <c r="E494" s="31" t="s">
        <v>641</v>
      </c>
    </row>
    <row r="495" spans="5:5" ht="12.75" customHeight="1">
      <c r="E495" s="30" t="s">
        <v>642</v>
      </c>
    </row>
    <row r="496" spans="1:13" ht="12.75" customHeight="1">
      <c r="A496" t="s">
        <v>37</v>
      </c>
      <c r="C496" s="7" t="s">
        <v>508</v>
      </c>
      <c r="E496" s="32" t="s">
        <v>643</v>
      </c>
      <c r="J496" s="28">
        <f>0</f>
      </c>
      <c s="28">
        <f>0</f>
      </c>
      <c s="28">
        <f>0+L497</f>
      </c>
      <c s="28">
        <f>0+M497</f>
      </c>
    </row>
    <row r="497" spans="1:16" ht="12.75" customHeight="1">
      <c r="A497" t="s">
        <v>40</v>
      </c>
      <c s="6" t="s">
        <v>644</v>
      </c>
      <c s="6" t="s">
        <v>645</v>
      </c>
      <c t="s">
        <v>43</v>
      </c>
      <c s="24" t="s">
        <v>646</v>
      </c>
      <c s="25" t="s">
        <v>68</v>
      </c>
      <c s="26">
        <v>1814.64</v>
      </c>
      <c s="25">
        <v>4E-05</v>
      </c>
      <c s="25">
        <f>ROUND(G497*H497,6)</f>
      </c>
      <c r="L497" s="27">
        <v>0</v>
      </c>
      <c s="28">
        <f>ROUND(ROUND(L497,2)*ROUND(G497,3),2)</f>
      </c>
      <c s="25" t="s">
        <v>46</v>
      </c>
      <c>
        <f>(M497*21)/100</f>
      </c>
      <c t="s">
        <v>47</v>
      </c>
    </row>
    <row r="498" spans="1:5" ht="12.75" customHeight="1">
      <c r="A498" s="29" t="s">
        <v>48</v>
      </c>
      <c r="E498" s="30" t="s">
        <v>647</v>
      </c>
    </row>
    <row r="499" spans="1:5" ht="408" customHeight="1">
      <c r="A499" s="29" t="s">
        <v>49</v>
      </c>
      <c r="E499" s="31" t="s">
        <v>641</v>
      </c>
    </row>
    <row r="500" spans="5:5" ht="12.75" customHeight="1">
      <c r="E500" s="30" t="s">
        <v>648</v>
      </c>
    </row>
    <row r="501" spans="1:13" ht="12.75" customHeight="1">
      <c r="A501" t="s">
        <v>37</v>
      </c>
      <c r="C501" s="7" t="s">
        <v>649</v>
      </c>
      <c r="E501" s="32" t="s">
        <v>650</v>
      </c>
      <c r="J501" s="28">
        <f>0</f>
      </c>
      <c s="28">
        <f>0</f>
      </c>
      <c s="28">
        <f>0+L502+L506</f>
      </c>
      <c s="28">
        <f>0+M502+M506</f>
      </c>
    </row>
    <row r="502" spans="1:16" ht="12.75" customHeight="1">
      <c r="A502" t="s">
        <v>40</v>
      </c>
      <c s="6" t="s">
        <v>651</v>
      </c>
      <c s="6" t="s">
        <v>652</v>
      </c>
      <c t="s">
        <v>43</v>
      </c>
      <c s="24" t="s">
        <v>653</v>
      </c>
      <c s="25" t="s">
        <v>110</v>
      </c>
      <c s="26">
        <v>128.61</v>
      </c>
      <c s="25">
        <v>0</v>
      </c>
      <c s="25">
        <f>ROUND(G502*H502,6)</f>
      </c>
      <c r="L502" s="27">
        <v>0</v>
      </c>
      <c s="28">
        <f>ROUND(ROUND(L502,2)*ROUND(G502,3),2)</f>
      </c>
      <c s="25" t="s">
        <v>46</v>
      </c>
      <c>
        <f>(M502*21)/100</f>
      </c>
      <c t="s">
        <v>47</v>
      </c>
    </row>
    <row r="503" spans="1:5" ht="12.75" customHeight="1">
      <c r="A503" s="29" t="s">
        <v>48</v>
      </c>
      <c r="E503" s="30" t="s">
        <v>654</v>
      </c>
    </row>
    <row r="504" spans="1:5" ht="12.75" customHeight="1">
      <c r="A504" s="29" t="s">
        <v>49</v>
      </c>
      <c r="E504" s="31" t="s">
        <v>43</v>
      </c>
    </row>
    <row r="505" spans="5:5" ht="12.75" customHeight="1">
      <c r="E505" s="30" t="s">
        <v>655</v>
      </c>
    </row>
    <row r="506" spans="1:16" ht="12.75" customHeight="1">
      <c r="A506" t="s">
        <v>40</v>
      </c>
      <c s="6" t="s">
        <v>656</v>
      </c>
      <c s="6" t="s">
        <v>657</v>
      </c>
      <c t="s">
        <v>43</v>
      </c>
      <c s="24" t="s">
        <v>658</v>
      </c>
      <c s="25" t="s">
        <v>110</v>
      </c>
      <c s="26">
        <v>128.61</v>
      </c>
      <c s="25">
        <v>0</v>
      </c>
      <c s="25">
        <f>ROUND(G506*H506,6)</f>
      </c>
      <c r="L506" s="27">
        <v>0</v>
      </c>
      <c s="28">
        <f>ROUND(ROUND(L506,2)*ROUND(G506,3),2)</f>
      </c>
      <c s="25" t="s">
        <v>46</v>
      </c>
      <c>
        <f>(M506*21)/100</f>
      </c>
      <c t="s">
        <v>47</v>
      </c>
    </row>
    <row r="507" spans="1:5" ht="12.75" customHeight="1">
      <c r="A507" s="29" t="s">
        <v>48</v>
      </c>
      <c r="E507" s="30" t="s">
        <v>659</v>
      </c>
    </row>
    <row r="508" spans="1:5" ht="12.75" customHeight="1">
      <c r="A508" s="29" t="s">
        <v>49</v>
      </c>
      <c r="E508" s="31" t="s">
        <v>43</v>
      </c>
    </row>
    <row r="509" spans="5:5" ht="12.75" customHeight="1">
      <c r="E509" s="30" t="s">
        <v>655</v>
      </c>
    </row>
    <row r="510" spans="1:13" ht="12.75" customHeight="1">
      <c r="A510" t="s">
        <v>104</v>
      </c>
      <c r="C510" s="7" t="s">
        <v>660</v>
      </c>
      <c r="E510" s="32" t="s">
        <v>661</v>
      </c>
      <c r="J510" s="28">
        <f>0+J511+J516+J521+J526+J531+J548+J561+J566+J575+J580+J613</f>
      </c>
      <c s="28">
        <f>0+K511+K516+K521+K526+K531+K548+K561+K566+K575+K580+K613</f>
      </c>
      <c s="28">
        <f>0+L511+L516+L521+L526+L531+L548+L561+L566+L575+L580+L613</f>
      </c>
      <c s="28">
        <f>0+M511+M516+M521+M526+M531+M548+M561+M566+M575+M580+M613</f>
      </c>
    </row>
    <row r="511" spans="1:13" ht="12.75" customHeight="1">
      <c r="A511" t="s">
        <v>37</v>
      </c>
      <c r="C511" s="7" t="s">
        <v>662</v>
      </c>
      <c r="E511" s="32" t="s">
        <v>663</v>
      </c>
      <c r="J511" s="28">
        <f>0</f>
      </c>
      <c s="28">
        <f>0</f>
      </c>
      <c s="28">
        <f>0+L512</f>
      </c>
      <c s="28">
        <f>0+M512</f>
      </c>
    </row>
    <row r="512" spans="1:16" ht="12.75" customHeight="1">
      <c r="A512" t="s">
        <v>40</v>
      </c>
      <c s="6" t="s">
        <v>139</v>
      </c>
      <c s="6" t="s">
        <v>664</v>
      </c>
      <c t="s">
        <v>43</v>
      </c>
      <c s="24" t="s">
        <v>665</v>
      </c>
      <c s="25" t="s">
        <v>79</v>
      </c>
      <c s="26">
        <v>57.765</v>
      </c>
      <c s="25">
        <v>0</v>
      </c>
      <c s="25">
        <f>ROUND(G512*H512,6)</f>
      </c>
      <c r="L512" s="27">
        <v>0</v>
      </c>
      <c s="28">
        <f>ROUND(ROUND(L512,2)*ROUND(G512,3),2)</f>
      </c>
      <c s="25" t="s">
        <v>46</v>
      </c>
      <c>
        <f>(M512*21)/100</f>
      </c>
      <c t="s">
        <v>47</v>
      </c>
    </row>
    <row r="513" spans="1:5" ht="12.75" customHeight="1">
      <c r="A513" s="29" t="s">
        <v>48</v>
      </c>
      <c r="E513" s="30" t="s">
        <v>666</v>
      </c>
    </row>
    <row r="514" spans="1:5" ht="178.5" customHeight="1">
      <c r="A514" s="29" t="s">
        <v>49</v>
      </c>
      <c r="E514" s="31" t="s">
        <v>667</v>
      </c>
    </row>
    <row r="515" spans="5:5" ht="12.75" customHeight="1">
      <c r="E515" s="30" t="s">
        <v>43</v>
      </c>
    </row>
    <row r="516" spans="1:13" ht="12.75" customHeight="1">
      <c r="A516" t="s">
        <v>37</v>
      </c>
      <c r="C516" s="7" t="s">
        <v>668</v>
      </c>
      <c r="E516" s="32" t="s">
        <v>669</v>
      </c>
      <c r="J516" s="28">
        <f>0</f>
      </c>
      <c s="28">
        <f>0</f>
      </c>
      <c s="28">
        <f>0+L517</f>
      </c>
      <c s="28">
        <f>0+M517</f>
      </c>
    </row>
    <row r="517" spans="1:16" ht="12.75" customHeight="1">
      <c r="A517" t="s">
        <v>40</v>
      </c>
      <c s="6" t="s">
        <v>147</v>
      </c>
      <c s="6" t="s">
        <v>670</v>
      </c>
      <c t="s">
        <v>43</v>
      </c>
      <c s="24" t="s">
        <v>671</v>
      </c>
      <c s="25" t="s">
        <v>79</v>
      </c>
      <c s="26">
        <v>57.765</v>
      </c>
      <c s="25">
        <v>0</v>
      </c>
      <c s="25">
        <f>ROUND(G517*H517,6)</f>
      </c>
      <c r="L517" s="27">
        <v>0</v>
      </c>
      <c s="28">
        <f>ROUND(ROUND(L517,2)*ROUND(G517,3),2)</f>
      </c>
      <c s="25" t="s">
        <v>46</v>
      </c>
      <c>
        <f>(M517*21)/100</f>
      </c>
      <c t="s">
        <v>47</v>
      </c>
    </row>
    <row r="518" spans="1:5" ht="12.75" customHeight="1">
      <c r="A518" s="29" t="s">
        <v>48</v>
      </c>
      <c r="E518" s="30" t="s">
        <v>672</v>
      </c>
    </row>
    <row r="519" spans="1:5" ht="178.5" customHeight="1">
      <c r="A519" s="29" t="s">
        <v>49</v>
      </c>
      <c r="E519" s="31" t="s">
        <v>667</v>
      </c>
    </row>
    <row r="520" spans="5:5" ht="12.75" customHeight="1">
      <c r="E520" s="30" t="s">
        <v>43</v>
      </c>
    </row>
    <row r="521" spans="1:13" ht="12.75" customHeight="1">
      <c r="A521" t="s">
        <v>37</v>
      </c>
      <c r="C521" s="7" t="s">
        <v>673</v>
      </c>
      <c r="E521" s="32" t="s">
        <v>674</v>
      </c>
      <c r="J521" s="28">
        <f>0</f>
      </c>
      <c s="28">
        <f>0</f>
      </c>
      <c s="28">
        <f>0+L522</f>
      </c>
      <c s="28">
        <f>0+M522</f>
      </c>
    </row>
    <row r="522" spans="1:16" ht="12.75" customHeight="1">
      <c r="A522" t="s">
        <v>40</v>
      </c>
      <c s="6" t="s">
        <v>637</v>
      </c>
      <c s="6" t="s">
        <v>675</v>
      </c>
      <c t="s">
        <v>43</v>
      </c>
      <c s="24" t="s">
        <v>676</v>
      </c>
      <c s="25" t="s">
        <v>79</v>
      </c>
      <c s="26">
        <v>57.765</v>
      </c>
      <c s="25">
        <v>0.00039</v>
      </c>
      <c s="25">
        <f>ROUND(G522*H522,6)</f>
      </c>
      <c r="L522" s="27">
        <v>0</v>
      </c>
      <c s="28">
        <f>ROUND(ROUND(L522,2)*ROUND(G522,3),2)</f>
      </c>
      <c s="25" t="s">
        <v>46</v>
      </c>
      <c>
        <f>(M522*21)/100</f>
      </c>
      <c t="s">
        <v>47</v>
      </c>
    </row>
    <row r="523" spans="1:5" ht="12.75" customHeight="1">
      <c r="A523" s="29" t="s">
        <v>48</v>
      </c>
      <c r="E523" s="30" t="s">
        <v>677</v>
      </c>
    </row>
    <row r="524" spans="1:5" ht="178.5" customHeight="1">
      <c r="A524" s="29" t="s">
        <v>49</v>
      </c>
      <c r="E524" s="31" t="s">
        <v>667</v>
      </c>
    </row>
    <row r="525" spans="5:5" ht="12.75" customHeight="1">
      <c r="E525" s="30" t="s">
        <v>43</v>
      </c>
    </row>
    <row r="526" spans="1:13" ht="12.75" customHeight="1">
      <c r="A526" t="s">
        <v>37</v>
      </c>
      <c r="C526" s="7" t="s">
        <v>678</v>
      </c>
      <c r="E526" s="32" t="s">
        <v>679</v>
      </c>
      <c r="J526" s="28">
        <f>0</f>
      </c>
      <c s="28">
        <f>0</f>
      </c>
      <c s="28">
        <f>0+L527</f>
      </c>
      <c s="28">
        <f>0+M527</f>
      </c>
    </row>
    <row r="527" spans="1:16" ht="12.75" customHeight="1">
      <c r="A527" t="s">
        <v>40</v>
      </c>
      <c s="6" t="s">
        <v>644</v>
      </c>
      <c s="6" t="s">
        <v>680</v>
      </c>
      <c t="s">
        <v>43</v>
      </c>
      <c s="24" t="s">
        <v>681</v>
      </c>
      <c s="25" t="s">
        <v>79</v>
      </c>
      <c s="26">
        <v>10.1</v>
      </c>
      <c s="25">
        <v>2E-05</v>
      </c>
      <c s="25">
        <f>ROUND(G527*H527,6)</f>
      </c>
      <c r="L527" s="27">
        <v>0</v>
      </c>
      <c s="28">
        <f>ROUND(ROUND(L527,2)*ROUND(G527,3),2)</f>
      </c>
      <c s="25" t="s">
        <v>46</v>
      </c>
      <c>
        <f>(M527*21)/100</f>
      </c>
      <c t="s">
        <v>47</v>
      </c>
    </row>
    <row r="528" spans="1:5" ht="12.75" customHeight="1">
      <c r="A528" s="29" t="s">
        <v>48</v>
      </c>
      <c r="E528" s="30" t="s">
        <v>682</v>
      </c>
    </row>
    <row r="529" spans="1:5" ht="25.5" customHeight="1">
      <c r="A529" s="29" t="s">
        <v>49</v>
      </c>
      <c r="E529" s="31" t="s">
        <v>683</v>
      </c>
    </row>
    <row r="530" spans="5:5" ht="12.75" customHeight="1">
      <c r="E530" s="30" t="s">
        <v>43</v>
      </c>
    </row>
    <row r="531" spans="1:13" ht="12.75" customHeight="1">
      <c r="A531" t="s">
        <v>37</v>
      </c>
      <c r="C531" s="7" t="s">
        <v>259</v>
      </c>
      <c r="E531" s="32" t="s">
        <v>260</v>
      </c>
      <c r="J531" s="28">
        <f>0</f>
      </c>
      <c s="28">
        <f>0</f>
      </c>
      <c s="28">
        <f>0+L532+L536+L540+L544</f>
      </c>
      <c s="28">
        <f>0+M532+M536+M540+M544</f>
      </c>
    </row>
    <row r="532" spans="1:16" ht="12.75" customHeight="1">
      <c r="A532" t="s">
        <v>40</v>
      </c>
      <c s="6" t="s">
        <v>651</v>
      </c>
      <c s="6" t="s">
        <v>684</v>
      </c>
      <c t="s">
        <v>43</v>
      </c>
      <c s="24" t="s">
        <v>685</v>
      </c>
      <c s="25" t="s">
        <v>68</v>
      </c>
      <c s="26">
        <v>112.05</v>
      </c>
      <c s="25">
        <v>0</v>
      </c>
      <c s="25">
        <f>ROUND(G532*H532,6)</f>
      </c>
      <c r="L532" s="27">
        <v>0</v>
      </c>
      <c s="28">
        <f>ROUND(ROUND(L532,2)*ROUND(G532,3),2)</f>
      </c>
      <c s="25" t="s">
        <v>46</v>
      </c>
      <c>
        <f>(M532*21)/100</f>
      </c>
      <c t="s">
        <v>47</v>
      </c>
    </row>
    <row r="533" spans="1:5" ht="12.75" customHeight="1">
      <c r="A533" s="29" t="s">
        <v>48</v>
      </c>
      <c r="E533" s="30" t="s">
        <v>685</v>
      </c>
    </row>
    <row r="534" spans="1:5" ht="178.5" customHeight="1">
      <c r="A534" s="29" t="s">
        <v>49</v>
      </c>
      <c r="E534" s="31" t="s">
        <v>296</v>
      </c>
    </row>
    <row r="535" spans="5:5" ht="12.75" customHeight="1">
      <c r="E535" s="30" t="s">
        <v>686</v>
      </c>
    </row>
    <row r="536" spans="1:16" ht="12.75" customHeight="1">
      <c r="A536" t="s">
        <v>40</v>
      </c>
      <c s="6" t="s">
        <v>656</v>
      </c>
      <c s="6" t="s">
        <v>687</v>
      </c>
      <c t="s">
        <v>43</v>
      </c>
      <c s="24" t="s">
        <v>688</v>
      </c>
      <c s="25" t="s">
        <v>68</v>
      </c>
      <c s="26">
        <v>112.05</v>
      </c>
      <c s="25">
        <v>0</v>
      </c>
      <c s="25">
        <f>ROUND(G536*H536,6)</f>
      </c>
      <c r="L536" s="27">
        <v>0</v>
      </c>
      <c s="28">
        <f>ROUND(ROUND(L536,2)*ROUND(G536,3),2)</f>
      </c>
      <c s="25" t="s">
        <v>46</v>
      </c>
      <c>
        <f>(M536*21)/100</f>
      </c>
      <c t="s">
        <v>47</v>
      </c>
    </row>
    <row r="537" spans="1:5" ht="12.75" customHeight="1">
      <c r="A537" s="29" t="s">
        <v>48</v>
      </c>
      <c r="E537" s="30" t="s">
        <v>689</v>
      </c>
    </row>
    <row r="538" spans="1:5" ht="12.75" customHeight="1">
      <c r="A538" s="29" t="s">
        <v>49</v>
      </c>
      <c r="E538" s="31" t="s">
        <v>43</v>
      </c>
    </row>
    <row r="539" spans="5:5" ht="12.75" customHeight="1">
      <c r="E539" s="30" t="s">
        <v>686</v>
      </c>
    </row>
    <row r="540" spans="1:16" ht="12.75" customHeight="1">
      <c r="A540" t="s">
        <v>40</v>
      </c>
      <c s="6" t="s">
        <v>205</v>
      </c>
      <c s="6" t="s">
        <v>690</v>
      </c>
      <c t="s">
        <v>43</v>
      </c>
      <c s="24" t="s">
        <v>691</v>
      </c>
      <c s="25" t="s">
        <v>91</v>
      </c>
      <c s="26">
        <v>27</v>
      </c>
      <c s="25">
        <v>0</v>
      </c>
      <c s="25">
        <f>ROUND(G540*H540,6)</f>
      </c>
      <c r="L540" s="27">
        <v>0</v>
      </c>
      <c s="28">
        <f>ROUND(ROUND(L540,2)*ROUND(G540,3),2)</f>
      </c>
      <c s="25" t="s">
        <v>150</v>
      </c>
      <c>
        <f>(M540*21)/100</f>
      </c>
      <c t="s">
        <v>47</v>
      </c>
    </row>
    <row r="541" spans="1:5" ht="12.75" customHeight="1">
      <c r="A541" s="29" t="s">
        <v>48</v>
      </c>
      <c r="E541" s="30" t="s">
        <v>691</v>
      </c>
    </row>
    <row r="542" spans="1:5" ht="165.75" customHeight="1">
      <c r="A542" s="29" t="s">
        <v>49</v>
      </c>
      <c r="E542" s="31" t="s">
        <v>692</v>
      </c>
    </row>
    <row r="543" spans="5:5" ht="12.75" customHeight="1">
      <c r="E543" s="30" t="s">
        <v>693</v>
      </c>
    </row>
    <row r="544" spans="1:16" ht="12.75" customHeight="1">
      <c r="A544" t="s">
        <v>40</v>
      </c>
      <c s="6" t="s">
        <v>211</v>
      </c>
      <c s="6" t="s">
        <v>694</v>
      </c>
      <c t="s">
        <v>43</v>
      </c>
      <c s="24" t="s">
        <v>695</v>
      </c>
      <c s="25" t="s">
        <v>91</v>
      </c>
      <c s="26">
        <v>46</v>
      </c>
      <c s="25">
        <v>0</v>
      </c>
      <c s="25">
        <f>ROUND(G544*H544,6)</f>
      </c>
      <c r="L544" s="27">
        <v>0</v>
      </c>
      <c s="28">
        <f>ROUND(ROUND(L544,2)*ROUND(G544,3),2)</f>
      </c>
      <c s="25" t="s">
        <v>46</v>
      </c>
      <c>
        <f>(M544*21)/100</f>
      </c>
      <c t="s">
        <v>47</v>
      </c>
    </row>
    <row r="545" spans="1:5" ht="12.75" customHeight="1">
      <c r="A545" s="29" t="s">
        <v>48</v>
      </c>
      <c r="E545" s="30" t="s">
        <v>696</v>
      </c>
    </row>
    <row r="546" spans="1:5" ht="165.75" customHeight="1">
      <c r="A546" s="29" t="s">
        <v>49</v>
      </c>
      <c r="E546" s="31" t="s">
        <v>330</v>
      </c>
    </row>
    <row r="547" spans="5:5" ht="12.75" customHeight="1">
      <c r="E547" s="30" t="s">
        <v>43</v>
      </c>
    </row>
    <row r="548" spans="1:13" ht="12.75" customHeight="1">
      <c r="A548" t="s">
        <v>37</v>
      </c>
      <c r="C548" s="7" t="s">
        <v>697</v>
      </c>
      <c r="E548" s="32" t="s">
        <v>698</v>
      </c>
      <c r="J548" s="28">
        <f>0</f>
      </c>
      <c s="28">
        <f>0</f>
      </c>
      <c s="28">
        <f>0+L549+L553+L557</f>
      </c>
      <c s="28">
        <f>0+M549+M553+M557</f>
      </c>
    </row>
    <row r="549" spans="1:16" ht="12.75" customHeight="1">
      <c r="A549" t="s">
        <v>40</v>
      </c>
      <c s="6" t="s">
        <v>216</v>
      </c>
      <c s="6" t="s">
        <v>699</v>
      </c>
      <c t="s">
        <v>43</v>
      </c>
      <c s="24" t="s">
        <v>700</v>
      </c>
      <c s="25" t="s">
        <v>68</v>
      </c>
      <c s="26">
        <v>927.044</v>
      </c>
      <c s="25">
        <v>0</v>
      </c>
      <c s="25">
        <f>ROUND(G549*H549,6)</f>
      </c>
      <c r="L549" s="27">
        <v>0</v>
      </c>
      <c s="28">
        <f>ROUND(ROUND(L549,2)*ROUND(G549,3),2)</f>
      </c>
      <c s="25" t="s">
        <v>46</v>
      </c>
      <c>
        <f>(M549*21)/100</f>
      </c>
      <c t="s">
        <v>47</v>
      </c>
    </row>
    <row r="550" spans="1:5" ht="12.75" customHeight="1">
      <c r="A550" s="29" t="s">
        <v>48</v>
      </c>
      <c r="E550" s="30" t="s">
        <v>701</v>
      </c>
    </row>
    <row r="551" spans="1:5" ht="140.25" customHeight="1">
      <c r="A551" s="29" t="s">
        <v>49</v>
      </c>
      <c r="E551" s="31" t="s">
        <v>702</v>
      </c>
    </row>
    <row r="552" spans="5:5" ht="12.75" customHeight="1">
      <c r="E552" s="30" t="s">
        <v>43</v>
      </c>
    </row>
    <row r="553" spans="1:16" ht="12.75" customHeight="1">
      <c r="A553" t="s">
        <v>40</v>
      </c>
      <c s="6" t="s">
        <v>221</v>
      </c>
      <c s="6" t="s">
        <v>703</v>
      </c>
      <c t="s">
        <v>43</v>
      </c>
      <c s="24" t="s">
        <v>704</v>
      </c>
      <c s="25" t="s">
        <v>68</v>
      </c>
      <c s="26">
        <v>927.044</v>
      </c>
      <c s="25">
        <v>0</v>
      </c>
      <c s="25">
        <f>ROUND(G553*H553,6)</f>
      </c>
      <c r="L553" s="27">
        <v>0</v>
      </c>
      <c s="28">
        <f>ROUND(ROUND(L553,2)*ROUND(G553,3),2)</f>
      </c>
      <c s="25" t="s">
        <v>46</v>
      </c>
      <c>
        <f>(M553*21)/100</f>
      </c>
      <c t="s">
        <v>47</v>
      </c>
    </row>
    <row r="554" spans="1:5" ht="12.75" customHeight="1">
      <c r="A554" s="29" t="s">
        <v>48</v>
      </c>
      <c r="E554" s="30" t="s">
        <v>705</v>
      </c>
    </row>
    <row r="555" spans="1:5" ht="12.75" customHeight="1">
      <c r="A555" s="29" t="s">
        <v>49</v>
      </c>
      <c r="E555" s="31" t="s">
        <v>43</v>
      </c>
    </row>
    <row r="556" spans="5:5" ht="12.75" customHeight="1">
      <c r="E556" s="30" t="s">
        <v>43</v>
      </c>
    </row>
    <row r="557" spans="1:16" ht="12.75" customHeight="1">
      <c r="A557" t="s">
        <v>40</v>
      </c>
      <c s="6" t="s">
        <v>199</v>
      </c>
      <c s="6" t="s">
        <v>706</v>
      </c>
      <c t="s">
        <v>43</v>
      </c>
      <c s="24" t="s">
        <v>707</v>
      </c>
      <c s="25" t="s">
        <v>708</v>
      </c>
      <c s="26">
        <v>144.413</v>
      </c>
      <c s="25">
        <v>0</v>
      </c>
      <c s="25">
        <f>ROUND(G557*H557,6)</f>
      </c>
      <c r="L557" s="27">
        <v>0</v>
      </c>
      <c s="28">
        <f>ROUND(ROUND(L557,2)*ROUND(G557,3),2)</f>
      </c>
      <c s="25" t="s">
        <v>46</v>
      </c>
      <c>
        <f>(M557*21)/100</f>
      </c>
      <c t="s">
        <v>47</v>
      </c>
    </row>
    <row r="558" spans="1:5" ht="12.75" customHeight="1">
      <c r="A558" s="29" t="s">
        <v>48</v>
      </c>
      <c r="E558" s="30" t="s">
        <v>709</v>
      </c>
    </row>
    <row r="559" spans="1:5" ht="178.5" customHeight="1">
      <c r="A559" s="29" t="s">
        <v>49</v>
      </c>
      <c r="E559" s="31" t="s">
        <v>710</v>
      </c>
    </row>
    <row r="560" spans="5:5" ht="12.75" customHeight="1">
      <c r="E560" s="30" t="s">
        <v>711</v>
      </c>
    </row>
    <row r="561" spans="1:13" ht="12.75" customHeight="1">
      <c r="A561" t="s">
        <v>37</v>
      </c>
      <c r="C561" s="7" t="s">
        <v>349</v>
      </c>
      <c r="E561" s="32" t="s">
        <v>350</v>
      </c>
      <c r="J561" s="28">
        <f>0</f>
      </c>
      <c s="28">
        <f>0</f>
      </c>
      <c s="28">
        <f>0+L562</f>
      </c>
      <c s="28">
        <f>0+M562</f>
      </c>
    </row>
    <row r="562" spans="1:16" ht="12.75" customHeight="1">
      <c r="A562" t="s">
        <v>40</v>
      </c>
      <c s="6" t="s">
        <v>226</v>
      </c>
      <c s="6" t="s">
        <v>712</v>
      </c>
      <c t="s">
        <v>43</v>
      </c>
      <c s="24" t="s">
        <v>713</v>
      </c>
      <c s="25" t="s">
        <v>68</v>
      </c>
      <c s="26">
        <v>16.52</v>
      </c>
      <c s="25">
        <v>0</v>
      </c>
      <c s="25">
        <f>ROUND(G562*H562,6)</f>
      </c>
      <c r="L562" s="27">
        <v>0</v>
      </c>
      <c s="28">
        <f>ROUND(ROUND(L562,2)*ROUND(G562,3),2)</f>
      </c>
      <c s="25" t="s">
        <v>46</v>
      </c>
      <c>
        <f>(M562*21)/100</f>
      </c>
      <c t="s">
        <v>47</v>
      </c>
    </row>
    <row r="563" spans="1:5" ht="12.75" customHeight="1">
      <c r="A563" s="29" t="s">
        <v>48</v>
      </c>
      <c r="E563" s="30" t="s">
        <v>714</v>
      </c>
    </row>
    <row r="564" spans="1:5" ht="38.25" customHeight="1">
      <c r="A564" s="29" t="s">
        <v>49</v>
      </c>
      <c r="E564" s="31" t="s">
        <v>715</v>
      </c>
    </row>
    <row r="565" spans="5:5" ht="12.75" customHeight="1">
      <c r="E565" s="30" t="s">
        <v>43</v>
      </c>
    </row>
    <row r="566" spans="1:13" ht="12.75" customHeight="1">
      <c r="A566" t="s">
        <v>37</v>
      </c>
      <c r="C566" s="7" t="s">
        <v>398</v>
      </c>
      <c r="E566" s="32" t="s">
        <v>399</v>
      </c>
      <c r="J566" s="28">
        <f>0</f>
      </c>
      <c s="28">
        <f>0</f>
      </c>
      <c s="28">
        <f>0+L567+L571</f>
      </c>
      <c s="28">
        <f>0+M567+M571</f>
      </c>
    </row>
    <row r="567" spans="1:16" ht="12.75" customHeight="1">
      <c r="A567" t="s">
        <v>40</v>
      </c>
      <c s="6" t="s">
        <v>231</v>
      </c>
      <c s="6" t="s">
        <v>716</v>
      </c>
      <c t="s">
        <v>43</v>
      </c>
      <c s="24" t="s">
        <v>717</v>
      </c>
      <c s="25" t="s">
        <v>68</v>
      </c>
      <c s="26">
        <v>1739.182</v>
      </c>
      <c s="25">
        <v>0</v>
      </c>
      <c s="25">
        <f>ROUND(G567*H567,6)</f>
      </c>
      <c r="L567" s="27">
        <v>0</v>
      </c>
      <c s="28">
        <f>ROUND(ROUND(L567,2)*ROUND(G567,3),2)</f>
      </c>
      <c s="25" t="s">
        <v>46</v>
      </c>
      <c>
        <f>(M567*21)/100</f>
      </c>
      <c t="s">
        <v>47</v>
      </c>
    </row>
    <row r="568" spans="1:5" ht="12.75" customHeight="1">
      <c r="A568" s="29" t="s">
        <v>48</v>
      </c>
      <c r="E568" s="30" t="s">
        <v>718</v>
      </c>
    </row>
    <row r="569" spans="1:5" ht="409.5" customHeight="1">
      <c r="A569" s="29" t="s">
        <v>49</v>
      </c>
      <c r="E569" s="31" t="s">
        <v>719</v>
      </c>
    </row>
    <row r="570" spans="5:5" ht="12.75" customHeight="1">
      <c r="E570" s="30" t="s">
        <v>43</v>
      </c>
    </row>
    <row r="571" spans="1:16" ht="12.75" customHeight="1">
      <c r="A571" t="s">
        <v>40</v>
      </c>
      <c s="6" t="s">
        <v>235</v>
      </c>
      <c s="6" t="s">
        <v>720</v>
      </c>
      <c t="s">
        <v>43</v>
      </c>
      <c s="24" t="s">
        <v>721</v>
      </c>
      <c s="25" t="s">
        <v>79</v>
      </c>
      <c s="26">
        <v>1073.88</v>
      </c>
      <c s="25">
        <v>0</v>
      </c>
      <c s="25">
        <f>ROUND(G571*H571,6)</f>
      </c>
      <c r="L571" s="27">
        <v>0</v>
      </c>
      <c s="28">
        <f>ROUND(ROUND(L571,2)*ROUND(G571,3),2)</f>
      </c>
      <c s="25" t="s">
        <v>46</v>
      </c>
      <c>
        <f>(M571*21)/100</f>
      </c>
      <c t="s">
        <v>47</v>
      </c>
    </row>
    <row r="572" spans="1:5" ht="12.75" customHeight="1">
      <c r="A572" s="29" t="s">
        <v>48</v>
      </c>
      <c r="E572" s="30" t="s">
        <v>722</v>
      </c>
    </row>
    <row r="573" spans="1:5" ht="409.5" customHeight="1">
      <c r="A573" s="29" t="s">
        <v>49</v>
      </c>
      <c r="E573" s="31" t="s">
        <v>723</v>
      </c>
    </row>
    <row r="574" spans="5:5" ht="12.75" customHeight="1">
      <c r="E574" s="30" t="s">
        <v>43</v>
      </c>
    </row>
    <row r="575" spans="1:13" ht="12.75" customHeight="1">
      <c r="A575" t="s">
        <v>37</v>
      </c>
      <c r="C575" s="7" t="s">
        <v>480</v>
      </c>
      <c r="E575" s="32" t="s">
        <v>481</v>
      </c>
      <c r="J575" s="28">
        <f>0</f>
      </c>
      <c s="28">
        <f>0</f>
      </c>
      <c s="28">
        <f>0+L576</f>
      </c>
      <c s="28">
        <f>0+M576</f>
      </c>
    </row>
    <row r="576" spans="1:16" ht="12.75" customHeight="1">
      <c r="A576" t="s">
        <v>40</v>
      </c>
      <c s="6" t="s">
        <v>202</v>
      </c>
      <c s="6" t="s">
        <v>724</v>
      </c>
      <c t="s">
        <v>43</v>
      </c>
      <c s="24" t="s">
        <v>725</v>
      </c>
      <c s="25" t="s">
        <v>68</v>
      </c>
      <c s="26">
        <v>245.658</v>
      </c>
      <c s="25">
        <v>0</v>
      </c>
      <c s="25">
        <f>ROUND(G576*H576,6)</f>
      </c>
      <c r="L576" s="27">
        <v>0</v>
      </c>
      <c s="28">
        <f>ROUND(ROUND(L576,2)*ROUND(G576,3),2)</f>
      </c>
      <c s="25" t="s">
        <v>46</v>
      </c>
      <c>
        <f>(M576*21)/100</f>
      </c>
      <c t="s">
        <v>47</v>
      </c>
    </row>
    <row r="577" spans="1:5" ht="12.75" customHeight="1">
      <c r="A577" s="29" t="s">
        <v>48</v>
      </c>
      <c r="E577" s="30" t="s">
        <v>726</v>
      </c>
    </row>
    <row r="578" spans="1:5" ht="409.5" customHeight="1">
      <c r="A578" s="29" t="s">
        <v>49</v>
      </c>
      <c r="E578" s="31" t="s">
        <v>727</v>
      </c>
    </row>
    <row r="579" spans="5:5" ht="12.75" customHeight="1">
      <c r="E579" s="30" t="s">
        <v>43</v>
      </c>
    </row>
    <row r="580" spans="1:13" ht="12.75" customHeight="1">
      <c r="A580" t="s">
        <v>37</v>
      </c>
      <c r="C580" s="7" t="s">
        <v>80</v>
      </c>
      <c r="E580" s="32" t="s">
        <v>728</v>
      </c>
      <c r="J580" s="28">
        <f>0</f>
      </c>
      <c s="28">
        <f>0</f>
      </c>
      <c s="28">
        <f>0+L581+L585+L589+L593+L597+L601+L605+L609</f>
      </c>
      <c s="28">
        <f>0+M581+M585+M589+M593+M597+M601+M605+M609</f>
      </c>
    </row>
    <row r="581" spans="1:16" ht="12.75" customHeight="1">
      <c r="A581" t="s">
        <v>40</v>
      </c>
      <c s="6" t="s">
        <v>41</v>
      </c>
      <c s="6" t="s">
        <v>729</v>
      </c>
      <c t="s">
        <v>43</v>
      </c>
      <c s="24" t="s">
        <v>730</v>
      </c>
      <c s="25" t="s">
        <v>68</v>
      </c>
      <c s="26">
        <v>420.832</v>
      </c>
      <c s="25">
        <v>0</v>
      </c>
      <c s="25">
        <f>ROUND(G581*H581,6)</f>
      </c>
      <c r="L581" s="27">
        <v>0</v>
      </c>
      <c s="28">
        <f>ROUND(ROUND(L581,2)*ROUND(G581,3),2)</f>
      </c>
      <c s="25" t="s">
        <v>46</v>
      </c>
      <c>
        <f>(M581*21)/100</f>
      </c>
      <c t="s">
        <v>47</v>
      </c>
    </row>
    <row r="582" spans="1:5" ht="12.75" customHeight="1">
      <c r="A582" s="29" t="s">
        <v>48</v>
      </c>
      <c r="E582" s="30" t="s">
        <v>731</v>
      </c>
    </row>
    <row r="583" spans="1:5" ht="344.25" customHeight="1">
      <c r="A583" s="29" t="s">
        <v>49</v>
      </c>
      <c r="E583" s="31" t="s">
        <v>732</v>
      </c>
    </row>
    <row r="584" spans="5:5" ht="12.75" customHeight="1">
      <c r="E584" s="30" t="s">
        <v>43</v>
      </c>
    </row>
    <row r="585" spans="1:16" ht="12.75" customHeight="1">
      <c r="A585" t="s">
        <v>40</v>
      </c>
      <c s="6" t="s">
        <v>47</v>
      </c>
      <c s="6" t="s">
        <v>733</v>
      </c>
      <c t="s">
        <v>43</v>
      </c>
      <c s="24" t="s">
        <v>734</v>
      </c>
      <c s="25" t="s">
        <v>182</v>
      </c>
      <c s="26">
        <v>6.143</v>
      </c>
      <c s="25">
        <v>0</v>
      </c>
      <c s="25">
        <f>ROUND(G585*H585,6)</f>
      </c>
      <c r="L585" s="27">
        <v>0</v>
      </c>
      <c s="28">
        <f>ROUND(ROUND(L585,2)*ROUND(G585,3),2)</f>
      </c>
      <c s="25" t="s">
        <v>46</v>
      </c>
      <c>
        <f>(M585*21)/100</f>
      </c>
      <c t="s">
        <v>47</v>
      </c>
    </row>
    <row r="586" spans="1:5" ht="12.75" customHeight="1">
      <c r="A586" s="29" t="s">
        <v>48</v>
      </c>
      <c r="E586" s="30" t="s">
        <v>735</v>
      </c>
    </row>
    <row r="587" spans="1:5" ht="204" customHeight="1">
      <c r="A587" s="29" t="s">
        <v>49</v>
      </c>
      <c r="E587" s="31" t="s">
        <v>736</v>
      </c>
    </row>
    <row r="588" spans="5:5" ht="12.75" customHeight="1">
      <c r="E588" s="30" t="s">
        <v>737</v>
      </c>
    </row>
    <row r="589" spans="1:16" ht="12.75" customHeight="1">
      <c r="A589" t="s">
        <v>40</v>
      </c>
      <c s="6" t="s">
        <v>54</v>
      </c>
      <c s="6" t="s">
        <v>738</v>
      </c>
      <c t="s">
        <v>43</v>
      </c>
      <c s="24" t="s">
        <v>739</v>
      </c>
      <c s="25" t="s">
        <v>182</v>
      </c>
      <c s="26">
        <v>19.566</v>
      </c>
      <c s="25">
        <v>0</v>
      </c>
      <c s="25">
        <f>ROUND(G589*H589,6)</f>
      </c>
      <c r="L589" s="27">
        <v>0</v>
      </c>
      <c s="28">
        <f>ROUND(ROUND(L589,2)*ROUND(G589,3),2)</f>
      </c>
      <c s="25" t="s">
        <v>46</v>
      </c>
      <c>
        <f>(M589*21)/100</f>
      </c>
      <c t="s">
        <v>47</v>
      </c>
    </row>
    <row r="590" spans="1:5" ht="12.75" customHeight="1">
      <c r="A590" s="29" t="s">
        <v>48</v>
      </c>
      <c r="E590" s="30" t="s">
        <v>740</v>
      </c>
    </row>
    <row r="591" spans="1:5" ht="51" customHeight="1">
      <c r="A591" s="29" t="s">
        <v>49</v>
      </c>
      <c r="E591" s="31" t="s">
        <v>741</v>
      </c>
    </row>
    <row r="592" spans="5:5" ht="12.75" customHeight="1">
      <c r="E592" s="30" t="s">
        <v>43</v>
      </c>
    </row>
    <row r="593" spans="1:16" ht="12.75" customHeight="1">
      <c r="A593" t="s">
        <v>40</v>
      </c>
      <c s="6" t="s">
        <v>61</v>
      </c>
      <c s="6" t="s">
        <v>742</v>
      </c>
      <c t="s">
        <v>43</v>
      </c>
      <c s="24" t="s">
        <v>743</v>
      </c>
      <c s="25" t="s">
        <v>68</v>
      </c>
      <c s="26">
        <v>80.2</v>
      </c>
      <c s="25">
        <v>0</v>
      </c>
      <c s="25">
        <f>ROUND(G593*H593,6)</f>
      </c>
      <c r="L593" s="27">
        <v>0</v>
      </c>
      <c s="28">
        <f>ROUND(ROUND(L593,2)*ROUND(G593,3),2)</f>
      </c>
      <c s="25" t="s">
        <v>46</v>
      </c>
      <c>
        <f>(M593*21)/100</f>
      </c>
      <c t="s">
        <v>47</v>
      </c>
    </row>
    <row r="594" spans="1:5" ht="12.75" customHeight="1">
      <c r="A594" s="29" t="s">
        <v>48</v>
      </c>
      <c r="E594" s="30" t="s">
        <v>744</v>
      </c>
    </row>
    <row r="595" spans="1:5" ht="165.75" customHeight="1">
      <c r="A595" s="29" t="s">
        <v>49</v>
      </c>
      <c r="E595" s="31" t="s">
        <v>745</v>
      </c>
    </row>
    <row r="596" spans="5:5" ht="12.75" customHeight="1">
      <c r="E596" s="30" t="s">
        <v>746</v>
      </c>
    </row>
    <row r="597" spans="1:16" ht="12.75" customHeight="1">
      <c r="A597" t="s">
        <v>40</v>
      </c>
      <c s="6" t="s">
        <v>65</v>
      </c>
      <c s="6" t="s">
        <v>747</v>
      </c>
      <c t="s">
        <v>43</v>
      </c>
      <c s="24" t="s">
        <v>748</v>
      </c>
      <c s="25" t="s">
        <v>68</v>
      </c>
      <c s="26">
        <v>2.5</v>
      </c>
      <c s="25">
        <v>0</v>
      </c>
      <c s="25">
        <f>ROUND(G597*H597,6)</f>
      </c>
      <c r="L597" s="27">
        <v>0</v>
      </c>
      <c s="28">
        <f>ROUND(ROUND(L597,2)*ROUND(G597,3),2)</f>
      </c>
      <c s="25" t="s">
        <v>46</v>
      </c>
      <c>
        <f>(M597*21)/100</f>
      </c>
      <c t="s">
        <v>47</v>
      </c>
    </row>
    <row r="598" spans="1:5" ht="12.75" customHeight="1">
      <c r="A598" s="29" t="s">
        <v>48</v>
      </c>
      <c r="E598" s="30" t="s">
        <v>749</v>
      </c>
    </row>
    <row r="599" spans="1:5" ht="51" customHeight="1">
      <c r="A599" s="29" t="s">
        <v>49</v>
      </c>
      <c r="E599" s="31" t="s">
        <v>750</v>
      </c>
    </row>
    <row r="600" spans="5:5" ht="12.75" customHeight="1">
      <c r="E600" s="30" t="s">
        <v>746</v>
      </c>
    </row>
    <row r="601" spans="1:16" ht="12.75" customHeight="1">
      <c r="A601" t="s">
        <v>40</v>
      </c>
      <c s="6" t="s">
        <v>70</v>
      </c>
      <c s="6" t="s">
        <v>751</v>
      </c>
      <c t="s">
        <v>43</v>
      </c>
      <c s="24" t="s">
        <v>752</v>
      </c>
      <c s="25" t="s">
        <v>68</v>
      </c>
      <c s="26">
        <v>2.03</v>
      </c>
      <c s="25">
        <v>0</v>
      </c>
      <c s="25">
        <f>ROUND(G601*H601,6)</f>
      </c>
      <c r="L601" s="27">
        <v>0</v>
      </c>
      <c s="28">
        <f>ROUND(ROUND(L601,2)*ROUND(G601,3),2)</f>
      </c>
      <c s="25" t="s">
        <v>46</v>
      </c>
      <c>
        <f>(M601*21)/100</f>
      </c>
      <c t="s">
        <v>47</v>
      </c>
    </row>
    <row r="602" spans="1:5" ht="12.75" customHeight="1">
      <c r="A602" s="29" t="s">
        <v>48</v>
      </c>
      <c r="E602" s="30" t="s">
        <v>753</v>
      </c>
    </row>
    <row r="603" spans="1:5" ht="12.75" customHeight="1">
      <c r="A603" s="29" t="s">
        <v>49</v>
      </c>
      <c r="E603" s="31" t="s">
        <v>754</v>
      </c>
    </row>
    <row r="604" spans="5:5" ht="12.75" customHeight="1">
      <c r="E604" s="30" t="s">
        <v>43</v>
      </c>
    </row>
    <row r="605" spans="1:16" ht="12.75" customHeight="1">
      <c r="A605" t="s">
        <v>40</v>
      </c>
      <c s="6" t="s">
        <v>73</v>
      </c>
      <c s="6" t="s">
        <v>755</v>
      </c>
      <c t="s">
        <v>43</v>
      </c>
      <c s="24" t="s">
        <v>756</v>
      </c>
      <c s="25" t="s">
        <v>182</v>
      </c>
      <c s="26">
        <v>0.697</v>
      </c>
      <c s="25">
        <v>0</v>
      </c>
      <c s="25">
        <f>ROUND(G605*H605,6)</f>
      </c>
      <c r="L605" s="27">
        <v>0</v>
      </c>
      <c s="28">
        <f>ROUND(ROUND(L605,2)*ROUND(G605,3),2)</f>
      </c>
      <c s="25" t="s">
        <v>46</v>
      </c>
      <c>
        <f>(M605*21)/100</f>
      </c>
      <c t="s">
        <v>47</v>
      </c>
    </row>
    <row r="606" spans="1:5" ht="12.75" customHeight="1">
      <c r="A606" s="29" t="s">
        <v>48</v>
      </c>
      <c r="E606" s="30" t="s">
        <v>757</v>
      </c>
    </row>
    <row r="607" spans="1:5" ht="12.75" customHeight="1">
      <c r="A607" s="29" t="s">
        <v>49</v>
      </c>
      <c r="E607" s="31" t="s">
        <v>758</v>
      </c>
    </row>
    <row r="608" spans="5:5" ht="12.75" customHeight="1">
      <c r="E608" s="30" t="s">
        <v>43</v>
      </c>
    </row>
    <row r="609" spans="1:16" ht="12.75" customHeight="1">
      <c r="A609" t="s">
        <v>40</v>
      </c>
      <c s="6" t="s">
        <v>76</v>
      </c>
      <c s="6" t="s">
        <v>759</v>
      </c>
      <c t="s">
        <v>43</v>
      </c>
      <c s="24" t="s">
        <v>760</v>
      </c>
      <c s="25" t="s">
        <v>182</v>
      </c>
      <c s="26">
        <v>1.502</v>
      </c>
      <c s="25">
        <v>0</v>
      </c>
      <c s="25">
        <f>ROUND(G609*H609,6)</f>
      </c>
      <c r="L609" s="27">
        <v>0</v>
      </c>
      <c s="28">
        <f>ROUND(ROUND(L609,2)*ROUND(G609,3),2)</f>
      </c>
      <c s="25" t="s">
        <v>46</v>
      </c>
      <c>
        <f>(M609*21)/100</f>
      </c>
      <c t="s">
        <v>47</v>
      </c>
    </row>
    <row r="610" spans="1:5" ht="12.75" customHeight="1">
      <c r="A610" s="29" t="s">
        <v>48</v>
      </c>
      <c r="E610" s="30" t="s">
        <v>761</v>
      </c>
    </row>
    <row r="611" spans="1:5" ht="12.75" customHeight="1">
      <c r="A611" s="29" t="s">
        <v>49</v>
      </c>
      <c r="E611" s="31" t="s">
        <v>762</v>
      </c>
    </row>
    <row r="612" spans="5:5" ht="12.75" customHeight="1">
      <c r="E612" s="30" t="s">
        <v>43</v>
      </c>
    </row>
    <row r="613" spans="1:13" ht="12.75" customHeight="1">
      <c r="A613" t="s">
        <v>37</v>
      </c>
      <c r="C613" s="7" t="s">
        <v>763</v>
      </c>
      <c r="E613" s="32" t="s">
        <v>764</v>
      </c>
      <c r="J613" s="28">
        <f>0</f>
      </c>
      <c s="28">
        <f>0</f>
      </c>
      <c s="28">
        <f>0+L614+L618+L622+L626+L630+L634+L638+L642+L646</f>
      </c>
      <c s="28">
        <f>0+M614+M618+M622+M626+M630+M634+M638+M642+M646</f>
      </c>
    </row>
    <row r="614" spans="1:16" ht="12.75" customHeight="1">
      <c r="A614" t="s">
        <v>40</v>
      </c>
      <c s="6" t="s">
        <v>80</v>
      </c>
      <c s="6" t="s">
        <v>765</v>
      </c>
      <c t="s">
        <v>43</v>
      </c>
      <c s="24" t="s">
        <v>766</v>
      </c>
      <c s="25" t="s">
        <v>110</v>
      </c>
      <c s="26">
        <v>197.108</v>
      </c>
      <c s="25">
        <v>0</v>
      </c>
      <c s="25">
        <f>ROUND(G614*H614,6)</f>
      </c>
      <c r="L614" s="27">
        <v>0</v>
      </c>
      <c s="28">
        <f>ROUND(ROUND(L614,2)*ROUND(G614,3),2)</f>
      </c>
      <c s="25" t="s">
        <v>46</v>
      </c>
      <c>
        <f>(M614*21)/100</f>
      </c>
      <c t="s">
        <v>47</v>
      </c>
    </row>
    <row r="615" spans="1:5" ht="12.75" customHeight="1">
      <c r="A615" s="29" t="s">
        <v>48</v>
      </c>
      <c r="E615" s="30" t="s">
        <v>767</v>
      </c>
    </row>
    <row r="616" spans="1:5" ht="12.75" customHeight="1">
      <c r="A616" s="29" t="s">
        <v>49</v>
      </c>
      <c r="E616" s="31" t="s">
        <v>43</v>
      </c>
    </row>
    <row r="617" spans="5:5" ht="12.75" customHeight="1">
      <c r="E617" s="30" t="s">
        <v>768</v>
      </c>
    </row>
    <row r="618" spans="1:16" ht="12.75" customHeight="1">
      <c r="A618" t="s">
        <v>40</v>
      </c>
      <c s="6" t="s">
        <v>83</v>
      </c>
      <c s="6" t="s">
        <v>769</v>
      </c>
      <c t="s">
        <v>43</v>
      </c>
      <c s="24" t="s">
        <v>770</v>
      </c>
      <c s="25" t="s">
        <v>110</v>
      </c>
      <c s="26">
        <v>985.54</v>
      </c>
      <c s="25">
        <v>0</v>
      </c>
      <c s="25">
        <f>ROUND(G618*H618,6)</f>
      </c>
      <c r="L618" s="27">
        <v>0</v>
      </c>
      <c s="28">
        <f>ROUND(ROUND(L618,2)*ROUND(G618,3),2)</f>
      </c>
      <c s="25" t="s">
        <v>46</v>
      </c>
      <c>
        <f>(M618*21)/100</f>
      </c>
      <c t="s">
        <v>47</v>
      </c>
    </row>
    <row r="619" spans="1:5" ht="12.75" customHeight="1">
      <c r="A619" s="29" t="s">
        <v>48</v>
      </c>
      <c r="E619" s="30" t="s">
        <v>771</v>
      </c>
    </row>
    <row r="620" spans="1:5" ht="12.75" customHeight="1">
      <c r="A620" s="29" t="s">
        <v>49</v>
      </c>
      <c r="E620" s="31" t="s">
        <v>43</v>
      </c>
    </row>
    <row r="621" spans="5:5" ht="12.75" customHeight="1">
      <c r="E621" s="30" t="s">
        <v>768</v>
      </c>
    </row>
    <row r="622" spans="1:16" ht="12.75" customHeight="1">
      <c r="A622" t="s">
        <v>40</v>
      </c>
      <c s="6" t="s">
        <v>88</v>
      </c>
      <c s="6" t="s">
        <v>772</v>
      </c>
      <c t="s">
        <v>43</v>
      </c>
      <c s="24" t="s">
        <v>773</v>
      </c>
      <c s="25" t="s">
        <v>79</v>
      </c>
      <c s="26">
        <v>15</v>
      </c>
      <c s="25">
        <v>0</v>
      </c>
      <c s="25">
        <f>ROUND(G622*H622,6)</f>
      </c>
      <c r="L622" s="27">
        <v>0</v>
      </c>
      <c s="28">
        <f>ROUND(ROUND(L622,2)*ROUND(G622,3),2)</f>
      </c>
      <c s="25" t="s">
        <v>46</v>
      </c>
      <c>
        <f>(M622*21)/100</f>
      </c>
      <c t="s">
        <v>47</v>
      </c>
    </row>
    <row r="623" spans="1:5" ht="12.75" customHeight="1">
      <c r="A623" s="29" t="s">
        <v>48</v>
      </c>
      <c r="E623" s="30" t="s">
        <v>774</v>
      </c>
    </row>
    <row r="624" spans="1:5" ht="12.75" customHeight="1">
      <c r="A624" s="29" t="s">
        <v>49</v>
      </c>
      <c r="E624" s="31" t="s">
        <v>775</v>
      </c>
    </row>
    <row r="625" spans="5:5" ht="12.75" customHeight="1">
      <c r="E625" s="30" t="s">
        <v>776</v>
      </c>
    </row>
    <row r="626" spans="1:16" ht="12.75" customHeight="1">
      <c r="A626" t="s">
        <v>40</v>
      </c>
      <c s="6" t="s">
        <v>95</v>
      </c>
      <c s="6" t="s">
        <v>777</v>
      </c>
      <c t="s">
        <v>43</v>
      </c>
      <c s="24" t="s">
        <v>778</v>
      </c>
      <c s="25" t="s">
        <v>79</v>
      </c>
      <c s="26">
        <v>675</v>
      </c>
      <c s="25">
        <v>0</v>
      </c>
      <c s="25">
        <f>ROUND(G626*H626,6)</f>
      </c>
      <c r="L626" s="27">
        <v>0</v>
      </c>
      <c s="28">
        <f>ROUND(ROUND(L626,2)*ROUND(G626,3),2)</f>
      </c>
      <c s="25" t="s">
        <v>46</v>
      </c>
      <c>
        <f>(M626*21)/100</f>
      </c>
      <c t="s">
        <v>47</v>
      </c>
    </row>
    <row r="627" spans="1:5" ht="12.75" customHeight="1">
      <c r="A627" s="29" t="s">
        <v>48</v>
      </c>
      <c r="E627" s="30" t="s">
        <v>779</v>
      </c>
    </row>
    <row r="628" spans="1:5" ht="12.75" customHeight="1">
      <c r="A628" s="29" t="s">
        <v>49</v>
      </c>
      <c r="E628" s="31" t="s">
        <v>43</v>
      </c>
    </row>
    <row r="629" spans="5:5" ht="12.75" customHeight="1">
      <c r="E629" s="30" t="s">
        <v>776</v>
      </c>
    </row>
    <row r="630" spans="1:16" ht="12.75" customHeight="1">
      <c r="A630" t="s">
        <v>40</v>
      </c>
      <c s="6" t="s">
        <v>99</v>
      </c>
      <c s="6" t="s">
        <v>780</v>
      </c>
      <c t="s">
        <v>43</v>
      </c>
      <c s="24" t="s">
        <v>781</v>
      </c>
      <c s="25" t="s">
        <v>110</v>
      </c>
      <c s="26">
        <v>197.108</v>
      </c>
      <c s="25">
        <v>0</v>
      </c>
      <c s="25">
        <f>ROUND(G630*H630,6)</f>
      </c>
      <c r="L630" s="27">
        <v>0</v>
      </c>
      <c s="28">
        <f>ROUND(ROUND(L630,2)*ROUND(G630,3),2)</f>
      </c>
      <c s="25" t="s">
        <v>46</v>
      </c>
      <c>
        <f>(M630*21)/100</f>
      </c>
      <c t="s">
        <v>47</v>
      </c>
    </row>
    <row r="631" spans="1:5" ht="12.75" customHeight="1">
      <c r="A631" s="29" t="s">
        <v>48</v>
      </c>
      <c r="E631" s="30" t="s">
        <v>782</v>
      </c>
    </row>
    <row r="632" spans="1:5" ht="12.75" customHeight="1">
      <c r="A632" s="29" t="s">
        <v>49</v>
      </c>
      <c r="E632" s="31" t="s">
        <v>43</v>
      </c>
    </row>
    <row r="633" spans="5:5" ht="12.75" customHeight="1">
      <c r="E633" s="30" t="s">
        <v>783</v>
      </c>
    </row>
    <row r="634" spans="1:16" ht="12.75" customHeight="1">
      <c r="A634" t="s">
        <v>40</v>
      </c>
      <c s="6" t="s">
        <v>179</v>
      </c>
      <c s="6" t="s">
        <v>784</v>
      </c>
      <c t="s">
        <v>43</v>
      </c>
      <c s="24" t="s">
        <v>785</v>
      </c>
      <c s="25" t="s">
        <v>110</v>
      </c>
      <c s="26">
        <v>1379.756</v>
      </c>
      <c s="25">
        <v>0</v>
      </c>
      <c s="25">
        <f>ROUND(G634*H634,6)</f>
      </c>
      <c r="L634" s="27">
        <v>0</v>
      </c>
      <c s="28">
        <f>ROUND(ROUND(L634,2)*ROUND(G634,3),2)</f>
      </c>
      <c s="25" t="s">
        <v>46</v>
      </c>
      <c>
        <f>(M634*21)/100</f>
      </c>
      <c t="s">
        <v>47</v>
      </c>
    </row>
    <row r="635" spans="1:5" ht="12.75" customHeight="1">
      <c r="A635" s="29" t="s">
        <v>48</v>
      </c>
      <c r="E635" s="30" t="s">
        <v>786</v>
      </c>
    </row>
    <row r="636" spans="1:5" ht="12.75" customHeight="1">
      <c r="A636" s="29" t="s">
        <v>49</v>
      </c>
      <c r="E636" s="31" t="s">
        <v>43</v>
      </c>
    </row>
    <row r="637" spans="5:5" ht="12.75" customHeight="1">
      <c r="E637" s="30" t="s">
        <v>783</v>
      </c>
    </row>
    <row r="638" spans="1:16" ht="12.75" customHeight="1">
      <c r="A638" t="s">
        <v>40</v>
      </c>
      <c s="6" t="s">
        <v>185</v>
      </c>
      <c s="6" t="s">
        <v>787</v>
      </c>
      <c t="s">
        <v>43</v>
      </c>
      <c s="24" t="s">
        <v>788</v>
      </c>
      <c s="25" t="s">
        <v>110</v>
      </c>
      <c s="26">
        <v>43.045</v>
      </c>
      <c s="25">
        <v>0</v>
      </c>
      <c s="25">
        <f>ROUND(G638*H638,6)</f>
      </c>
      <c r="L638" s="27">
        <v>0</v>
      </c>
      <c s="28">
        <f>ROUND(ROUND(L638,2)*ROUND(G638,3),2)</f>
      </c>
      <c s="25" t="s">
        <v>46</v>
      </c>
      <c>
        <f>(M638*21)/100</f>
      </c>
      <c t="s">
        <v>47</v>
      </c>
    </row>
    <row r="639" spans="1:5" ht="12.75" customHeight="1">
      <c r="A639" s="29" t="s">
        <v>48</v>
      </c>
      <c r="E639" s="30" t="s">
        <v>789</v>
      </c>
    </row>
    <row r="640" spans="1:5" ht="25.5" customHeight="1">
      <c r="A640" s="29" t="s">
        <v>49</v>
      </c>
      <c r="E640" s="31" t="s">
        <v>790</v>
      </c>
    </row>
    <row r="641" spans="5:5" ht="12.75" customHeight="1">
      <c r="E641" s="30" t="s">
        <v>791</v>
      </c>
    </row>
    <row r="642" spans="1:16" ht="12.75" customHeight="1">
      <c r="A642" t="s">
        <v>40</v>
      </c>
      <c s="6" t="s">
        <v>191</v>
      </c>
      <c s="6" t="s">
        <v>792</v>
      </c>
      <c t="s">
        <v>43</v>
      </c>
      <c s="24" t="s">
        <v>793</v>
      </c>
      <c s="25" t="s">
        <v>110</v>
      </c>
      <c s="26">
        <v>70.51</v>
      </c>
      <c s="25">
        <v>0</v>
      </c>
      <c s="25">
        <f>ROUND(G642*H642,6)</f>
      </c>
      <c r="L642" s="27">
        <v>0</v>
      </c>
      <c s="28">
        <f>ROUND(ROUND(L642,2)*ROUND(G642,3),2)</f>
      </c>
      <c s="25" t="s">
        <v>46</v>
      </c>
      <c>
        <f>(M642*21)/100</f>
      </c>
      <c t="s">
        <v>47</v>
      </c>
    </row>
    <row r="643" spans="1:5" ht="12.75" customHeight="1">
      <c r="A643" s="29" t="s">
        <v>48</v>
      </c>
      <c r="E643" s="30" t="s">
        <v>794</v>
      </c>
    </row>
    <row r="644" spans="1:5" ht="51" customHeight="1">
      <c r="A644" s="29" t="s">
        <v>49</v>
      </c>
      <c r="E644" s="31" t="s">
        <v>795</v>
      </c>
    </row>
    <row r="645" spans="5:5" ht="12.75" customHeight="1">
      <c r="E645" s="30" t="s">
        <v>791</v>
      </c>
    </row>
    <row r="646" spans="1:16" ht="12.75" customHeight="1">
      <c r="A646" t="s">
        <v>40</v>
      </c>
      <c s="6" t="s">
        <v>143</v>
      </c>
      <c s="6" t="s">
        <v>796</v>
      </c>
      <c t="s">
        <v>43</v>
      </c>
      <c s="24" t="s">
        <v>797</v>
      </c>
      <c s="25" t="s">
        <v>110</v>
      </c>
      <c s="26">
        <v>75.842</v>
      </c>
      <c s="25">
        <v>0</v>
      </c>
      <c s="25">
        <f>ROUND(G646*H646,6)</f>
      </c>
      <c r="L646" s="27">
        <v>0</v>
      </c>
      <c s="28">
        <f>ROUND(ROUND(L646,2)*ROUND(G646,3),2)</f>
      </c>
      <c s="25" t="s">
        <v>46</v>
      </c>
      <c>
        <f>(M646*21)/100</f>
      </c>
      <c t="s">
        <v>47</v>
      </c>
    </row>
    <row r="647" spans="1:5" ht="12.75" customHeight="1">
      <c r="A647" s="29" t="s">
        <v>48</v>
      </c>
      <c r="E647" s="30" t="s">
        <v>798</v>
      </c>
    </row>
    <row r="648" spans="1:5" ht="38.25" customHeight="1">
      <c r="A648" s="29" t="s">
        <v>49</v>
      </c>
      <c r="E648" s="31" t="s">
        <v>799</v>
      </c>
    </row>
    <row r="649" spans="5:5" ht="12.75" customHeight="1">
      <c r="E649" s="30" t="s">
        <v>791</v>
      </c>
    </row>
    <row r="650" spans="1:13" ht="12.75" customHeight="1">
      <c r="A650" t="s">
        <v>104</v>
      </c>
      <c r="C650" s="7" t="s">
        <v>800</v>
      </c>
      <c r="E650" s="32" t="s">
        <v>801</v>
      </c>
      <c r="J650" s="28">
        <f>0+J651+J700+J753</f>
      </c>
      <c s="28">
        <f>0+K651+K700+K753</f>
      </c>
      <c s="28">
        <f>0+L651+L700+L753</f>
      </c>
      <c s="28">
        <f>0+M651+M700+M753</f>
      </c>
    </row>
    <row r="651" spans="1:13" ht="12.75" customHeight="1">
      <c r="A651" t="s">
        <v>37</v>
      </c>
      <c r="C651" s="7" t="s">
        <v>41</v>
      </c>
      <c r="E651" s="32" t="s">
        <v>802</v>
      </c>
      <c r="J651" s="28">
        <f>0</f>
      </c>
      <c s="28">
        <f>0</f>
      </c>
      <c s="28">
        <f>0+L652+L656+L660+L664+L668+L672+L676+L680+L684+L688+L692+L696</f>
      </c>
      <c s="28">
        <f>0+M652+M656+M660+M664+M668+M672+M676+M680+M684+M688+M692+M696</f>
      </c>
    </row>
    <row r="652" spans="1:16" ht="12.75" customHeight="1">
      <c r="A652" t="s">
        <v>40</v>
      </c>
      <c s="6" t="s">
        <v>41</v>
      </c>
      <c s="6" t="s">
        <v>803</v>
      </c>
      <c t="s">
        <v>43</v>
      </c>
      <c s="24" t="s">
        <v>804</v>
      </c>
      <c s="25" t="s">
        <v>805</v>
      </c>
      <c s="26">
        <v>1</v>
      </c>
      <c s="25">
        <v>0</v>
      </c>
      <c s="25">
        <f>ROUND(G652*H652,6)</f>
      </c>
      <c r="L652" s="27">
        <v>0</v>
      </c>
      <c s="28">
        <f>ROUND(ROUND(L652,2)*ROUND(G652,3),2)</f>
      </c>
      <c s="25" t="s">
        <v>150</v>
      </c>
      <c>
        <f>(M652*21)/100</f>
      </c>
      <c t="s">
        <v>47</v>
      </c>
    </row>
    <row r="653" spans="1:5" ht="12.75" customHeight="1">
      <c r="A653" s="29" t="s">
        <v>48</v>
      </c>
      <c r="E653" s="30" t="s">
        <v>804</v>
      </c>
    </row>
    <row r="654" spans="1:5" ht="12.75" customHeight="1">
      <c r="A654" s="29" t="s">
        <v>49</v>
      </c>
      <c r="E654" s="31" t="s">
        <v>43</v>
      </c>
    </row>
    <row r="655" spans="5:5" ht="12.75" customHeight="1">
      <c r="E655" s="30" t="s">
        <v>43</v>
      </c>
    </row>
    <row r="656" spans="1:16" ht="12.75" customHeight="1">
      <c r="A656" t="s">
        <v>40</v>
      </c>
      <c s="6" t="s">
        <v>47</v>
      </c>
      <c s="6" t="s">
        <v>806</v>
      </c>
      <c t="s">
        <v>43</v>
      </c>
      <c s="24" t="s">
        <v>807</v>
      </c>
      <c s="25" t="s">
        <v>805</v>
      </c>
      <c s="26">
        <v>1</v>
      </c>
      <c s="25">
        <v>0</v>
      </c>
      <c s="25">
        <f>ROUND(G656*H656,6)</f>
      </c>
      <c r="L656" s="27">
        <v>0</v>
      </c>
      <c s="28">
        <f>ROUND(ROUND(L656,2)*ROUND(G656,3),2)</f>
      </c>
      <c s="25" t="s">
        <v>150</v>
      </c>
      <c>
        <f>(M656*21)/100</f>
      </c>
      <c t="s">
        <v>47</v>
      </c>
    </row>
    <row r="657" spans="1:5" ht="12.75" customHeight="1">
      <c r="A657" s="29" t="s">
        <v>48</v>
      </c>
      <c r="E657" s="30" t="s">
        <v>807</v>
      </c>
    </row>
    <row r="658" spans="1:5" ht="12.75" customHeight="1">
      <c r="A658" s="29" t="s">
        <v>49</v>
      </c>
      <c r="E658" s="31" t="s">
        <v>43</v>
      </c>
    </row>
    <row r="659" spans="5:5" ht="12.75" customHeight="1">
      <c r="E659" s="30" t="s">
        <v>43</v>
      </c>
    </row>
    <row r="660" spans="1:16" ht="12.75" customHeight="1">
      <c r="A660" t="s">
        <v>40</v>
      </c>
      <c s="6" t="s">
        <v>54</v>
      </c>
      <c s="6" t="s">
        <v>808</v>
      </c>
      <c t="s">
        <v>43</v>
      </c>
      <c s="24" t="s">
        <v>809</v>
      </c>
      <c s="25" t="s">
        <v>805</v>
      </c>
      <c s="26">
        <v>2</v>
      </c>
      <c s="25">
        <v>0</v>
      </c>
      <c s="25">
        <f>ROUND(G660*H660,6)</f>
      </c>
      <c r="L660" s="27">
        <v>0</v>
      </c>
      <c s="28">
        <f>ROUND(ROUND(L660,2)*ROUND(G660,3),2)</f>
      </c>
      <c s="25" t="s">
        <v>150</v>
      </c>
      <c>
        <f>(M660*21)/100</f>
      </c>
      <c t="s">
        <v>47</v>
      </c>
    </row>
    <row r="661" spans="1:5" ht="12.75" customHeight="1">
      <c r="A661" s="29" t="s">
        <v>48</v>
      </c>
      <c r="E661" s="30" t="s">
        <v>809</v>
      </c>
    </row>
    <row r="662" spans="1:5" ht="12.75" customHeight="1">
      <c r="A662" s="29" t="s">
        <v>49</v>
      </c>
      <c r="E662" s="31" t="s">
        <v>43</v>
      </c>
    </row>
    <row r="663" spans="5:5" ht="12.75" customHeight="1">
      <c r="E663" s="30" t="s">
        <v>43</v>
      </c>
    </row>
    <row r="664" spans="1:16" ht="12.75" customHeight="1">
      <c r="A664" t="s">
        <v>40</v>
      </c>
      <c s="6" t="s">
        <v>61</v>
      </c>
      <c s="6" t="s">
        <v>810</v>
      </c>
      <c t="s">
        <v>43</v>
      </c>
      <c s="24" t="s">
        <v>811</v>
      </c>
      <c s="25" t="s">
        <v>805</v>
      </c>
      <c s="26">
        <v>3</v>
      </c>
      <c s="25">
        <v>0</v>
      </c>
      <c s="25">
        <f>ROUND(G664*H664,6)</f>
      </c>
      <c r="L664" s="27">
        <v>0</v>
      </c>
      <c s="28">
        <f>ROUND(ROUND(L664,2)*ROUND(G664,3),2)</f>
      </c>
      <c s="25" t="s">
        <v>150</v>
      </c>
      <c>
        <f>(M664*21)/100</f>
      </c>
      <c t="s">
        <v>47</v>
      </c>
    </row>
    <row r="665" spans="1:5" ht="12.75" customHeight="1">
      <c r="A665" s="29" t="s">
        <v>48</v>
      </c>
      <c r="E665" s="30" t="s">
        <v>811</v>
      </c>
    </row>
    <row r="666" spans="1:5" ht="12.75" customHeight="1">
      <c r="A666" s="29" t="s">
        <v>49</v>
      </c>
      <c r="E666" s="31" t="s">
        <v>43</v>
      </c>
    </row>
    <row r="667" spans="5:5" ht="12.75" customHeight="1">
      <c r="E667" s="30" t="s">
        <v>43</v>
      </c>
    </row>
    <row r="668" spans="1:16" ht="12.75" customHeight="1">
      <c r="A668" t="s">
        <v>40</v>
      </c>
      <c s="6" t="s">
        <v>65</v>
      </c>
      <c s="6" t="s">
        <v>812</v>
      </c>
      <c t="s">
        <v>43</v>
      </c>
      <c s="24" t="s">
        <v>813</v>
      </c>
      <c s="25" t="s">
        <v>805</v>
      </c>
      <c s="26">
        <v>1</v>
      </c>
      <c s="25">
        <v>0</v>
      </c>
      <c s="25">
        <f>ROUND(G668*H668,6)</f>
      </c>
      <c r="L668" s="27">
        <v>0</v>
      </c>
      <c s="28">
        <f>ROUND(ROUND(L668,2)*ROUND(G668,3),2)</f>
      </c>
      <c s="25" t="s">
        <v>150</v>
      </c>
      <c>
        <f>(M668*21)/100</f>
      </c>
      <c t="s">
        <v>47</v>
      </c>
    </row>
    <row r="669" spans="1:5" ht="12.75" customHeight="1">
      <c r="A669" s="29" t="s">
        <v>48</v>
      </c>
      <c r="E669" s="30" t="s">
        <v>813</v>
      </c>
    </row>
    <row r="670" spans="1:5" ht="12.75" customHeight="1">
      <c r="A670" s="29" t="s">
        <v>49</v>
      </c>
      <c r="E670" s="31" t="s">
        <v>43</v>
      </c>
    </row>
    <row r="671" spans="5:5" ht="12.75" customHeight="1">
      <c r="E671" s="30" t="s">
        <v>43</v>
      </c>
    </row>
    <row r="672" spans="1:16" ht="12.75" customHeight="1">
      <c r="A672" t="s">
        <v>40</v>
      </c>
      <c s="6" t="s">
        <v>70</v>
      </c>
      <c s="6" t="s">
        <v>814</v>
      </c>
      <c t="s">
        <v>43</v>
      </c>
      <c s="24" t="s">
        <v>815</v>
      </c>
      <c s="25" t="s">
        <v>805</v>
      </c>
      <c s="26">
        <v>1</v>
      </c>
      <c s="25">
        <v>0</v>
      </c>
      <c s="25">
        <f>ROUND(G672*H672,6)</f>
      </c>
      <c r="L672" s="27">
        <v>0</v>
      </c>
      <c s="28">
        <f>ROUND(ROUND(L672,2)*ROUND(G672,3),2)</f>
      </c>
      <c s="25" t="s">
        <v>150</v>
      </c>
      <c>
        <f>(M672*21)/100</f>
      </c>
      <c t="s">
        <v>47</v>
      </c>
    </row>
    <row r="673" spans="1:5" ht="12.75" customHeight="1">
      <c r="A673" s="29" t="s">
        <v>48</v>
      </c>
      <c r="E673" s="30" t="s">
        <v>815</v>
      </c>
    </row>
    <row r="674" spans="1:5" ht="12.75" customHeight="1">
      <c r="A674" s="29" t="s">
        <v>49</v>
      </c>
      <c r="E674" s="31" t="s">
        <v>43</v>
      </c>
    </row>
    <row r="675" spans="5:5" ht="12.75" customHeight="1">
      <c r="E675" s="30" t="s">
        <v>43</v>
      </c>
    </row>
    <row r="676" spans="1:16" ht="12.75" customHeight="1">
      <c r="A676" t="s">
        <v>40</v>
      </c>
      <c s="6" t="s">
        <v>73</v>
      </c>
      <c s="6" t="s">
        <v>816</v>
      </c>
      <c t="s">
        <v>43</v>
      </c>
      <c s="24" t="s">
        <v>817</v>
      </c>
      <c s="25" t="s">
        <v>805</v>
      </c>
      <c s="26">
        <v>1</v>
      </c>
      <c s="25">
        <v>0</v>
      </c>
      <c s="25">
        <f>ROUND(G676*H676,6)</f>
      </c>
      <c r="L676" s="27">
        <v>0</v>
      </c>
      <c s="28">
        <f>ROUND(ROUND(L676,2)*ROUND(G676,3),2)</f>
      </c>
      <c s="25" t="s">
        <v>150</v>
      </c>
      <c>
        <f>(M676*21)/100</f>
      </c>
      <c t="s">
        <v>47</v>
      </c>
    </row>
    <row r="677" spans="1:5" ht="12.75" customHeight="1">
      <c r="A677" s="29" t="s">
        <v>48</v>
      </c>
      <c r="E677" s="30" t="s">
        <v>817</v>
      </c>
    </row>
    <row r="678" spans="1:5" ht="12.75" customHeight="1">
      <c r="A678" s="29" t="s">
        <v>49</v>
      </c>
      <c r="E678" s="31" t="s">
        <v>43</v>
      </c>
    </row>
    <row r="679" spans="5:5" ht="12.75" customHeight="1">
      <c r="E679" s="30" t="s">
        <v>43</v>
      </c>
    </row>
    <row r="680" spans="1:16" ht="12.75" customHeight="1">
      <c r="A680" t="s">
        <v>40</v>
      </c>
      <c s="6" t="s">
        <v>76</v>
      </c>
      <c s="6" t="s">
        <v>818</v>
      </c>
      <c t="s">
        <v>43</v>
      </c>
      <c s="24" t="s">
        <v>819</v>
      </c>
      <c s="25" t="s">
        <v>805</v>
      </c>
      <c s="26">
        <v>2</v>
      </c>
      <c s="25">
        <v>0</v>
      </c>
      <c s="25">
        <f>ROUND(G680*H680,6)</f>
      </c>
      <c r="L680" s="27">
        <v>0</v>
      </c>
      <c s="28">
        <f>ROUND(ROUND(L680,2)*ROUND(G680,3),2)</f>
      </c>
      <c s="25" t="s">
        <v>150</v>
      </c>
      <c>
        <f>(M680*21)/100</f>
      </c>
      <c t="s">
        <v>47</v>
      </c>
    </row>
    <row r="681" spans="1:5" ht="12.75" customHeight="1">
      <c r="A681" s="29" t="s">
        <v>48</v>
      </c>
      <c r="E681" s="30" t="s">
        <v>819</v>
      </c>
    </row>
    <row r="682" spans="1:5" ht="12.75" customHeight="1">
      <c r="A682" s="29" t="s">
        <v>49</v>
      </c>
      <c r="E682" s="31" t="s">
        <v>43</v>
      </c>
    </row>
    <row r="683" spans="5:5" ht="12.75" customHeight="1">
      <c r="E683" s="30" t="s">
        <v>43</v>
      </c>
    </row>
    <row r="684" spans="1:16" ht="12.75" customHeight="1">
      <c r="A684" t="s">
        <v>40</v>
      </c>
      <c s="6" t="s">
        <v>80</v>
      </c>
      <c s="6" t="s">
        <v>820</v>
      </c>
      <c t="s">
        <v>43</v>
      </c>
      <c s="24" t="s">
        <v>821</v>
      </c>
      <c s="25" t="s">
        <v>805</v>
      </c>
      <c s="26">
        <v>2</v>
      </c>
      <c s="25">
        <v>0</v>
      </c>
      <c s="25">
        <f>ROUND(G684*H684,6)</f>
      </c>
      <c r="L684" s="27">
        <v>0</v>
      </c>
      <c s="28">
        <f>ROUND(ROUND(L684,2)*ROUND(G684,3),2)</f>
      </c>
      <c s="25" t="s">
        <v>150</v>
      </c>
      <c>
        <f>(M684*21)/100</f>
      </c>
      <c t="s">
        <v>47</v>
      </c>
    </row>
    <row r="685" spans="1:5" ht="12.75" customHeight="1">
      <c r="A685" s="29" t="s">
        <v>48</v>
      </c>
      <c r="E685" s="30" t="s">
        <v>821</v>
      </c>
    </row>
    <row r="686" spans="1:5" ht="12.75" customHeight="1">
      <c r="A686" s="29" t="s">
        <v>49</v>
      </c>
      <c r="E686" s="31" t="s">
        <v>43</v>
      </c>
    </row>
    <row r="687" spans="5:5" ht="12.75" customHeight="1">
      <c r="E687" s="30" t="s">
        <v>43</v>
      </c>
    </row>
    <row r="688" spans="1:16" ht="12.75" customHeight="1">
      <c r="A688" t="s">
        <v>40</v>
      </c>
      <c s="6" t="s">
        <v>83</v>
      </c>
      <c s="6" t="s">
        <v>822</v>
      </c>
      <c t="s">
        <v>43</v>
      </c>
      <c s="24" t="s">
        <v>823</v>
      </c>
      <c s="25" t="s">
        <v>805</v>
      </c>
      <c s="26">
        <v>2</v>
      </c>
      <c s="25">
        <v>0</v>
      </c>
      <c s="25">
        <f>ROUND(G688*H688,6)</f>
      </c>
      <c r="L688" s="27">
        <v>0</v>
      </c>
      <c s="28">
        <f>ROUND(ROUND(L688,2)*ROUND(G688,3),2)</f>
      </c>
      <c s="25" t="s">
        <v>150</v>
      </c>
      <c>
        <f>(M688*21)/100</f>
      </c>
      <c t="s">
        <v>47</v>
      </c>
    </row>
    <row r="689" spans="1:5" ht="12.75" customHeight="1">
      <c r="A689" s="29" t="s">
        <v>48</v>
      </c>
      <c r="E689" s="30" t="s">
        <v>823</v>
      </c>
    </row>
    <row r="690" spans="1:5" ht="12.75" customHeight="1">
      <c r="A690" s="29" t="s">
        <v>49</v>
      </c>
      <c r="E690" s="31" t="s">
        <v>43</v>
      </c>
    </row>
    <row r="691" spans="5:5" ht="12.75" customHeight="1">
      <c r="E691" s="30" t="s">
        <v>43</v>
      </c>
    </row>
    <row r="692" spans="1:16" ht="12.75" customHeight="1">
      <c r="A692" t="s">
        <v>40</v>
      </c>
      <c s="6" t="s">
        <v>88</v>
      </c>
      <c s="6" t="s">
        <v>824</v>
      </c>
      <c t="s">
        <v>43</v>
      </c>
      <c s="24" t="s">
        <v>825</v>
      </c>
      <c s="25" t="s">
        <v>826</v>
      </c>
      <c s="26">
        <v>4.5</v>
      </c>
      <c s="25">
        <v>0</v>
      </c>
      <c s="25">
        <f>ROUND(G692*H692,6)</f>
      </c>
      <c r="L692" s="27">
        <v>0</v>
      </c>
      <c s="28">
        <f>ROUND(ROUND(L692,2)*ROUND(G692,3),2)</f>
      </c>
      <c s="25" t="s">
        <v>150</v>
      </c>
      <c>
        <f>(M692*21)/100</f>
      </c>
      <c t="s">
        <v>47</v>
      </c>
    </row>
    <row r="693" spans="1:5" ht="12.75" customHeight="1">
      <c r="A693" s="29" t="s">
        <v>48</v>
      </c>
      <c r="E693" s="30" t="s">
        <v>825</v>
      </c>
    </row>
    <row r="694" spans="1:5" ht="12.75" customHeight="1">
      <c r="A694" s="29" t="s">
        <v>49</v>
      </c>
      <c r="E694" s="31" t="s">
        <v>43</v>
      </c>
    </row>
    <row r="695" spans="5:5" ht="12.75" customHeight="1">
      <c r="E695" s="30" t="s">
        <v>43</v>
      </c>
    </row>
    <row r="696" spans="1:16" ht="12.75" customHeight="1">
      <c r="A696" t="s">
        <v>40</v>
      </c>
      <c s="6" t="s">
        <v>95</v>
      </c>
      <c s="6" t="s">
        <v>827</v>
      </c>
      <c t="s">
        <v>43</v>
      </c>
      <c s="24" t="s">
        <v>828</v>
      </c>
      <c s="25" t="s">
        <v>826</v>
      </c>
      <c s="26">
        <v>4.5</v>
      </c>
      <c s="25">
        <v>0</v>
      </c>
      <c s="25">
        <f>ROUND(G696*H696,6)</f>
      </c>
      <c r="L696" s="27">
        <v>0</v>
      </c>
      <c s="28">
        <f>ROUND(ROUND(L696,2)*ROUND(G696,3),2)</f>
      </c>
      <c s="25" t="s">
        <v>150</v>
      </c>
      <c>
        <f>(M696*21)/100</f>
      </c>
      <c t="s">
        <v>47</v>
      </c>
    </row>
    <row r="697" spans="1:5" ht="12.75" customHeight="1">
      <c r="A697" s="29" t="s">
        <v>48</v>
      </c>
      <c r="E697" s="30" t="s">
        <v>828</v>
      </c>
    </row>
    <row r="698" spans="1:5" ht="12.75" customHeight="1">
      <c r="A698" s="29" t="s">
        <v>49</v>
      </c>
      <c r="E698" s="31" t="s">
        <v>43</v>
      </c>
    </row>
    <row r="699" spans="5:5" ht="12.75" customHeight="1">
      <c r="E699" s="30" t="s">
        <v>43</v>
      </c>
    </row>
    <row r="700" spans="1:13" ht="12.75" customHeight="1">
      <c r="A700" t="s">
        <v>37</v>
      </c>
      <c r="C700" s="7" t="s">
        <v>47</v>
      </c>
      <c r="E700" s="32" t="s">
        <v>829</v>
      </c>
      <c r="J700" s="28">
        <f>0</f>
      </c>
      <c s="28">
        <f>0</f>
      </c>
      <c s="28">
        <f>0+L701+L705+L709+L713+L717+L721+L725+L729+L733+L737+L741+L745+L749</f>
      </c>
      <c s="28">
        <f>0+M701+M705+M709+M713+M717+M721+M725+M729+M733+M737+M741+M745+M749</f>
      </c>
    </row>
    <row r="701" spans="1:16" ht="12.75" customHeight="1">
      <c r="A701" t="s">
        <v>40</v>
      </c>
      <c s="6" t="s">
        <v>99</v>
      </c>
      <c s="6" t="s">
        <v>830</v>
      </c>
      <c t="s">
        <v>43</v>
      </c>
      <c s="24" t="s">
        <v>804</v>
      </c>
      <c s="25" t="s">
        <v>805</v>
      </c>
      <c s="26">
        <v>1</v>
      </c>
      <c s="25">
        <v>0</v>
      </c>
      <c s="25">
        <f>ROUND(G701*H701,6)</f>
      </c>
      <c r="L701" s="27">
        <v>0</v>
      </c>
      <c s="28">
        <f>ROUND(ROUND(L701,2)*ROUND(G701,3),2)</f>
      </c>
      <c s="25" t="s">
        <v>150</v>
      </c>
      <c>
        <f>(M701*21)/100</f>
      </c>
      <c t="s">
        <v>47</v>
      </c>
    </row>
    <row r="702" spans="1:5" ht="12.75" customHeight="1">
      <c r="A702" s="29" t="s">
        <v>48</v>
      </c>
      <c r="E702" s="30" t="s">
        <v>804</v>
      </c>
    </row>
    <row r="703" spans="1:5" ht="12.75" customHeight="1">
      <c r="A703" s="29" t="s">
        <v>49</v>
      </c>
      <c r="E703" s="31" t="s">
        <v>43</v>
      </c>
    </row>
    <row r="704" spans="5:5" ht="12.75" customHeight="1">
      <c r="E704" s="30" t="s">
        <v>43</v>
      </c>
    </row>
    <row r="705" spans="1:16" ht="12.75" customHeight="1">
      <c r="A705" t="s">
        <v>40</v>
      </c>
      <c s="6" t="s">
        <v>179</v>
      </c>
      <c s="6" t="s">
        <v>831</v>
      </c>
      <c t="s">
        <v>43</v>
      </c>
      <c s="24" t="s">
        <v>807</v>
      </c>
      <c s="25" t="s">
        <v>805</v>
      </c>
      <c s="26">
        <v>1</v>
      </c>
      <c s="25">
        <v>0</v>
      </c>
      <c s="25">
        <f>ROUND(G705*H705,6)</f>
      </c>
      <c r="L705" s="27">
        <v>0</v>
      </c>
      <c s="28">
        <f>ROUND(ROUND(L705,2)*ROUND(G705,3),2)</f>
      </c>
      <c s="25" t="s">
        <v>150</v>
      </c>
      <c>
        <f>(M705*21)/100</f>
      </c>
      <c t="s">
        <v>47</v>
      </c>
    </row>
    <row r="706" spans="1:5" ht="12.75" customHeight="1">
      <c r="A706" s="29" t="s">
        <v>48</v>
      </c>
      <c r="E706" s="30" t="s">
        <v>807</v>
      </c>
    </row>
    <row r="707" spans="1:5" ht="12.75" customHeight="1">
      <c r="A707" s="29" t="s">
        <v>49</v>
      </c>
      <c r="E707" s="31" t="s">
        <v>43</v>
      </c>
    </row>
    <row r="708" spans="5:5" ht="12.75" customHeight="1">
      <c r="E708" s="30" t="s">
        <v>43</v>
      </c>
    </row>
    <row r="709" spans="1:16" ht="12.75" customHeight="1">
      <c r="A709" t="s">
        <v>40</v>
      </c>
      <c s="6" t="s">
        <v>185</v>
      </c>
      <c s="6" t="s">
        <v>832</v>
      </c>
      <c t="s">
        <v>43</v>
      </c>
      <c s="24" t="s">
        <v>809</v>
      </c>
      <c s="25" t="s">
        <v>805</v>
      </c>
      <c s="26">
        <v>2</v>
      </c>
      <c s="25">
        <v>0</v>
      </c>
      <c s="25">
        <f>ROUND(G709*H709,6)</f>
      </c>
      <c r="L709" s="27">
        <v>0</v>
      </c>
      <c s="28">
        <f>ROUND(ROUND(L709,2)*ROUND(G709,3),2)</f>
      </c>
      <c s="25" t="s">
        <v>150</v>
      </c>
      <c>
        <f>(M709*21)/100</f>
      </c>
      <c t="s">
        <v>47</v>
      </c>
    </row>
    <row r="710" spans="1:5" ht="12.75" customHeight="1">
      <c r="A710" s="29" t="s">
        <v>48</v>
      </c>
      <c r="E710" s="30" t="s">
        <v>809</v>
      </c>
    </row>
    <row r="711" spans="1:5" ht="12.75" customHeight="1">
      <c r="A711" s="29" t="s">
        <v>49</v>
      </c>
      <c r="E711" s="31" t="s">
        <v>43</v>
      </c>
    </row>
    <row r="712" spans="5:5" ht="12.75" customHeight="1">
      <c r="E712" s="30" t="s">
        <v>43</v>
      </c>
    </row>
    <row r="713" spans="1:16" ht="12.75" customHeight="1">
      <c r="A713" t="s">
        <v>40</v>
      </c>
      <c s="6" t="s">
        <v>191</v>
      </c>
      <c s="6" t="s">
        <v>833</v>
      </c>
      <c t="s">
        <v>43</v>
      </c>
      <c s="24" t="s">
        <v>811</v>
      </c>
      <c s="25" t="s">
        <v>805</v>
      </c>
      <c s="26">
        <v>3</v>
      </c>
      <c s="25">
        <v>0</v>
      </c>
      <c s="25">
        <f>ROUND(G713*H713,6)</f>
      </c>
      <c r="L713" s="27">
        <v>0</v>
      </c>
      <c s="28">
        <f>ROUND(ROUND(L713,2)*ROUND(G713,3),2)</f>
      </c>
      <c s="25" t="s">
        <v>150</v>
      </c>
      <c>
        <f>(M713*21)/100</f>
      </c>
      <c t="s">
        <v>47</v>
      </c>
    </row>
    <row r="714" spans="1:5" ht="12.75" customHeight="1">
      <c r="A714" s="29" t="s">
        <v>48</v>
      </c>
      <c r="E714" s="30" t="s">
        <v>811</v>
      </c>
    </row>
    <row r="715" spans="1:5" ht="12.75" customHeight="1">
      <c r="A715" s="29" t="s">
        <v>49</v>
      </c>
      <c r="E715" s="31" t="s">
        <v>43</v>
      </c>
    </row>
    <row r="716" spans="5:5" ht="12.75" customHeight="1">
      <c r="E716" s="30" t="s">
        <v>43</v>
      </c>
    </row>
    <row r="717" spans="1:16" ht="12.75" customHeight="1">
      <c r="A717" t="s">
        <v>40</v>
      </c>
      <c s="6" t="s">
        <v>143</v>
      </c>
      <c s="6" t="s">
        <v>834</v>
      </c>
      <c t="s">
        <v>43</v>
      </c>
      <c s="24" t="s">
        <v>813</v>
      </c>
      <c s="25" t="s">
        <v>805</v>
      </c>
      <c s="26">
        <v>1</v>
      </c>
      <c s="25">
        <v>0</v>
      </c>
      <c s="25">
        <f>ROUND(G717*H717,6)</f>
      </c>
      <c r="L717" s="27">
        <v>0</v>
      </c>
      <c s="28">
        <f>ROUND(ROUND(L717,2)*ROUND(G717,3),2)</f>
      </c>
      <c s="25" t="s">
        <v>150</v>
      </c>
      <c>
        <f>(M717*21)/100</f>
      </c>
      <c t="s">
        <v>47</v>
      </c>
    </row>
    <row r="718" spans="1:5" ht="12.75" customHeight="1">
      <c r="A718" s="29" t="s">
        <v>48</v>
      </c>
      <c r="E718" s="30" t="s">
        <v>813</v>
      </c>
    </row>
    <row r="719" spans="1:5" ht="12.75" customHeight="1">
      <c r="A719" s="29" t="s">
        <v>49</v>
      </c>
      <c r="E719" s="31" t="s">
        <v>43</v>
      </c>
    </row>
    <row r="720" spans="5:5" ht="12.75" customHeight="1">
      <c r="E720" s="30" t="s">
        <v>43</v>
      </c>
    </row>
    <row r="721" spans="1:16" ht="12.75" customHeight="1">
      <c r="A721" t="s">
        <v>40</v>
      </c>
      <c s="6" t="s">
        <v>139</v>
      </c>
      <c s="6" t="s">
        <v>835</v>
      </c>
      <c t="s">
        <v>43</v>
      </c>
      <c s="24" t="s">
        <v>815</v>
      </c>
      <c s="25" t="s">
        <v>805</v>
      </c>
      <c s="26">
        <v>1</v>
      </c>
      <c s="25">
        <v>0</v>
      </c>
      <c s="25">
        <f>ROUND(G721*H721,6)</f>
      </c>
      <c r="L721" s="27">
        <v>0</v>
      </c>
      <c s="28">
        <f>ROUND(ROUND(L721,2)*ROUND(G721,3),2)</f>
      </c>
      <c s="25" t="s">
        <v>150</v>
      </c>
      <c>
        <f>(M721*21)/100</f>
      </c>
      <c t="s">
        <v>47</v>
      </c>
    </row>
    <row r="722" spans="1:5" ht="12.75" customHeight="1">
      <c r="A722" s="29" t="s">
        <v>48</v>
      </c>
      <c r="E722" s="30" t="s">
        <v>815</v>
      </c>
    </row>
    <row r="723" spans="1:5" ht="12.75" customHeight="1">
      <c r="A723" s="29" t="s">
        <v>49</v>
      </c>
      <c r="E723" s="31" t="s">
        <v>43</v>
      </c>
    </row>
    <row r="724" spans="5:5" ht="12.75" customHeight="1">
      <c r="E724" s="30" t="s">
        <v>43</v>
      </c>
    </row>
    <row r="725" spans="1:16" ht="12.75" customHeight="1">
      <c r="A725" t="s">
        <v>40</v>
      </c>
      <c s="6" t="s">
        <v>147</v>
      </c>
      <c s="6" t="s">
        <v>836</v>
      </c>
      <c t="s">
        <v>43</v>
      </c>
      <c s="24" t="s">
        <v>817</v>
      </c>
      <c s="25" t="s">
        <v>805</v>
      </c>
      <c s="26">
        <v>1</v>
      </c>
      <c s="25">
        <v>0</v>
      </c>
      <c s="25">
        <f>ROUND(G725*H725,6)</f>
      </c>
      <c r="L725" s="27">
        <v>0</v>
      </c>
      <c s="28">
        <f>ROUND(ROUND(L725,2)*ROUND(G725,3),2)</f>
      </c>
      <c s="25" t="s">
        <v>150</v>
      </c>
      <c>
        <f>(M725*21)/100</f>
      </c>
      <c t="s">
        <v>47</v>
      </c>
    </row>
    <row r="726" spans="1:5" ht="12.75" customHeight="1">
      <c r="A726" s="29" t="s">
        <v>48</v>
      </c>
      <c r="E726" s="30" t="s">
        <v>817</v>
      </c>
    </row>
    <row r="727" spans="1:5" ht="12.75" customHeight="1">
      <c r="A727" s="29" t="s">
        <v>49</v>
      </c>
      <c r="E727" s="31" t="s">
        <v>43</v>
      </c>
    </row>
    <row r="728" spans="5:5" ht="12.75" customHeight="1">
      <c r="E728" s="30" t="s">
        <v>43</v>
      </c>
    </row>
    <row r="729" spans="1:16" ht="12.75" customHeight="1">
      <c r="A729" t="s">
        <v>40</v>
      </c>
      <c s="6" t="s">
        <v>637</v>
      </c>
      <c s="6" t="s">
        <v>837</v>
      </c>
      <c t="s">
        <v>43</v>
      </c>
      <c s="24" t="s">
        <v>819</v>
      </c>
      <c s="25" t="s">
        <v>805</v>
      </c>
      <c s="26">
        <v>2</v>
      </c>
      <c s="25">
        <v>0</v>
      </c>
      <c s="25">
        <f>ROUND(G729*H729,6)</f>
      </c>
      <c r="L729" s="27">
        <v>0</v>
      </c>
      <c s="28">
        <f>ROUND(ROUND(L729,2)*ROUND(G729,3),2)</f>
      </c>
      <c s="25" t="s">
        <v>150</v>
      </c>
      <c>
        <f>(M729*21)/100</f>
      </c>
      <c t="s">
        <v>47</v>
      </c>
    </row>
    <row r="730" spans="1:5" ht="12.75" customHeight="1">
      <c r="A730" s="29" t="s">
        <v>48</v>
      </c>
      <c r="E730" s="30" t="s">
        <v>819</v>
      </c>
    </row>
    <row r="731" spans="1:5" ht="12.75" customHeight="1">
      <c r="A731" s="29" t="s">
        <v>49</v>
      </c>
      <c r="E731" s="31" t="s">
        <v>43</v>
      </c>
    </row>
    <row r="732" spans="5:5" ht="12.75" customHeight="1">
      <c r="E732" s="30" t="s">
        <v>43</v>
      </c>
    </row>
    <row r="733" spans="1:16" ht="12.75" customHeight="1">
      <c r="A733" t="s">
        <v>40</v>
      </c>
      <c s="6" t="s">
        <v>644</v>
      </c>
      <c s="6" t="s">
        <v>838</v>
      </c>
      <c t="s">
        <v>43</v>
      </c>
      <c s="24" t="s">
        <v>821</v>
      </c>
      <c s="25" t="s">
        <v>805</v>
      </c>
      <c s="26">
        <v>2</v>
      </c>
      <c s="25">
        <v>0</v>
      </c>
      <c s="25">
        <f>ROUND(G733*H733,6)</f>
      </c>
      <c r="L733" s="27">
        <v>0</v>
      </c>
      <c s="28">
        <f>ROUND(ROUND(L733,2)*ROUND(G733,3),2)</f>
      </c>
      <c s="25" t="s">
        <v>150</v>
      </c>
      <c>
        <f>(M733*21)/100</f>
      </c>
      <c t="s">
        <v>47</v>
      </c>
    </row>
    <row r="734" spans="1:5" ht="12.75" customHeight="1">
      <c r="A734" s="29" t="s">
        <v>48</v>
      </c>
      <c r="E734" s="30" t="s">
        <v>821</v>
      </c>
    </row>
    <row r="735" spans="1:5" ht="12.75" customHeight="1">
      <c r="A735" s="29" t="s">
        <v>49</v>
      </c>
      <c r="E735" s="31" t="s">
        <v>43</v>
      </c>
    </row>
    <row r="736" spans="5:5" ht="12.75" customHeight="1">
      <c r="E736" s="30" t="s">
        <v>43</v>
      </c>
    </row>
    <row r="737" spans="1:16" ht="12.75" customHeight="1">
      <c r="A737" t="s">
        <v>40</v>
      </c>
      <c s="6" t="s">
        <v>651</v>
      </c>
      <c s="6" t="s">
        <v>839</v>
      </c>
      <c t="s">
        <v>43</v>
      </c>
      <c s="24" t="s">
        <v>823</v>
      </c>
      <c s="25" t="s">
        <v>805</v>
      </c>
      <c s="26">
        <v>2</v>
      </c>
      <c s="25">
        <v>0</v>
      </c>
      <c s="25">
        <f>ROUND(G737*H737,6)</f>
      </c>
      <c r="L737" s="27">
        <v>0</v>
      </c>
      <c s="28">
        <f>ROUND(ROUND(L737,2)*ROUND(G737,3),2)</f>
      </c>
      <c s="25" t="s">
        <v>150</v>
      </c>
      <c>
        <f>(M737*21)/100</f>
      </c>
      <c t="s">
        <v>47</v>
      </c>
    </row>
    <row r="738" spans="1:5" ht="12.75" customHeight="1">
      <c r="A738" s="29" t="s">
        <v>48</v>
      </c>
      <c r="E738" s="30" t="s">
        <v>823</v>
      </c>
    </row>
    <row r="739" spans="1:5" ht="12.75" customHeight="1">
      <c r="A739" s="29" t="s">
        <v>49</v>
      </c>
      <c r="E739" s="31" t="s">
        <v>43</v>
      </c>
    </row>
    <row r="740" spans="5:5" ht="12.75" customHeight="1">
      <c r="E740" s="30" t="s">
        <v>43</v>
      </c>
    </row>
    <row r="741" spans="1:16" ht="12.75" customHeight="1">
      <c r="A741" t="s">
        <v>40</v>
      </c>
      <c s="6" t="s">
        <v>656</v>
      </c>
      <c s="6" t="s">
        <v>840</v>
      </c>
      <c t="s">
        <v>43</v>
      </c>
      <c s="24" t="s">
        <v>825</v>
      </c>
      <c s="25" t="s">
        <v>826</v>
      </c>
      <c s="26">
        <v>4.5</v>
      </c>
      <c s="25">
        <v>0</v>
      </c>
      <c s="25">
        <f>ROUND(G741*H741,6)</f>
      </c>
      <c r="L741" s="27">
        <v>0</v>
      </c>
      <c s="28">
        <f>ROUND(ROUND(L741,2)*ROUND(G741,3),2)</f>
      </c>
      <c s="25" t="s">
        <v>150</v>
      </c>
      <c>
        <f>(M741*21)/100</f>
      </c>
      <c t="s">
        <v>47</v>
      </c>
    </row>
    <row r="742" spans="1:5" ht="12.75" customHeight="1">
      <c r="A742" s="29" t="s">
        <v>48</v>
      </c>
      <c r="E742" s="30" t="s">
        <v>825</v>
      </c>
    </row>
    <row r="743" spans="1:5" ht="12.75" customHeight="1">
      <c r="A743" s="29" t="s">
        <v>49</v>
      </c>
      <c r="E743" s="31" t="s">
        <v>43</v>
      </c>
    </row>
    <row r="744" spans="5:5" ht="12.75" customHeight="1">
      <c r="E744" s="30" t="s">
        <v>43</v>
      </c>
    </row>
    <row r="745" spans="1:16" ht="12.75" customHeight="1">
      <c r="A745" t="s">
        <v>40</v>
      </c>
      <c s="6" t="s">
        <v>205</v>
      </c>
      <c s="6" t="s">
        <v>841</v>
      </c>
      <c t="s">
        <v>43</v>
      </c>
      <c s="24" t="s">
        <v>828</v>
      </c>
      <c s="25" t="s">
        <v>826</v>
      </c>
      <c s="26">
        <v>4.5</v>
      </c>
      <c s="25">
        <v>0</v>
      </c>
      <c s="25">
        <f>ROUND(G745*H745,6)</f>
      </c>
      <c r="L745" s="27">
        <v>0</v>
      </c>
      <c s="28">
        <f>ROUND(ROUND(L745,2)*ROUND(G745,3),2)</f>
      </c>
      <c s="25" t="s">
        <v>150</v>
      </c>
      <c>
        <f>(M745*21)/100</f>
      </c>
      <c t="s">
        <v>47</v>
      </c>
    </row>
    <row r="746" spans="1:5" ht="12.75" customHeight="1">
      <c r="A746" s="29" t="s">
        <v>48</v>
      </c>
      <c r="E746" s="30" t="s">
        <v>828</v>
      </c>
    </row>
    <row r="747" spans="1:5" ht="12.75" customHeight="1">
      <c r="A747" s="29" t="s">
        <v>49</v>
      </c>
      <c r="E747" s="31" t="s">
        <v>43</v>
      </c>
    </row>
    <row r="748" spans="5:5" ht="12.75" customHeight="1">
      <c r="E748" s="30" t="s">
        <v>43</v>
      </c>
    </row>
    <row r="749" spans="1:16" ht="12.75" customHeight="1">
      <c r="A749" t="s">
        <v>40</v>
      </c>
      <c s="6" t="s">
        <v>211</v>
      </c>
      <c s="6" t="s">
        <v>842</v>
      </c>
      <c t="s">
        <v>43</v>
      </c>
      <c s="24" t="s">
        <v>843</v>
      </c>
      <c s="25" t="s">
        <v>708</v>
      </c>
      <c s="26">
        <v>30</v>
      </c>
      <c s="25">
        <v>0</v>
      </c>
      <c s="25">
        <f>ROUND(G749*H749,6)</f>
      </c>
      <c r="L749" s="27">
        <v>0</v>
      </c>
      <c s="28">
        <f>ROUND(ROUND(L749,2)*ROUND(G749,3),2)</f>
      </c>
      <c s="25" t="s">
        <v>150</v>
      </c>
      <c>
        <f>(M749*21)/100</f>
      </c>
      <c t="s">
        <v>47</v>
      </c>
    </row>
    <row r="750" spans="1:5" ht="12.75" customHeight="1">
      <c r="A750" s="29" t="s">
        <v>48</v>
      </c>
      <c r="E750" s="30" t="s">
        <v>843</v>
      </c>
    </row>
    <row r="751" spans="1:5" ht="12.75" customHeight="1">
      <c r="A751" s="29" t="s">
        <v>49</v>
      </c>
      <c r="E751" s="31" t="s">
        <v>43</v>
      </c>
    </row>
    <row r="752" spans="5:5" ht="12.75" customHeight="1">
      <c r="E752" s="30" t="s">
        <v>43</v>
      </c>
    </row>
    <row r="753" spans="1:13" ht="12.75" customHeight="1">
      <c r="A753" t="s">
        <v>37</v>
      </c>
      <c r="C753" s="7" t="s">
        <v>80</v>
      </c>
      <c r="E753" s="32" t="s">
        <v>844</v>
      </c>
      <c r="J753" s="28">
        <f>0</f>
      </c>
      <c s="28">
        <f>0</f>
      </c>
      <c s="28">
        <f>0+L754+L758+L762+L766+L770+L774+L778</f>
      </c>
      <c s="28">
        <f>0+M754+M758+M762+M766+M770+M774+M778</f>
      </c>
    </row>
    <row r="754" spans="1:16" ht="12.75" customHeight="1">
      <c r="A754" t="s">
        <v>40</v>
      </c>
      <c s="6" t="s">
        <v>216</v>
      </c>
      <c s="6" t="s">
        <v>845</v>
      </c>
      <c t="s">
        <v>43</v>
      </c>
      <c s="24" t="s">
        <v>846</v>
      </c>
      <c s="25" t="s">
        <v>847</v>
      </c>
      <c s="26">
        <v>2.5</v>
      </c>
      <c s="25">
        <v>0</v>
      </c>
      <c s="25">
        <f>ROUND(G754*H754,6)</f>
      </c>
      <c r="L754" s="27">
        <v>0</v>
      </c>
      <c s="28">
        <f>ROUND(ROUND(L754,2)*ROUND(G754,3),2)</f>
      </c>
      <c s="25" t="s">
        <v>150</v>
      </c>
      <c>
        <f>(M754*21)/100</f>
      </c>
      <c t="s">
        <v>47</v>
      </c>
    </row>
    <row r="755" spans="1:5" ht="12.75" customHeight="1">
      <c r="A755" s="29" t="s">
        <v>48</v>
      </c>
      <c r="E755" s="30" t="s">
        <v>846</v>
      </c>
    </row>
    <row r="756" spans="1:5" ht="12.75" customHeight="1">
      <c r="A756" s="29" t="s">
        <v>49</v>
      </c>
      <c r="E756" s="31" t="s">
        <v>43</v>
      </c>
    </row>
    <row r="757" spans="5:5" ht="12.75" customHeight="1">
      <c r="E757" s="30" t="s">
        <v>43</v>
      </c>
    </row>
    <row r="758" spans="1:16" ht="12.75" customHeight="1">
      <c r="A758" t="s">
        <v>40</v>
      </c>
      <c s="6" t="s">
        <v>221</v>
      </c>
      <c s="6" t="s">
        <v>848</v>
      </c>
      <c t="s">
        <v>43</v>
      </c>
      <c s="24" t="s">
        <v>849</v>
      </c>
      <c s="25" t="s">
        <v>847</v>
      </c>
      <c s="26">
        <v>5</v>
      </c>
      <c s="25">
        <v>0</v>
      </c>
      <c s="25">
        <f>ROUND(G758*H758,6)</f>
      </c>
      <c r="L758" s="27">
        <v>0</v>
      </c>
      <c s="28">
        <f>ROUND(ROUND(L758,2)*ROUND(G758,3),2)</f>
      </c>
      <c s="25" t="s">
        <v>150</v>
      </c>
      <c>
        <f>(M758*21)/100</f>
      </c>
      <c t="s">
        <v>47</v>
      </c>
    </row>
    <row r="759" spans="1:5" ht="12.75" customHeight="1">
      <c r="A759" s="29" t="s">
        <v>48</v>
      </c>
      <c r="E759" s="30" t="s">
        <v>849</v>
      </c>
    </row>
    <row r="760" spans="1:5" ht="12.75" customHeight="1">
      <c r="A760" s="29" t="s">
        <v>49</v>
      </c>
      <c r="E760" s="31" t="s">
        <v>43</v>
      </c>
    </row>
    <row r="761" spans="5:5" ht="12.75" customHeight="1">
      <c r="E761" s="30" t="s">
        <v>43</v>
      </c>
    </row>
    <row r="762" spans="1:16" ht="12.75" customHeight="1">
      <c r="A762" t="s">
        <v>40</v>
      </c>
      <c s="6" t="s">
        <v>199</v>
      </c>
      <c s="6" t="s">
        <v>850</v>
      </c>
      <c t="s">
        <v>43</v>
      </c>
      <c s="24" t="s">
        <v>851</v>
      </c>
      <c s="25" t="s">
        <v>847</v>
      </c>
      <c s="26">
        <v>5</v>
      </c>
      <c s="25">
        <v>0</v>
      </c>
      <c s="25">
        <f>ROUND(G762*H762,6)</f>
      </c>
      <c r="L762" s="27">
        <v>0</v>
      </c>
      <c s="28">
        <f>ROUND(ROUND(L762,2)*ROUND(G762,3),2)</f>
      </c>
      <c s="25" t="s">
        <v>150</v>
      </c>
      <c>
        <f>(M762*21)/100</f>
      </c>
      <c t="s">
        <v>47</v>
      </c>
    </row>
    <row r="763" spans="1:5" ht="12.75" customHeight="1">
      <c r="A763" s="29" t="s">
        <v>48</v>
      </c>
      <c r="E763" s="30" t="s">
        <v>851</v>
      </c>
    </row>
    <row r="764" spans="1:5" ht="12.75" customHeight="1">
      <c r="A764" s="29" t="s">
        <v>49</v>
      </c>
      <c r="E764" s="31" t="s">
        <v>43</v>
      </c>
    </row>
    <row r="765" spans="5:5" ht="12.75" customHeight="1">
      <c r="E765" s="30" t="s">
        <v>43</v>
      </c>
    </row>
    <row r="766" spans="1:16" ht="12.75" customHeight="1">
      <c r="A766" t="s">
        <v>40</v>
      </c>
      <c s="6" t="s">
        <v>226</v>
      </c>
      <c s="6" t="s">
        <v>852</v>
      </c>
      <c t="s">
        <v>43</v>
      </c>
      <c s="24" t="s">
        <v>853</v>
      </c>
      <c s="25" t="s">
        <v>847</v>
      </c>
      <c s="26">
        <v>1.5</v>
      </c>
      <c s="25">
        <v>0</v>
      </c>
      <c s="25">
        <f>ROUND(G766*H766,6)</f>
      </c>
      <c r="L766" s="27">
        <v>0</v>
      </c>
      <c s="28">
        <f>ROUND(ROUND(L766,2)*ROUND(G766,3),2)</f>
      </c>
      <c s="25" t="s">
        <v>150</v>
      </c>
      <c>
        <f>(M766*21)/100</f>
      </c>
      <c t="s">
        <v>47</v>
      </c>
    </row>
    <row r="767" spans="1:5" ht="12.75" customHeight="1">
      <c r="A767" s="29" t="s">
        <v>48</v>
      </c>
      <c r="E767" s="30" t="s">
        <v>853</v>
      </c>
    </row>
    <row r="768" spans="1:5" ht="12.75" customHeight="1">
      <c r="A768" s="29" t="s">
        <v>49</v>
      </c>
      <c r="E768" s="31" t="s">
        <v>43</v>
      </c>
    </row>
    <row r="769" spans="5:5" ht="12.75" customHeight="1">
      <c r="E769" s="30" t="s">
        <v>43</v>
      </c>
    </row>
    <row r="770" spans="1:16" ht="12.75" customHeight="1">
      <c r="A770" t="s">
        <v>40</v>
      </c>
      <c s="6" t="s">
        <v>231</v>
      </c>
      <c s="6" t="s">
        <v>854</v>
      </c>
      <c t="s">
        <v>43</v>
      </c>
      <c s="24" t="s">
        <v>855</v>
      </c>
      <c s="25" t="s">
        <v>847</v>
      </c>
      <c s="26">
        <v>1.5</v>
      </c>
      <c s="25">
        <v>0</v>
      </c>
      <c s="25">
        <f>ROUND(G770*H770,6)</f>
      </c>
      <c r="L770" s="27">
        <v>0</v>
      </c>
      <c s="28">
        <f>ROUND(ROUND(L770,2)*ROUND(G770,3),2)</f>
      </c>
      <c s="25" t="s">
        <v>150</v>
      </c>
      <c>
        <f>(M770*21)/100</f>
      </c>
      <c t="s">
        <v>47</v>
      </c>
    </row>
    <row r="771" spans="1:5" ht="12.75" customHeight="1">
      <c r="A771" s="29" t="s">
        <v>48</v>
      </c>
      <c r="E771" s="30" t="s">
        <v>855</v>
      </c>
    </row>
    <row r="772" spans="1:5" ht="12.75" customHeight="1">
      <c r="A772" s="29" t="s">
        <v>49</v>
      </c>
      <c r="E772" s="31" t="s">
        <v>43</v>
      </c>
    </row>
    <row r="773" spans="5:5" ht="12.75" customHeight="1">
      <c r="E773" s="30" t="s">
        <v>43</v>
      </c>
    </row>
    <row r="774" spans="1:16" ht="12.75" customHeight="1">
      <c r="A774" t="s">
        <v>40</v>
      </c>
      <c s="6" t="s">
        <v>235</v>
      </c>
      <c s="6" t="s">
        <v>856</v>
      </c>
      <c t="s">
        <v>43</v>
      </c>
      <c s="24" t="s">
        <v>857</v>
      </c>
      <c s="25" t="s">
        <v>57</v>
      </c>
      <c s="26">
        <v>2</v>
      </c>
      <c s="25">
        <v>0</v>
      </c>
      <c s="25">
        <f>ROUND(G774*H774,6)</f>
      </c>
      <c r="L774" s="27">
        <v>0</v>
      </c>
      <c s="28">
        <f>ROUND(ROUND(L774,2)*ROUND(G774,3),2)</f>
      </c>
      <c s="25" t="s">
        <v>150</v>
      </c>
      <c>
        <f>(M774*21)/100</f>
      </c>
      <c t="s">
        <v>47</v>
      </c>
    </row>
    <row r="775" spans="1:5" ht="12.75" customHeight="1">
      <c r="A775" s="29" t="s">
        <v>48</v>
      </c>
      <c r="E775" s="30" t="s">
        <v>857</v>
      </c>
    </row>
    <row r="776" spans="1:5" ht="12.75" customHeight="1">
      <c r="A776" s="29" t="s">
        <v>49</v>
      </c>
      <c r="E776" s="31" t="s">
        <v>43</v>
      </c>
    </row>
    <row r="777" spans="5:5" ht="12.75" customHeight="1">
      <c r="E777" s="30" t="s">
        <v>43</v>
      </c>
    </row>
    <row r="778" spans="1:16" ht="12.75" customHeight="1">
      <c r="A778" t="s">
        <v>40</v>
      </c>
      <c s="6" t="s">
        <v>202</v>
      </c>
      <c s="6" t="s">
        <v>858</v>
      </c>
      <c t="s">
        <v>43</v>
      </c>
      <c s="24" t="s">
        <v>859</v>
      </c>
      <c s="25" t="s">
        <v>847</v>
      </c>
      <c s="26">
        <v>1.5</v>
      </c>
      <c s="25">
        <v>0</v>
      </c>
      <c s="25">
        <f>ROUND(G778*H778,6)</f>
      </c>
      <c r="L778" s="27">
        <v>0</v>
      </c>
      <c s="28">
        <f>ROUND(ROUND(L778,2)*ROUND(G778,3),2)</f>
      </c>
      <c s="25" t="s">
        <v>150</v>
      </c>
      <c>
        <f>(M778*21)/100</f>
      </c>
      <c t="s">
        <v>47</v>
      </c>
    </row>
    <row r="779" spans="1:5" ht="12.75" customHeight="1">
      <c r="A779" s="29" t="s">
        <v>48</v>
      </c>
      <c r="E779" s="30" t="s">
        <v>859</v>
      </c>
    </row>
    <row r="780" spans="1:5" ht="12.75" customHeight="1">
      <c r="A780" s="29" t="s">
        <v>49</v>
      </c>
      <c r="E780" s="31" t="s">
        <v>43</v>
      </c>
    </row>
    <row r="781" spans="5:5" ht="12.75" customHeight="1">
      <c r="E781" s="30" t="s">
        <v>43</v>
      </c>
    </row>
    <row r="782" spans="1:13" ht="12.75" customHeight="1">
      <c r="A782" t="s">
        <v>104</v>
      </c>
      <c r="C782" s="7" t="s">
        <v>860</v>
      </c>
      <c r="E782" s="32" t="s">
        <v>861</v>
      </c>
      <c r="J782" s="28">
        <f>0+J783+J788+J793+J810+J835+J912+J1033+J1214+J1227+J1232+J1273</f>
      </c>
      <c s="28">
        <f>0+K783+K788+K793+K810+K835+K912+K1033+K1214+K1227+K1232+K1273</f>
      </c>
      <c s="28">
        <f>0+L783+L788+L793+L810+L835+L912+L1033+L1214+L1227+L1232+L1273</f>
      </c>
      <c s="28">
        <f>0+M783+M788+M793+M810+M835+M912+M1033+M1214+M1227+M1232+M1273</f>
      </c>
    </row>
    <row r="783" spans="1:13" ht="12.75" customHeight="1">
      <c r="A783" t="s">
        <v>37</v>
      </c>
      <c r="C783" s="7" t="s">
        <v>54</v>
      </c>
      <c r="E783" s="32" t="s">
        <v>107</v>
      </c>
      <c r="J783" s="28">
        <f>0</f>
      </c>
      <c s="28">
        <f>0</f>
      </c>
      <c s="28">
        <f>0+L784</f>
      </c>
      <c s="28">
        <f>0+M784</f>
      </c>
    </row>
    <row r="784" spans="1:16" ht="12.75" customHeight="1">
      <c r="A784" t="s">
        <v>40</v>
      </c>
      <c s="6" t="s">
        <v>41</v>
      </c>
      <c s="6" t="s">
        <v>862</v>
      </c>
      <c t="s">
        <v>43</v>
      </c>
      <c s="24" t="s">
        <v>863</v>
      </c>
      <c s="25" t="s">
        <v>91</v>
      </c>
      <c s="26">
        <v>42</v>
      </c>
      <c s="25">
        <v>0.00565</v>
      </c>
      <c s="25">
        <f>ROUND(G784*H784,6)</f>
      </c>
      <c r="L784" s="27">
        <v>0</v>
      </c>
      <c s="28">
        <f>ROUND(ROUND(L784,2)*ROUND(G784,3),2)</f>
      </c>
      <c s="25" t="s">
        <v>864</v>
      </c>
      <c>
        <f>(M784*21)/100</f>
      </c>
      <c t="s">
        <v>47</v>
      </c>
    </row>
    <row r="785" spans="1:5" ht="12.75" customHeight="1">
      <c r="A785" s="29" t="s">
        <v>48</v>
      </c>
      <c r="E785" s="30" t="s">
        <v>863</v>
      </c>
    </row>
    <row r="786" spans="1:5" ht="12.75" customHeight="1">
      <c r="A786" s="29" t="s">
        <v>49</v>
      </c>
      <c r="E786" s="31" t="s">
        <v>865</v>
      </c>
    </row>
    <row r="787" spans="5:5" ht="12.75" customHeight="1">
      <c r="E787" s="30" t="s">
        <v>43</v>
      </c>
    </row>
    <row r="788" spans="1:13" ht="12.75" customHeight="1">
      <c r="A788" t="s">
        <v>37</v>
      </c>
      <c r="C788" s="7" t="s">
        <v>61</v>
      </c>
      <c r="E788" s="32" t="s">
        <v>866</v>
      </c>
      <c r="J788" s="28">
        <f>0</f>
      </c>
      <c s="28">
        <f>0</f>
      </c>
      <c s="28">
        <f>0+L789</f>
      </c>
      <c s="28">
        <f>0+M789</f>
      </c>
    </row>
    <row r="789" spans="1:16" ht="12.75" customHeight="1">
      <c r="A789" t="s">
        <v>40</v>
      </c>
      <c s="6" t="s">
        <v>47</v>
      </c>
      <c s="6" t="s">
        <v>867</v>
      </c>
      <c t="s">
        <v>43</v>
      </c>
      <c s="24" t="s">
        <v>868</v>
      </c>
      <c s="25" t="s">
        <v>91</v>
      </c>
      <c s="26">
        <v>8</v>
      </c>
      <c s="25">
        <v>0.0197</v>
      </c>
      <c s="25">
        <f>ROUND(G789*H789,6)</f>
      </c>
      <c r="L789" s="27">
        <v>0</v>
      </c>
      <c s="28">
        <f>ROUND(ROUND(L789,2)*ROUND(G789,3),2)</f>
      </c>
      <c s="25" t="s">
        <v>864</v>
      </c>
      <c>
        <f>(M789*21)/100</f>
      </c>
      <c t="s">
        <v>47</v>
      </c>
    </row>
    <row r="790" spans="1:5" ht="12.75" customHeight="1">
      <c r="A790" s="29" t="s">
        <v>48</v>
      </c>
      <c r="E790" s="30" t="s">
        <v>869</v>
      </c>
    </row>
    <row r="791" spans="1:5" ht="12.75" customHeight="1">
      <c r="A791" s="29" t="s">
        <v>49</v>
      </c>
      <c r="E791" s="31" t="s">
        <v>43</v>
      </c>
    </row>
    <row r="792" spans="5:5" ht="12.75" customHeight="1">
      <c r="E792" s="30" t="s">
        <v>43</v>
      </c>
    </row>
    <row r="793" spans="1:13" ht="12.75" customHeight="1">
      <c r="A793" t="s">
        <v>37</v>
      </c>
      <c r="C793" s="7" t="s">
        <v>70</v>
      </c>
      <c r="E793" s="32" t="s">
        <v>138</v>
      </c>
      <c r="J793" s="28">
        <f>0</f>
      </c>
      <c s="28">
        <f>0</f>
      </c>
      <c s="28">
        <f>0+L794+L798+L802+L806</f>
      </c>
      <c s="28">
        <f>0+M794+M798+M802+M806</f>
      </c>
    </row>
    <row r="794" spans="1:16" ht="12.75" customHeight="1">
      <c r="A794" t="s">
        <v>40</v>
      </c>
      <c s="6" t="s">
        <v>54</v>
      </c>
      <c s="6" t="s">
        <v>870</v>
      </c>
      <c t="s">
        <v>43</v>
      </c>
      <c s="24" t="s">
        <v>871</v>
      </c>
      <c s="25" t="s">
        <v>91</v>
      </c>
      <c s="26">
        <v>8</v>
      </c>
      <c s="25">
        <v>0.0034</v>
      </c>
      <c s="25">
        <f>ROUND(G794*H794,6)</f>
      </c>
      <c r="L794" s="27">
        <v>0</v>
      </c>
      <c s="28">
        <f>ROUND(ROUND(L794,2)*ROUND(G794,3),2)</f>
      </c>
      <c s="25" t="s">
        <v>864</v>
      </c>
      <c>
        <f>(M794*21)/100</f>
      </c>
      <c t="s">
        <v>47</v>
      </c>
    </row>
    <row r="795" spans="1:5" ht="12.75" customHeight="1">
      <c r="A795" s="29" t="s">
        <v>48</v>
      </c>
      <c r="E795" s="30" t="s">
        <v>871</v>
      </c>
    </row>
    <row r="796" spans="1:5" ht="12.75" customHeight="1">
      <c r="A796" s="29" t="s">
        <v>49</v>
      </c>
      <c r="E796" s="31" t="s">
        <v>43</v>
      </c>
    </row>
    <row r="797" spans="5:5" ht="12.75" customHeight="1">
      <c r="E797" s="30" t="s">
        <v>43</v>
      </c>
    </row>
    <row r="798" spans="1:16" ht="12.75" customHeight="1">
      <c r="A798" t="s">
        <v>40</v>
      </c>
      <c s="6" t="s">
        <v>61</v>
      </c>
      <c s="6" t="s">
        <v>872</v>
      </c>
      <c t="s">
        <v>43</v>
      </c>
      <c s="24" t="s">
        <v>873</v>
      </c>
      <c s="25" t="s">
        <v>68</v>
      </c>
      <c s="26">
        <v>4.575</v>
      </c>
      <c s="25">
        <v>0.04</v>
      </c>
      <c s="25">
        <f>ROUND(G798*H798,6)</f>
      </c>
      <c r="L798" s="27">
        <v>0</v>
      </c>
      <c s="28">
        <f>ROUND(ROUND(L798,2)*ROUND(G798,3),2)</f>
      </c>
      <c s="25" t="s">
        <v>864</v>
      </c>
      <c>
        <f>(M798*21)/100</f>
      </c>
      <c t="s">
        <v>47</v>
      </c>
    </row>
    <row r="799" spans="1:5" ht="12.75" customHeight="1">
      <c r="A799" s="29" t="s">
        <v>48</v>
      </c>
      <c r="E799" s="30" t="s">
        <v>873</v>
      </c>
    </row>
    <row r="800" spans="1:5" ht="38.25" customHeight="1">
      <c r="A800" s="29" t="s">
        <v>49</v>
      </c>
      <c r="E800" s="31" t="s">
        <v>874</v>
      </c>
    </row>
    <row r="801" spans="5:5" ht="12.75" customHeight="1">
      <c r="E801" s="30" t="s">
        <v>43</v>
      </c>
    </row>
    <row r="802" spans="1:16" ht="12.75" customHeight="1">
      <c r="A802" t="s">
        <v>40</v>
      </c>
      <c s="6" t="s">
        <v>65</v>
      </c>
      <c s="6" t="s">
        <v>875</v>
      </c>
      <c t="s">
        <v>43</v>
      </c>
      <c s="24" t="s">
        <v>876</v>
      </c>
      <c s="25" t="s">
        <v>91</v>
      </c>
      <c s="26">
        <v>20</v>
      </c>
      <c s="25">
        <v>0.00366</v>
      </c>
      <c s="25">
        <f>ROUND(G802*H802,6)</f>
      </c>
      <c r="L802" s="27">
        <v>0</v>
      </c>
      <c s="28">
        <f>ROUND(ROUND(L802,2)*ROUND(G802,3),2)</f>
      </c>
      <c s="25" t="s">
        <v>864</v>
      </c>
      <c>
        <f>(M802*21)/100</f>
      </c>
      <c t="s">
        <v>47</v>
      </c>
    </row>
    <row r="803" spans="1:5" ht="12.75" customHeight="1">
      <c r="A803" s="29" t="s">
        <v>48</v>
      </c>
      <c r="E803" s="30" t="s">
        <v>876</v>
      </c>
    </row>
    <row r="804" spans="1:5" ht="12.75" customHeight="1">
      <c r="A804" s="29" t="s">
        <v>49</v>
      </c>
      <c r="E804" s="31" t="s">
        <v>877</v>
      </c>
    </row>
    <row r="805" spans="5:5" ht="12.75" customHeight="1">
      <c r="E805" s="30" t="s">
        <v>43</v>
      </c>
    </row>
    <row r="806" spans="1:16" ht="12.75" customHeight="1">
      <c r="A806" t="s">
        <v>40</v>
      </c>
      <c s="6" t="s">
        <v>70</v>
      </c>
      <c s="6" t="s">
        <v>878</v>
      </c>
      <c t="s">
        <v>43</v>
      </c>
      <c s="24" t="s">
        <v>879</v>
      </c>
      <c s="25" t="s">
        <v>182</v>
      </c>
      <c s="26">
        <v>0.825</v>
      </c>
      <c s="25">
        <v>2.25634</v>
      </c>
      <c s="25">
        <f>ROUND(G806*H806,6)</f>
      </c>
      <c r="L806" s="27">
        <v>0</v>
      </c>
      <c s="28">
        <f>ROUND(ROUND(L806,2)*ROUND(G806,3),2)</f>
      </c>
      <c s="25" t="s">
        <v>864</v>
      </c>
      <c>
        <f>(M806*21)/100</f>
      </c>
      <c t="s">
        <v>47</v>
      </c>
    </row>
    <row r="807" spans="1:5" ht="12.75" customHeight="1">
      <c r="A807" s="29" t="s">
        <v>48</v>
      </c>
      <c r="E807" s="30" t="s">
        <v>879</v>
      </c>
    </row>
    <row r="808" spans="1:5" ht="12.75" customHeight="1">
      <c r="A808" s="29" t="s">
        <v>49</v>
      </c>
      <c r="E808" s="31" t="s">
        <v>880</v>
      </c>
    </row>
    <row r="809" spans="5:5" ht="12.75" customHeight="1">
      <c r="E809" s="30" t="s">
        <v>43</v>
      </c>
    </row>
    <row r="810" spans="1:13" ht="12.75" customHeight="1">
      <c r="A810" t="s">
        <v>37</v>
      </c>
      <c r="C810" s="7" t="s">
        <v>881</v>
      </c>
      <c r="E810" s="32" t="s">
        <v>882</v>
      </c>
      <c r="J810" s="28">
        <f>0</f>
      </c>
      <c s="28">
        <f>0</f>
      </c>
      <c s="28">
        <f>0+L811+L815+L819+L823+L827+L831</f>
      </c>
      <c s="28">
        <f>0+M811+M815+M819+M823+M827+M831</f>
      </c>
    </row>
    <row r="811" spans="1:16" ht="12.75" customHeight="1">
      <c r="A811" t="s">
        <v>40</v>
      </c>
      <c s="6" t="s">
        <v>651</v>
      </c>
      <c s="6" t="s">
        <v>883</v>
      </c>
      <c t="s">
        <v>43</v>
      </c>
      <c s="24" t="s">
        <v>884</v>
      </c>
      <c s="25" t="s">
        <v>79</v>
      </c>
      <c s="26">
        <v>0.5</v>
      </c>
      <c s="25">
        <v>0.00014</v>
      </c>
      <c s="25">
        <f>ROUND(G811*H811,6)</f>
      </c>
      <c r="L811" s="27">
        <v>0</v>
      </c>
      <c s="28">
        <f>ROUND(ROUND(L811,2)*ROUND(G811,3),2)</f>
      </c>
      <c s="25" t="s">
        <v>864</v>
      </c>
      <c>
        <f>(M811*21)/100</f>
      </c>
      <c t="s">
        <v>47</v>
      </c>
    </row>
    <row r="812" spans="1:5" ht="12.75" customHeight="1">
      <c r="A812" s="29" t="s">
        <v>48</v>
      </c>
      <c r="E812" s="30" t="s">
        <v>884</v>
      </c>
    </row>
    <row r="813" spans="1:5" ht="12.75" customHeight="1">
      <c r="A813" s="29" t="s">
        <v>49</v>
      </c>
      <c r="E813" s="31" t="s">
        <v>43</v>
      </c>
    </row>
    <row r="814" spans="5:5" ht="12.75" customHeight="1">
      <c r="E814" s="30" t="s">
        <v>43</v>
      </c>
    </row>
    <row r="815" spans="1:16" ht="12.75" customHeight="1">
      <c r="A815" t="s">
        <v>40</v>
      </c>
      <c s="6" t="s">
        <v>656</v>
      </c>
      <c s="6" t="s">
        <v>885</v>
      </c>
      <c t="s">
        <v>43</v>
      </c>
      <c s="24" t="s">
        <v>886</v>
      </c>
      <c s="25" t="s">
        <v>79</v>
      </c>
      <c s="26">
        <v>0.5</v>
      </c>
      <c s="25">
        <v>0.00018</v>
      </c>
      <c s="25">
        <f>ROUND(G815*H815,6)</f>
      </c>
      <c r="L815" s="27">
        <v>0</v>
      </c>
      <c s="28">
        <f>ROUND(ROUND(L815,2)*ROUND(G815,3),2)</f>
      </c>
      <c s="25" t="s">
        <v>864</v>
      </c>
      <c>
        <f>(M815*21)/100</f>
      </c>
      <c t="s">
        <v>47</v>
      </c>
    </row>
    <row r="816" spans="1:5" ht="12.75" customHeight="1">
      <c r="A816" s="29" t="s">
        <v>48</v>
      </c>
      <c r="E816" s="30" t="s">
        <v>886</v>
      </c>
    </row>
    <row r="817" spans="1:5" ht="12.75" customHeight="1">
      <c r="A817" s="29" t="s">
        <v>49</v>
      </c>
      <c r="E817" s="31" t="s">
        <v>43</v>
      </c>
    </row>
    <row r="818" spans="5:5" ht="12.75" customHeight="1">
      <c r="E818" s="30" t="s">
        <v>43</v>
      </c>
    </row>
    <row r="819" spans="1:16" ht="12.75" customHeight="1">
      <c r="A819" t="s">
        <v>40</v>
      </c>
      <c s="6" t="s">
        <v>205</v>
      </c>
      <c s="6" t="s">
        <v>887</v>
      </c>
      <c t="s">
        <v>43</v>
      </c>
      <c s="24" t="s">
        <v>888</v>
      </c>
      <c s="25" t="s">
        <v>79</v>
      </c>
      <c s="26">
        <v>1</v>
      </c>
      <c s="25">
        <v>0.00028</v>
      </c>
      <c s="25">
        <f>ROUND(G819*H819,6)</f>
      </c>
      <c r="L819" s="27">
        <v>0</v>
      </c>
      <c s="28">
        <f>ROUND(ROUND(L819,2)*ROUND(G819,3),2)</f>
      </c>
      <c s="25" t="s">
        <v>150</v>
      </c>
      <c>
        <f>(M819*21)/100</f>
      </c>
      <c t="s">
        <v>47</v>
      </c>
    </row>
    <row r="820" spans="1:5" ht="12.75" customHeight="1">
      <c r="A820" s="29" t="s">
        <v>48</v>
      </c>
      <c r="E820" s="30" t="s">
        <v>888</v>
      </c>
    </row>
    <row r="821" spans="1:5" ht="12.75" customHeight="1">
      <c r="A821" s="29" t="s">
        <v>49</v>
      </c>
      <c r="E821" s="31" t="s">
        <v>43</v>
      </c>
    </row>
    <row r="822" spans="5:5" ht="12.75" customHeight="1">
      <c r="E822" s="30" t="s">
        <v>43</v>
      </c>
    </row>
    <row r="823" spans="1:16" ht="12.75" customHeight="1">
      <c r="A823" t="s">
        <v>40</v>
      </c>
      <c s="6" t="s">
        <v>644</v>
      </c>
      <c s="6" t="s">
        <v>889</v>
      </c>
      <c t="s">
        <v>43</v>
      </c>
      <c s="24" t="s">
        <v>890</v>
      </c>
      <c s="25" t="s">
        <v>79</v>
      </c>
      <c s="26">
        <v>9.6</v>
      </c>
      <c s="25">
        <v>0.00035</v>
      </c>
      <c s="25">
        <f>ROUND(G823*H823,6)</f>
      </c>
      <c r="L823" s="27">
        <v>0</v>
      </c>
      <c s="28">
        <f>ROUND(ROUND(L823,2)*ROUND(G823,3),2)</f>
      </c>
      <c s="25" t="s">
        <v>150</v>
      </c>
      <c>
        <f>(M823*21)/100</f>
      </c>
      <c t="s">
        <v>47</v>
      </c>
    </row>
    <row r="824" spans="1:5" ht="12.75" customHeight="1">
      <c r="A824" s="29" t="s">
        <v>48</v>
      </c>
      <c r="E824" s="30" t="s">
        <v>890</v>
      </c>
    </row>
    <row r="825" spans="1:5" ht="12.75" customHeight="1">
      <c r="A825" s="29" t="s">
        <v>49</v>
      </c>
      <c r="E825" s="31" t="s">
        <v>891</v>
      </c>
    </row>
    <row r="826" spans="5:5" ht="12.75" customHeight="1">
      <c r="E826" s="30" t="s">
        <v>43</v>
      </c>
    </row>
    <row r="827" spans="1:16" ht="12.75" customHeight="1">
      <c r="A827" t="s">
        <v>40</v>
      </c>
      <c s="6" t="s">
        <v>637</v>
      </c>
      <c s="6" t="s">
        <v>892</v>
      </c>
      <c t="s">
        <v>43</v>
      </c>
      <c s="24" t="s">
        <v>893</v>
      </c>
      <c s="25" t="s">
        <v>79</v>
      </c>
      <c s="26">
        <v>10</v>
      </c>
      <c s="25">
        <v>0</v>
      </c>
      <c s="25">
        <f>ROUND(G827*H827,6)</f>
      </c>
      <c r="L827" s="27">
        <v>0</v>
      </c>
      <c s="28">
        <f>ROUND(ROUND(L827,2)*ROUND(G827,3),2)</f>
      </c>
      <c s="25" t="s">
        <v>864</v>
      </c>
      <c>
        <f>(M827*21)/100</f>
      </c>
      <c t="s">
        <v>47</v>
      </c>
    </row>
    <row r="828" spans="1:5" ht="12.75" customHeight="1">
      <c r="A828" s="29" t="s">
        <v>48</v>
      </c>
      <c r="E828" s="30" t="s">
        <v>893</v>
      </c>
    </row>
    <row r="829" spans="1:5" ht="12.75" customHeight="1">
      <c r="A829" s="29" t="s">
        <v>49</v>
      </c>
      <c r="E829" s="31" t="s">
        <v>43</v>
      </c>
    </row>
    <row r="830" spans="5:5" ht="12.75" customHeight="1">
      <c r="E830" s="30" t="s">
        <v>43</v>
      </c>
    </row>
    <row r="831" spans="1:16" ht="12.75" customHeight="1">
      <c r="A831" t="s">
        <v>40</v>
      </c>
      <c s="6" t="s">
        <v>211</v>
      </c>
      <c s="6" t="s">
        <v>894</v>
      </c>
      <c t="s">
        <v>43</v>
      </c>
      <c s="24" t="s">
        <v>895</v>
      </c>
      <c s="25" t="s">
        <v>110</v>
      </c>
      <c s="26">
        <v>0.004</v>
      </c>
      <c s="25">
        <v>0</v>
      </c>
      <c s="25">
        <f>ROUND(G831*H831,6)</f>
      </c>
      <c r="L831" s="27">
        <v>0</v>
      </c>
      <c s="28">
        <f>ROUND(ROUND(L831,2)*ROUND(G831,3),2)</f>
      </c>
      <c s="25" t="s">
        <v>864</v>
      </c>
      <c>
        <f>(M831*21)/100</f>
      </c>
      <c t="s">
        <v>47</v>
      </c>
    </row>
    <row r="832" spans="1:5" ht="12.75" customHeight="1">
      <c r="A832" s="29" t="s">
        <v>48</v>
      </c>
      <c r="E832" s="30" t="s">
        <v>895</v>
      </c>
    </row>
    <row r="833" spans="1:5" ht="12.75" customHeight="1">
      <c r="A833" s="29" t="s">
        <v>49</v>
      </c>
      <c r="E833" s="31" t="s">
        <v>43</v>
      </c>
    </row>
    <row r="834" spans="5:5" ht="12.75" customHeight="1">
      <c r="E834" s="30" t="s">
        <v>43</v>
      </c>
    </row>
    <row r="835" spans="1:13" ht="12.75" customHeight="1">
      <c r="A835" t="s">
        <v>37</v>
      </c>
      <c r="C835" s="7" t="s">
        <v>662</v>
      </c>
      <c r="E835" s="32" t="s">
        <v>663</v>
      </c>
      <c r="J835" s="28">
        <f>0</f>
      </c>
      <c s="28">
        <f>0</f>
      </c>
      <c s="28">
        <f>0+L836+L840+L844+L848+L852+L856+L860+L864+L868+L872+L876+L880+L884+L888+L892+L896+L900+L904+L908</f>
      </c>
      <c s="28">
        <f>0+M836+M840+M844+M848+M852+M856+M860+M864+M868+M872+M876+M880+M884+M888+M892+M896+M900+M904+M908</f>
      </c>
    </row>
    <row r="836" spans="1:16" ht="12.75" customHeight="1">
      <c r="A836" t="s">
        <v>40</v>
      </c>
      <c s="6" t="s">
        <v>251</v>
      </c>
      <c s="6" t="s">
        <v>896</v>
      </c>
      <c t="s">
        <v>43</v>
      </c>
      <c s="24" t="s">
        <v>897</v>
      </c>
      <c s="25" t="s">
        <v>91</v>
      </c>
      <c s="26">
        <v>3</v>
      </c>
      <c s="25">
        <v>0.00033</v>
      </c>
      <c s="25">
        <f>ROUND(G836*H836,6)</f>
      </c>
      <c r="L836" s="27">
        <v>0</v>
      </c>
      <c s="28">
        <f>ROUND(ROUND(L836,2)*ROUND(G836,3),2)</f>
      </c>
      <c s="25" t="s">
        <v>150</v>
      </c>
      <c>
        <f>(M836*21)/100</f>
      </c>
      <c t="s">
        <v>47</v>
      </c>
    </row>
    <row r="837" spans="1:5" ht="12.75" customHeight="1">
      <c r="A837" s="29" t="s">
        <v>48</v>
      </c>
      <c r="E837" s="30" t="s">
        <v>897</v>
      </c>
    </row>
    <row r="838" spans="1:5" ht="12.75" customHeight="1">
      <c r="A838" s="29" t="s">
        <v>49</v>
      </c>
      <c r="E838" s="31" t="s">
        <v>43</v>
      </c>
    </row>
    <row r="839" spans="5:5" ht="12.75" customHeight="1">
      <c r="E839" s="30" t="s">
        <v>43</v>
      </c>
    </row>
    <row r="840" spans="1:16" ht="12.75" customHeight="1">
      <c r="A840" t="s">
        <v>40</v>
      </c>
      <c s="6" t="s">
        <v>283</v>
      </c>
      <c s="6" t="s">
        <v>898</v>
      </c>
      <c t="s">
        <v>43</v>
      </c>
      <c s="24" t="s">
        <v>899</v>
      </c>
      <c s="25" t="s">
        <v>91</v>
      </c>
      <c s="26">
        <v>2</v>
      </c>
      <c s="25">
        <v>0.00048</v>
      </c>
      <c s="25">
        <f>ROUND(G840*H840,6)</f>
      </c>
      <c r="L840" s="27">
        <v>0</v>
      </c>
      <c s="28">
        <f>ROUND(ROUND(L840,2)*ROUND(G840,3),2)</f>
      </c>
      <c s="25" t="s">
        <v>150</v>
      </c>
      <c>
        <f>(M840*21)/100</f>
      </c>
      <c t="s">
        <v>47</v>
      </c>
    </row>
    <row r="841" spans="1:5" ht="12.75" customHeight="1">
      <c r="A841" s="29" t="s">
        <v>48</v>
      </c>
      <c r="E841" s="30" t="s">
        <v>899</v>
      </c>
    </row>
    <row r="842" spans="1:5" ht="12.75" customHeight="1">
      <c r="A842" s="29" t="s">
        <v>49</v>
      </c>
      <c r="E842" s="31" t="s">
        <v>43</v>
      </c>
    </row>
    <row r="843" spans="5:5" ht="12.75" customHeight="1">
      <c r="E843" s="30" t="s">
        <v>43</v>
      </c>
    </row>
    <row r="844" spans="1:16" ht="12.75" customHeight="1">
      <c r="A844" t="s">
        <v>40</v>
      </c>
      <c s="6" t="s">
        <v>216</v>
      </c>
      <c s="6" t="s">
        <v>900</v>
      </c>
      <c t="s">
        <v>43</v>
      </c>
      <c s="24" t="s">
        <v>901</v>
      </c>
      <c s="25" t="s">
        <v>91</v>
      </c>
      <c s="26">
        <v>8</v>
      </c>
      <c s="25">
        <v>0.00184</v>
      </c>
      <c s="25">
        <f>ROUND(G844*H844,6)</f>
      </c>
      <c r="L844" s="27">
        <v>0</v>
      </c>
      <c s="28">
        <f>ROUND(ROUND(L844,2)*ROUND(G844,3),2)</f>
      </c>
      <c s="25" t="s">
        <v>864</v>
      </c>
      <c>
        <f>(M844*21)/100</f>
      </c>
      <c t="s">
        <v>47</v>
      </c>
    </row>
    <row r="845" spans="1:5" ht="12.75" customHeight="1">
      <c r="A845" s="29" t="s">
        <v>48</v>
      </c>
      <c r="E845" s="30" t="s">
        <v>901</v>
      </c>
    </row>
    <row r="846" spans="1:5" ht="12.75" customHeight="1">
      <c r="A846" s="29" t="s">
        <v>49</v>
      </c>
      <c r="E846" s="31" t="s">
        <v>43</v>
      </c>
    </row>
    <row r="847" spans="5:5" ht="12.75" customHeight="1">
      <c r="E847" s="30" t="s">
        <v>43</v>
      </c>
    </row>
    <row r="848" spans="1:16" ht="12.75" customHeight="1">
      <c r="A848" t="s">
        <v>40</v>
      </c>
      <c s="6" t="s">
        <v>221</v>
      </c>
      <c s="6" t="s">
        <v>902</v>
      </c>
      <c t="s">
        <v>43</v>
      </c>
      <c s="24" t="s">
        <v>903</v>
      </c>
      <c s="25" t="s">
        <v>79</v>
      </c>
      <c s="26">
        <v>22</v>
      </c>
      <c s="25">
        <v>0</v>
      </c>
      <c s="25">
        <f>ROUND(G848*H848,6)</f>
      </c>
      <c r="L848" s="27">
        <v>0</v>
      </c>
      <c s="28">
        <f>ROUND(ROUND(L848,2)*ROUND(G848,3),2)</f>
      </c>
      <c s="25" t="s">
        <v>864</v>
      </c>
      <c>
        <f>(M848*21)/100</f>
      </c>
      <c t="s">
        <v>47</v>
      </c>
    </row>
    <row r="849" spans="1:5" ht="12.75" customHeight="1">
      <c r="A849" s="29" t="s">
        <v>48</v>
      </c>
      <c r="E849" s="30" t="s">
        <v>903</v>
      </c>
    </row>
    <row r="850" spans="1:5" ht="12.75" customHeight="1">
      <c r="A850" s="29" t="s">
        <v>49</v>
      </c>
      <c r="E850" s="31" t="s">
        <v>904</v>
      </c>
    </row>
    <row r="851" spans="5:5" ht="12.75" customHeight="1">
      <c r="E851" s="30" t="s">
        <v>43</v>
      </c>
    </row>
    <row r="852" spans="1:16" ht="12.75" customHeight="1">
      <c r="A852" t="s">
        <v>40</v>
      </c>
      <c s="6" t="s">
        <v>199</v>
      </c>
      <c s="6" t="s">
        <v>905</v>
      </c>
      <c t="s">
        <v>43</v>
      </c>
      <c s="24" t="s">
        <v>906</v>
      </c>
      <c s="25" t="s">
        <v>91</v>
      </c>
      <c s="26">
        <v>5</v>
      </c>
      <c s="25">
        <v>0.0009</v>
      </c>
      <c s="25">
        <f>ROUND(G852*H852,6)</f>
      </c>
      <c r="L852" s="27">
        <v>0</v>
      </c>
      <c s="28">
        <f>ROUND(ROUND(L852,2)*ROUND(G852,3),2)</f>
      </c>
      <c s="25" t="s">
        <v>864</v>
      </c>
      <c>
        <f>(M852*21)/100</f>
      </c>
      <c t="s">
        <v>47</v>
      </c>
    </row>
    <row r="853" spans="1:5" ht="12.75" customHeight="1">
      <c r="A853" s="29" t="s">
        <v>48</v>
      </c>
      <c r="E853" s="30" t="s">
        <v>906</v>
      </c>
    </row>
    <row r="854" spans="1:5" ht="12.75" customHeight="1">
      <c r="A854" s="29" t="s">
        <v>49</v>
      </c>
      <c r="E854" s="31" t="s">
        <v>43</v>
      </c>
    </row>
    <row r="855" spans="5:5" ht="12.75" customHeight="1">
      <c r="E855" s="30" t="s">
        <v>43</v>
      </c>
    </row>
    <row r="856" spans="1:16" ht="12.75" customHeight="1">
      <c r="A856" t="s">
        <v>40</v>
      </c>
      <c s="6" t="s">
        <v>226</v>
      </c>
      <c s="6" t="s">
        <v>907</v>
      </c>
      <c t="s">
        <v>43</v>
      </c>
      <c s="24" t="s">
        <v>908</v>
      </c>
      <c s="25" t="s">
        <v>91</v>
      </c>
      <c s="26">
        <v>1</v>
      </c>
      <c s="25">
        <v>0.00353</v>
      </c>
      <c s="25">
        <f>ROUND(G856*H856,6)</f>
      </c>
      <c r="L856" s="27">
        <v>0</v>
      </c>
      <c s="28">
        <f>ROUND(ROUND(L856,2)*ROUND(G856,3),2)</f>
      </c>
      <c s="25" t="s">
        <v>864</v>
      </c>
      <c>
        <f>(M856*21)/100</f>
      </c>
      <c t="s">
        <v>47</v>
      </c>
    </row>
    <row r="857" spans="1:5" ht="12.75" customHeight="1">
      <c r="A857" s="29" t="s">
        <v>48</v>
      </c>
      <c r="E857" s="30" t="s">
        <v>908</v>
      </c>
    </row>
    <row r="858" spans="1:5" ht="12.75" customHeight="1">
      <c r="A858" s="29" t="s">
        <v>49</v>
      </c>
      <c r="E858" s="31" t="s">
        <v>43</v>
      </c>
    </row>
    <row r="859" spans="5:5" ht="12.75" customHeight="1">
      <c r="E859" s="30" t="s">
        <v>43</v>
      </c>
    </row>
    <row r="860" spans="1:16" ht="12.75" customHeight="1">
      <c r="A860" t="s">
        <v>40</v>
      </c>
      <c s="6" t="s">
        <v>231</v>
      </c>
      <c s="6" t="s">
        <v>909</v>
      </c>
      <c t="s">
        <v>43</v>
      </c>
      <c s="24" t="s">
        <v>910</v>
      </c>
      <c s="25" t="s">
        <v>91</v>
      </c>
      <c s="26">
        <v>1</v>
      </c>
      <c s="25">
        <v>0.00101</v>
      </c>
      <c s="25">
        <f>ROUND(G860*H860,6)</f>
      </c>
      <c r="L860" s="27">
        <v>0</v>
      </c>
      <c s="28">
        <f>ROUND(ROUND(L860,2)*ROUND(G860,3),2)</f>
      </c>
      <c s="25" t="s">
        <v>864</v>
      </c>
      <c>
        <f>(M860*21)/100</f>
      </c>
      <c t="s">
        <v>47</v>
      </c>
    </row>
    <row r="861" spans="1:5" ht="12.75" customHeight="1">
      <c r="A861" s="29" t="s">
        <v>48</v>
      </c>
      <c r="E861" s="30" t="s">
        <v>910</v>
      </c>
    </row>
    <row r="862" spans="1:5" ht="12.75" customHeight="1">
      <c r="A862" s="29" t="s">
        <v>49</v>
      </c>
      <c r="E862" s="31" t="s">
        <v>43</v>
      </c>
    </row>
    <row r="863" spans="5:5" ht="12.75" customHeight="1">
      <c r="E863" s="30" t="s">
        <v>43</v>
      </c>
    </row>
    <row r="864" spans="1:16" ht="12.75" customHeight="1">
      <c r="A864" t="s">
        <v>40</v>
      </c>
      <c s="6" t="s">
        <v>235</v>
      </c>
      <c s="6" t="s">
        <v>911</v>
      </c>
      <c t="s">
        <v>43</v>
      </c>
      <c s="24" t="s">
        <v>912</v>
      </c>
      <c s="25" t="s">
        <v>79</v>
      </c>
      <c s="26">
        <v>3</v>
      </c>
      <c s="25">
        <v>0.00082</v>
      </c>
      <c s="25">
        <f>ROUND(G864*H864,6)</f>
      </c>
      <c r="L864" s="27">
        <v>0</v>
      </c>
      <c s="28">
        <f>ROUND(ROUND(L864,2)*ROUND(G864,3),2)</f>
      </c>
      <c s="25" t="s">
        <v>864</v>
      </c>
      <c>
        <f>(M864*21)/100</f>
      </c>
      <c t="s">
        <v>47</v>
      </c>
    </row>
    <row r="865" spans="1:5" ht="12.75" customHeight="1">
      <c r="A865" s="29" t="s">
        <v>48</v>
      </c>
      <c r="E865" s="30" t="s">
        <v>912</v>
      </c>
    </row>
    <row r="866" spans="1:5" ht="12.75" customHeight="1">
      <c r="A866" s="29" t="s">
        <v>49</v>
      </c>
      <c r="E866" s="31" t="s">
        <v>43</v>
      </c>
    </row>
    <row r="867" spans="5:5" ht="12.75" customHeight="1">
      <c r="E867" s="30" t="s">
        <v>43</v>
      </c>
    </row>
    <row r="868" spans="1:16" ht="12.75" customHeight="1">
      <c r="A868" t="s">
        <v>40</v>
      </c>
      <c s="6" t="s">
        <v>202</v>
      </c>
      <c s="6" t="s">
        <v>913</v>
      </c>
      <c t="s">
        <v>43</v>
      </c>
      <c s="24" t="s">
        <v>914</v>
      </c>
      <c s="25" t="s">
        <v>79</v>
      </c>
      <c s="26">
        <v>32</v>
      </c>
      <c s="25">
        <v>0.00121</v>
      </c>
      <c s="25">
        <f>ROUND(G868*H868,6)</f>
      </c>
      <c r="L868" s="27">
        <v>0</v>
      </c>
      <c s="28">
        <f>ROUND(ROUND(L868,2)*ROUND(G868,3),2)</f>
      </c>
      <c s="25" t="s">
        <v>864</v>
      </c>
      <c>
        <f>(M868*21)/100</f>
      </c>
      <c t="s">
        <v>47</v>
      </c>
    </row>
    <row r="869" spans="1:5" ht="12.75" customHeight="1">
      <c r="A869" s="29" t="s">
        <v>48</v>
      </c>
      <c r="E869" s="30" t="s">
        <v>914</v>
      </c>
    </row>
    <row r="870" spans="1:5" ht="12.75" customHeight="1">
      <c r="A870" s="29" t="s">
        <v>49</v>
      </c>
      <c r="E870" s="31" t="s">
        <v>43</v>
      </c>
    </row>
    <row r="871" spans="5:5" ht="12.75" customHeight="1">
      <c r="E871" s="30" t="s">
        <v>43</v>
      </c>
    </row>
    <row r="872" spans="1:16" ht="12.75" customHeight="1">
      <c r="A872" t="s">
        <v>40</v>
      </c>
      <c s="6" t="s">
        <v>241</v>
      </c>
      <c s="6" t="s">
        <v>915</v>
      </c>
      <c t="s">
        <v>43</v>
      </c>
      <c s="24" t="s">
        <v>916</v>
      </c>
      <c s="25" t="s">
        <v>79</v>
      </c>
      <c s="26">
        <v>36</v>
      </c>
      <c s="25">
        <v>0.00035</v>
      </c>
      <c s="25">
        <f>ROUND(G872*H872,6)</f>
      </c>
      <c r="L872" s="27">
        <v>0</v>
      </c>
      <c s="28">
        <f>ROUND(ROUND(L872,2)*ROUND(G872,3),2)</f>
      </c>
      <c s="25" t="s">
        <v>864</v>
      </c>
      <c>
        <f>(M872*21)/100</f>
      </c>
      <c t="s">
        <v>47</v>
      </c>
    </row>
    <row r="873" spans="1:5" ht="12.75" customHeight="1">
      <c r="A873" s="29" t="s">
        <v>48</v>
      </c>
      <c r="E873" s="30" t="s">
        <v>916</v>
      </c>
    </row>
    <row r="874" spans="1:5" ht="12.75" customHeight="1">
      <c r="A874" s="29" t="s">
        <v>49</v>
      </c>
      <c r="E874" s="31" t="s">
        <v>43</v>
      </c>
    </row>
    <row r="875" spans="5:5" ht="12.75" customHeight="1">
      <c r="E875" s="30" t="s">
        <v>43</v>
      </c>
    </row>
    <row r="876" spans="1:16" ht="12.75" customHeight="1">
      <c r="A876" t="s">
        <v>40</v>
      </c>
      <c s="6" t="s">
        <v>246</v>
      </c>
      <c s="6" t="s">
        <v>917</v>
      </c>
      <c t="s">
        <v>43</v>
      </c>
      <c s="24" t="s">
        <v>918</v>
      </c>
      <c s="25" t="s">
        <v>79</v>
      </c>
      <c s="26">
        <v>3</v>
      </c>
      <c s="25">
        <v>0.00057</v>
      </c>
      <c s="25">
        <f>ROUND(G876*H876,6)</f>
      </c>
      <c r="L876" s="27">
        <v>0</v>
      </c>
      <c s="28">
        <f>ROUND(ROUND(L876,2)*ROUND(G876,3),2)</f>
      </c>
      <c s="25" t="s">
        <v>864</v>
      </c>
      <c>
        <f>(M876*21)/100</f>
      </c>
      <c t="s">
        <v>47</v>
      </c>
    </row>
    <row r="877" spans="1:5" ht="12.75" customHeight="1">
      <c r="A877" s="29" t="s">
        <v>48</v>
      </c>
      <c r="E877" s="30" t="s">
        <v>918</v>
      </c>
    </row>
    <row r="878" spans="1:5" ht="12.75" customHeight="1">
      <c r="A878" s="29" t="s">
        <v>49</v>
      </c>
      <c r="E878" s="31" t="s">
        <v>43</v>
      </c>
    </row>
    <row r="879" spans="5:5" ht="12.75" customHeight="1">
      <c r="E879" s="30" t="s">
        <v>43</v>
      </c>
    </row>
    <row r="880" spans="1:16" ht="12.75" customHeight="1">
      <c r="A880" t="s">
        <v>40</v>
      </c>
      <c s="6" t="s">
        <v>255</v>
      </c>
      <c s="6" t="s">
        <v>919</v>
      </c>
      <c t="s">
        <v>43</v>
      </c>
      <c s="24" t="s">
        <v>920</v>
      </c>
      <c s="25" t="s">
        <v>79</v>
      </c>
      <c s="26">
        <v>14</v>
      </c>
      <c s="25">
        <v>0</v>
      </c>
      <c s="25">
        <f>ROUND(G880*H880,6)</f>
      </c>
      <c r="L880" s="27">
        <v>0</v>
      </c>
      <c s="28">
        <f>ROUND(ROUND(L880,2)*ROUND(G880,3),2)</f>
      </c>
      <c s="25" t="s">
        <v>864</v>
      </c>
      <c>
        <f>(M880*21)/100</f>
      </c>
      <c t="s">
        <v>47</v>
      </c>
    </row>
    <row r="881" spans="1:5" ht="12.75" customHeight="1">
      <c r="A881" s="29" t="s">
        <v>48</v>
      </c>
      <c r="E881" s="30" t="s">
        <v>920</v>
      </c>
    </row>
    <row r="882" spans="1:5" ht="12.75" customHeight="1">
      <c r="A882" s="29" t="s">
        <v>49</v>
      </c>
      <c r="E882" s="31" t="s">
        <v>43</v>
      </c>
    </row>
    <row r="883" spans="5:5" ht="12.75" customHeight="1">
      <c r="E883" s="30" t="s">
        <v>43</v>
      </c>
    </row>
    <row r="884" spans="1:16" ht="12.75" customHeight="1">
      <c r="A884" t="s">
        <v>40</v>
      </c>
      <c s="6" t="s">
        <v>286</v>
      </c>
      <c s="6" t="s">
        <v>921</v>
      </c>
      <c t="s">
        <v>43</v>
      </c>
      <c s="24" t="s">
        <v>922</v>
      </c>
      <c s="25" t="s">
        <v>91</v>
      </c>
      <c s="26">
        <v>17</v>
      </c>
      <c s="25">
        <v>0</v>
      </c>
      <c s="25">
        <f>ROUND(G884*H884,6)</f>
      </c>
      <c r="L884" s="27">
        <v>0</v>
      </c>
      <c s="28">
        <f>ROUND(ROUND(L884,2)*ROUND(G884,3),2)</f>
      </c>
      <c s="25" t="s">
        <v>864</v>
      </c>
      <c>
        <f>(M884*21)/100</f>
      </c>
      <c t="s">
        <v>47</v>
      </c>
    </row>
    <row r="885" spans="1:5" ht="12.75" customHeight="1">
      <c r="A885" s="29" t="s">
        <v>48</v>
      </c>
      <c r="E885" s="30" t="s">
        <v>922</v>
      </c>
    </row>
    <row r="886" spans="1:5" ht="12.75" customHeight="1">
      <c r="A886" s="29" t="s">
        <v>49</v>
      </c>
      <c r="E886" s="31" t="s">
        <v>43</v>
      </c>
    </row>
    <row r="887" spans="5:5" ht="12.75" customHeight="1">
      <c r="E887" s="30" t="s">
        <v>43</v>
      </c>
    </row>
    <row r="888" spans="1:16" ht="12.75" customHeight="1">
      <c r="A888" t="s">
        <v>40</v>
      </c>
      <c s="6" t="s">
        <v>272</v>
      </c>
      <c s="6" t="s">
        <v>923</v>
      </c>
      <c t="s">
        <v>43</v>
      </c>
      <c s="24" t="s">
        <v>924</v>
      </c>
      <c s="25" t="s">
        <v>91</v>
      </c>
      <c s="26">
        <v>2</v>
      </c>
      <c s="25">
        <v>0</v>
      </c>
      <c s="25">
        <f>ROUND(G888*H888,6)</f>
      </c>
      <c r="L888" s="27">
        <v>0</v>
      </c>
      <c s="28">
        <f>ROUND(ROUND(L888,2)*ROUND(G888,3),2)</f>
      </c>
      <c s="25" t="s">
        <v>864</v>
      </c>
      <c>
        <f>(M888*21)/100</f>
      </c>
      <c t="s">
        <v>47</v>
      </c>
    </row>
    <row r="889" spans="1:5" ht="12.75" customHeight="1">
      <c r="A889" s="29" t="s">
        <v>48</v>
      </c>
      <c r="E889" s="30" t="s">
        <v>924</v>
      </c>
    </row>
    <row r="890" spans="1:5" ht="12.75" customHeight="1">
      <c r="A890" s="29" t="s">
        <v>49</v>
      </c>
      <c r="E890" s="31" t="s">
        <v>43</v>
      </c>
    </row>
    <row r="891" spans="5:5" ht="12.75" customHeight="1">
      <c r="E891" s="30" t="s">
        <v>43</v>
      </c>
    </row>
    <row r="892" spans="1:16" ht="12.75" customHeight="1">
      <c r="A892" t="s">
        <v>40</v>
      </c>
      <c s="6" t="s">
        <v>292</v>
      </c>
      <c s="6" t="s">
        <v>925</v>
      </c>
      <c t="s">
        <v>43</v>
      </c>
      <c s="24" t="s">
        <v>926</v>
      </c>
      <c s="25" t="s">
        <v>91</v>
      </c>
      <c s="26">
        <v>6</v>
      </c>
      <c s="25">
        <v>0</v>
      </c>
      <c s="25">
        <f>ROUND(G892*H892,6)</f>
      </c>
      <c r="L892" s="27">
        <v>0</v>
      </c>
      <c s="28">
        <f>ROUND(ROUND(L892,2)*ROUND(G892,3),2)</f>
      </c>
      <c s="25" t="s">
        <v>864</v>
      </c>
      <c>
        <f>(M892*21)/100</f>
      </c>
      <c t="s">
        <v>47</v>
      </c>
    </row>
    <row r="893" spans="1:5" ht="12.75" customHeight="1">
      <c r="A893" s="29" t="s">
        <v>48</v>
      </c>
      <c r="E893" s="30" t="s">
        <v>926</v>
      </c>
    </row>
    <row r="894" spans="1:5" ht="12.75" customHeight="1">
      <c r="A894" s="29" t="s">
        <v>49</v>
      </c>
      <c r="E894" s="31" t="s">
        <v>43</v>
      </c>
    </row>
    <row r="895" spans="5:5" ht="12.75" customHeight="1">
      <c r="E895" s="30" t="s">
        <v>43</v>
      </c>
    </row>
    <row r="896" spans="1:16" ht="12.75" customHeight="1">
      <c r="A896" t="s">
        <v>40</v>
      </c>
      <c s="6" t="s">
        <v>297</v>
      </c>
      <c s="6" t="s">
        <v>927</v>
      </c>
      <c t="s">
        <v>43</v>
      </c>
      <c s="24" t="s">
        <v>928</v>
      </c>
      <c s="25" t="s">
        <v>91</v>
      </c>
      <c s="26">
        <v>2</v>
      </c>
      <c s="25">
        <v>0.00015</v>
      </c>
      <c s="25">
        <f>ROUND(G896*H896,6)</f>
      </c>
      <c r="L896" s="27">
        <v>0</v>
      </c>
      <c s="28">
        <f>ROUND(ROUND(L896,2)*ROUND(G896,3),2)</f>
      </c>
      <c s="25" t="s">
        <v>150</v>
      </c>
      <c>
        <f>(M896*21)/100</f>
      </c>
      <c t="s">
        <v>47</v>
      </c>
    </row>
    <row r="897" spans="1:5" ht="12.75" customHeight="1">
      <c r="A897" s="29" t="s">
        <v>48</v>
      </c>
      <c r="E897" s="30" t="s">
        <v>928</v>
      </c>
    </row>
    <row r="898" spans="1:5" ht="12.75" customHeight="1">
      <c r="A898" s="29" t="s">
        <v>49</v>
      </c>
      <c r="E898" s="31" t="s">
        <v>43</v>
      </c>
    </row>
    <row r="899" spans="5:5" ht="12.75" customHeight="1">
      <c r="E899" s="30" t="s">
        <v>43</v>
      </c>
    </row>
    <row r="900" spans="1:16" ht="12.75" customHeight="1">
      <c r="A900" t="s">
        <v>40</v>
      </c>
      <c s="6" t="s">
        <v>302</v>
      </c>
      <c s="6" t="s">
        <v>929</v>
      </c>
      <c t="s">
        <v>43</v>
      </c>
      <c s="24" t="s">
        <v>930</v>
      </c>
      <c s="25" t="s">
        <v>79</v>
      </c>
      <c s="26">
        <v>79</v>
      </c>
      <c s="25">
        <v>0</v>
      </c>
      <c s="25">
        <f>ROUND(G900*H900,6)</f>
      </c>
      <c r="L900" s="27">
        <v>0</v>
      </c>
      <c s="28">
        <f>ROUND(ROUND(L900,2)*ROUND(G900,3),2)</f>
      </c>
      <c s="25" t="s">
        <v>864</v>
      </c>
      <c>
        <f>(M900*21)/100</f>
      </c>
      <c t="s">
        <v>47</v>
      </c>
    </row>
    <row r="901" spans="1:5" ht="12.75" customHeight="1">
      <c r="A901" s="29" t="s">
        <v>48</v>
      </c>
      <c r="E901" s="30" t="s">
        <v>930</v>
      </c>
    </row>
    <row r="902" spans="1:5" ht="12.75" customHeight="1">
      <c r="A902" s="29" t="s">
        <v>49</v>
      </c>
      <c r="E902" s="31" t="s">
        <v>931</v>
      </c>
    </row>
    <row r="903" spans="5:5" ht="12.75" customHeight="1">
      <c r="E903" s="30" t="s">
        <v>43</v>
      </c>
    </row>
    <row r="904" spans="1:16" ht="12.75" customHeight="1">
      <c r="A904" t="s">
        <v>40</v>
      </c>
      <c s="6" t="s">
        <v>280</v>
      </c>
      <c s="6" t="s">
        <v>932</v>
      </c>
      <c t="s">
        <v>43</v>
      </c>
      <c s="24" t="s">
        <v>933</v>
      </c>
      <c s="25" t="s">
        <v>110</v>
      </c>
      <c s="26">
        <v>0.099</v>
      </c>
      <c s="25">
        <v>0</v>
      </c>
      <c s="25">
        <f>ROUND(G904*H904,6)</f>
      </c>
      <c r="L904" s="27">
        <v>0</v>
      </c>
      <c s="28">
        <f>ROUND(ROUND(L904,2)*ROUND(G904,3),2)</f>
      </c>
      <c s="25" t="s">
        <v>864</v>
      </c>
      <c>
        <f>(M904*21)/100</f>
      </c>
      <c t="s">
        <v>47</v>
      </c>
    </row>
    <row r="905" spans="1:5" ht="12.75" customHeight="1">
      <c r="A905" s="29" t="s">
        <v>48</v>
      </c>
      <c r="E905" s="30" t="s">
        <v>933</v>
      </c>
    </row>
    <row r="906" spans="1:5" ht="12.75" customHeight="1">
      <c r="A906" s="29" t="s">
        <v>49</v>
      </c>
      <c r="E906" s="31" t="s">
        <v>43</v>
      </c>
    </row>
    <row r="907" spans="5:5" ht="12.75" customHeight="1">
      <c r="E907" s="30" t="s">
        <v>43</v>
      </c>
    </row>
    <row r="908" spans="1:16" ht="12.75" customHeight="1">
      <c r="A908" t="s">
        <v>40</v>
      </c>
      <c s="6" t="s">
        <v>275</v>
      </c>
      <c s="6" t="s">
        <v>934</v>
      </c>
      <c t="s">
        <v>43</v>
      </c>
      <c s="24" t="s">
        <v>935</v>
      </c>
      <c s="25" t="s">
        <v>110</v>
      </c>
      <c s="26">
        <v>0.067</v>
      </c>
      <c s="25">
        <v>0</v>
      </c>
      <c s="25">
        <f>ROUND(G908*H908,6)</f>
      </c>
      <c r="L908" s="27">
        <v>0</v>
      </c>
      <c s="28">
        <f>ROUND(ROUND(L908,2)*ROUND(G908,3),2)</f>
      </c>
      <c s="25" t="s">
        <v>864</v>
      </c>
      <c>
        <f>(M908*21)/100</f>
      </c>
      <c t="s">
        <v>47</v>
      </c>
    </row>
    <row r="909" spans="1:5" ht="12.75" customHeight="1">
      <c r="A909" s="29" t="s">
        <v>48</v>
      </c>
      <c r="E909" s="30" t="s">
        <v>935</v>
      </c>
    </row>
    <row r="910" spans="1:5" ht="12.75" customHeight="1">
      <c r="A910" s="29" t="s">
        <v>49</v>
      </c>
      <c r="E910" s="31" t="s">
        <v>43</v>
      </c>
    </row>
    <row r="911" spans="5:5" ht="12.75" customHeight="1">
      <c r="E911" s="30" t="s">
        <v>43</v>
      </c>
    </row>
    <row r="912" spans="1:13" ht="12.75" customHeight="1">
      <c r="A912" t="s">
        <v>37</v>
      </c>
      <c r="C912" s="7" t="s">
        <v>668</v>
      </c>
      <c r="E912" s="32" t="s">
        <v>669</v>
      </c>
      <c r="J912" s="28">
        <f>0</f>
      </c>
      <c s="28">
        <f>0</f>
      </c>
      <c s="28">
        <f>0+L913+L917+L921+L925+L929+L933+L937+L941+L945+L949+L953+L957+L961+L965+L969+L973+L977+L981+L985+L989+L993+L997+L1001+L1005+L1009+L1013+L1017+L1021+L1025+L1029</f>
      </c>
      <c s="28">
        <f>0+M913+M917+M921+M925+M929+M933+M937+M941+M945+M949+M953+M957+M961+M965+M969+M973+M977+M981+M985+M989+M993+M997+M1001+M1005+M1009+M1013+M1017+M1021+M1025+M1029</f>
      </c>
    </row>
    <row r="913" spans="1:16" ht="12.75" customHeight="1">
      <c r="A913" t="s">
        <v>40</v>
      </c>
      <c s="6" t="s">
        <v>278</v>
      </c>
      <c s="6" t="s">
        <v>936</v>
      </c>
      <c t="s">
        <v>43</v>
      </c>
      <c s="24" t="s">
        <v>937</v>
      </c>
      <c s="25" t="s">
        <v>79</v>
      </c>
      <c s="26">
        <v>50</v>
      </c>
      <c s="25">
        <v>0</v>
      </c>
      <c s="25">
        <f>ROUND(G913*H913,6)</f>
      </c>
      <c r="L913" s="27">
        <v>0</v>
      </c>
      <c s="28">
        <f>ROUND(ROUND(L913,2)*ROUND(G913,3),2)</f>
      </c>
      <c s="25" t="s">
        <v>864</v>
      </c>
      <c>
        <f>(M913*21)/100</f>
      </c>
      <c t="s">
        <v>47</v>
      </c>
    </row>
    <row r="914" spans="1:5" ht="12.75" customHeight="1">
      <c r="A914" s="29" t="s">
        <v>48</v>
      </c>
      <c r="E914" s="30" t="s">
        <v>937</v>
      </c>
    </row>
    <row r="915" spans="1:5" ht="12.75" customHeight="1">
      <c r="A915" s="29" t="s">
        <v>49</v>
      </c>
      <c r="E915" s="31" t="s">
        <v>43</v>
      </c>
    </row>
    <row r="916" spans="5:5" ht="12.75" customHeight="1">
      <c r="E916" s="30" t="s">
        <v>43</v>
      </c>
    </row>
    <row r="917" spans="1:16" ht="12.75" customHeight="1">
      <c r="A917" t="s">
        <v>40</v>
      </c>
      <c s="6" t="s">
        <v>307</v>
      </c>
      <c s="6" t="s">
        <v>938</v>
      </c>
      <c t="s">
        <v>43</v>
      </c>
      <c s="24" t="s">
        <v>939</v>
      </c>
      <c s="25" t="s">
        <v>91</v>
      </c>
      <c s="26">
        <v>16</v>
      </c>
      <c s="25">
        <v>0.0001</v>
      </c>
      <c s="25">
        <f>ROUND(G917*H917,6)</f>
      </c>
      <c r="L917" s="27">
        <v>0</v>
      </c>
      <c s="28">
        <f>ROUND(ROUND(L917,2)*ROUND(G917,3),2)</f>
      </c>
      <c s="25" t="s">
        <v>864</v>
      </c>
      <c>
        <f>(M917*21)/100</f>
      </c>
      <c t="s">
        <v>47</v>
      </c>
    </row>
    <row r="918" spans="1:5" ht="12.75" customHeight="1">
      <c r="A918" s="29" t="s">
        <v>48</v>
      </c>
      <c r="E918" s="30" t="s">
        <v>939</v>
      </c>
    </row>
    <row r="919" spans="1:5" ht="12.75" customHeight="1">
      <c r="A919" s="29" t="s">
        <v>49</v>
      </c>
      <c r="E919" s="31" t="s">
        <v>43</v>
      </c>
    </row>
    <row r="920" spans="5:5" ht="12.75" customHeight="1">
      <c r="E920" s="30" t="s">
        <v>43</v>
      </c>
    </row>
    <row r="921" spans="1:16" ht="12.75" customHeight="1">
      <c r="A921" t="s">
        <v>40</v>
      </c>
      <c s="6" t="s">
        <v>268</v>
      </c>
      <c s="6" t="s">
        <v>940</v>
      </c>
      <c t="s">
        <v>43</v>
      </c>
      <c s="24" t="s">
        <v>941</v>
      </c>
      <c s="25" t="s">
        <v>91</v>
      </c>
      <c s="26">
        <v>16</v>
      </c>
      <c s="25">
        <v>0</v>
      </c>
      <c s="25">
        <f>ROUND(G921*H921,6)</f>
      </c>
      <c r="L921" s="27">
        <v>0</v>
      </c>
      <c s="28">
        <f>ROUND(ROUND(L921,2)*ROUND(G921,3),2)</f>
      </c>
      <c s="25" t="s">
        <v>864</v>
      </c>
      <c>
        <f>(M921*21)/100</f>
      </c>
      <c t="s">
        <v>47</v>
      </c>
    </row>
    <row r="922" spans="1:5" ht="12.75" customHeight="1">
      <c r="A922" s="29" t="s">
        <v>48</v>
      </c>
      <c r="E922" s="30" t="s">
        <v>941</v>
      </c>
    </row>
    <row r="923" spans="1:5" ht="12.75" customHeight="1">
      <c r="A923" s="29" t="s">
        <v>49</v>
      </c>
      <c r="E923" s="31" t="s">
        <v>43</v>
      </c>
    </row>
    <row r="924" spans="5:5" ht="12.75" customHeight="1">
      <c r="E924" s="30" t="s">
        <v>43</v>
      </c>
    </row>
    <row r="925" spans="1:16" ht="12.75" customHeight="1">
      <c r="A925" t="s">
        <v>40</v>
      </c>
      <c s="6" t="s">
        <v>312</v>
      </c>
      <c s="6" t="s">
        <v>942</v>
      </c>
      <c t="s">
        <v>43</v>
      </c>
      <c s="24" t="s">
        <v>943</v>
      </c>
      <c s="25" t="s">
        <v>91</v>
      </c>
      <c s="26">
        <v>2</v>
      </c>
      <c s="25">
        <v>4E-05</v>
      </c>
      <c s="25">
        <f>ROUND(G925*H925,6)</f>
      </c>
      <c r="L925" s="27">
        <v>0</v>
      </c>
      <c s="28">
        <f>ROUND(ROUND(L925,2)*ROUND(G925,3),2)</f>
      </c>
      <c s="25" t="s">
        <v>864</v>
      </c>
      <c>
        <f>(M925*21)/100</f>
      </c>
      <c t="s">
        <v>47</v>
      </c>
    </row>
    <row r="926" spans="1:5" ht="12.75" customHeight="1">
      <c r="A926" s="29" t="s">
        <v>48</v>
      </c>
      <c r="E926" s="30" t="s">
        <v>943</v>
      </c>
    </row>
    <row r="927" spans="1:5" ht="12.75" customHeight="1">
      <c r="A927" s="29" t="s">
        <v>49</v>
      </c>
      <c r="E927" s="31" t="s">
        <v>43</v>
      </c>
    </row>
    <row r="928" spans="5:5" ht="12.75" customHeight="1">
      <c r="E928" s="30" t="s">
        <v>43</v>
      </c>
    </row>
    <row r="929" spans="1:16" ht="12.75" customHeight="1">
      <c r="A929" t="s">
        <v>40</v>
      </c>
      <c s="6" t="s">
        <v>265</v>
      </c>
      <c s="6" t="s">
        <v>944</v>
      </c>
      <c t="s">
        <v>43</v>
      </c>
      <c s="24" t="s">
        <v>945</v>
      </c>
      <c s="25" t="s">
        <v>91</v>
      </c>
      <c s="26">
        <v>7</v>
      </c>
      <c s="25">
        <v>4E-05</v>
      </c>
      <c s="25">
        <f>ROUND(G929*H929,6)</f>
      </c>
      <c r="L929" s="27">
        <v>0</v>
      </c>
      <c s="28">
        <f>ROUND(ROUND(L929,2)*ROUND(G929,3),2)</f>
      </c>
      <c s="25" t="s">
        <v>864</v>
      </c>
      <c>
        <f>(M929*21)/100</f>
      </c>
      <c t="s">
        <v>47</v>
      </c>
    </row>
    <row r="930" spans="1:5" ht="12.75" customHeight="1">
      <c r="A930" s="29" t="s">
        <v>48</v>
      </c>
      <c r="E930" s="30" t="s">
        <v>945</v>
      </c>
    </row>
    <row r="931" spans="1:5" ht="12.75" customHeight="1">
      <c r="A931" s="29" t="s">
        <v>49</v>
      </c>
      <c r="E931" s="31" t="s">
        <v>43</v>
      </c>
    </row>
    <row r="932" spans="5:5" ht="12.75" customHeight="1">
      <c r="E932" s="30" t="s">
        <v>43</v>
      </c>
    </row>
    <row r="933" spans="1:16" ht="12.75" customHeight="1">
      <c r="A933" t="s">
        <v>40</v>
      </c>
      <c s="6" t="s">
        <v>316</v>
      </c>
      <c s="6" t="s">
        <v>946</v>
      </c>
      <c t="s">
        <v>43</v>
      </c>
      <c s="24" t="s">
        <v>947</v>
      </c>
      <c s="25" t="s">
        <v>91</v>
      </c>
      <c s="26">
        <v>4</v>
      </c>
      <c s="25">
        <v>5E-05</v>
      </c>
      <c s="25">
        <f>ROUND(G933*H933,6)</f>
      </c>
      <c r="L933" s="27">
        <v>0</v>
      </c>
      <c s="28">
        <f>ROUND(ROUND(L933,2)*ROUND(G933,3),2)</f>
      </c>
      <c s="25" t="s">
        <v>864</v>
      </c>
      <c>
        <f>(M933*21)/100</f>
      </c>
      <c t="s">
        <v>47</v>
      </c>
    </row>
    <row r="934" spans="1:5" ht="12.75" customHeight="1">
      <c r="A934" s="29" t="s">
        <v>48</v>
      </c>
      <c r="E934" s="30" t="s">
        <v>947</v>
      </c>
    </row>
    <row r="935" spans="1:5" ht="12.75" customHeight="1">
      <c r="A935" s="29" t="s">
        <v>49</v>
      </c>
      <c r="E935" s="31" t="s">
        <v>43</v>
      </c>
    </row>
    <row r="936" spans="5:5" ht="12.75" customHeight="1">
      <c r="E936" s="30" t="s">
        <v>43</v>
      </c>
    </row>
    <row r="937" spans="1:16" ht="12.75" customHeight="1">
      <c r="A937" t="s">
        <v>40</v>
      </c>
      <c s="6" t="s">
        <v>261</v>
      </c>
      <c s="6" t="s">
        <v>948</v>
      </c>
      <c t="s">
        <v>43</v>
      </c>
      <c s="24" t="s">
        <v>949</v>
      </c>
      <c s="25" t="s">
        <v>79</v>
      </c>
      <c s="26">
        <v>30</v>
      </c>
      <c s="25">
        <v>0.00066</v>
      </c>
      <c s="25">
        <f>ROUND(G937*H937,6)</f>
      </c>
      <c r="L937" s="27">
        <v>0</v>
      </c>
      <c s="28">
        <f>ROUND(ROUND(L937,2)*ROUND(G937,3),2)</f>
      </c>
      <c s="25" t="s">
        <v>864</v>
      </c>
      <c>
        <f>(M937*21)/100</f>
      </c>
      <c t="s">
        <v>47</v>
      </c>
    </row>
    <row r="938" spans="1:5" ht="12.75" customHeight="1">
      <c r="A938" s="29" t="s">
        <v>48</v>
      </c>
      <c r="E938" s="30" t="s">
        <v>949</v>
      </c>
    </row>
    <row r="939" spans="1:5" ht="12.75" customHeight="1">
      <c r="A939" s="29" t="s">
        <v>49</v>
      </c>
      <c r="E939" s="31" t="s">
        <v>43</v>
      </c>
    </row>
    <row r="940" spans="5:5" ht="12.75" customHeight="1">
      <c r="E940" s="30" t="s">
        <v>43</v>
      </c>
    </row>
    <row r="941" spans="1:16" ht="12.75" customHeight="1">
      <c r="A941" t="s">
        <v>40</v>
      </c>
      <c s="6" t="s">
        <v>320</v>
      </c>
      <c s="6" t="s">
        <v>950</v>
      </c>
      <c t="s">
        <v>43</v>
      </c>
      <c s="24" t="s">
        <v>951</v>
      </c>
      <c s="25" t="s">
        <v>79</v>
      </c>
      <c s="26">
        <v>2</v>
      </c>
      <c s="25">
        <v>0.00091</v>
      </c>
      <c s="25">
        <f>ROUND(G941*H941,6)</f>
      </c>
      <c r="L941" s="27">
        <v>0</v>
      </c>
      <c s="28">
        <f>ROUND(ROUND(L941,2)*ROUND(G941,3),2)</f>
      </c>
      <c s="25" t="s">
        <v>864</v>
      </c>
      <c>
        <f>(M941*21)/100</f>
      </c>
      <c t="s">
        <v>47</v>
      </c>
    </row>
    <row r="942" spans="1:5" ht="12.75" customHeight="1">
      <c r="A942" s="29" t="s">
        <v>48</v>
      </c>
      <c r="E942" s="30" t="s">
        <v>951</v>
      </c>
    </row>
    <row r="943" spans="1:5" ht="12.75" customHeight="1">
      <c r="A943" s="29" t="s">
        <v>49</v>
      </c>
      <c r="E943" s="31" t="s">
        <v>43</v>
      </c>
    </row>
    <row r="944" spans="5:5" ht="12.75" customHeight="1">
      <c r="E944" s="30" t="s">
        <v>43</v>
      </c>
    </row>
    <row r="945" spans="1:16" ht="12.75" customHeight="1">
      <c r="A945" t="s">
        <v>40</v>
      </c>
      <c s="6" t="s">
        <v>326</v>
      </c>
      <c s="6" t="s">
        <v>952</v>
      </c>
      <c t="s">
        <v>43</v>
      </c>
      <c s="24" t="s">
        <v>953</v>
      </c>
      <c s="25" t="s">
        <v>79</v>
      </c>
      <c s="26">
        <v>13</v>
      </c>
      <c s="25">
        <v>0.00119</v>
      </c>
      <c s="25">
        <f>ROUND(G945*H945,6)</f>
      </c>
      <c r="L945" s="27">
        <v>0</v>
      </c>
      <c s="28">
        <f>ROUND(ROUND(L945,2)*ROUND(G945,3),2)</f>
      </c>
      <c s="25" t="s">
        <v>864</v>
      </c>
      <c>
        <f>(M945*21)/100</f>
      </c>
      <c t="s">
        <v>47</v>
      </c>
    </row>
    <row r="946" spans="1:5" ht="12.75" customHeight="1">
      <c r="A946" s="29" t="s">
        <v>48</v>
      </c>
      <c r="E946" s="30" t="s">
        <v>953</v>
      </c>
    </row>
    <row r="947" spans="1:5" ht="12.75" customHeight="1">
      <c r="A947" s="29" t="s">
        <v>49</v>
      </c>
      <c r="E947" s="31" t="s">
        <v>43</v>
      </c>
    </row>
    <row r="948" spans="5:5" ht="12.75" customHeight="1">
      <c r="E948" s="30" t="s">
        <v>43</v>
      </c>
    </row>
    <row r="949" spans="1:16" ht="12.75" customHeight="1">
      <c r="A949" t="s">
        <v>40</v>
      </c>
      <c s="6" t="s">
        <v>332</v>
      </c>
      <c s="6" t="s">
        <v>954</v>
      </c>
      <c t="s">
        <v>43</v>
      </c>
      <c s="24" t="s">
        <v>955</v>
      </c>
      <c s="25" t="s">
        <v>79</v>
      </c>
      <c s="26">
        <v>28</v>
      </c>
      <c s="25">
        <v>0.00078</v>
      </c>
      <c s="25">
        <f>ROUND(G949*H949,6)</f>
      </c>
      <c r="L949" s="27">
        <v>0</v>
      </c>
      <c s="28">
        <f>ROUND(ROUND(L949,2)*ROUND(G949,3),2)</f>
      </c>
      <c s="25" t="s">
        <v>864</v>
      </c>
      <c>
        <f>(M949*21)/100</f>
      </c>
      <c t="s">
        <v>47</v>
      </c>
    </row>
    <row r="950" spans="1:5" ht="12.75" customHeight="1">
      <c r="A950" s="29" t="s">
        <v>48</v>
      </c>
      <c r="E950" s="30" t="s">
        <v>955</v>
      </c>
    </row>
    <row r="951" spans="1:5" ht="12.75" customHeight="1">
      <c r="A951" s="29" t="s">
        <v>49</v>
      </c>
      <c r="E951" s="31" t="s">
        <v>43</v>
      </c>
    </row>
    <row r="952" spans="5:5" ht="12.75" customHeight="1">
      <c r="E952" s="30" t="s">
        <v>43</v>
      </c>
    </row>
    <row r="953" spans="1:16" ht="12.75" customHeight="1">
      <c r="A953" t="s">
        <v>40</v>
      </c>
      <c s="6" t="s">
        <v>336</v>
      </c>
      <c s="6" t="s">
        <v>956</v>
      </c>
      <c t="s">
        <v>43</v>
      </c>
      <c s="24" t="s">
        <v>957</v>
      </c>
      <c s="25" t="s">
        <v>79</v>
      </c>
      <c s="26">
        <v>10</v>
      </c>
      <c s="25">
        <v>0.00096</v>
      </c>
      <c s="25">
        <f>ROUND(G953*H953,6)</f>
      </c>
      <c r="L953" s="27">
        <v>0</v>
      </c>
      <c s="28">
        <f>ROUND(ROUND(L953,2)*ROUND(G953,3),2)</f>
      </c>
      <c s="25" t="s">
        <v>864</v>
      </c>
      <c>
        <f>(M953*21)/100</f>
      </c>
      <c t="s">
        <v>47</v>
      </c>
    </row>
    <row r="954" spans="1:5" ht="12.75" customHeight="1">
      <c r="A954" s="29" t="s">
        <v>48</v>
      </c>
      <c r="E954" s="30" t="s">
        <v>957</v>
      </c>
    </row>
    <row r="955" spans="1:5" ht="12.75" customHeight="1">
      <c r="A955" s="29" t="s">
        <v>49</v>
      </c>
      <c r="E955" s="31" t="s">
        <v>43</v>
      </c>
    </row>
    <row r="956" spans="5:5" ht="12.75" customHeight="1">
      <c r="E956" s="30" t="s">
        <v>43</v>
      </c>
    </row>
    <row r="957" spans="1:16" ht="12.75" customHeight="1">
      <c r="A957" t="s">
        <v>40</v>
      </c>
      <c s="6" t="s">
        <v>341</v>
      </c>
      <c s="6" t="s">
        <v>958</v>
      </c>
      <c t="s">
        <v>43</v>
      </c>
      <c s="24" t="s">
        <v>959</v>
      </c>
      <c s="25" t="s">
        <v>79</v>
      </c>
      <c s="26">
        <v>30</v>
      </c>
      <c s="25">
        <v>5E-05</v>
      </c>
      <c s="25">
        <f>ROUND(G957*H957,6)</f>
      </c>
      <c r="L957" s="27">
        <v>0</v>
      </c>
      <c s="28">
        <f>ROUND(ROUND(L957,2)*ROUND(G957,3),2)</f>
      </c>
      <c s="25" t="s">
        <v>864</v>
      </c>
      <c>
        <f>(M957*21)/100</f>
      </c>
      <c t="s">
        <v>47</v>
      </c>
    </row>
    <row r="958" spans="1:5" ht="12.75" customHeight="1">
      <c r="A958" s="29" t="s">
        <v>48</v>
      </c>
      <c r="E958" s="30" t="s">
        <v>960</v>
      </c>
    </row>
    <row r="959" spans="1:5" ht="12.75" customHeight="1">
      <c r="A959" s="29" t="s">
        <v>49</v>
      </c>
      <c r="E959" s="31" t="s">
        <v>43</v>
      </c>
    </row>
    <row r="960" spans="5:5" ht="12.75" customHeight="1">
      <c r="E960" s="30" t="s">
        <v>43</v>
      </c>
    </row>
    <row r="961" spans="1:16" ht="12.75" customHeight="1">
      <c r="A961" t="s">
        <v>40</v>
      </c>
      <c s="6" t="s">
        <v>345</v>
      </c>
      <c s="6" t="s">
        <v>961</v>
      </c>
      <c t="s">
        <v>43</v>
      </c>
      <c s="24" t="s">
        <v>959</v>
      </c>
      <c s="25" t="s">
        <v>79</v>
      </c>
      <c s="26">
        <v>15</v>
      </c>
      <c s="25">
        <v>7E-05</v>
      </c>
      <c s="25">
        <f>ROUND(G961*H961,6)</f>
      </c>
      <c r="L961" s="27">
        <v>0</v>
      </c>
      <c s="28">
        <f>ROUND(ROUND(L961,2)*ROUND(G961,3),2)</f>
      </c>
      <c s="25" t="s">
        <v>864</v>
      </c>
      <c>
        <f>(M961*21)/100</f>
      </c>
      <c t="s">
        <v>47</v>
      </c>
    </row>
    <row r="962" spans="1:5" ht="12.75" customHeight="1">
      <c r="A962" s="29" t="s">
        <v>48</v>
      </c>
      <c r="E962" s="30" t="s">
        <v>962</v>
      </c>
    </row>
    <row r="963" spans="1:5" ht="12.75" customHeight="1">
      <c r="A963" s="29" t="s">
        <v>49</v>
      </c>
      <c r="E963" s="31" t="s">
        <v>43</v>
      </c>
    </row>
    <row r="964" spans="5:5" ht="12.75" customHeight="1">
      <c r="E964" s="30" t="s">
        <v>43</v>
      </c>
    </row>
    <row r="965" spans="1:16" ht="12.75" customHeight="1">
      <c r="A965" t="s">
        <v>40</v>
      </c>
      <c s="6" t="s">
        <v>354</v>
      </c>
      <c s="6" t="s">
        <v>963</v>
      </c>
      <c t="s">
        <v>43</v>
      </c>
      <c s="24" t="s">
        <v>964</v>
      </c>
      <c s="25" t="s">
        <v>79</v>
      </c>
      <c s="26">
        <v>28</v>
      </c>
      <c s="25">
        <v>0.00012</v>
      </c>
      <c s="25">
        <f>ROUND(G965*H965,6)</f>
      </c>
      <c r="L965" s="27">
        <v>0</v>
      </c>
      <c s="28">
        <f>ROUND(ROUND(L965,2)*ROUND(G965,3),2)</f>
      </c>
      <c s="25" t="s">
        <v>864</v>
      </c>
      <c>
        <f>(M965*21)/100</f>
      </c>
      <c t="s">
        <v>47</v>
      </c>
    </row>
    <row r="966" spans="1:5" ht="12.75" customHeight="1">
      <c r="A966" s="29" t="s">
        <v>48</v>
      </c>
      <c r="E966" s="30" t="s">
        <v>965</v>
      </c>
    </row>
    <row r="967" spans="1:5" ht="12.75" customHeight="1">
      <c r="A967" s="29" t="s">
        <v>49</v>
      </c>
      <c r="E967" s="31" t="s">
        <v>43</v>
      </c>
    </row>
    <row r="968" spans="5:5" ht="12.75" customHeight="1">
      <c r="E968" s="30" t="s">
        <v>43</v>
      </c>
    </row>
    <row r="969" spans="1:16" ht="12.75" customHeight="1">
      <c r="A969" t="s">
        <v>40</v>
      </c>
      <c s="6" t="s">
        <v>351</v>
      </c>
      <c s="6" t="s">
        <v>966</v>
      </c>
      <c t="s">
        <v>43</v>
      </c>
      <c s="24" t="s">
        <v>964</v>
      </c>
      <c s="25" t="s">
        <v>79</v>
      </c>
      <c s="26">
        <v>10</v>
      </c>
      <c s="25">
        <v>0.00016</v>
      </c>
      <c s="25">
        <f>ROUND(G969*H969,6)</f>
      </c>
      <c r="L969" s="27">
        <v>0</v>
      </c>
      <c s="28">
        <f>ROUND(ROUND(L969,2)*ROUND(G969,3),2)</f>
      </c>
      <c s="25" t="s">
        <v>864</v>
      </c>
      <c>
        <f>(M969*21)/100</f>
      </c>
      <c t="s">
        <v>47</v>
      </c>
    </row>
    <row r="970" spans="1:5" ht="12.75" customHeight="1">
      <c r="A970" s="29" t="s">
        <v>48</v>
      </c>
      <c r="E970" s="30" t="s">
        <v>967</v>
      </c>
    </row>
    <row r="971" spans="1:5" ht="12.75" customHeight="1">
      <c r="A971" s="29" t="s">
        <v>49</v>
      </c>
      <c r="E971" s="31" t="s">
        <v>43</v>
      </c>
    </row>
    <row r="972" spans="5:5" ht="12.75" customHeight="1">
      <c r="E972" s="30" t="s">
        <v>43</v>
      </c>
    </row>
    <row r="973" spans="1:16" ht="12.75" customHeight="1">
      <c r="A973" t="s">
        <v>40</v>
      </c>
      <c s="6" t="s">
        <v>359</v>
      </c>
      <c s="6" t="s">
        <v>968</v>
      </c>
      <c t="s">
        <v>43</v>
      </c>
      <c s="24" t="s">
        <v>969</v>
      </c>
      <c s="25" t="s">
        <v>91</v>
      </c>
      <c s="26">
        <v>18</v>
      </c>
      <c s="25">
        <v>0</v>
      </c>
      <c s="25">
        <f>ROUND(G973*H973,6)</f>
      </c>
      <c r="L973" s="27">
        <v>0</v>
      </c>
      <c s="28">
        <f>ROUND(ROUND(L973,2)*ROUND(G973,3),2)</f>
      </c>
      <c s="25" t="s">
        <v>864</v>
      </c>
      <c>
        <f>(M973*21)/100</f>
      </c>
      <c t="s">
        <v>47</v>
      </c>
    </row>
    <row r="974" spans="1:5" ht="12.75" customHeight="1">
      <c r="A974" s="29" t="s">
        <v>48</v>
      </c>
      <c r="E974" s="30" t="s">
        <v>969</v>
      </c>
    </row>
    <row r="975" spans="1:5" ht="12.75" customHeight="1">
      <c r="A975" s="29" t="s">
        <v>49</v>
      </c>
      <c r="E975" s="31" t="s">
        <v>43</v>
      </c>
    </row>
    <row r="976" spans="5:5" ht="12.75" customHeight="1">
      <c r="E976" s="30" t="s">
        <v>43</v>
      </c>
    </row>
    <row r="977" spans="1:16" ht="12.75" customHeight="1">
      <c r="A977" t="s">
        <v>40</v>
      </c>
      <c s="6" t="s">
        <v>365</v>
      </c>
      <c s="6" t="s">
        <v>970</v>
      </c>
      <c t="s">
        <v>43</v>
      </c>
      <c s="24" t="s">
        <v>971</v>
      </c>
      <c s="25" t="s">
        <v>91</v>
      </c>
      <c s="26">
        <v>6</v>
      </c>
      <c s="25">
        <v>0.00017</v>
      </c>
      <c s="25">
        <f>ROUND(G977*H977,6)</f>
      </c>
      <c r="L977" s="27">
        <v>0</v>
      </c>
      <c s="28">
        <f>ROUND(ROUND(L977,2)*ROUND(G977,3),2)</f>
      </c>
      <c s="25" t="s">
        <v>864</v>
      </c>
      <c>
        <f>(M977*21)/100</f>
      </c>
      <c t="s">
        <v>47</v>
      </c>
    </row>
    <row r="978" spans="1:5" ht="12.75" customHeight="1">
      <c r="A978" s="29" t="s">
        <v>48</v>
      </c>
      <c r="E978" s="30" t="s">
        <v>971</v>
      </c>
    </row>
    <row r="979" spans="1:5" ht="12.75" customHeight="1">
      <c r="A979" s="29" t="s">
        <v>49</v>
      </c>
      <c r="E979" s="31" t="s">
        <v>43</v>
      </c>
    </row>
    <row r="980" spans="5:5" ht="12.75" customHeight="1">
      <c r="E980" s="30" t="s">
        <v>43</v>
      </c>
    </row>
    <row r="981" spans="1:16" ht="12.75" customHeight="1">
      <c r="A981" t="s">
        <v>40</v>
      </c>
      <c s="6" t="s">
        <v>370</v>
      </c>
      <c s="6" t="s">
        <v>972</v>
      </c>
      <c t="s">
        <v>43</v>
      </c>
      <c s="24" t="s">
        <v>973</v>
      </c>
      <c s="25" t="s">
        <v>974</v>
      </c>
      <c s="26">
        <v>17</v>
      </c>
      <c s="25">
        <v>0.00021</v>
      </c>
      <c s="25">
        <f>ROUND(G981*H981,6)</f>
      </c>
      <c r="L981" s="27">
        <v>0</v>
      </c>
      <c s="28">
        <f>ROUND(ROUND(L981,2)*ROUND(G981,3),2)</f>
      </c>
      <c s="25" t="s">
        <v>864</v>
      </c>
      <c>
        <f>(M981*21)/100</f>
      </c>
      <c t="s">
        <v>47</v>
      </c>
    </row>
    <row r="982" spans="1:5" ht="12.75" customHeight="1">
      <c r="A982" s="29" t="s">
        <v>48</v>
      </c>
      <c r="E982" s="30" t="s">
        <v>973</v>
      </c>
    </row>
    <row r="983" spans="1:5" ht="12.75" customHeight="1">
      <c r="A983" s="29" t="s">
        <v>49</v>
      </c>
      <c r="E983" s="31" t="s">
        <v>43</v>
      </c>
    </row>
    <row r="984" spans="5:5" ht="12.75" customHeight="1">
      <c r="E984" s="30" t="s">
        <v>43</v>
      </c>
    </row>
    <row r="985" spans="1:16" ht="12.75" customHeight="1">
      <c r="A985" t="s">
        <v>40</v>
      </c>
      <c s="6" t="s">
        <v>374</v>
      </c>
      <c s="6" t="s">
        <v>975</v>
      </c>
      <c t="s">
        <v>43</v>
      </c>
      <c s="24" t="s">
        <v>976</v>
      </c>
      <c s="25" t="s">
        <v>91</v>
      </c>
      <c s="26">
        <v>22</v>
      </c>
      <c s="25">
        <v>6E-05</v>
      </c>
      <c s="25">
        <f>ROUND(G985*H985,6)</f>
      </c>
      <c r="L985" s="27">
        <v>0</v>
      </c>
      <c s="28">
        <f>ROUND(ROUND(L985,2)*ROUND(G985,3),2)</f>
      </c>
      <c s="25" t="s">
        <v>864</v>
      </c>
      <c>
        <f>(M985*21)/100</f>
      </c>
      <c t="s">
        <v>47</v>
      </c>
    </row>
    <row r="986" spans="1:5" ht="12.75" customHeight="1">
      <c r="A986" s="29" t="s">
        <v>48</v>
      </c>
      <c r="E986" s="30" t="s">
        <v>976</v>
      </c>
    </row>
    <row r="987" spans="1:5" ht="12.75" customHeight="1">
      <c r="A987" s="29" t="s">
        <v>49</v>
      </c>
      <c r="E987" s="31" t="s">
        <v>43</v>
      </c>
    </row>
    <row r="988" spans="5:5" ht="12.75" customHeight="1">
      <c r="E988" s="30" t="s">
        <v>43</v>
      </c>
    </row>
    <row r="989" spans="1:16" ht="12.75" customHeight="1">
      <c r="A989" t="s">
        <v>40</v>
      </c>
      <c s="6" t="s">
        <v>377</v>
      </c>
      <c s="6" t="s">
        <v>977</v>
      </c>
      <c t="s">
        <v>43</v>
      </c>
      <c s="24" t="s">
        <v>978</v>
      </c>
      <c s="25" t="s">
        <v>91</v>
      </c>
      <c s="26">
        <v>4</v>
      </c>
      <c s="25">
        <v>0.0001</v>
      </c>
      <c s="25">
        <f>ROUND(G989*H989,6)</f>
      </c>
      <c r="L989" s="27">
        <v>0</v>
      </c>
      <c s="28">
        <f>ROUND(ROUND(L989,2)*ROUND(G989,3),2)</f>
      </c>
      <c s="25" t="s">
        <v>864</v>
      </c>
      <c>
        <f>(M989*21)/100</f>
      </c>
      <c t="s">
        <v>47</v>
      </c>
    </row>
    <row r="990" spans="1:5" ht="12.75" customHeight="1">
      <c r="A990" s="29" t="s">
        <v>48</v>
      </c>
      <c r="E990" s="30" t="s">
        <v>978</v>
      </c>
    </row>
    <row r="991" spans="1:5" ht="12.75" customHeight="1">
      <c r="A991" s="29" t="s">
        <v>49</v>
      </c>
      <c r="E991" s="31" t="s">
        <v>43</v>
      </c>
    </row>
    <row r="992" spans="5:5" ht="12.75" customHeight="1">
      <c r="E992" s="30" t="s">
        <v>43</v>
      </c>
    </row>
    <row r="993" spans="1:16" ht="12.75" customHeight="1">
      <c r="A993" t="s">
        <v>40</v>
      </c>
      <c s="6" t="s">
        <v>381</v>
      </c>
      <c s="6" t="s">
        <v>979</v>
      </c>
      <c t="s">
        <v>43</v>
      </c>
      <c s="24" t="s">
        <v>980</v>
      </c>
      <c s="25" t="s">
        <v>91</v>
      </c>
      <c s="26">
        <v>4</v>
      </c>
      <c s="25">
        <v>0.00018</v>
      </c>
      <c s="25">
        <f>ROUND(G993*H993,6)</f>
      </c>
      <c r="L993" s="27">
        <v>0</v>
      </c>
      <c s="28">
        <f>ROUND(ROUND(L993,2)*ROUND(G993,3),2)</f>
      </c>
      <c s="25" t="s">
        <v>864</v>
      </c>
      <c>
        <f>(M993*21)/100</f>
      </c>
      <c t="s">
        <v>47</v>
      </c>
    </row>
    <row r="994" spans="1:5" ht="12.75" customHeight="1">
      <c r="A994" s="29" t="s">
        <v>48</v>
      </c>
      <c r="E994" s="30" t="s">
        <v>980</v>
      </c>
    </row>
    <row r="995" spans="1:5" ht="12.75" customHeight="1">
      <c r="A995" s="29" t="s">
        <v>49</v>
      </c>
      <c r="E995" s="31" t="s">
        <v>43</v>
      </c>
    </row>
    <row r="996" spans="5:5" ht="12.75" customHeight="1">
      <c r="E996" s="30" t="s">
        <v>43</v>
      </c>
    </row>
    <row r="997" spans="1:16" ht="12.75" customHeight="1">
      <c r="A997" t="s">
        <v>40</v>
      </c>
      <c s="6" t="s">
        <v>385</v>
      </c>
      <c s="6" t="s">
        <v>981</v>
      </c>
      <c t="s">
        <v>43</v>
      </c>
      <c s="24" t="s">
        <v>982</v>
      </c>
      <c s="25" t="s">
        <v>91</v>
      </c>
      <c s="26">
        <v>18</v>
      </c>
      <c s="25">
        <v>0</v>
      </c>
      <c s="25">
        <f>ROUND(G997*H997,6)</f>
      </c>
      <c r="L997" s="27">
        <v>0</v>
      </c>
      <c s="28">
        <f>ROUND(ROUND(L997,2)*ROUND(G997,3),2)</f>
      </c>
      <c s="25" t="s">
        <v>864</v>
      </c>
      <c>
        <f>(M997*21)/100</f>
      </c>
      <c t="s">
        <v>47</v>
      </c>
    </row>
    <row r="998" spans="1:5" ht="12.75" customHeight="1">
      <c r="A998" s="29" t="s">
        <v>48</v>
      </c>
      <c r="E998" s="30" t="s">
        <v>982</v>
      </c>
    </row>
    <row r="999" spans="1:5" ht="12.75" customHeight="1">
      <c r="A999" s="29" t="s">
        <v>49</v>
      </c>
      <c r="E999" s="31" t="s">
        <v>43</v>
      </c>
    </row>
    <row r="1000" spans="5:5" ht="12.75" customHeight="1">
      <c r="E1000" s="30" t="s">
        <v>43</v>
      </c>
    </row>
    <row r="1001" spans="1:16" ht="12.75" customHeight="1">
      <c r="A1001" t="s">
        <v>40</v>
      </c>
      <c s="6" t="s">
        <v>390</v>
      </c>
      <c s="6" t="s">
        <v>983</v>
      </c>
      <c t="s">
        <v>43</v>
      </c>
      <c s="24" t="s">
        <v>984</v>
      </c>
      <c s="25" t="s">
        <v>91</v>
      </c>
      <c s="26">
        <v>16</v>
      </c>
      <c s="25">
        <v>0</v>
      </c>
      <c s="25">
        <f>ROUND(G1001*H1001,6)</f>
      </c>
      <c r="L1001" s="27">
        <v>0</v>
      </c>
      <c s="28">
        <f>ROUND(ROUND(L1001,2)*ROUND(G1001,3),2)</f>
      </c>
      <c s="25" t="s">
        <v>864</v>
      </c>
      <c>
        <f>(M1001*21)/100</f>
      </c>
      <c t="s">
        <v>47</v>
      </c>
    </row>
    <row r="1002" spans="1:5" ht="12.75" customHeight="1">
      <c r="A1002" s="29" t="s">
        <v>48</v>
      </c>
      <c r="E1002" s="30" t="s">
        <v>984</v>
      </c>
    </row>
    <row r="1003" spans="1:5" ht="12.75" customHeight="1">
      <c r="A1003" s="29" t="s">
        <v>49</v>
      </c>
      <c r="E1003" s="31" t="s">
        <v>43</v>
      </c>
    </row>
    <row r="1004" spans="5:5" ht="12.75" customHeight="1">
      <c r="E1004" s="30" t="s">
        <v>43</v>
      </c>
    </row>
    <row r="1005" spans="1:16" ht="12.75" customHeight="1">
      <c r="A1005" t="s">
        <v>40</v>
      </c>
      <c s="6" t="s">
        <v>394</v>
      </c>
      <c s="6" t="s">
        <v>985</v>
      </c>
      <c t="s">
        <v>43</v>
      </c>
      <c s="24" t="s">
        <v>986</v>
      </c>
      <c s="25" t="s">
        <v>91</v>
      </c>
      <c s="26">
        <v>10</v>
      </c>
      <c s="25">
        <v>0.00021</v>
      </c>
      <c s="25">
        <f>ROUND(G1005*H1005,6)</f>
      </c>
      <c r="L1005" s="27">
        <v>0</v>
      </c>
      <c s="28">
        <f>ROUND(ROUND(L1005,2)*ROUND(G1005,3),2)</f>
      </c>
      <c s="25" t="s">
        <v>864</v>
      </c>
      <c>
        <f>(M1005*21)/100</f>
      </c>
      <c t="s">
        <v>47</v>
      </c>
    </row>
    <row r="1006" spans="1:5" ht="12.75" customHeight="1">
      <c r="A1006" s="29" t="s">
        <v>48</v>
      </c>
      <c r="E1006" s="30" t="s">
        <v>986</v>
      </c>
    </row>
    <row r="1007" spans="1:5" ht="12.75" customHeight="1">
      <c r="A1007" s="29" t="s">
        <v>49</v>
      </c>
      <c r="E1007" s="31" t="s">
        <v>43</v>
      </c>
    </row>
    <row r="1008" spans="5:5" ht="12.75" customHeight="1">
      <c r="E1008" s="30" t="s">
        <v>43</v>
      </c>
    </row>
    <row r="1009" spans="1:16" ht="12.75" customHeight="1">
      <c r="A1009" t="s">
        <v>40</v>
      </c>
      <c s="6" t="s">
        <v>414</v>
      </c>
      <c s="6" t="s">
        <v>987</v>
      </c>
      <c t="s">
        <v>43</v>
      </c>
      <c s="24" t="s">
        <v>988</v>
      </c>
      <c s="25" t="s">
        <v>91</v>
      </c>
      <c s="26">
        <v>2</v>
      </c>
      <c s="25">
        <v>0.00034</v>
      </c>
      <c s="25">
        <f>ROUND(G1009*H1009,6)</f>
      </c>
      <c r="L1009" s="27">
        <v>0</v>
      </c>
      <c s="28">
        <f>ROUND(ROUND(L1009,2)*ROUND(G1009,3),2)</f>
      </c>
      <c s="25" t="s">
        <v>864</v>
      </c>
      <c>
        <f>(M1009*21)/100</f>
      </c>
      <c t="s">
        <v>47</v>
      </c>
    </row>
    <row r="1010" spans="1:5" ht="12.75" customHeight="1">
      <c r="A1010" s="29" t="s">
        <v>48</v>
      </c>
      <c r="E1010" s="30" t="s">
        <v>988</v>
      </c>
    </row>
    <row r="1011" spans="1:5" ht="12.75" customHeight="1">
      <c r="A1011" s="29" t="s">
        <v>49</v>
      </c>
      <c r="E1011" s="31" t="s">
        <v>43</v>
      </c>
    </row>
    <row r="1012" spans="5:5" ht="12.75" customHeight="1">
      <c r="E1012" s="30" t="s">
        <v>43</v>
      </c>
    </row>
    <row r="1013" spans="1:16" ht="12.75" customHeight="1">
      <c r="A1013" t="s">
        <v>40</v>
      </c>
      <c s="6" t="s">
        <v>420</v>
      </c>
      <c s="6" t="s">
        <v>989</v>
      </c>
      <c t="s">
        <v>43</v>
      </c>
      <c s="24" t="s">
        <v>990</v>
      </c>
      <c s="25" t="s">
        <v>91</v>
      </c>
      <c s="26">
        <v>2</v>
      </c>
      <c s="25">
        <v>0.0005</v>
      </c>
      <c s="25">
        <f>ROUND(G1013*H1013,6)</f>
      </c>
      <c r="L1013" s="27">
        <v>0</v>
      </c>
      <c s="28">
        <f>ROUND(ROUND(L1013,2)*ROUND(G1013,3),2)</f>
      </c>
      <c s="25" t="s">
        <v>864</v>
      </c>
      <c>
        <f>(M1013*21)/100</f>
      </c>
      <c t="s">
        <v>47</v>
      </c>
    </row>
    <row r="1014" spans="1:5" ht="12.75" customHeight="1">
      <c r="A1014" s="29" t="s">
        <v>48</v>
      </c>
      <c r="E1014" s="30" t="s">
        <v>990</v>
      </c>
    </row>
    <row r="1015" spans="1:5" ht="12.75" customHeight="1">
      <c r="A1015" s="29" t="s">
        <v>49</v>
      </c>
      <c r="E1015" s="31" t="s">
        <v>43</v>
      </c>
    </row>
    <row r="1016" spans="5:5" ht="12.75" customHeight="1">
      <c r="E1016" s="30" t="s">
        <v>43</v>
      </c>
    </row>
    <row r="1017" spans="1:16" ht="12.75" customHeight="1">
      <c r="A1017" t="s">
        <v>40</v>
      </c>
      <c s="6" t="s">
        <v>425</v>
      </c>
      <c s="6" t="s">
        <v>991</v>
      </c>
      <c t="s">
        <v>43</v>
      </c>
      <c s="24" t="s">
        <v>992</v>
      </c>
      <c s="25" t="s">
        <v>79</v>
      </c>
      <c s="26">
        <v>83</v>
      </c>
      <c s="25">
        <v>0.00019</v>
      </c>
      <c s="25">
        <f>ROUND(G1017*H1017,6)</f>
      </c>
      <c r="L1017" s="27">
        <v>0</v>
      </c>
      <c s="28">
        <f>ROUND(ROUND(L1017,2)*ROUND(G1017,3),2)</f>
      </c>
      <c s="25" t="s">
        <v>864</v>
      </c>
      <c>
        <f>(M1017*21)/100</f>
      </c>
      <c t="s">
        <v>47</v>
      </c>
    </row>
    <row r="1018" spans="1:5" ht="12.75" customHeight="1">
      <c r="A1018" s="29" t="s">
        <v>48</v>
      </c>
      <c r="E1018" s="30" t="s">
        <v>992</v>
      </c>
    </row>
    <row r="1019" spans="1:5" ht="12.75" customHeight="1">
      <c r="A1019" s="29" t="s">
        <v>49</v>
      </c>
      <c r="E1019" s="31" t="s">
        <v>993</v>
      </c>
    </row>
    <row r="1020" spans="5:5" ht="12.75" customHeight="1">
      <c r="E1020" s="30" t="s">
        <v>43</v>
      </c>
    </row>
    <row r="1021" spans="1:16" ht="12.75" customHeight="1">
      <c r="A1021" t="s">
        <v>40</v>
      </c>
      <c s="6" t="s">
        <v>430</v>
      </c>
      <c s="6" t="s">
        <v>994</v>
      </c>
      <c t="s">
        <v>43</v>
      </c>
      <c s="24" t="s">
        <v>995</v>
      </c>
      <c s="25" t="s">
        <v>79</v>
      </c>
      <c s="26">
        <v>83</v>
      </c>
      <c s="25">
        <v>1E-05</v>
      </c>
      <c s="25">
        <f>ROUND(G1021*H1021,6)</f>
      </c>
      <c r="L1021" s="27">
        <v>0</v>
      </c>
      <c s="28">
        <f>ROUND(ROUND(L1021,2)*ROUND(G1021,3),2)</f>
      </c>
      <c s="25" t="s">
        <v>864</v>
      </c>
      <c>
        <f>(M1021*21)/100</f>
      </c>
      <c t="s">
        <v>47</v>
      </c>
    </row>
    <row r="1022" spans="1:5" ht="12.75" customHeight="1">
      <c r="A1022" s="29" t="s">
        <v>48</v>
      </c>
      <c r="E1022" s="30" t="s">
        <v>995</v>
      </c>
    </row>
    <row r="1023" spans="1:5" ht="12.75" customHeight="1">
      <c r="A1023" s="29" t="s">
        <v>49</v>
      </c>
      <c r="E1023" s="31" t="s">
        <v>43</v>
      </c>
    </row>
    <row r="1024" spans="5:5" ht="12.75" customHeight="1">
      <c r="E1024" s="30" t="s">
        <v>43</v>
      </c>
    </row>
    <row r="1025" spans="1:16" ht="12.75" customHeight="1">
      <c r="A1025" t="s">
        <v>40</v>
      </c>
      <c s="6" t="s">
        <v>434</v>
      </c>
      <c s="6" t="s">
        <v>996</v>
      </c>
      <c t="s">
        <v>43</v>
      </c>
      <c s="24" t="s">
        <v>997</v>
      </c>
      <c s="25" t="s">
        <v>110</v>
      </c>
      <c s="26">
        <v>0.127</v>
      </c>
      <c s="25">
        <v>0</v>
      </c>
      <c s="25">
        <f>ROUND(G1025*H1025,6)</f>
      </c>
      <c r="L1025" s="27">
        <v>0</v>
      </c>
      <c s="28">
        <f>ROUND(ROUND(L1025,2)*ROUND(G1025,3),2)</f>
      </c>
      <c s="25" t="s">
        <v>864</v>
      </c>
      <c>
        <f>(M1025*21)/100</f>
      </c>
      <c t="s">
        <v>47</v>
      </c>
    </row>
    <row r="1026" spans="1:5" ht="12.75" customHeight="1">
      <c r="A1026" s="29" t="s">
        <v>48</v>
      </c>
      <c r="E1026" s="30" t="s">
        <v>997</v>
      </c>
    </row>
    <row r="1027" spans="1:5" ht="12.75" customHeight="1">
      <c r="A1027" s="29" t="s">
        <v>49</v>
      </c>
      <c r="E1027" s="31" t="s">
        <v>43</v>
      </c>
    </row>
    <row r="1028" spans="5:5" ht="12.75" customHeight="1">
      <c r="E1028" s="30" t="s">
        <v>43</v>
      </c>
    </row>
    <row r="1029" spans="1:16" ht="12.75" customHeight="1">
      <c r="A1029" t="s">
        <v>40</v>
      </c>
      <c s="6" t="s">
        <v>438</v>
      </c>
      <c s="6" t="s">
        <v>998</v>
      </c>
      <c t="s">
        <v>43</v>
      </c>
      <c s="24" t="s">
        <v>999</v>
      </c>
      <c s="25" t="s">
        <v>110</v>
      </c>
      <c s="26">
        <v>0.106</v>
      </c>
      <c s="25">
        <v>0</v>
      </c>
      <c s="25">
        <f>ROUND(G1029*H1029,6)</f>
      </c>
      <c r="L1029" s="27">
        <v>0</v>
      </c>
      <c s="28">
        <f>ROUND(ROUND(L1029,2)*ROUND(G1029,3),2)</f>
      </c>
      <c s="25" t="s">
        <v>864</v>
      </c>
      <c>
        <f>(M1029*21)/100</f>
      </c>
      <c t="s">
        <v>47</v>
      </c>
    </row>
    <row r="1030" spans="1:5" ht="12.75" customHeight="1">
      <c r="A1030" s="29" t="s">
        <v>48</v>
      </c>
      <c r="E1030" s="30" t="s">
        <v>999</v>
      </c>
    </row>
    <row r="1031" spans="1:5" ht="12.75" customHeight="1">
      <c r="A1031" s="29" t="s">
        <v>49</v>
      </c>
      <c r="E1031" s="31" t="s">
        <v>43</v>
      </c>
    </row>
    <row r="1032" spans="5:5" ht="12.75" customHeight="1">
      <c r="E1032" s="30" t="s">
        <v>43</v>
      </c>
    </row>
    <row r="1033" spans="1:13" ht="12.75" customHeight="1">
      <c r="A1033" t="s">
        <v>37</v>
      </c>
      <c r="C1033" s="7" t="s">
        <v>1000</v>
      </c>
      <c r="E1033" s="32" t="s">
        <v>1001</v>
      </c>
      <c r="J1033" s="28">
        <f>0</f>
      </c>
      <c s="28">
        <f>0</f>
      </c>
      <c s="28">
        <f>0+L1034+L1038+L1042+L1046+L1050+L1054+L1058+L1062+L1066+L1070+L1074+L1078+L1082+L1086+L1090+L1094+L1098+L1102+L1106+L1110+L1114+L1118+L1122+L1126+L1130+L1134+L1138+L1142+L1146+L1150+L1154+L1158+L1162+L1166+L1170+L1174+L1178+L1182+L1186+L1190+L1194+L1198+L1202+L1206+L1210</f>
      </c>
      <c s="28">
        <f>0+M1034+M1038+M1042+M1046+M1050+M1054+M1058+M1062+M1066+M1070+M1074+M1078+M1082+M1086+M1090+M1094+M1098+M1102+M1106+M1110+M1114+M1118+M1122+M1126+M1130+M1134+M1138+M1142+M1146+M1150+M1154+M1158+M1162+M1166+M1170+M1174+M1178+M1182+M1186+M1190+M1194+M1198+M1202+M1206+M1210</f>
      </c>
    </row>
    <row r="1034" spans="1:16" ht="12.75" customHeight="1">
      <c r="A1034" t="s">
        <v>40</v>
      </c>
      <c s="6" t="s">
        <v>545</v>
      </c>
      <c s="6" t="s">
        <v>1002</v>
      </c>
      <c t="s">
        <v>43</v>
      </c>
      <c s="24" t="s">
        <v>1003</v>
      </c>
      <c s="25" t="s">
        <v>91</v>
      </c>
      <c s="26">
        <v>24</v>
      </c>
      <c s="25">
        <v>0.0018</v>
      </c>
      <c s="25">
        <f>ROUND(G1034*H1034,6)</f>
      </c>
      <c r="L1034" s="27">
        <v>0</v>
      </c>
      <c s="28">
        <f>ROUND(ROUND(L1034,2)*ROUND(G1034,3),2)</f>
      </c>
      <c s="25" t="s">
        <v>150</v>
      </c>
      <c>
        <f>(M1034*21)/100</f>
      </c>
      <c t="s">
        <v>47</v>
      </c>
    </row>
    <row r="1035" spans="1:5" ht="12.75" customHeight="1">
      <c r="A1035" s="29" t="s">
        <v>48</v>
      </c>
      <c r="E1035" s="30" t="s">
        <v>1003</v>
      </c>
    </row>
    <row r="1036" spans="1:5" ht="12.75" customHeight="1">
      <c r="A1036" s="29" t="s">
        <v>49</v>
      </c>
      <c r="E1036" s="31" t="s">
        <v>43</v>
      </c>
    </row>
    <row r="1037" spans="5:5" ht="12.75" customHeight="1">
      <c r="E1037" s="30" t="s">
        <v>43</v>
      </c>
    </row>
    <row r="1038" spans="1:16" ht="12.75" customHeight="1">
      <c r="A1038" t="s">
        <v>40</v>
      </c>
      <c s="6" t="s">
        <v>591</v>
      </c>
      <c s="6" t="s">
        <v>1004</v>
      </c>
      <c t="s">
        <v>43</v>
      </c>
      <c s="24" t="s">
        <v>1005</v>
      </c>
      <c s="25" t="s">
        <v>91</v>
      </c>
      <c s="26">
        <v>6</v>
      </c>
      <c s="25">
        <v>0.0018</v>
      </c>
      <c s="25">
        <f>ROUND(G1038*H1038,6)</f>
      </c>
      <c r="L1038" s="27">
        <v>0</v>
      </c>
      <c s="28">
        <f>ROUND(ROUND(L1038,2)*ROUND(G1038,3),2)</f>
      </c>
      <c s="25" t="s">
        <v>150</v>
      </c>
      <c>
        <f>(M1038*21)/100</f>
      </c>
      <c t="s">
        <v>47</v>
      </c>
    </row>
    <row r="1039" spans="1:5" ht="12.75" customHeight="1">
      <c r="A1039" s="29" t="s">
        <v>48</v>
      </c>
      <c r="E1039" s="30" t="s">
        <v>1005</v>
      </c>
    </row>
    <row r="1040" spans="1:5" ht="12.75" customHeight="1">
      <c r="A1040" s="29" t="s">
        <v>49</v>
      </c>
      <c r="E1040" s="31" t="s">
        <v>43</v>
      </c>
    </row>
    <row r="1041" spans="5:5" ht="12.75" customHeight="1">
      <c r="E1041" s="30" t="s">
        <v>43</v>
      </c>
    </row>
    <row r="1042" spans="1:16" ht="12.75" customHeight="1">
      <c r="A1042" t="s">
        <v>40</v>
      </c>
      <c s="6" t="s">
        <v>446</v>
      </c>
      <c s="6" t="s">
        <v>1006</v>
      </c>
      <c t="s">
        <v>43</v>
      </c>
      <c s="24" t="s">
        <v>1007</v>
      </c>
      <c s="25" t="s">
        <v>91</v>
      </c>
      <c s="26">
        <v>2</v>
      </c>
      <c s="25">
        <v>0.0065</v>
      </c>
      <c s="25">
        <f>ROUND(G1042*H1042,6)</f>
      </c>
      <c r="L1042" s="27">
        <v>0</v>
      </c>
      <c s="28">
        <f>ROUND(ROUND(L1042,2)*ROUND(G1042,3),2)</f>
      </c>
      <c s="25" t="s">
        <v>150</v>
      </c>
      <c>
        <f>(M1042*21)/100</f>
      </c>
      <c t="s">
        <v>47</v>
      </c>
    </row>
    <row r="1043" spans="1:5" ht="12.75" customHeight="1">
      <c r="A1043" s="29" t="s">
        <v>48</v>
      </c>
      <c r="E1043" s="30" t="s">
        <v>1007</v>
      </c>
    </row>
    <row r="1044" spans="1:5" ht="12.75" customHeight="1">
      <c r="A1044" s="29" t="s">
        <v>49</v>
      </c>
      <c r="E1044" s="31" t="s">
        <v>43</v>
      </c>
    </row>
    <row r="1045" spans="5:5" ht="12.75" customHeight="1">
      <c r="E1045" s="30" t="s">
        <v>43</v>
      </c>
    </row>
    <row r="1046" spans="1:16" ht="12.75" customHeight="1">
      <c r="A1046" t="s">
        <v>40</v>
      </c>
      <c s="6" t="s">
        <v>503</v>
      </c>
      <c s="6" t="s">
        <v>1008</v>
      </c>
      <c t="s">
        <v>43</v>
      </c>
      <c s="24" t="s">
        <v>1009</v>
      </c>
      <c s="25" t="s">
        <v>91</v>
      </c>
      <c s="26">
        <v>2</v>
      </c>
      <c s="25">
        <v>0.0008</v>
      </c>
      <c s="25">
        <f>ROUND(G1046*H1046,6)</f>
      </c>
      <c r="L1046" s="27">
        <v>0</v>
      </c>
      <c s="28">
        <f>ROUND(ROUND(L1046,2)*ROUND(G1046,3),2)</f>
      </c>
      <c s="25" t="s">
        <v>150</v>
      </c>
      <c>
        <f>(M1046*21)/100</f>
      </c>
      <c t="s">
        <v>47</v>
      </c>
    </row>
    <row r="1047" spans="1:5" ht="12.75" customHeight="1">
      <c r="A1047" s="29" t="s">
        <v>48</v>
      </c>
      <c r="E1047" s="30" t="s">
        <v>1009</v>
      </c>
    </row>
    <row r="1048" spans="1:5" ht="12.75" customHeight="1">
      <c r="A1048" s="29" t="s">
        <v>49</v>
      </c>
      <c r="E1048" s="31" t="s">
        <v>43</v>
      </c>
    </row>
    <row r="1049" spans="5:5" ht="12.75" customHeight="1">
      <c r="E1049" s="30" t="s">
        <v>43</v>
      </c>
    </row>
    <row r="1050" spans="1:16" ht="12.75" customHeight="1">
      <c r="A1050" t="s">
        <v>40</v>
      </c>
      <c s="6" t="s">
        <v>499</v>
      </c>
      <c s="6" t="s">
        <v>1010</v>
      </c>
      <c t="s">
        <v>43</v>
      </c>
      <c s="24" t="s">
        <v>1011</v>
      </c>
      <c s="25" t="s">
        <v>91</v>
      </c>
      <c s="26">
        <v>2</v>
      </c>
      <c s="25">
        <v>0.0011</v>
      </c>
      <c s="25">
        <f>ROUND(G1050*H1050,6)</f>
      </c>
      <c r="L1050" s="27">
        <v>0</v>
      </c>
      <c s="28">
        <f>ROUND(ROUND(L1050,2)*ROUND(G1050,3),2)</f>
      </c>
      <c s="25" t="s">
        <v>150</v>
      </c>
      <c>
        <f>(M1050*21)/100</f>
      </c>
      <c t="s">
        <v>47</v>
      </c>
    </row>
    <row r="1051" spans="1:5" ht="12.75" customHeight="1">
      <c r="A1051" s="29" t="s">
        <v>48</v>
      </c>
      <c r="E1051" s="30" t="s">
        <v>1011</v>
      </c>
    </row>
    <row r="1052" spans="1:5" ht="12.75" customHeight="1">
      <c r="A1052" s="29" t="s">
        <v>49</v>
      </c>
      <c r="E1052" s="31" t="s">
        <v>43</v>
      </c>
    </row>
    <row r="1053" spans="5:5" ht="12.75" customHeight="1">
      <c r="E1053" s="30" t="s">
        <v>43</v>
      </c>
    </row>
    <row r="1054" spans="1:16" ht="12.75" customHeight="1">
      <c r="A1054" t="s">
        <v>40</v>
      </c>
      <c s="6" t="s">
        <v>508</v>
      </c>
      <c s="6" t="s">
        <v>1012</v>
      </c>
      <c t="s">
        <v>43</v>
      </c>
      <c s="24" t="s">
        <v>1013</v>
      </c>
      <c s="25" t="s">
        <v>91</v>
      </c>
      <c s="26">
        <v>2</v>
      </c>
      <c s="25">
        <v>0.0008</v>
      </c>
      <c s="25">
        <f>ROUND(G1054*H1054,6)</f>
      </c>
      <c r="L1054" s="27">
        <v>0</v>
      </c>
      <c s="28">
        <f>ROUND(ROUND(L1054,2)*ROUND(G1054,3),2)</f>
      </c>
      <c s="25" t="s">
        <v>150</v>
      </c>
      <c>
        <f>(M1054*21)/100</f>
      </c>
      <c t="s">
        <v>47</v>
      </c>
    </row>
    <row r="1055" spans="1:5" ht="12.75" customHeight="1">
      <c r="A1055" s="29" t="s">
        <v>48</v>
      </c>
      <c r="E1055" s="30" t="s">
        <v>1013</v>
      </c>
    </row>
    <row r="1056" spans="1:5" ht="12.75" customHeight="1">
      <c r="A1056" s="29" t="s">
        <v>49</v>
      </c>
      <c r="E1056" s="31" t="s">
        <v>43</v>
      </c>
    </row>
    <row r="1057" spans="5:5" ht="12.75" customHeight="1">
      <c r="E1057" s="30" t="s">
        <v>43</v>
      </c>
    </row>
    <row r="1058" spans="1:16" ht="12.75" customHeight="1">
      <c r="A1058" t="s">
        <v>40</v>
      </c>
      <c s="6" t="s">
        <v>512</v>
      </c>
      <c s="6" t="s">
        <v>1014</v>
      </c>
      <c t="s">
        <v>43</v>
      </c>
      <c s="24" t="s">
        <v>1015</v>
      </c>
      <c s="25" t="s">
        <v>91</v>
      </c>
      <c s="26">
        <v>2</v>
      </c>
      <c s="25">
        <v>0.00075</v>
      </c>
      <c s="25">
        <f>ROUND(G1058*H1058,6)</f>
      </c>
      <c r="L1058" s="27">
        <v>0</v>
      </c>
      <c s="28">
        <f>ROUND(ROUND(L1058,2)*ROUND(G1058,3),2)</f>
      </c>
      <c s="25" t="s">
        <v>150</v>
      </c>
      <c>
        <f>(M1058*21)/100</f>
      </c>
      <c t="s">
        <v>47</v>
      </c>
    </row>
    <row r="1059" spans="1:5" ht="12.75" customHeight="1">
      <c r="A1059" s="29" t="s">
        <v>48</v>
      </c>
      <c r="E1059" s="30" t="s">
        <v>1015</v>
      </c>
    </row>
    <row r="1060" spans="1:5" ht="12.75" customHeight="1">
      <c r="A1060" s="29" t="s">
        <v>49</v>
      </c>
      <c r="E1060" s="31" t="s">
        <v>43</v>
      </c>
    </row>
    <row r="1061" spans="5:5" ht="12.75" customHeight="1">
      <c r="E1061" s="30" t="s">
        <v>43</v>
      </c>
    </row>
    <row r="1062" spans="1:16" ht="12.75" customHeight="1">
      <c r="A1062" t="s">
        <v>40</v>
      </c>
      <c s="6" t="s">
        <v>516</v>
      </c>
      <c s="6" t="s">
        <v>1016</v>
      </c>
      <c t="s">
        <v>43</v>
      </c>
      <c s="24" t="s">
        <v>1017</v>
      </c>
      <c s="25" t="s">
        <v>91</v>
      </c>
      <c s="26">
        <v>2</v>
      </c>
      <c s="25">
        <v>0.00075</v>
      </c>
      <c s="25">
        <f>ROUND(G1062*H1062,6)</f>
      </c>
      <c r="L1062" s="27">
        <v>0</v>
      </c>
      <c s="28">
        <f>ROUND(ROUND(L1062,2)*ROUND(G1062,3),2)</f>
      </c>
      <c s="25" t="s">
        <v>150</v>
      </c>
      <c>
        <f>(M1062*21)/100</f>
      </c>
      <c t="s">
        <v>47</v>
      </c>
    </row>
    <row r="1063" spans="1:5" ht="12.75" customHeight="1">
      <c r="A1063" s="29" t="s">
        <v>48</v>
      </c>
      <c r="E1063" s="30" t="s">
        <v>1017</v>
      </c>
    </row>
    <row r="1064" spans="1:5" ht="12.75" customHeight="1">
      <c r="A1064" s="29" t="s">
        <v>49</v>
      </c>
      <c r="E1064" s="31" t="s">
        <v>43</v>
      </c>
    </row>
    <row r="1065" spans="5:5" ht="12.75" customHeight="1">
      <c r="E1065" s="30" t="s">
        <v>43</v>
      </c>
    </row>
    <row r="1066" spans="1:16" ht="12.75" customHeight="1">
      <c r="A1066" t="s">
        <v>40</v>
      </c>
      <c s="6" t="s">
        <v>546</v>
      </c>
      <c s="6" t="s">
        <v>1018</v>
      </c>
      <c t="s">
        <v>43</v>
      </c>
      <c s="24" t="s">
        <v>1019</v>
      </c>
      <c s="25" t="s">
        <v>91</v>
      </c>
      <c s="26">
        <v>6</v>
      </c>
      <c s="25">
        <v>0.0011</v>
      </c>
      <c s="25">
        <f>ROUND(G1066*H1066,6)</f>
      </c>
      <c r="L1066" s="27">
        <v>0</v>
      </c>
      <c s="28">
        <f>ROUND(ROUND(L1066,2)*ROUND(G1066,3),2)</f>
      </c>
      <c s="25" t="s">
        <v>150</v>
      </c>
      <c>
        <f>(M1066*21)/100</f>
      </c>
      <c t="s">
        <v>47</v>
      </c>
    </row>
    <row r="1067" spans="1:5" ht="12.75" customHeight="1">
      <c r="A1067" s="29" t="s">
        <v>48</v>
      </c>
      <c r="E1067" s="30" t="s">
        <v>1019</v>
      </c>
    </row>
    <row r="1068" spans="1:5" ht="12.75" customHeight="1">
      <c r="A1068" s="29" t="s">
        <v>49</v>
      </c>
      <c r="E1068" s="31" t="s">
        <v>43</v>
      </c>
    </row>
    <row r="1069" spans="5:5" ht="12.75" customHeight="1">
      <c r="E1069" s="30" t="s">
        <v>43</v>
      </c>
    </row>
    <row r="1070" spans="1:16" ht="12.75" customHeight="1">
      <c r="A1070" t="s">
        <v>40</v>
      </c>
      <c s="6" t="s">
        <v>522</v>
      </c>
      <c s="6" t="s">
        <v>1020</v>
      </c>
      <c t="s">
        <v>43</v>
      </c>
      <c s="24" t="s">
        <v>1021</v>
      </c>
      <c s="25" t="s">
        <v>91</v>
      </c>
      <c s="26">
        <v>2</v>
      </c>
      <c s="25">
        <v>0.0011</v>
      </c>
      <c s="25">
        <f>ROUND(G1070*H1070,6)</f>
      </c>
      <c r="L1070" s="27">
        <v>0</v>
      </c>
      <c s="28">
        <f>ROUND(ROUND(L1070,2)*ROUND(G1070,3),2)</f>
      </c>
      <c s="25" t="s">
        <v>150</v>
      </c>
      <c>
        <f>(M1070*21)/100</f>
      </c>
      <c t="s">
        <v>47</v>
      </c>
    </row>
    <row r="1071" spans="1:5" ht="12.75" customHeight="1">
      <c r="A1071" s="29" t="s">
        <v>48</v>
      </c>
      <c r="E1071" s="30" t="s">
        <v>1021</v>
      </c>
    </row>
    <row r="1072" spans="1:5" ht="12.75" customHeight="1">
      <c r="A1072" s="29" t="s">
        <v>49</v>
      </c>
      <c r="E1072" s="31" t="s">
        <v>43</v>
      </c>
    </row>
    <row r="1073" spans="5:5" ht="12.75" customHeight="1">
      <c r="E1073" s="30" t="s">
        <v>43</v>
      </c>
    </row>
    <row r="1074" spans="1:16" ht="12.75" customHeight="1">
      <c r="A1074" t="s">
        <v>40</v>
      </c>
      <c s="6" t="s">
        <v>527</v>
      </c>
      <c s="6" t="s">
        <v>1022</v>
      </c>
      <c t="s">
        <v>43</v>
      </c>
      <c s="24" t="s">
        <v>1023</v>
      </c>
      <c s="25" t="s">
        <v>91</v>
      </c>
      <c s="26">
        <v>18</v>
      </c>
      <c s="25">
        <v>0.0011</v>
      </c>
      <c s="25">
        <f>ROUND(G1074*H1074,6)</f>
      </c>
      <c r="L1074" s="27">
        <v>0</v>
      </c>
      <c s="28">
        <f>ROUND(ROUND(L1074,2)*ROUND(G1074,3),2)</f>
      </c>
      <c s="25" t="s">
        <v>150</v>
      </c>
      <c>
        <f>(M1074*21)/100</f>
      </c>
      <c t="s">
        <v>47</v>
      </c>
    </row>
    <row r="1075" spans="1:5" ht="12.75" customHeight="1">
      <c r="A1075" s="29" t="s">
        <v>48</v>
      </c>
      <c r="E1075" s="30" t="s">
        <v>1023</v>
      </c>
    </row>
    <row r="1076" spans="1:5" ht="12.75" customHeight="1">
      <c r="A1076" s="29" t="s">
        <v>49</v>
      </c>
      <c r="E1076" s="31" t="s">
        <v>43</v>
      </c>
    </row>
    <row r="1077" spans="5:5" ht="12.75" customHeight="1">
      <c r="E1077" s="30" t="s">
        <v>43</v>
      </c>
    </row>
    <row r="1078" spans="1:16" ht="12.75" customHeight="1">
      <c r="A1078" t="s">
        <v>40</v>
      </c>
      <c s="6" t="s">
        <v>454</v>
      </c>
      <c s="6" t="s">
        <v>1024</v>
      </c>
      <c t="s">
        <v>43</v>
      </c>
      <c s="24" t="s">
        <v>1025</v>
      </c>
      <c s="25" t="s">
        <v>91</v>
      </c>
      <c s="26">
        <v>2</v>
      </c>
      <c s="25">
        <v>0.0006</v>
      </c>
      <c s="25">
        <f>ROUND(G1078*H1078,6)</f>
      </c>
      <c r="L1078" s="27">
        <v>0</v>
      </c>
      <c s="28">
        <f>ROUND(ROUND(L1078,2)*ROUND(G1078,3),2)</f>
      </c>
      <c s="25" t="s">
        <v>150</v>
      </c>
      <c>
        <f>(M1078*21)/100</f>
      </c>
      <c t="s">
        <v>47</v>
      </c>
    </row>
    <row r="1079" spans="1:5" ht="12.75" customHeight="1">
      <c r="A1079" s="29" t="s">
        <v>48</v>
      </c>
      <c r="E1079" s="30" t="s">
        <v>1025</v>
      </c>
    </row>
    <row r="1080" spans="1:5" ht="12.75" customHeight="1">
      <c r="A1080" s="29" t="s">
        <v>49</v>
      </c>
      <c r="E1080" s="31" t="s">
        <v>43</v>
      </c>
    </row>
    <row r="1081" spans="5:5" ht="12.75" customHeight="1">
      <c r="E1081" s="30" t="s">
        <v>43</v>
      </c>
    </row>
    <row r="1082" spans="1:16" ht="12.75" customHeight="1">
      <c r="A1082" t="s">
        <v>40</v>
      </c>
      <c s="6" t="s">
        <v>407</v>
      </c>
      <c s="6" t="s">
        <v>1026</v>
      </c>
      <c t="s">
        <v>43</v>
      </c>
      <c s="24" t="s">
        <v>1027</v>
      </c>
      <c s="25" t="s">
        <v>91</v>
      </c>
      <c s="26">
        <v>2</v>
      </c>
      <c s="25">
        <v>0.0013</v>
      </c>
      <c s="25">
        <f>ROUND(G1082*H1082,6)</f>
      </c>
      <c r="L1082" s="27">
        <v>0</v>
      </c>
      <c s="28">
        <f>ROUND(ROUND(L1082,2)*ROUND(G1082,3),2)</f>
      </c>
      <c s="25" t="s">
        <v>150</v>
      </c>
      <c>
        <f>(M1082*21)/100</f>
      </c>
      <c t="s">
        <v>47</v>
      </c>
    </row>
    <row r="1083" spans="1:5" ht="12.75" customHeight="1">
      <c r="A1083" s="29" t="s">
        <v>48</v>
      </c>
      <c r="E1083" s="30" t="s">
        <v>1027</v>
      </c>
    </row>
    <row r="1084" spans="1:5" ht="12.75" customHeight="1">
      <c r="A1084" s="29" t="s">
        <v>49</v>
      </c>
      <c r="E1084" s="31" t="s">
        <v>43</v>
      </c>
    </row>
    <row r="1085" spans="5:5" ht="12.75" customHeight="1">
      <c r="E1085" s="30" t="s">
        <v>43</v>
      </c>
    </row>
    <row r="1086" spans="1:16" ht="12.75" customHeight="1">
      <c r="A1086" t="s">
        <v>40</v>
      </c>
      <c s="6" t="s">
        <v>459</v>
      </c>
      <c s="6" t="s">
        <v>1028</v>
      </c>
      <c t="s">
        <v>43</v>
      </c>
      <c s="24" t="s">
        <v>1029</v>
      </c>
      <c s="25" t="s">
        <v>91</v>
      </c>
      <c s="26">
        <v>4</v>
      </c>
      <c s="25">
        <v>0.0013</v>
      </c>
      <c s="25">
        <f>ROUND(G1086*H1086,6)</f>
      </c>
      <c r="L1086" s="27">
        <v>0</v>
      </c>
      <c s="28">
        <f>ROUND(ROUND(L1086,2)*ROUND(G1086,3),2)</f>
      </c>
      <c s="25" t="s">
        <v>150</v>
      </c>
      <c>
        <f>(M1086*21)/100</f>
      </c>
      <c t="s">
        <v>47</v>
      </c>
    </row>
    <row r="1087" spans="1:5" ht="12.75" customHeight="1">
      <c r="A1087" s="29" t="s">
        <v>48</v>
      </c>
      <c r="E1087" s="30" t="s">
        <v>1029</v>
      </c>
    </row>
    <row r="1088" spans="1:5" ht="12.75" customHeight="1">
      <c r="A1088" s="29" t="s">
        <v>49</v>
      </c>
      <c r="E1088" s="31" t="s">
        <v>43</v>
      </c>
    </row>
    <row r="1089" spans="5:5" ht="12.75" customHeight="1">
      <c r="E1089" s="30" t="s">
        <v>43</v>
      </c>
    </row>
    <row r="1090" spans="1:16" ht="12.75" customHeight="1">
      <c r="A1090" t="s">
        <v>40</v>
      </c>
      <c s="6" t="s">
        <v>532</v>
      </c>
      <c s="6" t="s">
        <v>1030</v>
      </c>
      <c t="s">
        <v>43</v>
      </c>
      <c s="24" t="s">
        <v>1031</v>
      </c>
      <c s="25" t="s">
        <v>91</v>
      </c>
      <c s="26">
        <v>20</v>
      </c>
      <c s="25">
        <v>0.001</v>
      </c>
      <c s="25">
        <f>ROUND(G1090*H1090,6)</f>
      </c>
      <c r="L1090" s="27">
        <v>0</v>
      </c>
      <c s="28">
        <f>ROUND(ROUND(L1090,2)*ROUND(G1090,3),2)</f>
      </c>
      <c s="25" t="s">
        <v>150</v>
      </c>
      <c>
        <f>(M1090*21)/100</f>
      </c>
      <c t="s">
        <v>47</v>
      </c>
    </row>
    <row r="1091" spans="1:5" ht="12.75" customHeight="1">
      <c r="A1091" s="29" t="s">
        <v>48</v>
      </c>
      <c r="E1091" s="30" t="s">
        <v>1031</v>
      </c>
    </row>
    <row r="1092" spans="1:5" ht="12.75" customHeight="1">
      <c r="A1092" s="29" t="s">
        <v>49</v>
      </c>
      <c r="E1092" s="31" t="s">
        <v>43</v>
      </c>
    </row>
    <row r="1093" spans="5:5" ht="12.75" customHeight="1">
      <c r="E1093" s="30" t="s">
        <v>43</v>
      </c>
    </row>
    <row r="1094" spans="1:16" ht="12.75" customHeight="1">
      <c r="A1094" t="s">
        <v>40</v>
      </c>
      <c s="6" t="s">
        <v>468</v>
      </c>
      <c s="6" t="s">
        <v>1032</v>
      </c>
      <c t="s">
        <v>43</v>
      </c>
      <c s="24" t="s">
        <v>1033</v>
      </c>
      <c s="25" t="s">
        <v>91</v>
      </c>
      <c s="26">
        <v>20</v>
      </c>
      <c s="25">
        <v>0.006</v>
      </c>
      <c s="25">
        <f>ROUND(G1094*H1094,6)</f>
      </c>
      <c r="L1094" s="27">
        <v>0</v>
      </c>
      <c s="28">
        <f>ROUND(ROUND(L1094,2)*ROUND(G1094,3),2)</f>
      </c>
      <c s="25" t="s">
        <v>150</v>
      </c>
      <c>
        <f>(M1094*21)/100</f>
      </c>
      <c t="s">
        <v>47</v>
      </c>
    </row>
    <row r="1095" spans="1:5" ht="12.75" customHeight="1">
      <c r="A1095" s="29" t="s">
        <v>48</v>
      </c>
      <c r="E1095" s="30" t="s">
        <v>1033</v>
      </c>
    </row>
    <row r="1096" spans="1:5" ht="12.75" customHeight="1">
      <c r="A1096" s="29" t="s">
        <v>49</v>
      </c>
      <c r="E1096" s="31" t="s">
        <v>43</v>
      </c>
    </row>
    <row r="1097" spans="5:5" ht="12.75" customHeight="1">
      <c r="E1097" s="30" t="s">
        <v>43</v>
      </c>
    </row>
    <row r="1098" spans="1:16" ht="12.75" customHeight="1">
      <c r="A1098" t="s">
        <v>40</v>
      </c>
      <c s="6" t="s">
        <v>472</v>
      </c>
      <c s="6" t="s">
        <v>1034</v>
      </c>
      <c t="s">
        <v>43</v>
      </c>
      <c s="24" t="s">
        <v>1035</v>
      </c>
      <c s="25" t="s">
        <v>91</v>
      </c>
      <c s="26">
        <v>2</v>
      </c>
      <c s="25">
        <v>0.013</v>
      </c>
      <c s="25">
        <f>ROUND(G1098*H1098,6)</f>
      </c>
      <c r="L1098" s="27">
        <v>0</v>
      </c>
      <c s="28">
        <f>ROUND(ROUND(L1098,2)*ROUND(G1098,3),2)</f>
      </c>
      <c s="25" t="s">
        <v>864</v>
      </c>
      <c>
        <f>(M1098*21)/100</f>
      </c>
      <c t="s">
        <v>47</v>
      </c>
    </row>
    <row r="1099" spans="1:5" ht="12.75" customHeight="1">
      <c r="A1099" s="29" t="s">
        <v>48</v>
      </c>
      <c r="E1099" s="30" t="s">
        <v>1035</v>
      </c>
    </row>
    <row r="1100" spans="1:5" ht="12.75" customHeight="1">
      <c r="A1100" s="29" t="s">
        <v>49</v>
      </c>
      <c r="E1100" s="31" t="s">
        <v>43</v>
      </c>
    </row>
    <row r="1101" spans="5:5" ht="12.75" customHeight="1">
      <c r="E1101" s="30" t="s">
        <v>43</v>
      </c>
    </row>
    <row r="1102" spans="1:16" ht="12.75" customHeight="1">
      <c r="A1102" t="s">
        <v>40</v>
      </c>
      <c s="6" t="s">
        <v>400</v>
      </c>
      <c s="6" t="s">
        <v>1036</v>
      </c>
      <c t="s">
        <v>43</v>
      </c>
      <c s="24" t="s">
        <v>1037</v>
      </c>
      <c s="25" t="s">
        <v>91</v>
      </c>
      <c s="26">
        <v>20</v>
      </c>
      <c s="25">
        <v>0.012</v>
      </c>
      <c s="25">
        <f>ROUND(G1102*H1102,6)</f>
      </c>
      <c r="L1102" s="27">
        <v>0</v>
      </c>
      <c s="28">
        <f>ROUND(ROUND(L1102,2)*ROUND(G1102,3),2)</f>
      </c>
      <c s="25" t="s">
        <v>150</v>
      </c>
      <c>
        <f>(M1102*21)/100</f>
      </c>
      <c t="s">
        <v>47</v>
      </c>
    </row>
    <row r="1103" spans="1:5" ht="12.75" customHeight="1">
      <c r="A1103" s="29" t="s">
        <v>48</v>
      </c>
      <c r="E1103" s="30" t="s">
        <v>1037</v>
      </c>
    </row>
    <row r="1104" spans="1:5" ht="12.75" customHeight="1">
      <c r="A1104" s="29" t="s">
        <v>49</v>
      </c>
      <c r="E1104" s="31" t="s">
        <v>43</v>
      </c>
    </row>
    <row r="1105" spans="5:5" ht="12.75" customHeight="1">
      <c r="E1105" s="30" t="s">
        <v>43</v>
      </c>
    </row>
    <row r="1106" spans="1:16" ht="12.75" customHeight="1">
      <c r="A1106" t="s">
        <v>40</v>
      </c>
      <c s="6" t="s">
        <v>408</v>
      </c>
      <c s="6" t="s">
        <v>1038</v>
      </c>
      <c t="s">
        <v>43</v>
      </c>
      <c s="24" t="s">
        <v>1039</v>
      </c>
      <c s="25" t="s">
        <v>91</v>
      </c>
      <c s="26">
        <v>4</v>
      </c>
      <c s="25">
        <v>0.021</v>
      </c>
      <c s="25">
        <f>ROUND(G1106*H1106,6)</f>
      </c>
      <c r="L1106" s="27">
        <v>0</v>
      </c>
      <c s="28">
        <f>ROUND(ROUND(L1106,2)*ROUND(G1106,3),2)</f>
      </c>
      <c s="25" t="s">
        <v>150</v>
      </c>
      <c>
        <f>(M1106*21)/100</f>
      </c>
      <c t="s">
        <v>47</v>
      </c>
    </row>
    <row r="1107" spans="1:5" ht="12.75" customHeight="1">
      <c r="A1107" s="29" t="s">
        <v>48</v>
      </c>
      <c r="E1107" s="30" t="s">
        <v>1039</v>
      </c>
    </row>
    <row r="1108" spans="1:5" ht="12.75" customHeight="1">
      <c r="A1108" s="29" t="s">
        <v>49</v>
      </c>
      <c r="E1108" s="31" t="s">
        <v>43</v>
      </c>
    </row>
    <row r="1109" spans="5:5" ht="12.75" customHeight="1">
      <c r="E1109" s="30" t="s">
        <v>43</v>
      </c>
    </row>
    <row r="1110" spans="1:16" ht="12.75" customHeight="1">
      <c r="A1110" t="s">
        <v>40</v>
      </c>
      <c s="6" t="s">
        <v>450</v>
      </c>
      <c s="6" t="s">
        <v>1040</v>
      </c>
      <c t="s">
        <v>43</v>
      </c>
      <c s="24" t="s">
        <v>1041</v>
      </c>
      <c s="25" t="s">
        <v>91</v>
      </c>
      <c s="26">
        <v>2</v>
      </c>
      <c s="25">
        <v>0.016</v>
      </c>
      <c s="25">
        <f>ROUND(G1110*H1110,6)</f>
      </c>
      <c r="L1110" s="27">
        <v>0</v>
      </c>
      <c s="28">
        <f>ROUND(ROUND(L1110,2)*ROUND(G1110,3),2)</f>
      </c>
      <c s="25" t="s">
        <v>150</v>
      </c>
      <c>
        <f>(M1110*21)/100</f>
      </c>
      <c t="s">
        <v>47</v>
      </c>
    </row>
    <row r="1111" spans="1:5" ht="12.75" customHeight="1">
      <c r="A1111" s="29" t="s">
        <v>48</v>
      </c>
      <c r="E1111" s="30" t="s">
        <v>1041</v>
      </c>
    </row>
    <row r="1112" spans="1:5" ht="12.75" customHeight="1">
      <c r="A1112" s="29" t="s">
        <v>49</v>
      </c>
      <c r="E1112" s="31" t="s">
        <v>43</v>
      </c>
    </row>
    <row r="1113" spans="5:5" ht="12.75" customHeight="1">
      <c r="E1113" s="30" t="s">
        <v>43</v>
      </c>
    </row>
    <row r="1114" spans="1:16" ht="12.75" customHeight="1">
      <c r="A1114" t="s">
        <v>40</v>
      </c>
      <c s="6" t="s">
        <v>485</v>
      </c>
      <c s="6" t="s">
        <v>1042</v>
      </c>
      <c t="s">
        <v>43</v>
      </c>
      <c s="24" t="s">
        <v>1043</v>
      </c>
      <c s="25" t="s">
        <v>91</v>
      </c>
      <c s="26">
        <v>4</v>
      </c>
      <c s="25">
        <v>0.0135</v>
      </c>
      <c s="25">
        <f>ROUND(G1114*H1114,6)</f>
      </c>
      <c r="L1114" s="27">
        <v>0</v>
      </c>
      <c s="28">
        <f>ROUND(ROUND(L1114,2)*ROUND(G1114,3),2)</f>
      </c>
      <c s="25" t="s">
        <v>864</v>
      </c>
      <c>
        <f>(M1114*21)/100</f>
      </c>
      <c t="s">
        <v>47</v>
      </c>
    </row>
    <row r="1115" spans="1:5" ht="12.75" customHeight="1">
      <c r="A1115" s="29" t="s">
        <v>48</v>
      </c>
      <c r="E1115" s="30" t="s">
        <v>1043</v>
      </c>
    </row>
    <row r="1116" spans="1:5" ht="12.75" customHeight="1">
      <c r="A1116" s="29" t="s">
        <v>49</v>
      </c>
      <c r="E1116" s="31" t="s">
        <v>43</v>
      </c>
    </row>
    <row r="1117" spans="5:5" ht="12.75" customHeight="1">
      <c r="E1117" s="30" t="s">
        <v>43</v>
      </c>
    </row>
    <row r="1118" spans="1:16" ht="12.75" customHeight="1">
      <c r="A1118" t="s">
        <v>40</v>
      </c>
      <c s="6" t="s">
        <v>536</v>
      </c>
      <c s="6" t="s">
        <v>1044</v>
      </c>
      <c t="s">
        <v>43</v>
      </c>
      <c s="24" t="s">
        <v>1045</v>
      </c>
      <c s="25" t="s">
        <v>91</v>
      </c>
      <c s="26">
        <v>6</v>
      </c>
      <c s="25">
        <v>0.0007</v>
      </c>
      <c s="25">
        <f>ROUND(G1118*H1118,6)</f>
      </c>
      <c r="L1118" s="27">
        <v>0</v>
      </c>
      <c s="28">
        <f>ROUND(ROUND(L1118,2)*ROUND(G1118,3),2)</f>
      </c>
      <c s="25" t="s">
        <v>150</v>
      </c>
      <c>
        <f>(M1118*21)/100</f>
      </c>
      <c t="s">
        <v>47</v>
      </c>
    </row>
    <row r="1119" spans="1:5" ht="12.75" customHeight="1">
      <c r="A1119" s="29" t="s">
        <v>48</v>
      </c>
      <c r="E1119" s="30" t="s">
        <v>1045</v>
      </c>
    </row>
    <row r="1120" spans="1:5" ht="12.75" customHeight="1">
      <c r="A1120" s="29" t="s">
        <v>49</v>
      </c>
      <c r="E1120" s="31" t="s">
        <v>43</v>
      </c>
    </row>
    <row r="1121" spans="5:5" ht="12.75" customHeight="1">
      <c r="E1121" s="30" t="s">
        <v>43</v>
      </c>
    </row>
    <row r="1122" spans="1:16" ht="12.75" customHeight="1">
      <c r="A1122" t="s">
        <v>40</v>
      </c>
      <c s="6" t="s">
        <v>551</v>
      </c>
      <c s="6" t="s">
        <v>1046</v>
      </c>
      <c t="s">
        <v>43</v>
      </c>
      <c s="24" t="s">
        <v>1047</v>
      </c>
      <c s="25" t="s">
        <v>91</v>
      </c>
      <c s="26">
        <v>2</v>
      </c>
      <c s="25">
        <v>0.0007</v>
      </c>
      <c s="25">
        <f>ROUND(G1122*H1122,6)</f>
      </c>
      <c r="L1122" s="27">
        <v>0</v>
      </c>
      <c s="28">
        <f>ROUND(ROUND(L1122,2)*ROUND(G1122,3),2)</f>
      </c>
      <c s="25" t="s">
        <v>150</v>
      </c>
      <c>
        <f>(M1122*21)/100</f>
      </c>
      <c t="s">
        <v>47</v>
      </c>
    </row>
    <row r="1123" spans="1:5" ht="12.75" customHeight="1">
      <c r="A1123" s="29" t="s">
        <v>48</v>
      </c>
      <c r="E1123" s="30" t="s">
        <v>1047</v>
      </c>
    </row>
    <row r="1124" spans="1:5" ht="12.75" customHeight="1">
      <c r="A1124" s="29" t="s">
        <v>49</v>
      </c>
      <c r="E1124" s="31" t="s">
        <v>43</v>
      </c>
    </row>
    <row r="1125" spans="5:5" ht="12.75" customHeight="1">
      <c r="E1125" s="30" t="s">
        <v>43</v>
      </c>
    </row>
    <row r="1126" spans="1:16" ht="12.75" customHeight="1">
      <c r="A1126" t="s">
        <v>40</v>
      </c>
      <c s="6" t="s">
        <v>442</v>
      </c>
      <c s="6" t="s">
        <v>1048</v>
      </c>
      <c t="s">
        <v>43</v>
      </c>
      <c s="24" t="s">
        <v>1049</v>
      </c>
      <c s="25" t="s">
        <v>91</v>
      </c>
      <c s="26">
        <v>2</v>
      </c>
      <c s="25">
        <v>0.00049</v>
      </c>
      <c s="25">
        <f>ROUND(G1126*H1126,6)</f>
      </c>
      <c r="L1126" s="27">
        <v>0</v>
      </c>
      <c s="28">
        <f>ROUND(ROUND(L1126,2)*ROUND(G1126,3),2)</f>
      </c>
      <c s="25" t="s">
        <v>864</v>
      </c>
      <c>
        <f>(M1126*21)/100</f>
      </c>
      <c t="s">
        <v>47</v>
      </c>
    </row>
    <row r="1127" spans="1:5" ht="12.75" customHeight="1">
      <c r="A1127" s="29" t="s">
        <v>48</v>
      </c>
      <c r="E1127" s="30" t="s">
        <v>1049</v>
      </c>
    </row>
    <row r="1128" spans="1:5" ht="12.75" customHeight="1">
      <c r="A1128" s="29" t="s">
        <v>49</v>
      </c>
      <c r="E1128" s="31" t="s">
        <v>43</v>
      </c>
    </row>
    <row r="1129" spans="5:5" ht="12.75" customHeight="1">
      <c r="E1129" s="30" t="s">
        <v>43</v>
      </c>
    </row>
    <row r="1130" spans="1:16" ht="12.75" customHeight="1">
      <c r="A1130" t="s">
        <v>40</v>
      </c>
      <c s="6" t="s">
        <v>404</v>
      </c>
      <c s="6" t="s">
        <v>1050</v>
      </c>
      <c t="s">
        <v>43</v>
      </c>
      <c s="24" t="s">
        <v>1051</v>
      </c>
      <c s="25" t="s">
        <v>91</v>
      </c>
      <c s="26">
        <v>6</v>
      </c>
      <c s="25">
        <v>0.00178</v>
      </c>
      <c s="25">
        <f>ROUND(G1130*H1130,6)</f>
      </c>
      <c r="L1130" s="27">
        <v>0</v>
      </c>
      <c s="28">
        <f>ROUND(ROUND(L1130,2)*ROUND(G1130,3),2)</f>
      </c>
      <c s="25" t="s">
        <v>864</v>
      </c>
      <c>
        <f>(M1130*21)/100</f>
      </c>
      <c t="s">
        <v>47</v>
      </c>
    </row>
    <row r="1131" spans="1:5" ht="12.75" customHeight="1">
      <c r="A1131" s="29" t="s">
        <v>48</v>
      </c>
      <c r="E1131" s="30" t="s">
        <v>1051</v>
      </c>
    </row>
    <row r="1132" spans="1:5" ht="12.75" customHeight="1">
      <c r="A1132" s="29" t="s">
        <v>49</v>
      </c>
      <c r="E1132" s="31" t="s">
        <v>43</v>
      </c>
    </row>
    <row r="1133" spans="5:5" ht="12.75" customHeight="1">
      <c r="E1133" s="30" t="s">
        <v>43</v>
      </c>
    </row>
    <row r="1134" spans="1:16" ht="12.75" customHeight="1">
      <c r="A1134" t="s">
        <v>40</v>
      </c>
      <c s="6" t="s">
        <v>411</v>
      </c>
      <c s="6" t="s">
        <v>1052</v>
      </c>
      <c t="s">
        <v>43</v>
      </c>
      <c s="24" t="s">
        <v>1053</v>
      </c>
      <c s="25" t="s">
        <v>974</v>
      </c>
      <c s="26">
        <v>18</v>
      </c>
      <c s="25">
        <v>0</v>
      </c>
      <c s="25">
        <f>ROUND(G1134*H1134,6)</f>
      </c>
      <c r="L1134" s="27">
        <v>0</v>
      </c>
      <c s="28">
        <f>ROUND(ROUND(L1134,2)*ROUND(G1134,3),2)</f>
      </c>
      <c s="25" t="s">
        <v>864</v>
      </c>
      <c>
        <f>(M1134*21)/100</f>
      </c>
      <c t="s">
        <v>47</v>
      </c>
    </row>
    <row r="1135" spans="1:5" ht="12.75" customHeight="1">
      <c r="A1135" s="29" t="s">
        <v>48</v>
      </c>
      <c r="E1135" s="30" t="s">
        <v>1053</v>
      </c>
    </row>
    <row r="1136" spans="1:5" ht="12.75" customHeight="1">
      <c r="A1136" s="29" t="s">
        <v>49</v>
      </c>
      <c r="E1136" s="31" t="s">
        <v>1054</v>
      </c>
    </row>
    <row r="1137" spans="5:5" ht="12.75" customHeight="1">
      <c r="E1137" s="30" t="s">
        <v>43</v>
      </c>
    </row>
    <row r="1138" spans="1:16" ht="12.75" customHeight="1">
      <c r="A1138" t="s">
        <v>40</v>
      </c>
      <c s="6" t="s">
        <v>464</v>
      </c>
      <c s="6" t="s">
        <v>1055</v>
      </c>
      <c t="s">
        <v>43</v>
      </c>
      <c s="24" t="s">
        <v>1056</v>
      </c>
      <c s="25" t="s">
        <v>974</v>
      </c>
      <c s="26">
        <v>22</v>
      </c>
      <c s="25">
        <v>0.00185</v>
      </c>
      <c s="25">
        <f>ROUND(G1138*H1138,6)</f>
      </c>
      <c r="L1138" s="27">
        <v>0</v>
      </c>
      <c s="28">
        <f>ROUND(ROUND(L1138,2)*ROUND(G1138,3),2)</f>
      </c>
      <c s="25" t="s">
        <v>864</v>
      </c>
      <c>
        <f>(M1138*21)/100</f>
      </c>
      <c t="s">
        <v>47</v>
      </c>
    </row>
    <row r="1139" spans="1:5" ht="12.75" customHeight="1">
      <c r="A1139" s="29" t="s">
        <v>48</v>
      </c>
      <c r="E1139" s="30" t="s">
        <v>1056</v>
      </c>
    </row>
    <row r="1140" spans="1:5" ht="12.75" customHeight="1">
      <c r="A1140" s="29" t="s">
        <v>49</v>
      </c>
      <c r="E1140" s="31" t="s">
        <v>43</v>
      </c>
    </row>
    <row r="1141" spans="5:5" ht="12.75" customHeight="1">
      <c r="E1141" s="30" t="s">
        <v>43</v>
      </c>
    </row>
    <row r="1142" spans="1:16" ht="12.75" customHeight="1">
      <c r="A1142" t="s">
        <v>40</v>
      </c>
      <c s="6" t="s">
        <v>476</v>
      </c>
      <c s="6" t="s">
        <v>1057</v>
      </c>
      <c t="s">
        <v>43</v>
      </c>
      <c s="24" t="s">
        <v>1058</v>
      </c>
      <c s="25" t="s">
        <v>91</v>
      </c>
      <c s="26">
        <v>4</v>
      </c>
      <c s="25">
        <v>0.00145</v>
      </c>
      <c s="25">
        <f>ROUND(G1142*H1142,6)</f>
      </c>
      <c r="L1142" s="27">
        <v>0</v>
      </c>
      <c s="28">
        <f>ROUND(ROUND(L1142,2)*ROUND(G1142,3),2)</f>
      </c>
      <c s="25" t="s">
        <v>864</v>
      </c>
      <c>
        <f>(M1142*21)/100</f>
      </c>
      <c t="s">
        <v>47</v>
      </c>
    </row>
    <row r="1143" spans="1:5" ht="12.75" customHeight="1">
      <c r="A1143" s="29" t="s">
        <v>48</v>
      </c>
      <c r="E1143" s="30" t="s">
        <v>1058</v>
      </c>
    </row>
    <row r="1144" spans="1:5" ht="12.75" customHeight="1">
      <c r="A1144" s="29" t="s">
        <v>49</v>
      </c>
      <c r="E1144" s="31" t="s">
        <v>43</v>
      </c>
    </row>
    <row r="1145" spans="5:5" ht="12.75" customHeight="1">
      <c r="E1145" s="30" t="s">
        <v>43</v>
      </c>
    </row>
    <row r="1146" spans="1:16" ht="12.75" customHeight="1">
      <c r="A1146" t="s">
        <v>40</v>
      </c>
      <c s="6" t="s">
        <v>482</v>
      </c>
      <c s="6" t="s">
        <v>1059</v>
      </c>
      <c t="s">
        <v>43</v>
      </c>
      <c s="24" t="s">
        <v>1060</v>
      </c>
      <c s="25" t="s">
        <v>974</v>
      </c>
      <c s="26">
        <v>20</v>
      </c>
      <c s="25">
        <v>0.00052</v>
      </c>
      <c s="25">
        <f>ROUND(G1146*H1146,6)</f>
      </c>
      <c r="L1146" s="27">
        <v>0</v>
      </c>
      <c s="28">
        <f>ROUND(ROUND(L1146,2)*ROUND(G1146,3),2)</f>
      </c>
      <c s="25" t="s">
        <v>864</v>
      </c>
      <c>
        <f>(M1146*21)/100</f>
      </c>
      <c t="s">
        <v>47</v>
      </c>
    </row>
    <row r="1147" spans="1:5" ht="12.75" customHeight="1">
      <c r="A1147" s="29" t="s">
        <v>48</v>
      </c>
      <c r="E1147" s="30" t="s">
        <v>1060</v>
      </c>
    </row>
    <row r="1148" spans="1:5" ht="12.75" customHeight="1">
      <c r="A1148" s="29" t="s">
        <v>49</v>
      </c>
      <c r="E1148" s="31" t="s">
        <v>43</v>
      </c>
    </row>
    <row r="1149" spans="5:5" ht="12.75" customHeight="1">
      <c r="E1149" s="30" t="s">
        <v>43</v>
      </c>
    </row>
    <row r="1150" spans="1:16" ht="12.75" customHeight="1">
      <c r="A1150" t="s">
        <v>40</v>
      </c>
      <c s="6" t="s">
        <v>490</v>
      </c>
      <c s="6" t="s">
        <v>1061</v>
      </c>
      <c t="s">
        <v>43</v>
      </c>
      <c s="24" t="s">
        <v>1062</v>
      </c>
      <c s="25" t="s">
        <v>974</v>
      </c>
      <c s="26">
        <v>6</v>
      </c>
      <c s="25">
        <v>0.00052</v>
      </c>
      <c s="25">
        <f>ROUND(G1150*H1150,6)</f>
      </c>
      <c r="L1150" s="27">
        <v>0</v>
      </c>
      <c s="28">
        <f>ROUND(ROUND(L1150,2)*ROUND(G1150,3),2)</f>
      </c>
      <c s="25" t="s">
        <v>864</v>
      </c>
      <c>
        <f>(M1150*21)/100</f>
      </c>
      <c t="s">
        <v>47</v>
      </c>
    </row>
    <row r="1151" spans="1:5" ht="12.75" customHeight="1">
      <c r="A1151" s="29" t="s">
        <v>48</v>
      </c>
      <c r="E1151" s="30" t="s">
        <v>1062</v>
      </c>
    </row>
    <row r="1152" spans="1:5" ht="12.75" customHeight="1">
      <c r="A1152" s="29" t="s">
        <v>49</v>
      </c>
      <c r="E1152" s="31" t="s">
        <v>43</v>
      </c>
    </row>
    <row r="1153" spans="5:5" ht="12.75" customHeight="1">
      <c r="E1153" s="30" t="s">
        <v>43</v>
      </c>
    </row>
    <row r="1154" spans="1:16" ht="12.75" customHeight="1">
      <c r="A1154" t="s">
        <v>40</v>
      </c>
      <c s="6" t="s">
        <v>495</v>
      </c>
      <c s="6" t="s">
        <v>1063</v>
      </c>
      <c t="s">
        <v>43</v>
      </c>
      <c s="24" t="s">
        <v>1064</v>
      </c>
      <c s="25" t="s">
        <v>974</v>
      </c>
      <c s="26">
        <v>20</v>
      </c>
      <c s="25">
        <v>0.00052</v>
      </c>
      <c s="25">
        <f>ROUND(G1154*H1154,6)</f>
      </c>
      <c r="L1154" s="27">
        <v>0</v>
      </c>
      <c s="28">
        <f>ROUND(ROUND(L1154,2)*ROUND(G1154,3),2)</f>
      </c>
      <c s="25" t="s">
        <v>864</v>
      </c>
      <c>
        <f>(M1154*21)/100</f>
      </c>
      <c t="s">
        <v>47</v>
      </c>
    </row>
    <row r="1155" spans="1:5" ht="12.75" customHeight="1">
      <c r="A1155" s="29" t="s">
        <v>48</v>
      </c>
      <c r="E1155" s="30" t="s">
        <v>1064</v>
      </c>
    </row>
    <row r="1156" spans="1:5" ht="12.75" customHeight="1">
      <c r="A1156" s="29" t="s">
        <v>49</v>
      </c>
      <c r="E1156" s="31" t="s">
        <v>43</v>
      </c>
    </row>
    <row r="1157" spans="5:5" ht="12.75" customHeight="1">
      <c r="E1157" s="30" t="s">
        <v>43</v>
      </c>
    </row>
    <row r="1158" spans="1:16" ht="12.75" customHeight="1">
      <c r="A1158" t="s">
        <v>40</v>
      </c>
      <c s="6" t="s">
        <v>556</v>
      </c>
      <c s="6" t="s">
        <v>1065</v>
      </c>
      <c t="s">
        <v>43</v>
      </c>
      <c s="24" t="s">
        <v>1066</v>
      </c>
      <c s="25" t="s">
        <v>974</v>
      </c>
      <c s="26">
        <v>28</v>
      </c>
      <c s="25">
        <v>0</v>
      </c>
      <c s="25">
        <f>ROUND(G1158*H1158,6)</f>
      </c>
      <c r="L1158" s="27">
        <v>0</v>
      </c>
      <c s="28">
        <f>ROUND(ROUND(L1158,2)*ROUND(G1158,3),2)</f>
      </c>
      <c s="25" t="s">
        <v>864</v>
      </c>
      <c>
        <f>(M1158*21)/100</f>
      </c>
      <c t="s">
        <v>47</v>
      </c>
    </row>
    <row r="1159" spans="1:5" ht="12.75" customHeight="1">
      <c r="A1159" s="29" t="s">
        <v>48</v>
      </c>
      <c r="E1159" s="30" t="s">
        <v>1066</v>
      </c>
    </row>
    <row r="1160" spans="1:5" ht="12.75" customHeight="1">
      <c r="A1160" s="29" t="s">
        <v>49</v>
      </c>
      <c r="E1160" s="31" t="s">
        <v>43</v>
      </c>
    </row>
    <row r="1161" spans="5:5" ht="12.75" customHeight="1">
      <c r="E1161" s="30" t="s">
        <v>43</v>
      </c>
    </row>
    <row r="1162" spans="1:16" ht="12.75" customHeight="1">
      <c r="A1162" t="s">
        <v>40</v>
      </c>
      <c s="6" t="s">
        <v>560</v>
      </c>
      <c s="6" t="s">
        <v>1067</v>
      </c>
      <c t="s">
        <v>43</v>
      </c>
      <c s="24" t="s">
        <v>1068</v>
      </c>
      <c s="25" t="s">
        <v>110</v>
      </c>
      <c s="26">
        <v>0.712</v>
      </c>
      <c s="25">
        <v>0</v>
      </c>
      <c s="25">
        <f>ROUND(G1162*H1162,6)</f>
      </c>
      <c r="L1162" s="27">
        <v>0</v>
      </c>
      <c s="28">
        <f>ROUND(ROUND(L1162,2)*ROUND(G1162,3),2)</f>
      </c>
      <c s="25" t="s">
        <v>864</v>
      </c>
      <c>
        <f>(M1162*21)/100</f>
      </c>
      <c t="s">
        <v>47</v>
      </c>
    </row>
    <row r="1163" spans="1:5" ht="12.75" customHeight="1">
      <c r="A1163" s="29" t="s">
        <v>48</v>
      </c>
      <c r="E1163" s="30" t="s">
        <v>1068</v>
      </c>
    </row>
    <row r="1164" spans="1:5" ht="12.75" customHeight="1">
      <c r="A1164" s="29" t="s">
        <v>49</v>
      </c>
      <c r="E1164" s="31" t="s">
        <v>43</v>
      </c>
    </row>
    <row r="1165" spans="5:5" ht="12.75" customHeight="1">
      <c r="E1165" s="30" t="s">
        <v>43</v>
      </c>
    </row>
    <row r="1166" spans="1:16" ht="12.75" customHeight="1">
      <c r="A1166" t="s">
        <v>40</v>
      </c>
      <c s="6" t="s">
        <v>565</v>
      </c>
      <c s="6" t="s">
        <v>1069</v>
      </c>
      <c t="s">
        <v>43</v>
      </c>
      <c s="24" t="s">
        <v>1070</v>
      </c>
      <c s="25" t="s">
        <v>974</v>
      </c>
      <c s="26">
        <v>56</v>
      </c>
      <c s="25">
        <v>0.0003</v>
      </c>
      <c s="25">
        <f>ROUND(G1166*H1166,6)</f>
      </c>
      <c r="L1166" s="27">
        <v>0</v>
      </c>
      <c s="28">
        <f>ROUND(ROUND(L1166,2)*ROUND(G1166,3),2)</f>
      </c>
      <c s="25" t="s">
        <v>864</v>
      </c>
      <c>
        <f>(M1166*21)/100</f>
      </c>
      <c t="s">
        <v>47</v>
      </c>
    </row>
    <row r="1167" spans="1:5" ht="12.75" customHeight="1">
      <c r="A1167" s="29" t="s">
        <v>48</v>
      </c>
      <c r="E1167" s="30" t="s">
        <v>1070</v>
      </c>
    </row>
    <row r="1168" spans="1:5" ht="12.75" customHeight="1">
      <c r="A1168" s="29" t="s">
        <v>49</v>
      </c>
      <c r="E1168" s="31" t="s">
        <v>43</v>
      </c>
    </row>
    <row r="1169" spans="5:5" ht="12.75" customHeight="1">
      <c r="E1169" s="30" t="s">
        <v>43</v>
      </c>
    </row>
    <row r="1170" spans="1:16" ht="12.75" customHeight="1">
      <c r="A1170" t="s">
        <v>40</v>
      </c>
      <c s="6" t="s">
        <v>570</v>
      </c>
      <c s="6" t="s">
        <v>1071</v>
      </c>
      <c t="s">
        <v>43</v>
      </c>
      <c s="24" t="s">
        <v>1072</v>
      </c>
      <c s="25" t="s">
        <v>974</v>
      </c>
      <c s="26">
        <v>18</v>
      </c>
      <c s="25">
        <v>0</v>
      </c>
      <c s="25">
        <f>ROUND(G1170*H1170,6)</f>
      </c>
      <c r="L1170" s="27">
        <v>0</v>
      </c>
      <c s="28">
        <f>ROUND(ROUND(L1170,2)*ROUND(G1170,3),2)</f>
      </c>
      <c s="25" t="s">
        <v>864</v>
      </c>
      <c>
        <f>(M1170*21)/100</f>
      </c>
      <c t="s">
        <v>47</v>
      </c>
    </row>
    <row r="1171" spans="1:5" ht="12.75" customHeight="1">
      <c r="A1171" s="29" t="s">
        <v>48</v>
      </c>
      <c r="E1171" s="30" t="s">
        <v>1072</v>
      </c>
    </row>
    <row r="1172" spans="1:5" ht="12.75" customHeight="1">
      <c r="A1172" s="29" t="s">
        <v>49</v>
      </c>
      <c r="E1172" s="31" t="s">
        <v>1054</v>
      </c>
    </row>
    <row r="1173" spans="5:5" ht="12.75" customHeight="1">
      <c r="E1173" s="30" t="s">
        <v>43</v>
      </c>
    </row>
    <row r="1174" spans="1:16" ht="12.75" customHeight="1">
      <c r="A1174" t="s">
        <v>40</v>
      </c>
      <c s="6" t="s">
        <v>575</v>
      </c>
      <c s="6" t="s">
        <v>1073</v>
      </c>
      <c t="s">
        <v>43</v>
      </c>
      <c s="24" t="s">
        <v>1074</v>
      </c>
      <c s="25" t="s">
        <v>974</v>
      </c>
      <c s="26">
        <v>28</v>
      </c>
      <c s="25">
        <v>0</v>
      </c>
      <c s="25">
        <f>ROUND(G1174*H1174,6)</f>
      </c>
      <c r="L1174" s="27">
        <v>0</v>
      </c>
      <c s="28">
        <f>ROUND(ROUND(L1174,2)*ROUND(G1174,3),2)</f>
      </c>
      <c s="25" t="s">
        <v>864</v>
      </c>
      <c>
        <f>(M1174*21)/100</f>
      </c>
      <c t="s">
        <v>47</v>
      </c>
    </row>
    <row r="1175" spans="1:5" ht="12.75" customHeight="1">
      <c r="A1175" s="29" t="s">
        <v>48</v>
      </c>
      <c r="E1175" s="30" t="s">
        <v>1074</v>
      </c>
    </row>
    <row r="1176" spans="1:5" ht="12.75" customHeight="1">
      <c r="A1176" s="29" t="s">
        <v>49</v>
      </c>
      <c r="E1176" s="31" t="s">
        <v>43</v>
      </c>
    </row>
    <row r="1177" spans="5:5" ht="12.75" customHeight="1">
      <c r="E1177" s="30" t="s">
        <v>43</v>
      </c>
    </row>
    <row r="1178" spans="1:16" ht="12.75" customHeight="1">
      <c r="A1178" t="s">
        <v>40</v>
      </c>
      <c s="6" t="s">
        <v>580</v>
      </c>
      <c s="6" t="s">
        <v>1075</v>
      </c>
      <c t="s">
        <v>43</v>
      </c>
      <c s="24" t="s">
        <v>1076</v>
      </c>
      <c s="25" t="s">
        <v>974</v>
      </c>
      <c s="26">
        <v>20</v>
      </c>
      <c s="25">
        <v>0.0018</v>
      </c>
      <c s="25">
        <f>ROUND(G1178*H1178,6)</f>
      </c>
      <c r="L1178" s="27">
        <v>0</v>
      </c>
      <c s="28">
        <f>ROUND(ROUND(L1178,2)*ROUND(G1178,3),2)</f>
      </c>
      <c s="25" t="s">
        <v>864</v>
      </c>
      <c>
        <f>(M1178*21)/100</f>
      </c>
      <c t="s">
        <v>47</v>
      </c>
    </row>
    <row r="1179" spans="1:5" ht="12.75" customHeight="1">
      <c r="A1179" s="29" t="s">
        <v>48</v>
      </c>
      <c r="E1179" s="30" t="s">
        <v>1076</v>
      </c>
    </row>
    <row r="1180" spans="1:5" ht="12.75" customHeight="1">
      <c r="A1180" s="29" t="s">
        <v>49</v>
      </c>
      <c r="E1180" s="31" t="s">
        <v>43</v>
      </c>
    </row>
    <row r="1181" spans="5:5" ht="12.75" customHeight="1">
      <c r="E1181" s="30" t="s">
        <v>43</v>
      </c>
    </row>
    <row r="1182" spans="1:16" ht="12.75" customHeight="1">
      <c r="A1182" t="s">
        <v>40</v>
      </c>
      <c s="6" t="s">
        <v>542</v>
      </c>
      <c s="6" t="s">
        <v>1077</v>
      </c>
      <c t="s">
        <v>43</v>
      </c>
      <c s="24" t="s">
        <v>1078</v>
      </c>
      <c s="25" t="s">
        <v>974</v>
      </c>
      <c s="26">
        <v>2</v>
      </c>
      <c s="25">
        <v>0.0018</v>
      </c>
      <c s="25">
        <f>ROUND(G1182*H1182,6)</f>
      </c>
      <c r="L1182" s="27">
        <v>0</v>
      </c>
      <c s="28">
        <f>ROUND(ROUND(L1182,2)*ROUND(G1182,3),2)</f>
      </c>
      <c s="25" t="s">
        <v>150</v>
      </c>
      <c>
        <f>(M1182*21)/100</f>
      </c>
      <c t="s">
        <v>47</v>
      </c>
    </row>
    <row r="1183" spans="1:5" ht="12.75" customHeight="1">
      <c r="A1183" s="29" t="s">
        <v>48</v>
      </c>
      <c r="E1183" s="30" t="s">
        <v>1078</v>
      </c>
    </row>
    <row r="1184" spans="1:5" ht="12.75" customHeight="1">
      <c r="A1184" s="29" t="s">
        <v>49</v>
      </c>
      <c r="E1184" s="31" t="s">
        <v>43</v>
      </c>
    </row>
    <row r="1185" spans="5:5" ht="12.75" customHeight="1">
      <c r="E1185" s="30" t="s">
        <v>43</v>
      </c>
    </row>
    <row r="1186" spans="1:16" ht="12.75" customHeight="1">
      <c r="A1186" t="s">
        <v>40</v>
      </c>
      <c s="6" t="s">
        <v>586</v>
      </c>
      <c s="6" t="s">
        <v>1079</v>
      </c>
      <c t="s">
        <v>43</v>
      </c>
      <c s="24" t="s">
        <v>1080</v>
      </c>
      <c s="25" t="s">
        <v>974</v>
      </c>
      <c s="26">
        <v>4</v>
      </c>
      <c s="25">
        <v>0.00184</v>
      </c>
      <c s="25">
        <f>ROUND(G1186*H1186,6)</f>
      </c>
      <c r="L1186" s="27">
        <v>0</v>
      </c>
      <c s="28">
        <f>ROUND(ROUND(L1186,2)*ROUND(G1186,3),2)</f>
      </c>
      <c s="25" t="s">
        <v>864</v>
      </c>
      <c>
        <f>(M1186*21)/100</f>
      </c>
      <c t="s">
        <v>47</v>
      </c>
    </row>
    <row r="1187" spans="1:5" ht="12.75" customHeight="1">
      <c r="A1187" s="29" t="s">
        <v>48</v>
      </c>
      <c r="E1187" s="30" t="s">
        <v>1080</v>
      </c>
    </row>
    <row r="1188" spans="1:5" ht="12.75" customHeight="1">
      <c r="A1188" s="29" t="s">
        <v>49</v>
      </c>
      <c r="E1188" s="31" t="s">
        <v>43</v>
      </c>
    </row>
    <row r="1189" spans="5:5" ht="12.75" customHeight="1">
      <c r="E1189" s="30" t="s">
        <v>43</v>
      </c>
    </row>
    <row r="1190" spans="1:16" ht="12.75" customHeight="1">
      <c r="A1190" t="s">
        <v>40</v>
      </c>
      <c s="6" t="s">
        <v>596</v>
      </c>
      <c s="6" t="s">
        <v>1081</v>
      </c>
      <c t="s">
        <v>43</v>
      </c>
      <c s="24" t="s">
        <v>1082</v>
      </c>
      <c s="25" t="s">
        <v>91</v>
      </c>
      <c s="26">
        <v>46</v>
      </c>
      <c s="25">
        <v>0</v>
      </c>
      <c s="25">
        <f>ROUND(G1190*H1190,6)</f>
      </c>
      <c r="L1190" s="27">
        <v>0</v>
      </c>
      <c s="28">
        <f>ROUND(ROUND(L1190,2)*ROUND(G1190,3),2)</f>
      </c>
      <c s="25" t="s">
        <v>864</v>
      </c>
      <c>
        <f>(M1190*21)/100</f>
      </c>
      <c t="s">
        <v>47</v>
      </c>
    </row>
    <row r="1191" spans="1:5" ht="12.75" customHeight="1">
      <c r="A1191" s="29" t="s">
        <v>48</v>
      </c>
      <c r="E1191" s="30" t="s">
        <v>1082</v>
      </c>
    </row>
    <row r="1192" spans="1:5" ht="12.75" customHeight="1">
      <c r="A1192" s="29" t="s">
        <v>49</v>
      </c>
      <c r="E1192" s="31" t="s">
        <v>1083</v>
      </c>
    </row>
    <row r="1193" spans="5:5" ht="12.75" customHeight="1">
      <c r="E1193" s="30" t="s">
        <v>43</v>
      </c>
    </row>
    <row r="1194" spans="1:16" ht="12.75" customHeight="1">
      <c r="A1194" t="s">
        <v>40</v>
      </c>
      <c s="6" t="s">
        <v>600</v>
      </c>
      <c s="6" t="s">
        <v>1084</v>
      </c>
      <c t="s">
        <v>43</v>
      </c>
      <c s="24" t="s">
        <v>1085</v>
      </c>
      <c s="25" t="s">
        <v>91</v>
      </c>
      <c s="26">
        <v>20</v>
      </c>
      <c s="25">
        <v>0.00023</v>
      </c>
      <c s="25">
        <f>ROUND(G1194*H1194,6)</f>
      </c>
      <c r="L1194" s="27">
        <v>0</v>
      </c>
      <c s="28">
        <f>ROUND(ROUND(L1194,2)*ROUND(G1194,3),2)</f>
      </c>
      <c s="25" t="s">
        <v>864</v>
      </c>
      <c>
        <f>(M1194*21)/100</f>
      </c>
      <c t="s">
        <v>47</v>
      </c>
    </row>
    <row r="1195" spans="1:5" ht="12.75" customHeight="1">
      <c r="A1195" s="29" t="s">
        <v>48</v>
      </c>
      <c r="E1195" s="30" t="s">
        <v>1085</v>
      </c>
    </row>
    <row r="1196" spans="1:5" ht="12.75" customHeight="1">
      <c r="A1196" s="29" t="s">
        <v>49</v>
      </c>
      <c r="E1196" s="31" t="s">
        <v>43</v>
      </c>
    </row>
    <row r="1197" spans="5:5" ht="12.75" customHeight="1">
      <c r="E1197" s="30" t="s">
        <v>43</v>
      </c>
    </row>
    <row r="1198" spans="1:16" ht="12.75" customHeight="1">
      <c r="A1198" t="s">
        <v>40</v>
      </c>
      <c s="6" t="s">
        <v>604</v>
      </c>
      <c s="6" t="s">
        <v>1086</v>
      </c>
      <c t="s">
        <v>43</v>
      </c>
      <c s="24" t="s">
        <v>1087</v>
      </c>
      <c s="25" t="s">
        <v>91</v>
      </c>
      <c s="26">
        <v>2</v>
      </c>
      <c s="25">
        <v>0.00052</v>
      </c>
      <c s="25">
        <f>ROUND(G1198*H1198,6)</f>
      </c>
      <c r="L1198" s="27">
        <v>0</v>
      </c>
      <c s="28">
        <f>ROUND(ROUND(L1198,2)*ROUND(G1198,3),2)</f>
      </c>
      <c s="25" t="s">
        <v>864</v>
      </c>
      <c>
        <f>(M1198*21)/100</f>
      </c>
      <c t="s">
        <v>47</v>
      </c>
    </row>
    <row r="1199" spans="1:5" ht="12.75" customHeight="1">
      <c r="A1199" s="29" t="s">
        <v>48</v>
      </c>
      <c r="E1199" s="30" t="s">
        <v>1087</v>
      </c>
    </row>
    <row r="1200" spans="1:5" ht="12.75" customHeight="1">
      <c r="A1200" s="29" t="s">
        <v>49</v>
      </c>
      <c r="E1200" s="31" t="s">
        <v>43</v>
      </c>
    </row>
    <row r="1201" spans="5:5" ht="12.75" customHeight="1">
      <c r="E1201" s="30" t="s">
        <v>43</v>
      </c>
    </row>
    <row r="1202" spans="1:16" ht="12.75" customHeight="1">
      <c r="A1202" t="s">
        <v>40</v>
      </c>
      <c s="6" t="s">
        <v>608</v>
      </c>
      <c s="6" t="s">
        <v>1088</v>
      </c>
      <c t="s">
        <v>43</v>
      </c>
      <c s="24" t="s">
        <v>1089</v>
      </c>
      <c s="25" t="s">
        <v>91</v>
      </c>
      <c s="26">
        <v>4</v>
      </c>
      <c s="25">
        <v>0.00036</v>
      </c>
      <c s="25">
        <f>ROUND(G1202*H1202,6)</f>
      </c>
      <c r="L1202" s="27">
        <v>0</v>
      </c>
      <c s="28">
        <f>ROUND(ROUND(L1202,2)*ROUND(G1202,3),2)</f>
      </c>
      <c s="25" t="s">
        <v>864</v>
      </c>
      <c>
        <f>(M1202*21)/100</f>
      </c>
      <c t="s">
        <v>47</v>
      </c>
    </row>
    <row r="1203" spans="1:5" ht="12.75" customHeight="1">
      <c r="A1203" s="29" t="s">
        <v>48</v>
      </c>
      <c r="E1203" s="30" t="s">
        <v>1089</v>
      </c>
    </row>
    <row r="1204" spans="1:5" ht="12.75" customHeight="1">
      <c r="A1204" s="29" t="s">
        <v>49</v>
      </c>
      <c r="E1204" s="31" t="s">
        <v>43</v>
      </c>
    </row>
    <row r="1205" spans="5:5" ht="12.75" customHeight="1">
      <c r="E1205" s="30" t="s">
        <v>43</v>
      </c>
    </row>
    <row r="1206" spans="1:16" ht="12.75" customHeight="1">
      <c r="A1206" t="s">
        <v>40</v>
      </c>
      <c s="6" t="s">
        <v>618</v>
      </c>
      <c s="6" t="s">
        <v>1090</v>
      </c>
      <c t="s">
        <v>43</v>
      </c>
      <c s="24" t="s">
        <v>1091</v>
      </c>
      <c s="25" t="s">
        <v>91</v>
      </c>
      <c s="26">
        <v>2</v>
      </c>
      <c s="25">
        <v>9E-05</v>
      </c>
      <c s="25">
        <f>ROUND(G1206*H1206,6)</f>
      </c>
      <c r="L1206" s="27">
        <v>0</v>
      </c>
      <c s="28">
        <f>ROUND(ROUND(L1206,2)*ROUND(G1206,3),2)</f>
      </c>
      <c s="25" t="s">
        <v>150</v>
      </c>
      <c>
        <f>(M1206*21)/100</f>
      </c>
      <c t="s">
        <v>47</v>
      </c>
    </row>
    <row r="1207" spans="1:5" ht="12.75" customHeight="1">
      <c r="A1207" s="29" t="s">
        <v>48</v>
      </c>
      <c r="E1207" s="30" t="s">
        <v>1091</v>
      </c>
    </row>
    <row r="1208" spans="1:5" ht="12.75" customHeight="1">
      <c r="A1208" s="29" t="s">
        <v>49</v>
      </c>
      <c r="E1208" s="31" t="s">
        <v>43</v>
      </c>
    </row>
    <row r="1209" spans="5:5" ht="12.75" customHeight="1">
      <c r="E1209" s="30" t="s">
        <v>43</v>
      </c>
    </row>
    <row r="1210" spans="1:16" ht="12.75" customHeight="1">
      <c r="A1210" t="s">
        <v>40</v>
      </c>
      <c s="6" t="s">
        <v>614</v>
      </c>
      <c s="6" t="s">
        <v>1092</v>
      </c>
      <c t="s">
        <v>43</v>
      </c>
      <c s="24" t="s">
        <v>1093</v>
      </c>
      <c s="25" t="s">
        <v>110</v>
      </c>
      <c s="26">
        <v>0.848</v>
      </c>
      <c s="25">
        <v>0</v>
      </c>
      <c s="25">
        <f>ROUND(G1210*H1210,6)</f>
      </c>
      <c r="L1210" s="27">
        <v>0</v>
      </c>
      <c s="28">
        <f>ROUND(ROUND(L1210,2)*ROUND(G1210,3),2)</f>
      </c>
      <c s="25" t="s">
        <v>864</v>
      </c>
      <c>
        <f>(M1210*21)/100</f>
      </c>
      <c t="s">
        <v>47</v>
      </c>
    </row>
    <row r="1211" spans="1:5" ht="12.75" customHeight="1">
      <c r="A1211" s="29" t="s">
        <v>48</v>
      </c>
      <c r="E1211" s="30" t="s">
        <v>1093</v>
      </c>
    </row>
    <row r="1212" spans="1:5" ht="12.75" customHeight="1">
      <c r="A1212" s="29" t="s">
        <v>49</v>
      </c>
      <c r="E1212" s="31" t="s">
        <v>43</v>
      </c>
    </row>
    <row r="1213" spans="5:5" ht="12.75" customHeight="1">
      <c r="E1213" s="30" t="s">
        <v>43</v>
      </c>
    </row>
    <row r="1214" spans="1:13" ht="12.75" customHeight="1">
      <c r="A1214" t="s">
        <v>37</v>
      </c>
      <c r="C1214" s="7" t="s">
        <v>1094</v>
      </c>
      <c r="E1214" s="32" t="s">
        <v>1095</v>
      </c>
      <c r="J1214" s="28">
        <f>0</f>
      </c>
      <c s="28">
        <f>0</f>
      </c>
      <c s="28">
        <f>0+L1215+L1219+L1223</f>
      </c>
      <c s="28">
        <f>0+M1215+M1219+M1223</f>
      </c>
    </row>
    <row r="1215" spans="1:16" ht="12.75" customHeight="1">
      <c r="A1215" t="s">
        <v>40</v>
      </c>
      <c s="6" t="s">
        <v>624</v>
      </c>
      <c s="6" t="s">
        <v>1096</v>
      </c>
      <c t="s">
        <v>43</v>
      </c>
      <c s="24" t="s">
        <v>1097</v>
      </c>
      <c s="25" t="s">
        <v>91</v>
      </c>
      <c s="26">
        <v>2</v>
      </c>
      <c s="25">
        <v>0.00025</v>
      </c>
      <c s="25">
        <f>ROUND(G1215*H1215,6)</f>
      </c>
      <c r="L1215" s="27">
        <v>0</v>
      </c>
      <c s="28">
        <f>ROUND(ROUND(L1215,2)*ROUND(G1215,3),2)</f>
      </c>
      <c s="25" t="s">
        <v>864</v>
      </c>
      <c>
        <f>(M1215*21)/100</f>
      </c>
      <c t="s">
        <v>47</v>
      </c>
    </row>
    <row r="1216" spans="1:5" ht="12.75" customHeight="1">
      <c r="A1216" s="29" t="s">
        <v>48</v>
      </c>
      <c r="E1216" s="30" t="s">
        <v>1097</v>
      </c>
    </row>
    <row r="1217" spans="1:5" ht="12.75" customHeight="1">
      <c r="A1217" s="29" t="s">
        <v>49</v>
      </c>
      <c r="E1217" s="31" t="s">
        <v>43</v>
      </c>
    </row>
    <row r="1218" spans="5:5" ht="12.75" customHeight="1">
      <c r="E1218" s="30" t="s">
        <v>43</v>
      </c>
    </row>
    <row r="1219" spans="1:16" ht="12.75" customHeight="1">
      <c r="A1219" t="s">
        <v>40</v>
      </c>
      <c s="6" t="s">
        <v>628</v>
      </c>
      <c s="6" t="s">
        <v>1098</v>
      </c>
      <c t="s">
        <v>43</v>
      </c>
      <c s="24" t="s">
        <v>1099</v>
      </c>
      <c s="25" t="s">
        <v>91</v>
      </c>
      <c s="26">
        <v>1</v>
      </c>
      <c s="25">
        <v>0.0002</v>
      </c>
      <c s="25">
        <f>ROUND(G1219*H1219,6)</f>
      </c>
      <c r="L1219" s="27">
        <v>0</v>
      </c>
      <c s="28">
        <f>ROUND(ROUND(L1219,2)*ROUND(G1219,3),2)</f>
      </c>
      <c s="25" t="s">
        <v>864</v>
      </c>
      <c>
        <f>(M1219*21)/100</f>
      </c>
      <c t="s">
        <v>47</v>
      </c>
    </row>
    <row r="1220" spans="1:5" ht="12.75" customHeight="1">
      <c r="A1220" s="29" t="s">
        <v>48</v>
      </c>
      <c r="E1220" s="30" t="s">
        <v>1099</v>
      </c>
    </row>
    <row r="1221" spans="1:5" ht="12.75" customHeight="1">
      <c r="A1221" s="29" t="s">
        <v>49</v>
      </c>
      <c r="E1221" s="31" t="s">
        <v>43</v>
      </c>
    </row>
    <row r="1222" spans="5:5" ht="12.75" customHeight="1">
      <c r="E1222" s="30" t="s">
        <v>43</v>
      </c>
    </row>
    <row r="1223" spans="1:16" ht="12.75" customHeight="1">
      <c r="A1223" t="s">
        <v>40</v>
      </c>
      <c s="6" t="s">
        <v>632</v>
      </c>
      <c s="6" t="s">
        <v>1100</v>
      </c>
      <c t="s">
        <v>43</v>
      </c>
      <c s="24" t="s">
        <v>1101</v>
      </c>
      <c s="25" t="s">
        <v>91</v>
      </c>
      <c s="26">
        <v>2</v>
      </c>
      <c s="25">
        <v>0.00035</v>
      </c>
      <c s="25">
        <f>ROUND(G1223*H1223,6)</f>
      </c>
      <c r="L1223" s="27">
        <v>0</v>
      </c>
      <c s="28">
        <f>ROUND(ROUND(L1223,2)*ROUND(G1223,3),2)</f>
      </c>
      <c s="25" t="s">
        <v>864</v>
      </c>
      <c>
        <f>(M1223*21)/100</f>
      </c>
      <c t="s">
        <v>47</v>
      </c>
    </row>
    <row r="1224" spans="1:5" ht="12.75" customHeight="1">
      <c r="A1224" s="29" t="s">
        <v>48</v>
      </c>
      <c r="E1224" s="30" t="s">
        <v>1101</v>
      </c>
    </row>
    <row r="1225" spans="1:5" ht="12.75" customHeight="1">
      <c r="A1225" s="29" t="s">
        <v>49</v>
      </c>
      <c r="E1225" s="31" t="s">
        <v>43</v>
      </c>
    </row>
    <row r="1226" spans="5:5" ht="12.75" customHeight="1">
      <c r="E1226" s="30" t="s">
        <v>43</v>
      </c>
    </row>
    <row r="1227" spans="1:13" ht="12.75" customHeight="1">
      <c r="A1227" t="s">
        <v>37</v>
      </c>
      <c r="C1227" s="7" t="s">
        <v>540</v>
      </c>
      <c r="E1227" s="32" t="s">
        <v>541</v>
      </c>
      <c r="J1227" s="28">
        <f>0</f>
      </c>
      <c s="28">
        <f>0</f>
      </c>
      <c s="28">
        <f>0+L1228</f>
      </c>
      <c s="28">
        <f>0+M1228</f>
      </c>
    </row>
    <row r="1228" spans="1:16" ht="12.75" customHeight="1">
      <c r="A1228" t="s">
        <v>40</v>
      </c>
      <c s="6" t="s">
        <v>1102</v>
      </c>
      <c s="6" t="s">
        <v>1103</v>
      </c>
      <c t="s">
        <v>43</v>
      </c>
      <c s="24" t="s">
        <v>1104</v>
      </c>
      <c s="25" t="s">
        <v>68</v>
      </c>
      <c s="26">
        <v>9</v>
      </c>
      <c s="25">
        <v>0.00026</v>
      </c>
      <c s="25">
        <f>ROUND(G1228*H1228,6)</f>
      </c>
      <c r="L1228" s="27">
        <v>0</v>
      </c>
      <c s="28">
        <f>ROUND(ROUND(L1228,2)*ROUND(G1228,3),2)</f>
      </c>
      <c s="25" t="s">
        <v>864</v>
      </c>
      <c>
        <f>(M1228*21)/100</f>
      </c>
      <c t="s">
        <v>47</v>
      </c>
    </row>
    <row r="1229" spans="1:5" ht="12.75" customHeight="1">
      <c r="A1229" s="29" t="s">
        <v>48</v>
      </c>
      <c r="E1229" s="30" t="s">
        <v>1104</v>
      </c>
    </row>
    <row r="1230" spans="1:5" ht="12.75" customHeight="1">
      <c r="A1230" s="29" t="s">
        <v>49</v>
      </c>
      <c r="E1230" s="31" t="s">
        <v>1105</v>
      </c>
    </row>
    <row r="1231" spans="5:5" ht="12.75" customHeight="1">
      <c r="E1231" s="30" t="s">
        <v>43</v>
      </c>
    </row>
    <row r="1232" spans="1:13" ht="12.75" customHeight="1">
      <c r="A1232" t="s">
        <v>37</v>
      </c>
      <c r="C1232" s="7" t="s">
        <v>80</v>
      </c>
      <c r="E1232" s="32" t="s">
        <v>728</v>
      </c>
      <c r="J1232" s="28">
        <f>0</f>
      </c>
      <c s="28">
        <f>0</f>
      </c>
      <c s="28">
        <f>0+L1233+L1237+L1241+L1245+L1249+L1253+L1257+L1261+L1265+L1269</f>
      </c>
      <c s="28">
        <f>0+M1233+M1237+M1241+M1245+M1249+M1253+M1257+M1261+M1265+M1269</f>
      </c>
    </row>
    <row r="1233" spans="1:16" ht="12.75" customHeight="1">
      <c r="A1233" t="s">
        <v>40</v>
      </c>
      <c s="6" t="s">
        <v>73</v>
      </c>
      <c s="6" t="s">
        <v>1106</v>
      </c>
      <c t="s">
        <v>43</v>
      </c>
      <c s="24" t="s">
        <v>1107</v>
      </c>
      <c s="25" t="s">
        <v>68</v>
      </c>
      <c s="26">
        <v>8.4</v>
      </c>
      <c s="25">
        <v>0</v>
      </c>
      <c s="25">
        <f>ROUND(G1233*H1233,6)</f>
      </c>
      <c r="L1233" s="27">
        <v>0</v>
      </c>
      <c s="28">
        <f>ROUND(ROUND(L1233,2)*ROUND(G1233,3),2)</f>
      </c>
      <c s="25" t="s">
        <v>864</v>
      </c>
      <c>
        <f>(M1233*21)/100</f>
      </c>
      <c t="s">
        <v>47</v>
      </c>
    </row>
    <row r="1234" spans="1:5" ht="12.75" customHeight="1">
      <c r="A1234" s="29" t="s">
        <v>48</v>
      </c>
      <c r="E1234" s="30" t="s">
        <v>1107</v>
      </c>
    </row>
    <row r="1235" spans="1:5" ht="12.75" customHeight="1">
      <c r="A1235" s="29" t="s">
        <v>49</v>
      </c>
      <c r="E1235" s="31" t="s">
        <v>1108</v>
      </c>
    </row>
    <row r="1236" spans="5:5" ht="12.75" customHeight="1">
      <c r="E1236" s="30" t="s">
        <v>43</v>
      </c>
    </row>
    <row r="1237" spans="1:16" ht="12.75" customHeight="1">
      <c r="A1237" t="s">
        <v>40</v>
      </c>
      <c s="6" t="s">
        <v>76</v>
      </c>
      <c s="6" t="s">
        <v>1109</v>
      </c>
      <c t="s">
        <v>43</v>
      </c>
      <c s="24" t="s">
        <v>1110</v>
      </c>
      <c s="25" t="s">
        <v>68</v>
      </c>
      <c s="26">
        <v>117.6</v>
      </c>
      <c s="25">
        <v>0</v>
      </c>
      <c s="25">
        <f>ROUND(G1237*H1237,6)</f>
      </c>
      <c r="L1237" s="27">
        <v>0</v>
      </c>
      <c s="28">
        <f>ROUND(ROUND(L1237,2)*ROUND(G1237,3),2)</f>
      </c>
      <c s="25" t="s">
        <v>864</v>
      </c>
      <c>
        <f>(M1237*21)/100</f>
      </c>
      <c t="s">
        <v>47</v>
      </c>
    </row>
    <row r="1238" spans="1:5" ht="12.75" customHeight="1">
      <c r="A1238" s="29" t="s">
        <v>48</v>
      </c>
      <c r="E1238" s="30" t="s">
        <v>1111</v>
      </c>
    </row>
    <row r="1239" spans="1:5" ht="12.75" customHeight="1">
      <c r="A1239" s="29" t="s">
        <v>49</v>
      </c>
      <c r="E1239" s="31" t="s">
        <v>1112</v>
      </c>
    </row>
    <row r="1240" spans="5:5" ht="12.75" customHeight="1">
      <c r="E1240" s="30" t="s">
        <v>43</v>
      </c>
    </row>
    <row r="1241" spans="1:16" ht="12.75" customHeight="1">
      <c r="A1241" t="s">
        <v>40</v>
      </c>
      <c s="6" t="s">
        <v>80</v>
      </c>
      <c s="6" t="s">
        <v>1113</v>
      </c>
      <c t="s">
        <v>43</v>
      </c>
      <c s="24" t="s">
        <v>1114</v>
      </c>
      <c s="25" t="s">
        <v>68</v>
      </c>
      <c s="26">
        <v>8.4</v>
      </c>
      <c s="25">
        <v>0</v>
      </c>
      <c s="25">
        <f>ROUND(G1241*H1241,6)</f>
      </c>
      <c r="L1241" s="27">
        <v>0</v>
      </c>
      <c s="28">
        <f>ROUND(ROUND(L1241,2)*ROUND(G1241,3),2)</f>
      </c>
      <c s="25" t="s">
        <v>864</v>
      </c>
      <c>
        <f>(M1241*21)/100</f>
      </c>
      <c t="s">
        <v>47</v>
      </c>
    </row>
    <row r="1242" spans="1:5" ht="12.75" customHeight="1">
      <c r="A1242" s="29" t="s">
        <v>48</v>
      </c>
      <c r="E1242" s="30" t="s">
        <v>1114</v>
      </c>
    </row>
    <row r="1243" spans="1:5" ht="12.75" customHeight="1">
      <c r="A1243" s="29" t="s">
        <v>49</v>
      </c>
      <c r="E1243" s="31" t="s">
        <v>43</v>
      </c>
    </row>
    <row r="1244" spans="5:5" ht="12.75" customHeight="1">
      <c r="E1244" s="30" t="s">
        <v>43</v>
      </c>
    </row>
    <row r="1245" spans="1:16" ht="12.75" customHeight="1">
      <c r="A1245" t="s">
        <v>40</v>
      </c>
      <c s="6" t="s">
        <v>83</v>
      </c>
      <c s="6" t="s">
        <v>1115</v>
      </c>
      <c t="s">
        <v>43</v>
      </c>
      <c s="24" t="s">
        <v>1116</v>
      </c>
      <c s="25" t="s">
        <v>182</v>
      </c>
      <c s="26">
        <v>0.663</v>
      </c>
      <c s="25">
        <v>0</v>
      </c>
      <c s="25">
        <f>ROUND(G1245*H1245,6)</f>
      </c>
      <c r="L1245" s="27">
        <v>0</v>
      </c>
      <c s="28">
        <f>ROUND(ROUND(L1245,2)*ROUND(G1245,3),2)</f>
      </c>
      <c s="25" t="s">
        <v>864</v>
      </c>
      <c>
        <f>(M1245*21)/100</f>
      </c>
      <c t="s">
        <v>47</v>
      </c>
    </row>
    <row r="1246" spans="1:5" ht="12.75" customHeight="1">
      <c r="A1246" s="29" t="s">
        <v>48</v>
      </c>
      <c r="E1246" s="30" t="s">
        <v>1116</v>
      </c>
    </row>
    <row r="1247" spans="1:5" ht="38.25" customHeight="1">
      <c r="A1247" s="29" t="s">
        <v>49</v>
      </c>
      <c r="E1247" s="31" t="s">
        <v>1117</v>
      </c>
    </row>
    <row r="1248" spans="5:5" ht="12.75" customHeight="1">
      <c r="E1248" s="30" t="s">
        <v>43</v>
      </c>
    </row>
    <row r="1249" spans="1:16" ht="12.75" customHeight="1">
      <c r="A1249" t="s">
        <v>40</v>
      </c>
      <c s="6" t="s">
        <v>88</v>
      </c>
      <c s="6" t="s">
        <v>1118</v>
      </c>
      <c t="s">
        <v>43</v>
      </c>
      <c s="24" t="s">
        <v>1119</v>
      </c>
      <c s="25" t="s">
        <v>91</v>
      </c>
      <c s="26">
        <v>28</v>
      </c>
      <c s="25">
        <v>0</v>
      </c>
      <c s="25">
        <f>ROUND(G1249*H1249,6)</f>
      </c>
      <c r="L1249" s="27">
        <v>0</v>
      </c>
      <c s="28">
        <f>ROUND(ROUND(L1249,2)*ROUND(G1249,3),2)</f>
      </c>
      <c s="25" t="s">
        <v>864</v>
      </c>
      <c>
        <f>(M1249*21)/100</f>
      </c>
      <c t="s">
        <v>47</v>
      </c>
    </row>
    <row r="1250" spans="1:5" ht="12.75" customHeight="1">
      <c r="A1250" s="29" t="s">
        <v>48</v>
      </c>
      <c r="E1250" s="30" t="s">
        <v>1120</v>
      </c>
    </row>
    <row r="1251" spans="1:5" ht="12.75" customHeight="1">
      <c r="A1251" s="29" t="s">
        <v>49</v>
      </c>
      <c r="E1251" s="31" t="s">
        <v>43</v>
      </c>
    </row>
    <row r="1252" spans="5:5" ht="12.75" customHeight="1">
      <c r="E1252" s="30" t="s">
        <v>43</v>
      </c>
    </row>
    <row r="1253" spans="1:16" ht="12.75" customHeight="1">
      <c r="A1253" t="s">
        <v>40</v>
      </c>
      <c s="6" t="s">
        <v>95</v>
      </c>
      <c s="6" t="s">
        <v>1121</v>
      </c>
      <c t="s">
        <v>43</v>
      </c>
      <c s="24" t="s">
        <v>1122</v>
      </c>
      <c s="25" t="s">
        <v>91</v>
      </c>
      <c s="26">
        <v>14</v>
      </c>
      <c s="25">
        <v>0</v>
      </c>
      <c s="25">
        <f>ROUND(G1253*H1253,6)</f>
      </c>
      <c r="L1253" s="27">
        <v>0</v>
      </c>
      <c s="28">
        <f>ROUND(ROUND(L1253,2)*ROUND(G1253,3),2)</f>
      </c>
      <c s="25" t="s">
        <v>864</v>
      </c>
      <c>
        <f>(M1253*21)/100</f>
      </c>
      <c t="s">
        <v>47</v>
      </c>
    </row>
    <row r="1254" spans="1:5" ht="12.75" customHeight="1">
      <c r="A1254" s="29" t="s">
        <v>48</v>
      </c>
      <c r="E1254" s="30" t="s">
        <v>1122</v>
      </c>
    </row>
    <row r="1255" spans="1:5" ht="12.75" customHeight="1">
      <c r="A1255" s="29" t="s">
        <v>49</v>
      </c>
      <c r="E1255" s="31" t="s">
        <v>43</v>
      </c>
    </row>
    <row r="1256" spans="5:5" ht="12.75" customHeight="1">
      <c r="E1256" s="30" t="s">
        <v>43</v>
      </c>
    </row>
    <row r="1257" spans="1:16" ht="12.75" customHeight="1">
      <c r="A1257" t="s">
        <v>40</v>
      </c>
      <c s="6" t="s">
        <v>99</v>
      </c>
      <c s="6" t="s">
        <v>1123</v>
      </c>
      <c t="s">
        <v>43</v>
      </c>
      <c s="24" t="s">
        <v>1124</v>
      </c>
      <c s="25" t="s">
        <v>79</v>
      </c>
      <c s="26">
        <v>9</v>
      </c>
      <c s="25">
        <v>0</v>
      </c>
      <c s="25">
        <f>ROUND(G1257*H1257,6)</f>
      </c>
      <c r="L1257" s="27">
        <v>0</v>
      </c>
      <c s="28">
        <f>ROUND(ROUND(L1257,2)*ROUND(G1257,3),2)</f>
      </c>
      <c s="25" t="s">
        <v>864</v>
      </c>
      <c>
        <f>(M1257*21)/100</f>
      </c>
      <c t="s">
        <v>47</v>
      </c>
    </row>
    <row r="1258" spans="1:5" ht="12.75" customHeight="1">
      <c r="A1258" s="29" t="s">
        <v>48</v>
      </c>
      <c r="E1258" s="30" t="s">
        <v>1124</v>
      </c>
    </row>
    <row r="1259" spans="1:5" ht="12.75" customHeight="1">
      <c r="A1259" s="29" t="s">
        <v>49</v>
      </c>
      <c r="E1259" s="31" t="s">
        <v>43</v>
      </c>
    </row>
    <row r="1260" spans="5:5" ht="12.75" customHeight="1">
      <c r="E1260" s="30" t="s">
        <v>43</v>
      </c>
    </row>
    <row r="1261" spans="1:16" ht="12.75" customHeight="1">
      <c r="A1261" t="s">
        <v>40</v>
      </c>
      <c s="6" t="s">
        <v>179</v>
      </c>
      <c s="6" t="s">
        <v>1125</v>
      </c>
      <c t="s">
        <v>43</v>
      </c>
      <c s="24" t="s">
        <v>1126</v>
      </c>
      <c s="25" t="s">
        <v>79</v>
      </c>
      <c s="26">
        <v>24.5</v>
      </c>
      <c s="25">
        <v>0</v>
      </c>
      <c s="25">
        <f>ROUND(G1261*H1261,6)</f>
      </c>
      <c r="L1261" s="27">
        <v>0</v>
      </c>
      <c s="28">
        <f>ROUND(ROUND(L1261,2)*ROUND(G1261,3),2)</f>
      </c>
      <c s="25" t="s">
        <v>864</v>
      </c>
      <c>
        <f>(M1261*21)/100</f>
      </c>
      <c t="s">
        <v>47</v>
      </c>
    </row>
    <row r="1262" spans="1:5" ht="12.75" customHeight="1">
      <c r="A1262" s="29" t="s">
        <v>48</v>
      </c>
      <c r="E1262" s="30" t="s">
        <v>1126</v>
      </c>
    </row>
    <row r="1263" spans="1:5" ht="12.75" customHeight="1">
      <c r="A1263" s="29" t="s">
        <v>49</v>
      </c>
      <c r="E1263" s="31" t="s">
        <v>43</v>
      </c>
    </row>
    <row r="1264" spans="5:5" ht="12.75" customHeight="1">
      <c r="E1264" s="30" t="s">
        <v>43</v>
      </c>
    </row>
    <row r="1265" spans="1:16" ht="12.75" customHeight="1">
      <c r="A1265" t="s">
        <v>40</v>
      </c>
      <c s="6" t="s">
        <v>185</v>
      </c>
      <c s="6" t="s">
        <v>1127</v>
      </c>
      <c t="s">
        <v>43</v>
      </c>
      <c s="24" t="s">
        <v>1128</v>
      </c>
      <c s="25" t="s">
        <v>79</v>
      </c>
      <c s="26">
        <v>0.45</v>
      </c>
      <c s="25">
        <v>0.00097</v>
      </c>
      <c s="25">
        <f>ROUND(G1265*H1265,6)</f>
      </c>
      <c r="L1265" s="27">
        <v>0</v>
      </c>
      <c s="28">
        <f>ROUND(ROUND(L1265,2)*ROUND(G1265,3),2)</f>
      </c>
      <c s="25" t="s">
        <v>864</v>
      </c>
      <c>
        <f>(M1265*21)/100</f>
      </c>
      <c t="s">
        <v>47</v>
      </c>
    </row>
    <row r="1266" spans="1:5" ht="12.75" customHeight="1">
      <c r="A1266" s="29" t="s">
        <v>48</v>
      </c>
      <c r="E1266" s="30" t="s">
        <v>1128</v>
      </c>
    </row>
    <row r="1267" spans="1:5" ht="12.75" customHeight="1">
      <c r="A1267" s="29" t="s">
        <v>49</v>
      </c>
      <c r="E1267" s="31" t="s">
        <v>1129</v>
      </c>
    </row>
    <row r="1268" spans="5:5" ht="12.75" customHeight="1">
      <c r="E1268" s="30" t="s">
        <v>43</v>
      </c>
    </row>
    <row r="1269" spans="1:16" ht="12.75" customHeight="1">
      <c r="A1269" t="s">
        <v>40</v>
      </c>
      <c s="6" t="s">
        <v>191</v>
      </c>
      <c s="6" t="s">
        <v>1130</v>
      </c>
      <c t="s">
        <v>43</v>
      </c>
      <c s="24" t="s">
        <v>1131</v>
      </c>
      <c s="25" t="s">
        <v>79</v>
      </c>
      <c s="26">
        <v>0.75</v>
      </c>
      <c s="25">
        <v>0.00108</v>
      </c>
      <c s="25">
        <f>ROUND(G1269*H1269,6)</f>
      </c>
      <c r="L1269" s="27">
        <v>0</v>
      </c>
      <c s="28">
        <f>ROUND(ROUND(L1269,2)*ROUND(G1269,3),2)</f>
      </c>
      <c s="25" t="s">
        <v>864</v>
      </c>
      <c>
        <f>(M1269*21)/100</f>
      </c>
      <c t="s">
        <v>47</v>
      </c>
    </row>
    <row r="1270" spans="1:5" ht="12.75" customHeight="1">
      <c r="A1270" s="29" t="s">
        <v>48</v>
      </c>
      <c r="E1270" s="30" t="s">
        <v>1131</v>
      </c>
    </row>
    <row r="1271" spans="1:5" ht="12.75" customHeight="1">
      <c r="A1271" s="29" t="s">
        <v>49</v>
      </c>
      <c r="E1271" s="31" t="s">
        <v>1132</v>
      </c>
    </row>
    <row r="1272" spans="5:5" ht="12.75" customHeight="1">
      <c r="E1272" s="30" t="s">
        <v>43</v>
      </c>
    </row>
    <row r="1273" spans="1:13" ht="12.75" customHeight="1">
      <c r="A1273" t="s">
        <v>37</v>
      </c>
      <c r="C1273" s="7" t="s">
        <v>763</v>
      </c>
      <c r="E1273" s="32" t="s">
        <v>764</v>
      </c>
      <c r="J1273" s="28">
        <f>0</f>
      </c>
      <c s="28">
        <f>0</f>
      </c>
      <c s="28">
        <f>0+L1274+L1278+L1282</f>
      </c>
      <c s="28">
        <f>0+M1274+M1278+M1282</f>
      </c>
    </row>
    <row r="1274" spans="1:16" ht="12.75" customHeight="1">
      <c r="A1274" t="s">
        <v>40</v>
      </c>
      <c s="6" t="s">
        <v>143</v>
      </c>
      <c s="6" t="s">
        <v>780</v>
      </c>
      <c t="s">
        <v>43</v>
      </c>
      <c s="24" t="s">
        <v>782</v>
      </c>
      <c s="25" t="s">
        <v>110</v>
      </c>
      <c s="26">
        <v>3.772</v>
      </c>
      <c s="25">
        <v>0</v>
      </c>
      <c s="25">
        <f>ROUND(G1274*H1274,6)</f>
      </c>
      <c r="L1274" s="27">
        <v>0</v>
      </c>
      <c s="28">
        <f>ROUND(ROUND(L1274,2)*ROUND(G1274,3),2)</f>
      </c>
      <c s="25" t="s">
        <v>864</v>
      </c>
      <c>
        <f>(M1274*21)/100</f>
      </c>
      <c t="s">
        <v>47</v>
      </c>
    </row>
    <row r="1275" spans="1:5" ht="12.75" customHeight="1">
      <c r="A1275" s="29" t="s">
        <v>48</v>
      </c>
      <c r="E1275" s="30" t="s">
        <v>782</v>
      </c>
    </row>
    <row r="1276" spans="1:5" ht="12.75" customHeight="1">
      <c r="A1276" s="29" t="s">
        <v>49</v>
      </c>
      <c r="E1276" s="31" t="s">
        <v>43</v>
      </c>
    </row>
    <row r="1277" spans="5:5" ht="12.75" customHeight="1">
      <c r="E1277" s="30" t="s">
        <v>43</v>
      </c>
    </row>
    <row r="1278" spans="1:16" ht="12.75" customHeight="1">
      <c r="A1278" t="s">
        <v>40</v>
      </c>
      <c s="6" t="s">
        <v>139</v>
      </c>
      <c s="6" t="s">
        <v>784</v>
      </c>
      <c t="s">
        <v>43</v>
      </c>
      <c s="24" t="s">
        <v>786</v>
      </c>
      <c s="25" t="s">
        <v>110</v>
      </c>
      <c s="26">
        <v>33.948</v>
      </c>
      <c s="25">
        <v>0</v>
      </c>
      <c s="25">
        <f>ROUND(G1278*H1278,6)</f>
      </c>
      <c r="L1278" s="27">
        <v>0</v>
      </c>
      <c s="28">
        <f>ROUND(ROUND(L1278,2)*ROUND(G1278,3),2)</f>
      </c>
      <c s="25" t="s">
        <v>864</v>
      </c>
      <c>
        <f>(M1278*21)/100</f>
      </c>
      <c t="s">
        <v>47</v>
      </c>
    </row>
    <row r="1279" spans="1:5" ht="12.75" customHeight="1">
      <c r="A1279" s="29" t="s">
        <v>48</v>
      </c>
      <c r="E1279" s="30" t="s">
        <v>786</v>
      </c>
    </row>
    <row r="1280" spans="1:5" ht="12.75" customHeight="1">
      <c r="A1280" s="29" t="s">
        <v>49</v>
      </c>
      <c r="E1280" s="31" t="s">
        <v>1133</v>
      </c>
    </row>
    <row r="1281" spans="5:5" ht="12.75" customHeight="1">
      <c r="E1281" s="30" t="s">
        <v>43</v>
      </c>
    </row>
    <row r="1282" spans="1:16" ht="12.75" customHeight="1">
      <c r="A1282" t="s">
        <v>40</v>
      </c>
      <c s="6" t="s">
        <v>147</v>
      </c>
      <c s="6" t="s">
        <v>796</v>
      </c>
      <c t="s">
        <v>43</v>
      </c>
      <c s="24" t="s">
        <v>798</v>
      </c>
      <c s="25" t="s">
        <v>110</v>
      </c>
      <c s="26">
        <v>2.715</v>
      </c>
      <c s="25">
        <v>0</v>
      </c>
      <c s="25">
        <f>ROUND(G1282*H1282,6)</f>
      </c>
      <c r="L1282" s="27">
        <v>0</v>
      </c>
      <c s="28">
        <f>ROUND(ROUND(L1282,2)*ROUND(G1282,3),2)</f>
      </c>
      <c s="25" t="s">
        <v>864</v>
      </c>
      <c>
        <f>(M1282*21)/100</f>
      </c>
      <c t="s">
        <v>47</v>
      </c>
    </row>
    <row r="1283" spans="1:5" ht="12.75" customHeight="1">
      <c r="A1283" s="29" t="s">
        <v>48</v>
      </c>
      <c r="E1283" s="30" t="s">
        <v>798</v>
      </c>
    </row>
    <row r="1284" spans="1:5" ht="12.75" customHeight="1">
      <c r="A1284" s="29" t="s">
        <v>49</v>
      </c>
      <c r="E1284" s="31" t="s">
        <v>43</v>
      </c>
    </row>
    <row r="1285" spans="5:5" ht="12.75" customHeight="1">
      <c r="E1285" s="30" t="s">
        <v>43</v>
      </c>
    </row>
    <row r="1286" spans="1:13" ht="12.75" customHeight="1">
      <c r="A1286" t="s">
        <v>104</v>
      </c>
      <c r="C1286" s="7" t="s">
        <v>1134</v>
      </c>
      <c r="E1286" s="32" t="s">
        <v>1135</v>
      </c>
      <c r="J1286" s="28">
        <f>0+J1287+J1312+J1333+J1338</f>
      </c>
      <c s="28">
        <f>0+K1287+K1312+K1333+K1338</f>
      </c>
      <c s="28">
        <f>0+L1287+L1312+L1333+L1338</f>
      </c>
      <c s="28">
        <f>0+M1287+M1312+M1333+M1338</f>
      </c>
    </row>
    <row r="1287" spans="1:13" ht="12.75" customHeight="1">
      <c r="A1287" t="s">
        <v>37</v>
      </c>
      <c r="C1287" s="7" t="s">
        <v>678</v>
      </c>
      <c r="E1287" s="32" t="s">
        <v>679</v>
      </c>
      <c r="J1287" s="28">
        <f>0</f>
      </c>
      <c s="28">
        <f>0</f>
      </c>
      <c s="28">
        <f>0+L1288+L1292+L1296+L1300+L1304+L1308</f>
      </c>
      <c s="28">
        <f>0+M1288+M1292+M1296+M1300+M1304+M1308</f>
      </c>
    </row>
    <row r="1288" spans="1:16" ht="12.75" customHeight="1">
      <c r="A1288" t="s">
        <v>40</v>
      </c>
      <c s="6" t="s">
        <v>41</v>
      </c>
      <c s="6" t="s">
        <v>1136</v>
      </c>
      <c t="s">
        <v>43</v>
      </c>
      <c s="24" t="s">
        <v>1137</v>
      </c>
      <c s="25" t="s">
        <v>79</v>
      </c>
      <c s="26">
        <v>14</v>
      </c>
      <c s="25">
        <v>5E-05</v>
      </c>
      <c s="25">
        <f>ROUND(G1288*H1288,6)</f>
      </c>
      <c r="L1288" s="27">
        <v>0</v>
      </c>
      <c s="28">
        <f>ROUND(ROUND(L1288,2)*ROUND(G1288,3),2)</f>
      </c>
      <c s="25" t="s">
        <v>46</v>
      </c>
      <c>
        <f>(M1288*21)/100</f>
      </c>
      <c t="s">
        <v>47</v>
      </c>
    </row>
    <row r="1289" spans="1:5" ht="12.75" customHeight="1">
      <c r="A1289" s="29" t="s">
        <v>48</v>
      </c>
      <c r="E1289" s="30" t="s">
        <v>1138</v>
      </c>
    </row>
    <row r="1290" spans="1:5" ht="12.75" customHeight="1">
      <c r="A1290" s="29" t="s">
        <v>49</v>
      </c>
      <c r="E1290" s="31" t="s">
        <v>1139</v>
      </c>
    </row>
    <row r="1291" spans="5:5" ht="12.75" customHeight="1">
      <c r="E1291" s="30" t="s">
        <v>43</v>
      </c>
    </row>
    <row r="1292" spans="1:16" ht="12.75" customHeight="1">
      <c r="A1292" t="s">
        <v>40</v>
      </c>
      <c s="6" t="s">
        <v>47</v>
      </c>
      <c s="6" t="s">
        <v>1140</v>
      </c>
      <c t="s">
        <v>43</v>
      </c>
      <c s="24" t="s">
        <v>1141</v>
      </c>
      <c s="25" t="s">
        <v>79</v>
      </c>
      <c s="26">
        <v>14</v>
      </c>
      <c s="25">
        <v>0.00367</v>
      </c>
      <c s="25">
        <f>ROUND(G1292*H1292,6)</f>
      </c>
      <c r="L1292" s="27">
        <v>0</v>
      </c>
      <c s="28">
        <f>ROUND(ROUND(L1292,2)*ROUND(G1292,3),2)</f>
      </c>
      <c s="25" t="s">
        <v>46</v>
      </c>
      <c>
        <f>(M1292*21)/100</f>
      </c>
      <c t="s">
        <v>47</v>
      </c>
    </row>
    <row r="1293" spans="1:5" ht="12.75" customHeight="1">
      <c r="A1293" s="29" t="s">
        <v>48</v>
      </c>
      <c r="E1293" s="30" t="s">
        <v>1142</v>
      </c>
    </row>
    <row r="1294" spans="1:5" ht="12.75" customHeight="1">
      <c r="A1294" s="29" t="s">
        <v>49</v>
      </c>
      <c r="E1294" s="31" t="s">
        <v>1139</v>
      </c>
    </row>
    <row r="1295" spans="5:5" ht="12.75" customHeight="1">
      <c r="E1295" s="30" t="s">
        <v>43</v>
      </c>
    </row>
    <row r="1296" spans="1:16" ht="12.75" customHeight="1">
      <c r="A1296" t="s">
        <v>40</v>
      </c>
      <c s="6" t="s">
        <v>54</v>
      </c>
      <c s="6" t="s">
        <v>1143</v>
      </c>
      <c t="s">
        <v>43</v>
      </c>
      <c s="24" t="s">
        <v>1144</v>
      </c>
      <c s="25" t="s">
        <v>91</v>
      </c>
      <c s="26">
        <v>4</v>
      </c>
      <c s="25">
        <v>0.00043</v>
      </c>
      <c s="25">
        <f>ROUND(G1296*H1296,6)</f>
      </c>
      <c r="L1296" s="27">
        <v>0</v>
      </c>
      <c s="28">
        <f>ROUND(ROUND(L1296,2)*ROUND(G1296,3),2)</f>
      </c>
      <c s="25" t="s">
        <v>46</v>
      </c>
      <c>
        <f>(M1296*21)/100</f>
      </c>
      <c t="s">
        <v>47</v>
      </c>
    </row>
    <row r="1297" spans="1:5" ht="12.75" customHeight="1">
      <c r="A1297" s="29" t="s">
        <v>48</v>
      </c>
      <c r="E1297" s="30" t="s">
        <v>1145</v>
      </c>
    </row>
    <row r="1298" spans="1:5" ht="12.75" customHeight="1">
      <c r="A1298" s="29" t="s">
        <v>49</v>
      </c>
      <c r="E1298" s="31" t="s">
        <v>1146</v>
      </c>
    </row>
    <row r="1299" spans="5:5" ht="12.75" customHeight="1">
      <c r="E1299" s="30" t="s">
        <v>43</v>
      </c>
    </row>
    <row r="1300" spans="1:16" ht="12.75" customHeight="1">
      <c r="A1300" t="s">
        <v>40</v>
      </c>
      <c s="6" t="s">
        <v>61</v>
      </c>
      <c s="6" t="s">
        <v>1147</v>
      </c>
      <c t="s">
        <v>43</v>
      </c>
      <c s="24" t="s">
        <v>1148</v>
      </c>
      <c s="25" t="s">
        <v>91</v>
      </c>
      <c s="26">
        <v>4</v>
      </c>
      <c s="25">
        <v>0.0008</v>
      </c>
      <c s="25">
        <f>ROUND(G1300*H1300,6)</f>
      </c>
      <c r="L1300" s="27">
        <v>0</v>
      </c>
      <c s="28">
        <f>ROUND(ROUND(L1300,2)*ROUND(G1300,3),2)</f>
      </c>
      <c s="25" t="s">
        <v>46</v>
      </c>
      <c>
        <f>(M1300*21)/100</f>
      </c>
      <c t="s">
        <v>47</v>
      </c>
    </row>
    <row r="1301" spans="1:5" ht="12.75" customHeight="1">
      <c r="A1301" s="29" t="s">
        <v>48</v>
      </c>
      <c r="E1301" s="30" t="s">
        <v>1149</v>
      </c>
    </row>
    <row r="1302" spans="1:5" ht="12.75" customHeight="1">
      <c r="A1302" s="29" t="s">
        <v>49</v>
      </c>
      <c r="E1302" s="31" t="s">
        <v>1146</v>
      </c>
    </row>
    <row r="1303" spans="5:5" ht="12.75" customHeight="1">
      <c r="E1303" s="30" t="s">
        <v>43</v>
      </c>
    </row>
    <row r="1304" spans="1:16" ht="12.75" customHeight="1">
      <c r="A1304" t="s">
        <v>40</v>
      </c>
      <c s="6" t="s">
        <v>65</v>
      </c>
      <c s="6" t="s">
        <v>1150</v>
      </c>
      <c t="s">
        <v>43</v>
      </c>
      <c s="24" t="s">
        <v>1151</v>
      </c>
      <c s="25" t="s">
        <v>110</v>
      </c>
      <c s="26">
        <v>0.074</v>
      </c>
      <c s="25">
        <v>0</v>
      </c>
      <c s="25">
        <f>ROUND(G1304*H1304,6)</f>
      </c>
      <c r="L1304" s="27">
        <v>0</v>
      </c>
      <c s="28">
        <f>ROUND(ROUND(L1304,2)*ROUND(G1304,3),2)</f>
      </c>
      <c s="25" t="s">
        <v>46</v>
      </c>
      <c>
        <f>(M1304*21)/100</f>
      </c>
      <c t="s">
        <v>47</v>
      </c>
    </row>
    <row r="1305" spans="1:5" ht="12.75" customHeight="1">
      <c r="A1305" s="29" t="s">
        <v>48</v>
      </c>
      <c r="E1305" s="30" t="s">
        <v>1152</v>
      </c>
    </row>
    <row r="1306" spans="1:5" ht="12.75" customHeight="1">
      <c r="A1306" s="29" t="s">
        <v>49</v>
      </c>
      <c r="E1306" s="31" t="s">
        <v>43</v>
      </c>
    </row>
    <row r="1307" spans="5:5" ht="12.75" customHeight="1">
      <c r="E1307" s="30" t="s">
        <v>43</v>
      </c>
    </row>
    <row r="1308" spans="1:16" ht="12.75" customHeight="1">
      <c r="A1308" t="s">
        <v>40</v>
      </c>
      <c s="6" t="s">
        <v>70</v>
      </c>
      <c s="6" t="s">
        <v>1153</v>
      </c>
      <c t="s">
        <v>43</v>
      </c>
      <c s="24" t="s">
        <v>1154</v>
      </c>
      <c s="25" t="s">
        <v>110</v>
      </c>
      <c s="26">
        <v>0.057</v>
      </c>
      <c s="25">
        <v>0</v>
      </c>
      <c s="25">
        <f>ROUND(G1308*H1308,6)</f>
      </c>
      <c r="L1308" s="27">
        <v>0</v>
      </c>
      <c s="28">
        <f>ROUND(ROUND(L1308,2)*ROUND(G1308,3),2)</f>
      </c>
      <c s="25" t="s">
        <v>46</v>
      </c>
      <c>
        <f>(M1308*21)/100</f>
      </c>
      <c t="s">
        <v>47</v>
      </c>
    </row>
    <row r="1309" spans="1:5" ht="12.75" customHeight="1">
      <c r="A1309" s="29" t="s">
        <v>48</v>
      </c>
      <c r="E1309" s="30" t="s">
        <v>1155</v>
      </c>
    </row>
    <row r="1310" spans="1:5" ht="12.75" customHeight="1">
      <c r="A1310" s="29" t="s">
        <v>49</v>
      </c>
      <c r="E1310" s="31" t="s">
        <v>43</v>
      </c>
    </row>
    <row r="1311" spans="5:5" ht="12.75" customHeight="1">
      <c r="E1311" s="30" t="s">
        <v>1156</v>
      </c>
    </row>
    <row r="1312" spans="1:13" ht="12.75" customHeight="1">
      <c r="A1312" t="s">
        <v>37</v>
      </c>
      <c r="C1312" s="7" t="s">
        <v>1157</v>
      </c>
      <c r="E1312" s="32" t="s">
        <v>1158</v>
      </c>
      <c r="J1312" s="28">
        <f>0</f>
      </c>
      <c s="28">
        <f>0</f>
      </c>
      <c s="28">
        <f>0+L1313+L1317+L1321+L1325+L1329</f>
      </c>
      <c s="28">
        <f>0+M1313+M1317+M1321+M1325+M1329</f>
      </c>
    </row>
    <row r="1313" spans="1:16" ht="12.75" customHeight="1">
      <c r="A1313" t="s">
        <v>40</v>
      </c>
      <c s="6" t="s">
        <v>76</v>
      </c>
      <c s="6" t="s">
        <v>1159</v>
      </c>
      <c t="s">
        <v>43</v>
      </c>
      <c s="24" t="s">
        <v>1160</v>
      </c>
      <c s="25" t="s">
        <v>91</v>
      </c>
      <c s="26">
        <v>30</v>
      </c>
      <c s="25">
        <v>0.00014</v>
      </c>
      <c s="25">
        <f>ROUND(G1313*H1313,6)</f>
      </c>
      <c r="L1313" s="27">
        <v>0</v>
      </c>
      <c s="28">
        <f>ROUND(ROUND(L1313,2)*ROUND(G1313,3),2)</f>
      </c>
      <c s="25" t="s">
        <v>46</v>
      </c>
      <c>
        <f>(M1313*21)/100</f>
      </c>
      <c t="s">
        <v>47</v>
      </c>
    </row>
    <row r="1314" spans="1:5" ht="12.75" customHeight="1">
      <c r="A1314" s="29" t="s">
        <v>48</v>
      </c>
      <c r="E1314" s="30" t="s">
        <v>1160</v>
      </c>
    </row>
    <row r="1315" spans="1:5" ht="12.75" customHeight="1">
      <c r="A1315" s="29" t="s">
        <v>49</v>
      </c>
      <c r="E1315" s="31" t="s">
        <v>43</v>
      </c>
    </row>
    <row r="1316" spans="5:5" ht="12.75" customHeight="1">
      <c r="E1316" s="30" t="s">
        <v>43</v>
      </c>
    </row>
    <row r="1317" spans="1:16" ht="12.75" customHeight="1">
      <c r="A1317" t="s">
        <v>40</v>
      </c>
      <c s="6" t="s">
        <v>73</v>
      </c>
      <c s="6" t="s">
        <v>1161</v>
      </c>
      <c t="s">
        <v>43</v>
      </c>
      <c s="24" t="s">
        <v>1162</v>
      </c>
      <c s="25" t="s">
        <v>91</v>
      </c>
      <c s="26">
        <v>30</v>
      </c>
      <c s="25">
        <v>0</v>
      </c>
      <c s="25">
        <f>ROUND(G1317*H1317,6)</f>
      </c>
      <c r="L1317" s="27">
        <v>0</v>
      </c>
      <c s="28">
        <f>ROUND(ROUND(L1317,2)*ROUND(G1317,3),2)</f>
      </c>
      <c s="25" t="s">
        <v>150</v>
      </c>
      <c>
        <f>(M1317*21)/100</f>
      </c>
      <c t="s">
        <v>47</v>
      </c>
    </row>
    <row r="1318" spans="1:5" ht="12.75" customHeight="1">
      <c r="A1318" s="29" t="s">
        <v>48</v>
      </c>
      <c r="E1318" s="30" t="s">
        <v>1163</v>
      </c>
    </row>
    <row r="1319" spans="1:5" ht="12.75" customHeight="1">
      <c r="A1319" s="29" t="s">
        <v>49</v>
      </c>
      <c r="E1319" s="31" t="s">
        <v>1164</v>
      </c>
    </row>
    <row r="1320" spans="5:5" ht="12.75" customHeight="1">
      <c r="E1320" s="30" t="s">
        <v>43</v>
      </c>
    </row>
    <row r="1321" spans="1:16" ht="12.75" customHeight="1">
      <c r="A1321" t="s">
        <v>40</v>
      </c>
      <c s="6" t="s">
        <v>80</v>
      </c>
      <c s="6" t="s">
        <v>1165</v>
      </c>
      <c t="s">
        <v>43</v>
      </c>
      <c s="24" t="s">
        <v>1166</v>
      </c>
      <c s="25" t="s">
        <v>110</v>
      </c>
      <c s="26">
        <v>0.004</v>
      </c>
      <c s="25">
        <v>0</v>
      </c>
      <c s="25">
        <f>ROUND(G1321*H1321,6)</f>
      </c>
      <c r="L1321" s="27">
        <v>0</v>
      </c>
      <c s="28">
        <f>ROUND(ROUND(L1321,2)*ROUND(G1321,3),2)</f>
      </c>
      <c s="25" t="s">
        <v>46</v>
      </c>
      <c>
        <f>(M1321*21)/100</f>
      </c>
      <c t="s">
        <v>47</v>
      </c>
    </row>
    <row r="1322" spans="1:5" ht="12.75" customHeight="1">
      <c r="A1322" s="29" t="s">
        <v>48</v>
      </c>
      <c r="E1322" s="30" t="s">
        <v>1167</v>
      </c>
    </row>
    <row r="1323" spans="1:5" ht="12.75" customHeight="1">
      <c r="A1323" s="29" t="s">
        <v>49</v>
      </c>
      <c r="E1323" s="31" t="s">
        <v>43</v>
      </c>
    </row>
    <row r="1324" spans="5:5" ht="12.75" customHeight="1">
      <c r="E1324" s="30" t="s">
        <v>1168</v>
      </c>
    </row>
    <row r="1325" spans="1:16" ht="12.75" customHeight="1">
      <c r="A1325" t="s">
        <v>40</v>
      </c>
      <c s="6" t="s">
        <v>83</v>
      </c>
      <c s="6" t="s">
        <v>1169</v>
      </c>
      <c t="s">
        <v>43</v>
      </c>
      <c s="24" t="s">
        <v>1170</v>
      </c>
      <c s="25" t="s">
        <v>110</v>
      </c>
      <c s="26">
        <v>0.004</v>
      </c>
      <c s="25">
        <v>0</v>
      </c>
      <c s="25">
        <f>ROUND(G1325*H1325,6)</f>
      </c>
      <c r="L1325" s="27">
        <v>0</v>
      </c>
      <c s="28">
        <f>ROUND(ROUND(L1325,2)*ROUND(G1325,3),2)</f>
      </c>
      <c s="25" t="s">
        <v>46</v>
      </c>
      <c>
        <f>(M1325*21)/100</f>
      </c>
      <c t="s">
        <v>47</v>
      </c>
    </row>
    <row r="1326" spans="1:5" ht="12.75" customHeight="1">
      <c r="A1326" s="29" t="s">
        <v>48</v>
      </c>
      <c r="E1326" s="30" t="s">
        <v>1171</v>
      </c>
    </row>
    <row r="1327" spans="1:5" ht="12.75" customHeight="1">
      <c r="A1327" s="29" t="s">
        <v>49</v>
      </c>
      <c r="E1327" s="31" t="s">
        <v>43</v>
      </c>
    </row>
    <row r="1328" spans="5:5" ht="12.75" customHeight="1">
      <c r="E1328" s="30" t="s">
        <v>1168</v>
      </c>
    </row>
    <row r="1329" spans="1:16" ht="12.75" customHeight="1">
      <c r="A1329" t="s">
        <v>40</v>
      </c>
      <c s="6" t="s">
        <v>88</v>
      </c>
      <c s="6" t="s">
        <v>1172</v>
      </c>
      <c t="s">
        <v>43</v>
      </c>
      <c s="24" t="s">
        <v>1173</v>
      </c>
      <c s="25" t="s">
        <v>110</v>
      </c>
      <c s="26">
        <v>0.004</v>
      </c>
      <c s="25">
        <v>0</v>
      </c>
      <c s="25">
        <f>ROUND(G1329*H1329,6)</f>
      </c>
      <c r="L1329" s="27">
        <v>0</v>
      </c>
      <c s="28">
        <f>ROUND(ROUND(L1329,2)*ROUND(G1329,3),2)</f>
      </c>
      <c s="25" t="s">
        <v>46</v>
      </c>
      <c>
        <f>(M1329*21)/100</f>
      </c>
      <c t="s">
        <v>47</v>
      </c>
    </row>
    <row r="1330" spans="1:5" ht="12.75" customHeight="1">
      <c r="A1330" s="29" t="s">
        <v>48</v>
      </c>
      <c r="E1330" s="30" t="s">
        <v>1174</v>
      </c>
    </row>
    <row r="1331" spans="1:5" ht="12.75" customHeight="1">
      <c r="A1331" s="29" t="s">
        <v>49</v>
      </c>
      <c r="E1331" s="31" t="s">
        <v>43</v>
      </c>
    </row>
    <row r="1332" spans="5:5" ht="12.75" customHeight="1">
      <c r="E1332" s="30" t="s">
        <v>1168</v>
      </c>
    </row>
    <row r="1333" spans="1:13" ht="12.75" customHeight="1">
      <c r="A1333" t="s">
        <v>37</v>
      </c>
      <c r="C1333" s="7" t="s">
        <v>1175</v>
      </c>
      <c r="E1333" s="32" t="s">
        <v>1176</v>
      </c>
      <c r="J1333" s="28">
        <f>0</f>
      </c>
      <c s="28">
        <f>0</f>
      </c>
      <c s="28">
        <f>0+L1334</f>
      </c>
      <c s="28">
        <f>0+M1334</f>
      </c>
    </row>
    <row r="1334" spans="1:16" ht="12.75" customHeight="1">
      <c r="A1334" t="s">
        <v>40</v>
      </c>
      <c s="6" t="s">
        <v>95</v>
      </c>
      <c s="6" t="s">
        <v>1177</v>
      </c>
      <c t="s">
        <v>43</v>
      </c>
      <c s="24" t="s">
        <v>1178</v>
      </c>
      <c s="25" t="s">
        <v>91</v>
      </c>
      <c s="26">
        <v>45</v>
      </c>
      <c s="25">
        <v>0</v>
      </c>
      <c s="25">
        <f>ROUND(G1334*H1334,6)</f>
      </c>
      <c r="L1334" s="27">
        <v>0</v>
      </c>
      <c s="28">
        <f>ROUND(ROUND(L1334,2)*ROUND(G1334,3),2)</f>
      </c>
      <c s="25" t="s">
        <v>46</v>
      </c>
      <c>
        <f>(M1334*21)/100</f>
      </c>
      <c t="s">
        <v>47</v>
      </c>
    </row>
    <row r="1335" spans="1:5" ht="12.75" customHeight="1">
      <c r="A1335" s="29" t="s">
        <v>48</v>
      </c>
      <c r="E1335" s="30" t="s">
        <v>1179</v>
      </c>
    </row>
    <row r="1336" spans="1:5" ht="12.75" customHeight="1">
      <c r="A1336" s="29" t="s">
        <v>49</v>
      </c>
      <c r="E1336" s="31" t="s">
        <v>1180</v>
      </c>
    </row>
    <row r="1337" spans="5:5" ht="12.75" customHeight="1">
      <c r="E1337" s="30" t="s">
        <v>43</v>
      </c>
    </row>
    <row r="1338" spans="1:13" ht="12.75" customHeight="1">
      <c r="A1338" t="s">
        <v>37</v>
      </c>
      <c r="C1338" s="7" t="s">
        <v>520</v>
      </c>
      <c r="E1338" s="32" t="s">
        <v>521</v>
      </c>
      <c r="J1338" s="28">
        <f>0</f>
      </c>
      <c s="28">
        <f>0</f>
      </c>
      <c s="28">
        <f>0+L1339+L1343+L1347+L1351+L1355+L1359+L1363+L1367+L1371+L1375+L1379+L1383+L1387</f>
      </c>
      <c s="28">
        <f>0+M1339+M1343+M1347+M1351+M1355+M1359+M1363+M1367+M1371+M1375+M1379+M1383+M1387</f>
      </c>
    </row>
    <row r="1339" spans="1:16" ht="12.75" customHeight="1">
      <c r="A1339" t="s">
        <v>40</v>
      </c>
      <c s="6" t="s">
        <v>99</v>
      </c>
      <c s="6" t="s">
        <v>1181</v>
      </c>
      <c t="s">
        <v>43</v>
      </c>
      <c s="24" t="s">
        <v>1182</v>
      </c>
      <c s="25" t="s">
        <v>68</v>
      </c>
      <c s="26">
        <v>253.44</v>
      </c>
      <c s="25">
        <v>9E-05</v>
      </c>
      <c s="25">
        <f>ROUND(G1339*H1339,6)</f>
      </c>
      <c r="L1339" s="27">
        <v>0</v>
      </c>
      <c s="28">
        <f>ROUND(ROUND(L1339,2)*ROUND(G1339,3),2)</f>
      </c>
      <c s="25" t="s">
        <v>46</v>
      </c>
      <c>
        <f>(M1339*21)/100</f>
      </c>
      <c t="s">
        <v>47</v>
      </c>
    </row>
    <row r="1340" spans="1:5" ht="12.75" customHeight="1">
      <c r="A1340" s="29" t="s">
        <v>48</v>
      </c>
      <c r="E1340" s="30" t="s">
        <v>1183</v>
      </c>
    </row>
    <row r="1341" spans="1:5" ht="76.5" customHeight="1">
      <c r="A1341" s="29" t="s">
        <v>49</v>
      </c>
      <c r="E1341" s="31" t="s">
        <v>1184</v>
      </c>
    </row>
    <row r="1342" spans="5:5" ht="12.75" customHeight="1">
      <c r="E1342" s="30" t="s">
        <v>43</v>
      </c>
    </row>
    <row r="1343" spans="1:16" ht="12.75" customHeight="1">
      <c r="A1343" t="s">
        <v>40</v>
      </c>
      <c s="6" t="s">
        <v>179</v>
      </c>
      <c s="6" t="s">
        <v>1185</v>
      </c>
      <c t="s">
        <v>43</v>
      </c>
      <c s="24" t="s">
        <v>1186</v>
      </c>
      <c s="25" t="s">
        <v>68</v>
      </c>
      <c s="26">
        <v>253.44</v>
      </c>
      <c s="25">
        <v>0</v>
      </c>
      <c s="25">
        <f>ROUND(G1343*H1343,6)</f>
      </c>
      <c r="L1343" s="27">
        <v>0</v>
      </c>
      <c s="28">
        <f>ROUND(ROUND(L1343,2)*ROUND(G1343,3),2)</f>
      </c>
      <c s="25" t="s">
        <v>46</v>
      </c>
      <c>
        <f>(M1343*21)/100</f>
      </c>
      <c t="s">
        <v>47</v>
      </c>
    </row>
    <row r="1344" spans="1:5" ht="12.75" customHeight="1">
      <c r="A1344" s="29" t="s">
        <v>48</v>
      </c>
      <c r="E1344" s="30" t="s">
        <v>1187</v>
      </c>
    </row>
    <row r="1345" spans="1:5" ht="76.5" customHeight="1">
      <c r="A1345" s="29" t="s">
        <v>49</v>
      </c>
      <c r="E1345" s="31" t="s">
        <v>1184</v>
      </c>
    </row>
    <row r="1346" spans="5:5" ht="12.75" customHeight="1">
      <c r="E1346" s="30" t="s">
        <v>43</v>
      </c>
    </row>
    <row r="1347" spans="1:16" ht="12.75" customHeight="1">
      <c r="A1347" t="s">
        <v>40</v>
      </c>
      <c s="6" t="s">
        <v>185</v>
      </c>
      <c s="6" t="s">
        <v>1188</v>
      </c>
      <c t="s">
        <v>43</v>
      </c>
      <c s="24" t="s">
        <v>1189</v>
      </c>
      <c s="25" t="s">
        <v>79</v>
      </c>
      <c s="26">
        <v>360</v>
      </c>
      <c s="25">
        <v>1E-05</v>
      </c>
      <c s="25">
        <f>ROUND(G1347*H1347,6)</f>
      </c>
      <c r="L1347" s="27">
        <v>0</v>
      </c>
      <c s="28">
        <f>ROUND(ROUND(L1347,2)*ROUND(G1347,3),2)</f>
      </c>
      <c s="25" t="s">
        <v>46</v>
      </c>
      <c>
        <f>(M1347*21)/100</f>
      </c>
      <c t="s">
        <v>47</v>
      </c>
    </row>
    <row r="1348" spans="1:5" ht="12.75" customHeight="1">
      <c r="A1348" s="29" t="s">
        <v>48</v>
      </c>
      <c r="E1348" s="30" t="s">
        <v>1190</v>
      </c>
    </row>
    <row r="1349" spans="1:5" ht="63.75" customHeight="1">
      <c r="A1349" s="29" t="s">
        <v>49</v>
      </c>
      <c r="E1349" s="31" t="s">
        <v>1191</v>
      </c>
    </row>
    <row r="1350" spans="5:5" ht="12.75" customHeight="1">
      <c r="E1350" s="30" t="s">
        <v>43</v>
      </c>
    </row>
    <row r="1351" spans="1:16" ht="12.75" customHeight="1">
      <c r="A1351" t="s">
        <v>40</v>
      </c>
      <c s="6" t="s">
        <v>191</v>
      </c>
      <c s="6" t="s">
        <v>1192</v>
      </c>
      <c t="s">
        <v>43</v>
      </c>
      <c s="24" t="s">
        <v>1193</v>
      </c>
      <c s="25" t="s">
        <v>79</v>
      </c>
      <c s="26">
        <v>360</v>
      </c>
      <c s="25">
        <v>1E-05</v>
      </c>
      <c s="25">
        <f>ROUND(G1351*H1351,6)</f>
      </c>
      <c r="L1351" s="27">
        <v>0</v>
      </c>
      <c s="28">
        <f>ROUND(ROUND(L1351,2)*ROUND(G1351,3),2)</f>
      </c>
      <c s="25" t="s">
        <v>46</v>
      </c>
      <c>
        <f>(M1351*21)/100</f>
      </c>
      <c t="s">
        <v>47</v>
      </c>
    </row>
    <row r="1352" spans="1:5" ht="12.75" customHeight="1">
      <c r="A1352" s="29" t="s">
        <v>48</v>
      </c>
      <c r="E1352" s="30" t="s">
        <v>1194</v>
      </c>
    </row>
    <row r="1353" spans="1:5" ht="63.75" customHeight="1">
      <c r="A1353" s="29" t="s">
        <v>49</v>
      </c>
      <c r="E1353" s="31" t="s">
        <v>1191</v>
      </c>
    </row>
    <row r="1354" spans="5:5" ht="12.75" customHeight="1">
      <c r="E1354" s="30" t="s">
        <v>43</v>
      </c>
    </row>
    <row r="1355" spans="1:16" ht="12.75" customHeight="1">
      <c r="A1355" t="s">
        <v>40</v>
      </c>
      <c s="6" t="s">
        <v>143</v>
      </c>
      <c s="6" t="s">
        <v>1195</v>
      </c>
      <c t="s">
        <v>43</v>
      </c>
      <c s="24" t="s">
        <v>1196</v>
      </c>
      <c s="25" t="s">
        <v>68</v>
      </c>
      <c s="26">
        <v>253.44</v>
      </c>
      <c s="25">
        <v>0.00018</v>
      </c>
      <c s="25">
        <f>ROUND(G1355*H1355,6)</f>
      </c>
      <c r="L1355" s="27">
        <v>0</v>
      </c>
      <c s="28">
        <f>ROUND(ROUND(L1355,2)*ROUND(G1355,3),2)</f>
      </c>
      <c s="25" t="s">
        <v>46</v>
      </c>
      <c>
        <f>(M1355*21)/100</f>
      </c>
      <c t="s">
        <v>47</v>
      </c>
    </row>
    <row r="1356" spans="1:5" ht="12.75" customHeight="1">
      <c r="A1356" s="29" t="s">
        <v>48</v>
      </c>
      <c r="E1356" s="30" t="s">
        <v>1197</v>
      </c>
    </row>
    <row r="1357" spans="1:5" ht="76.5" customHeight="1">
      <c r="A1357" s="29" t="s">
        <v>49</v>
      </c>
      <c r="E1357" s="31" t="s">
        <v>1184</v>
      </c>
    </row>
    <row r="1358" spans="5:5" ht="12.75" customHeight="1">
      <c r="E1358" s="30" t="s">
        <v>43</v>
      </c>
    </row>
    <row r="1359" spans="1:16" ht="12.75" customHeight="1">
      <c r="A1359" t="s">
        <v>40</v>
      </c>
      <c s="6" t="s">
        <v>139</v>
      </c>
      <c s="6" t="s">
        <v>1198</v>
      </c>
      <c t="s">
        <v>43</v>
      </c>
      <c s="24" t="s">
        <v>1199</v>
      </c>
      <c s="25" t="s">
        <v>79</v>
      </c>
      <c s="26">
        <v>360</v>
      </c>
      <c s="25">
        <v>1E-05</v>
      </c>
      <c s="25">
        <f>ROUND(G1359*H1359,6)</f>
      </c>
      <c r="L1359" s="27">
        <v>0</v>
      </c>
      <c s="28">
        <f>ROUND(ROUND(L1359,2)*ROUND(G1359,3),2)</f>
      </c>
      <c s="25" t="s">
        <v>46</v>
      </c>
      <c>
        <f>(M1359*21)/100</f>
      </c>
      <c t="s">
        <v>47</v>
      </c>
    </row>
    <row r="1360" spans="1:5" ht="12.75" customHeight="1">
      <c r="A1360" s="29" t="s">
        <v>48</v>
      </c>
      <c r="E1360" s="30" t="s">
        <v>1200</v>
      </c>
    </row>
    <row r="1361" spans="1:5" ht="63.75" customHeight="1">
      <c r="A1361" s="29" t="s">
        <v>49</v>
      </c>
      <c r="E1361" s="31" t="s">
        <v>1191</v>
      </c>
    </row>
    <row r="1362" spans="5:5" ht="12.75" customHeight="1">
      <c r="E1362" s="30" t="s">
        <v>43</v>
      </c>
    </row>
    <row r="1363" spans="1:16" ht="12.75" customHeight="1">
      <c r="A1363" t="s">
        <v>40</v>
      </c>
      <c s="6" t="s">
        <v>147</v>
      </c>
      <c s="6" t="s">
        <v>1201</v>
      </c>
      <c t="s">
        <v>43</v>
      </c>
      <c s="24" t="s">
        <v>1202</v>
      </c>
      <c s="25" t="s">
        <v>79</v>
      </c>
      <c s="26">
        <v>360</v>
      </c>
      <c s="25">
        <v>2E-05</v>
      </c>
      <c s="25">
        <f>ROUND(G1363*H1363,6)</f>
      </c>
      <c r="L1363" s="27">
        <v>0</v>
      </c>
      <c s="28">
        <f>ROUND(ROUND(L1363,2)*ROUND(G1363,3),2)</f>
      </c>
      <c s="25" t="s">
        <v>46</v>
      </c>
      <c>
        <f>(M1363*21)/100</f>
      </c>
      <c t="s">
        <v>47</v>
      </c>
    </row>
    <row r="1364" spans="1:5" ht="12.75" customHeight="1">
      <c r="A1364" s="29" t="s">
        <v>48</v>
      </c>
      <c r="E1364" s="30" t="s">
        <v>1203</v>
      </c>
    </row>
    <row r="1365" spans="1:5" ht="63.75" customHeight="1">
      <c r="A1365" s="29" t="s">
        <v>49</v>
      </c>
      <c r="E1365" s="31" t="s">
        <v>1191</v>
      </c>
    </row>
    <row r="1366" spans="5:5" ht="12.75" customHeight="1">
      <c r="E1366" s="30" t="s">
        <v>43</v>
      </c>
    </row>
    <row r="1367" spans="1:16" ht="12.75" customHeight="1">
      <c r="A1367" t="s">
        <v>40</v>
      </c>
      <c s="6" t="s">
        <v>637</v>
      </c>
      <c s="6" t="s">
        <v>1204</v>
      </c>
      <c t="s">
        <v>43</v>
      </c>
      <c s="24" t="s">
        <v>1205</v>
      </c>
      <c s="25" t="s">
        <v>68</v>
      </c>
      <c s="26">
        <v>253.44</v>
      </c>
      <c s="25">
        <v>0.00016</v>
      </c>
      <c s="25">
        <f>ROUND(G1367*H1367,6)</f>
      </c>
      <c r="L1367" s="27">
        <v>0</v>
      </c>
      <c s="28">
        <f>ROUND(ROUND(L1367,2)*ROUND(G1367,3),2)</f>
      </c>
      <c s="25" t="s">
        <v>46</v>
      </c>
      <c>
        <f>(M1367*21)/100</f>
      </c>
      <c t="s">
        <v>47</v>
      </c>
    </row>
    <row r="1368" spans="1:5" ht="12.75" customHeight="1">
      <c r="A1368" s="29" t="s">
        <v>48</v>
      </c>
      <c r="E1368" s="30" t="s">
        <v>1206</v>
      </c>
    </row>
    <row r="1369" spans="1:5" ht="76.5" customHeight="1">
      <c r="A1369" s="29" t="s">
        <v>49</v>
      </c>
      <c r="E1369" s="31" t="s">
        <v>1184</v>
      </c>
    </row>
    <row r="1370" spans="5:5" ht="12.75" customHeight="1">
      <c r="E1370" s="30" t="s">
        <v>43</v>
      </c>
    </row>
    <row r="1371" spans="1:16" ht="12.75" customHeight="1">
      <c r="A1371" t="s">
        <v>40</v>
      </c>
      <c s="6" t="s">
        <v>644</v>
      </c>
      <c s="6" t="s">
        <v>1207</v>
      </c>
      <c t="s">
        <v>43</v>
      </c>
      <c s="24" t="s">
        <v>1208</v>
      </c>
      <c s="25" t="s">
        <v>79</v>
      </c>
      <c s="26">
        <v>360</v>
      </c>
      <c s="25">
        <v>2E-05</v>
      </c>
      <c s="25">
        <f>ROUND(G1371*H1371,6)</f>
      </c>
      <c r="L1371" s="27">
        <v>0</v>
      </c>
      <c s="28">
        <f>ROUND(ROUND(L1371,2)*ROUND(G1371,3),2)</f>
      </c>
      <c s="25" t="s">
        <v>46</v>
      </c>
      <c>
        <f>(M1371*21)/100</f>
      </c>
      <c t="s">
        <v>47</v>
      </c>
    </row>
    <row r="1372" spans="1:5" ht="12.75" customHeight="1">
      <c r="A1372" s="29" t="s">
        <v>48</v>
      </c>
      <c r="E1372" s="30" t="s">
        <v>1209</v>
      </c>
    </row>
    <row r="1373" spans="1:5" ht="63.75" customHeight="1">
      <c r="A1373" s="29" t="s">
        <v>49</v>
      </c>
      <c r="E1373" s="31" t="s">
        <v>1191</v>
      </c>
    </row>
    <row r="1374" spans="5:5" ht="12.75" customHeight="1">
      <c r="E1374" s="30" t="s">
        <v>43</v>
      </c>
    </row>
    <row r="1375" spans="1:16" ht="12.75" customHeight="1">
      <c r="A1375" t="s">
        <v>40</v>
      </c>
      <c s="6" t="s">
        <v>651</v>
      </c>
      <c s="6" t="s">
        <v>1210</v>
      </c>
      <c t="s">
        <v>43</v>
      </c>
      <c s="24" t="s">
        <v>1211</v>
      </c>
      <c s="25" t="s">
        <v>79</v>
      </c>
      <c s="26">
        <v>360</v>
      </c>
      <c s="25">
        <v>5E-05</v>
      </c>
      <c s="25">
        <f>ROUND(G1375*H1375,6)</f>
      </c>
      <c r="L1375" s="27">
        <v>0</v>
      </c>
      <c s="28">
        <f>ROUND(ROUND(L1375,2)*ROUND(G1375,3),2)</f>
      </c>
      <c s="25" t="s">
        <v>46</v>
      </c>
      <c>
        <f>(M1375*21)/100</f>
      </c>
      <c t="s">
        <v>47</v>
      </c>
    </row>
    <row r="1376" spans="1:5" ht="12.75" customHeight="1">
      <c r="A1376" s="29" t="s">
        <v>48</v>
      </c>
      <c r="E1376" s="30" t="s">
        <v>1212</v>
      </c>
    </row>
    <row r="1377" spans="1:5" ht="63.75" customHeight="1">
      <c r="A1377" s="29" t="s">
        <v>49</v>
      </c>
      <c r="E1377" s="31" t="s">
        <v>1191</v>
      </c>
    </row>
    <row r="1378" spans="5:5" ht="12.75" customHeight="1">
      <c r="E1378" s="30" t="s">
        <v>43</v>
      </c>
    </row>
    <row r="1379" spans="1:16" ht="12.75" customHeight="1">
      <c r="A1379" t="s">
        <v>40</v>
      </c>
      <c s="6" t="s">
        <v>656</v>
      </c>
      <c s="6" t="s">
        <v>1213</v>
      </c>
      <c t="s">
        <v>43</v>
      </c>
      <c s="24" t="s">
        <v>1214</v>
      </c>
      <c s="25" t="s">
        <v>68</v>
      </c>
      <c s="26">
        <v>253.44</v>
      </c>
      <c s="25">
        <v>0.00031</v>
      </c>
      <c s="25">
        <f>ROUND(G1379*H1379,6)</f>
      </c>
      <c r="L1379" s="27">
        <v>0</v>
      </c>
      <c s="28">
        <f>ROUND(ROUND(L1379,2)*ROUND(G1379,3),2)</f>
      </c>
      <c s="25" t="s">
        <v>46</v>
      </c>
      <c>
        <f>(M1379*21)/100</f>
      </c>
      <c t="s">
        <v>47</v>
      </c>
    </row>
    <row r="1380" spans="1:5" ht="12.75" customHeight="1">
      <c r="A1380" s="29" t="s">
        <v>48</v>
      </c>
      <c r="E1380" s="30" t="s">
        <v>1215</v>
      </c>
    </row>
    <row r="1381" spans="1:5" ht="76.5" customHeight="1">
      <c r="A1381" s="29" t="s">
        <v>49</v>
      </c>
      <c r="E1381" s="31" t="s">
        <v>1184</v>
      </c>
    </row>
    <row r="1382" spans="5:5" ht="12.75" customHeight="1">
      <c r="E1382" s="30" t="s">
        <v>43</v>
      </c>
    </row>
    <row r="1383" spans="1:16" ht="12.75" customHeight="1">
      <c r="A1383" t="s">
        <v>40</v>
      </c>
      <c s="6" t="s">
        <v>205</v>
      </c>
      <c s="6" t="s">
        <v>1216</v>
      </c>
      <c t="s">
        <v>43</v>
      </c>
      <c s="24" t="s">
        <v>1217</v>
      </c>
      <c s="25" t="s">
        <v>79</v>
      </c>
      <c s="26">
        <v>360</v>
      </c>
      <c s="25">
        <v>3E-05</v>
      </c>
      <c s="25">
        <f>ROUND(G1383*H1383,6)</f>
      </c>
      <c r="L1383" s="27">
        <v>0</v>
      </c>
      <c s="28">
        <f>ROUND(ROUND(L1383,2)*ROUND(G1383,3),2)</f>
      </c>
      <c s="25" t="s">
        <v>46</v>
      </c>
      <c>
        <f>(M1383*21)/100</f>
      </c>
      <c t="s">
        <v>47</v>
      </c>
    </row>
    <row r="1384" spans="1:5" ht="12.75" customHeight="1">
      <c r="A1384" s="29" t="s">
        <v>48</v>
      </c>
      <c r="E1384" s="30" t="s">
        <v>1218</v>
      </c>
    </row>
    <row r="1385" spans="1:5" ht="63.75" customHeight="1">
      <c r="A1385" s="29" t="s">
        <v>49</v>
      </c>
      <c r="E1385" s="31" t="s">
        <v>1191</v>
      </c>
    </row>
    <row r="1386" spans="5:5" ht="12.75" customHeight="1">
      <c r="E1386" s="30" t="s">
        <v>43</v>
      </c>
    </row>
    <row r="1387" spans="1:16" ht="12.75" customHeight="1">
      <c r="A1387" t="s">
        <v>40</v>
      </c>
      <c s="6" t="s">
        <v>211</v>
      </c>
      <c s="6" t="s">
        <v>1219</v>
      </c>
      <c t="s">
        <v>43</v>
      </c>
      <c s="24" t="s">
        <v>1220</v>
      </c>
      <c s="25" t="s">
        <v>79</v>
      </c>
      <c s="26">
        <v>360</v>
      </c>
      <c s="25">
        <v>8E-05</v>
      </c>
      <c s="25">
        <f>ROUND(G1387*H1387,6)</f>
      </c>
      <c r="L1387" s="27">
        <v>0</v>
      </c>
      <c s="28">
        <f>ROUND(ROUND(L1387,2)*ROUND(G1387,3),2)</f>
      </c>
      <c s="25" t="s">
        <v>46</v>
      </c>
      <c>
        <f>(M1387*21)/100</f>
      </c>
      <c t="s">
        <v>47</v>
      </c>
    </row>
    <row r="1388" spans="1:5" ht="12.75" customHeight="1">
      <c r="A1388" s="29" t="s">
        <v>48</v>
      </c>
      <c r="E1388" s="30" t="s">
        <v>1221</v>
      </c>
    </row>
    <row r="1389" spans="1:5" ht="63.75" customHeight="1">
      <c r="A1389" s="29" t="s">
        <v>49</v>
      </c>
      <c r="E1389" s="31" t="s">
        <v>1191</v>
      </c>
    </row>
    <row r="1390" spans="5:5" ht="12.75" customHeight="1">
      <c r="E1390" s="30" t="s">
        <v>43</v>
      </c>
    </row>
    <row r="1391" spans="1:13" ht="12.75" customHeight="1">
      <c r="A1391" t="s">
        <v>104</v>
      </c>
      <c r="C1391" s="7" t="s">
        <v>1222</v>
      </c>
      <c r="E1391" s="32" t="s">
        <v>1223</v>
      </c>
      <c r="J1391" s="28">
        <f>0+J1392+J1397+J1514+J1523+J1544+J1581+J1618+J1623+J1648+J1685+J1722+J1759+J1796+J1801</f>
      </c>
      <c s="28">
        <f>0+K1392+K1397+K1514+K1523+K1544+K1581+K1618+K1623+K1648+K1685+K1722+K1759+K1796+K1801</f>
      </c>
      <c s="28">
        <f>0+L1392+L1397+L1514+L1523+L1544+L1581+L1618+L1623+L1648+L1685+L1722+L1759+L1796+L1801</f>
      </c>
      <c s="28">
        <f>0+M1392+M1397+M1514+M1523+M1544+M1581+M1618+M1623+M1648+M1685+M1722+M1759+M1796+M1801</f>
      </c>
    </row>
    <row r="1392" spans="1:13" ht="12.75" customHeight="1">
      <c r="A1392" t="s">
        <v>37</v>
      </c>
      <c r="C1392" s="7" t="s">
        <v>70</v>
      </c>
      <c r="E1392" s="32" t="s">
        <v>138</v>
      </c>
      <c r="J1392" s="28">
        <f>0</f>
      </c>
      <c s="28">
        <f>0</f>
      </c>
      <c s="28">
        <f>0+L1393</f>
      </c>
      <c s="28">
        <f>0+M1393</f>
      </c>
    </row>
    <row r="1393" spans="1:16" ht="12.75" customHeight="1">
      <c r="A1393" t="s">
        <v>40</v>
      </c>
      <c s="6" t="s">
        <v>41</v>
      </c>
      <c s="6" t="s">
        <v>872</v>
      </c>
      <c t="s">
        <v>43</v>
      </c>
      <c s="24" t="s">
        <v>1224</v>
      </c>
      <c s="25" t="s">
        <v>68</v>
      </c>
      <c s="26">
        <v>24.5</v>
      </c>
      <c s="25">
        <v>0.04</v>
      </c>
      <c s="25">
        <f>ROUND(G1393*H1393,6)</f>
      </c>
      <c r="L1393" s="27">
        <v>0</v>
      </c>
      <c s="28">
        <f>ROUND(ROUND(L1393,2)*ROUND(G1393,3),2)</f>
      </c>
      <c s="25" t="s">
        <v>1225</v>
      </c>
      <c>
        <f>(M1393*21)/100</f>
      </c>
      <c t="s">
        <v>47</v>
      </c>
    </row>
    <row r="1394" spans="1:5" ht="12.75" customHeight="1">
      <c r="A1394" s="29" t="s">
        <v>48</v>
      </c>
      <c r="E1394" s="30" t="s">
        <v>1226</v>
      </c>
    </row>
    <row r="1395" spans="1:5" ht="12.75" customHeight="1">
      <c r="A1395" s="29" t="s">
        <v>49</v>
      </c>
      <c r="E1395" s="31" t="s">
        <v>1227</v>
      </c>
    </row>
    <row r="1396" spans="5:5" ht="12.75" customHeight="1">
      <c r="E1396" s="30" t="s">
        <v>1228</v>
      </c>
    </row>
    <row r="1397" spans="1:13" ht="12.75" customHeight="1">
      <c r="A1397" t="s">
        <v>37</v>
      </c>
      <c r="C1397" s="7" t="s">
        <v>1229</v>
      </c>
      <c r="E1397" s="32" t="s">
        <v>1230</v>
      </c>
      <c r="J1397" s="28">
        <f>0</f>
      </c>
      <c s="28">
        <f>0</f>
      </c>
      <c s="28">
        <f>0+L1398+L1402+L1406+L1410+L1414+L1418+L1422+L1426+L1430+L1434+L1438+L1442+L1446+L1450+L1454+L1458+L1462+L1466+L1470+L1474+L1478+L1482+L1486+L1490+L1494+L1498+L1502+L1506+L1510</f>
      </c>
      <c s="28">
        <f>0+M1398+M1402+M1406+M1410+M1414+M1418+M1422+M1426+M1430+M1434+M1438+M1442+M1446+M1450+M1454+M1458+M1462+M1466+M1470+M1474+M1478+M1482+M1486+M1490+M1494+M1498+M1502+M1506+M1510</f>
      </c>
    </row>
    <row r="1398" spans="1:16" ht="12.75" customHeight="1">
      <c r="A1398" t="s">
        <v>40</v>
      </c>
      <c s="6" t="s">
        <v>241</v>
      </c>
      <c s="6" t="s">
        <v>1231</v>
      </c>
      <c t="s">
        <v>43</v>
      </c>
      <c s="24" t="s">
        <v>1232</v>
      </c>
      <c s="25" t="s">
        <v>79</v>
      </c>
      <c s="26">
        <v>3990</v>
      </c>
      <c s="25">
        <v>0</v>
      </c>
      <c s="25">
        <f>ROUND(G1398*H1398,6)</f>
      </c>
      <c r="L1398" s="27">
        <v>0</v>
      </c>
      <c s="28">
        <f>ROUND(ROUND(L1398,2)*ROUND(G1398,3),2)</f>
      </c>
      <c s="25" t="s">
        <v>150</v>
      </c>
      <c>
        <f>(M1398*21)/100</f>
      </c>
      <c t="s">
        <v>47</v>
      </c>
    </row>
    <row r="1399" spans="1:5" ht="12.75" customHeight="1">
      <c r="A1399" s="29" t="s">
        <v>48</v>
      </c>
      <c r="E1399" s="30" t="s">
        <v>1232</v>
      </c>
    </row>
    <row r="1400" spans="1:5" ht="12.75" customHeight="1">
      <c r="A1400" s="29" t="s">
        <v>49</v>
      </c>
      <c r="E1400" s="31" t="s">
        <v>43</v>
      </c>
    </row>
    <row r="1401" spans="5:5" ht="12.75" customHeight="1">
      <c r="E1401" s="30" t="s">
        <v>43</v>
      </c>
    </row>
    <row r="1402" spans="1:16" ht="12.75" customHeight="1">
      <c r="A1402" t="s">
        <v>40</v>
      </c>
      <c s="6" t="s">
        <v>251</v>
      </c>
      <c s="6" t="s">
        <v>1233</v>
      </c>
      <c t="s">
        <v>43</v>
      </c>
      <c s="24" t="s">
        <v>1234</v>
      </c>
      <c s="25" t="s">
        <v>79</v>
      </c>
      <c s="26">
        <v>3045</v>
      </c>
      <c s="25">
        <v>0</v>
      </c>
      <c s="25">
        <f>ROUND(G1402*H1402,6)</f>
      </c>
      <c r="L1402" s="27">
        <v>0</v>
      </c>
      <c s="28">
        <f>ROUND(ROUND(L1402,2)*ROUND(G1402,3),2)</f>
      </c>
      <c s="25" t="s">
        <v>150</v>
      </c>
      <c>
        <f>(M1402*21)/100</f>
      </c>
      <c t="s">
        <v>47</v>
      </c>
    </row>
    <row r="1403" spans="1:5" ht="12.75" customHeight="1">
      <c r="A1403" s="29" t="s">
        <v>48</v>
      </c>
      <c r="E1403" s="30" t="s">
        <v>1234</v>
      </c>
    </row>
    <row r="1404" spans="1:5" ht="12.75" customHeight="1">
      <c r="A1404" s="29" t="s">
        <v>49</v>
      </c>
      <c r="E1404" s="31" t="s">
        <v>43</v>
      </c>
    </row>
    <row r="1405" spans="5:5" ht="12.75" customHeight="1">
      <c r="E1405" s="30" t="s">
        <v>43</v>
      </c>
    </row>
    <row r="1406" spans="1:16" ht="12.75" customHeight="1">
      <c r="A1406" t="s">
        <v>40</v>
      </c>
      <c s="6" t="s">
        <v>83</v>
      </c>
      <c s="6" t="s">
        <v>1235</v>
      </c>
      <c t="s">
        <v>43</v>
      </c>
      <c s="24" t="s">
        <v>1236</v>
      </c>
      <c s="25" t="s">
        <v>805</v>
      </c>
      <c s="26">
        <v>282</v>
      </c>
      <c s="25">
        <v>0</v>
      </c>
      <c s="25">
        <f>ROUND(G1406*H1406,6)</f>
      </c>
      <c r="L1406" s="27">
        <v>0</v>
      </c>
      <c s="28">
        <f>ROUND(ROUND(L1406,2)*ROUND(G1406,3),2)</f>
      </c>
      <c s="25" t="s">
        <v>150</v>
      </c>
      <c>
        <f>(M1406*21)/100</f>
      </c>
      <c t="s">
        <v>47</v>
      </c>
    </row>
    <row r="1407" spans="1:5" ht="12.75" customHeight="1">
      <c r="A1407" s="29" t="s">
        <v>48</v>
      </c>
      <c r="E1407" s="30" t="s">
        <v>1236</v>
      </c>
    </row>
    <row r="1408" spans="1:5" ht="12.75" customHeight="1">
      <c r="A1408" s="29" t="s">
        <v>49</v>
      </c>
      <c r="E1408" s="31" t="s">
        <v>43</v>
      </c>
    </row>
    <row r="1409" spans="5:5" ht="12.75" customHeight="1">
      <c r="E1409" s="30" t="s">
        <v>43</v>
      </c>
    </row>
    <row r="1410" spans="1:16" ht="12.75" customHeight="1">
      <c r="A1410" t="s">
        <v>40</v>
      </c>
      <c s="6" t="s">
        <v>95</v>
      </c>
      <c s="6" t="s">
        <v>1237</v>
      </c>
      <c t="s">
        <v>43</v>
      </c>
      <c s="24" t="s">
        <v>1238</v>
      </c>
      <c s="25" t="s">
        <v>79</v>
      </c>
      <c s="26">
        <v>180</v>
      </c>
      <c s="25">
        <v>0</v>
      </c>
      <c s="25">
        <f>ROUND(G1410*H1410,6)</f>
      </c>
      <c r="L1410" s="27">
        <v>0</v>
      </c>
      <c s="28">
        <f>ROUND(ROUND(L1410,2)*ROUND(G1410,3),2)</f>
      </c>
      <c s="25" t="s">
        <v>150</v>
      </c>
      <c>
        <f>(M1410*21)/100</f>
      </c>
      <c t="s">
        <v>47</v>
      </c>
    </row>
    <row r="1411" spans="1:5" ht="12.75" customHeight="1">
      <c r="A1411" s="29" t="s">
        <v>48</v>
      </c>
      <c r="E1411" s="30" t="s">
        <v>1238</v>
      </c>
    </row>
    <row r="1412" spans="1:5" ht="12.75" customHeight="1">
      <c r="A1412" s="29" t="s">
        <v>49</v>
      </c>
      <c r="E1412" s="31" t="s">
        <v>43</v>
      </c>
    </row>
    <row r="1413" spans="5:5" ht="12.75" customHeight="1">
      <c r="E1413" s="30" t="s">
        <v>43</v>
      </c>
    </row>
    <row r="1414" spans="1:16" ht="12.75" customHeight="1">
      <c r="A1414" t="s">
        <v>40</v>
      </c>
      <c s="6" t="s">
        <v>179</v>
      </c>
      <c s="6" t="s">
        <v>1239</v>
      </c>
      <c t="s">
        <v>43</v>
      </c>
      <c s="24" t="s">
        <v>1240</v>
      </c>
      <c s="25" t="s">
        <v>708</v>
      </c>
      <c s="26">
        <v>28.8</v>
      </c>
      <c s="25">
        <v>0</v>
      </c>
      <c s="25">
        <f>ROUND(G1414*H1414,6)</f>
      </c>
      <c r="L1414" s="27">
        <v>0</v>
      </c>
      <c s="28">
        <f>ROUND(ROUND(L1414,2)*ROUND(G1414,3),2)</f>
      </c>
      <c s="25" t="s">
        <v>150</v>
      </c>
      <c>
        <f>(M1414*21)/100</f>
      </c>
      <c t="s">
        <v>47</v>
      </c>
    </row>
    <row r="1415" spans="1:5" ht="12.75" customHeight="1">
      <c r="A1415" s="29" t="s">
        <v>48</v>
      </c>
      <c r="E1415" s="30" t="s">
        <v>1240</v>
      </c>
    </row>
    <row r="1416" spans="1:5" ht="12.75" customHeight="1">
      <c r="A1416" s="29" t="s">
        <v>49</v>
      </c>
      <c r="E1416" s="31" t="s">
        <v>43</v>
      </c>
    </row>
    <row r="1417" spans="5:5" ht="12.75" customHeight="1">
      <c r="E1417" s="30" t="s">
        <v>43</v>
      </c>
    </row>
    <row r="1418" spans="1:16" ht="12.75" customHeight="1">
      <c r="A1418" t="s">
        <v>40</v>
      </c>
      <c s="6" t="s">
        <v>191</v>
      </c>
      <c s="6" t="s">
        <v>1241</v>
      </c>
      <c t="s">
        <v>43</v>
      </c>
      <c s="24" t="s">
        <v>1242</v>
      </c>
      <c s="25" t="s">
        <v>805</v>
      </c>
      <c s="26">
        <v>38</v>
      </c>
      <c s="25">
        <v>0</v>
      </c>
      <c s="25">
        <f>ROUND(G1418*H1418,6)</f>
      </c>
      <c r="L1418" s="27">
        <v>0</v>
      </c>
      <c s="28">
        <f>ROUND(ROUND(L1418,2)*ROUND(G1418,3),2)</f>
      </c>
      <c s="25" t="s">
        <v>150</v>
      </c>
      <c>
        <f>(M1418*21)/100</f>
      </c>
      <c t="s">
        <v>47</v>
      </c>
    </row>
    <row r="1419" spans="1:5" ht="12.75" customHeight="1">
      <c r="A1419" s="29" t="s">
        <v>48</v>
      </c>
      <c r="E1419" s="30" t="s">
        <v>1242</v>
      </c>
    </row>
    <row r="1420" spans="1:5" ht="12.75" customHeight="1">
      <c r="A1420" s="29" t="s">
        <v>49</v>
      </c>
      <c r="E1420" s="31" t="s">
        <v>43</v>
      </c>
    </row>
    <row r="1421" spans="5:5" ht="12.75" customHeight="1">
      <c r="E1421" s="30" t="s">
        <v>43</v>
      </c>
    </row>
    <row r="1422" spans="1:16" ht="12.75" customHeight="1">
      <c r="A1422" t="s">
        <v>40</v>
      </c>
      <c s="6" t="s">
        <v>139</v>
      </c>
      <c s="6" t="s">
        <v>1243</v>
      </c>
      <c t="s">
        <v>43</v>
      </c>
      <c s="24" t="s">
        <v>1244</v>
      </c>
      <c s="25" t="s">
        <v>805</v>
      </c>
      <c s="26">
        <v>16</v>
      </c>
      <c s="25">
        <v>0</v>
      </c>
      <c s="25">
        <f>ROUND(G1422*H1422,6)</f>
      </c>
      <c r="L1422" s="27">
        <v>0</v>
      </c>
      <c s="28">
        <f>ROUND(ROUND(L1422,2)*ROUND(G1422,3),2)</f>
      </c>
      <c s="25" t="s">
        <v>150</v>
      </c>
      <c>
        <f>(M1422*21)/100</f>
      </c>
      <c t="s">
        <v>47</v>
      </c>
    </row>
    <row r="1423" spans="1:5" ht="12.75" customHeight="1">
      <c r="A1423" s="29" t="s">
        <v>48</v>
      </c>
      <c r="E1423" s="30" t="s">
        <v>1244</v>
      </c>
    </row>
    <row r="1424" spans="1:5" ht="12.75" customHeight="1">
      <c r="A1424" s="29" t="s">
        <v>49</v>
      </c>
      <c r="E1424" s="31" t="s">
        <v>43</v>
      </c>
    </row>
    <row r="1425" spans="5:5" ht="12.75" customHeight="1">
      <c r="E1425" s="30" t="s">
        <v>43</v>
      </c>
    </row>
    <row r="1426" spans="1:16" ht="12.75" customHeight="1">
      <c r="A1426" t="s">
        <v>40</v>
      </c>
      <c s="6" t="s">
        <v>637</v>
      </c>
      <c s="6" t="s">
        <v>1245</v>
      </c>
      <c t="s">
        <v>43</v>
      </c>
      <c s="24" t="s">
        <v>1246</v>
      </c>
      <c s="25" t="s">
        <v>805</v>
      </c>
      <c s="26">
        <v>228</v>
      </c>
      <c s="25">
        <v>0</v>
      </c>
      <c s="25">
        <f>ROUND(G1426*H1426,6)</f>
      </c>
      <c r="L1426" s="27">
        <v>0</v>
      </c>
      <c s="28">
        <f>ROUND(ROUND(L1426,2)*ROUND(G1426,3),2)</f>
      </c>
      <c s="25" t="s">
        <v>150</v>
      </c>
      <c>
        <f>(M1426*21)/100</f>
      </c>
      <c t="s">
        <v>47</v>
      </c>
    </row>
    <row r="1427" spans="1:5" ht="12.75" customHeight="1">
      <c r="A1427" s="29" t="s">
        <v>48</v>
      </c>
      <c r="E1427" s="30" t="s">
        <v>1246</v>
      </c>
    </row>
    <row r="1428" spans="1:5" ht="12.75" customHeight="1">
      <c r="A1428" s="29" t="s">
        <v>49</v>
      </c>
      <c r="E1428" s="31" t="s">
        <v>43</v>
      </c>
    </row>
    <row r="1429" spans="5:5" ht="12.75" customHeight="1">
      <c r="E1429" s="30" t="s">
        <v>43</v>
      </c>
    </row>
    <row r="1430" spans="1:16" ht="12.75" customHeight="1">
      <c r="A1430" t="s">
        <v>40</v>
      </c>
      <c s="6" t="s">
        <v>651</v>
      </c>
      <c s="6" t="s">
        <v>1247</v>
      </c>
      <c t="s">
        <v>43</v>
      </c>
      <c s="24" t="s">
        <v>1248</v>
      </c>
      <c s="25" t="s">
        <v>805</v>
      </c>
      <c s="26">
        <v>6</v>
      </c>
      <c s="25">
        <v>0</v>
      </c>
      <c s="25">
        <f>ROUND(G1430*H1430,6)</f>
      </c>
      <c r="L1430" s="27">
        <v>0</v>
      </c>
      <c s="28">
        <f>ROUND(ROUND(L1430,2)*ROUND(G1430,3),2)</f>
      </c>
      <c s="25" t="s">
        <v>150</v>
      </c>
      <c>
        <f>(M1430*21)/100</f>
      </c>
      <c t="s">
        <v>47</v>
      </c>
    </row>
    <row r="1431" spans="1:5" ht="12.75" customHeight="1">
      <c r="A1431" s="29" t="s">
        <v>48</v>
      </c>
      <c r="E1431" s="30" t="s">
        <v>1248</v>
      </c>
    </row>
    <row r="1432" spans="1:5" ht="12.75" customHeight="1">
      <c r="A1432" s="29" t="s">
        <v>49</v>
      </c>
      <c r="E1432" s="31" t="s">
        <v>43</v>
      </c>
    </row>
    <row r="1433" spans="5:5" ht="12.75" customHeight="1">
      <c r="E1433" s="30" t="s">
        <v>43</v>
      </c>
    </row>
    <row r="1434" spans="1:16" ht="12.75" customHeight="1">
      <c r="A1434" t="s">
        <v>40</v>
      </c>
      <c s="6" t="s">
        <v>205</v>
      </c>
      <c s="6" t="s">
        <v>1249</v>
      </c>
      <c t="s">
        <v>43</v>
      </c>
      <c s="24" t="s">
        <v>1250</v>
      </c>
      <c s="25" t="s">
        <v>805</v>
      </c>
      <c s="26">
        <v>195</v>
      </c>
      <c s="25">
        <v>0</v>
      </c>
      <c s="25">
        <f>ROUND(G1434*H1434,6)</f>
      </c>
      <c r="L1434" s="27">
        <v>0</v>
      </c>
      <c s="28">
        <f>ROUND(ROUND(L1434,2)*ROUND(G1434,3),2)</f>
      </c>
      <c s="25" t="s">
        <v>150</v>
      </c>
      <c>
        <f>(M1434*21)/100</f>
      </c>
      <c t="s">
        <v>47</v>
      </c>
    </row>
    <row r="1435" spans="1:5" ht="12.75" customHeight="1">
      <c r="A1435" s="29" t="s">
        <v>48</v>
      </c>
      <c r="E1435" s="30" t="s">
        <v>1250</v>
      </c>
    </row>
    <row r="1436" spans="1:5" ht="12.75" customHeight="1">
      <c r="A1436" s="29" t="s">
        <v>49</v>
      </c>
      <c r="E1436" s="31" t="s">
        <v>43</v>
      </c>
    </row>
    <row r="1437" spans="5:5" ht="12.75" customHeight="1">
      <c r="E1437" s="30" t="s">
        <v>43</v>
      </c>
    </row>
    <row r="1438" spans="1:16" ht="12.75" customHeight="1">
      <c r="A1438" t="s">
        <v>40</v>
      </c>
      <c s="6" t="s">
        <v>216</v>
      </c>
      <c s="6" t="s">
        <v>1249</v>
      </c>
      <c t="s">
        <v>41</v>
      </c>
      <c s="24" t="s">
        <v>1250</v>
      </c>
      <c s="25" t="s">
        <v>805</v>
      </c>
      <c s="26">
        <v>72</v>
      </c>
      <c s="25">
        <v>0</v>
      </c>
      <c s="25">
        <f>ROUND(G1438*H1438,6)</f>
      </c>
      <c r="L1438" s="27">
        <v>0</v>
      </c>
      <c s="28">
        <f>ROUND(ROUND(L1438,2)*ROUND(G1438,3),2)</f>
      </c>
      <c s="25" t="s">
        <v>150</v>
      </c>
      <c>
        <f>(M1438*21)/100</f>
      </c>
      <c t="s">
        <v>47</v>
      </c>
    </row>
    <row r="1439" spans="1:5" ht="12.75" customHeight="1">
      <c r="A1439" s="29" t="s">
        <v>48</v>
      </c>
      <c r="E1439" s="30" t="s">
        <v>1250</v>
      </c>
    </row>
    <row r="1440" spans="1:5" ht="12.75" customHeight="1">
      <c r="A1440" s="29" t="s">
        <v>49</v>
      </c>
      <c r="E1440" s="31" t="s">
        <v>43</v>
      </c>
    </row>
    <row r="1441" spans="5:5" ht="12.75" customHeight="1">
      <c r="E1441" s="30" t="s">
        <v>43</v>
      </c>
    </row>
    <row r="1442" spans="1:16" ht="12.75" customHeight="1">
      <c r="A1442" t="s">
        <v>40</v>
      </c>
      <c s="6" t="s">
        <v>199</v>
      </c>
      <c s="6" t="s">
        <v>1249</v>
      </c>
      <c t="s">
        <v>47</v>
      </c>
      <c s="24" t="s">
        <v>1250</v>
      </c>
      <c s="25" t="s">
        <v>805</v>
      </c>
      <c s="26">
        <v>32</v>
      </c>
      <c s="25">
        <v>0</v>
      </c>
      <c s="25">
        <f>ROUND(G1442*H1442,6)</f>
      </c>
      <c r="L1442" s="27">
        <v>0</v>
      </c>
      <c s="28">
        <f>ROUND(ROUND(L1442,2)*ROUND(G1442,3),2)</f>
      </c>
      <c s="25" t="s">
        <v>150</v>
      </c>
      <c>
        <f>(M1442*21)/100</f>
      </c>
      <c t="s">
        <v>47</v>
      </c>
    </row>
    <row r="1443" spans="1:5" ht="12.75" customHeight="1">
      <c r="A1443" s="29" t="s">
        <v>48</v>
      </c>
      <c r="E1443" s="30" t="s">
        <v>1250</v>
      </c>
    </row>
    <row r="1444" spans="1:5" ht="12.75" customHeight="1">
      <c r="A1444" s="29" t="s">
        <v>49</v>
      </c>
      <c r="E1444" s="31" t="s">
        <v>43</v>
      </c>
    </row>
    <row r="1445" spans="5:5" ht="12.75" customHeight="1">
      <c r="E1445" s="30" t="s">
        <v>43</v>
      </c>
    </row>
    <row r="1446" spans="1:16" ht="12.75" customHeight="1">
      <c r="A1446" t="s">
        <v>40</v>
      </c>
      <c s="6" t="s">
        <v>231</v>
      </c>
      <c s="6" t="s">
        <v>1249</v>
      </c>
      <c t="s">
        <v>54</v>
      </c>
      <c s="24" t="s">
        <v>1250</v>
      </c>
      <c s="25" t="s">
        <v>805</v>
      </c>
      <c s="26">
        <v>6</v>
      </c>
      <c s="25">
        <v>0</v>
      </c>
      <c s="25">
        <f>ROUND(G1446*H1446,6)</f>
      </c>
      <c r="L1446" s="27">
        <v>0</v>
      </c>
      <c s="28">
        <f>ROUND(ROUND(L1446,2)*ROUND(G1446,3),2)</f>
      </c>
      <c s="25" t="s">
        <v>150</v>
      </c>
      <c>
        <f>(M1446*21)/100</f>
      </c>
      <c t="s">
        <v>47</v>
      </c>
    </row>
    <row r="1447" spans="1:5" ht="12.75" customHeight="1">
      <c r="A1447" s="29" t="s">
        <v>48</v>
      </c>
      <c r="E1447" s="30" t="s">
        <v>1250</v>
      </c>
    </row>
    <row r="1448" spans="1:5" ht="12.75" customHeight="1">
      <c r="A1448" s="29" t="s">
        <v>49</v>
      </c>
      <c r="E1448" s="31" t="s">
        <v>43</v>
      </c>
    </row>
    <row r="1449" spans="5:5" ht="12.75" customHeight="1">
      <c r="E1449" s="30" t="s">
        <v>43</v>
      </c>
    </row>
    <row r="1450" spans="1:16" ht="12.75" customHeight="1">
      <c r="A1450" t="s">
        <v>40</v>
      </c>
      <c s="6" t="s">
        <v>202</v>
      </c>
      <c s="6" t="s">
        <v>1251</v>
      </c>
      <c t="s">
        <v>43</v>
      </c>
      <c s="24" t="s">
        <v>1252</v>
      </c>
      <c s="25" t="s">
        <v>79</v>
      </c>
      <c s="26">
        <v>3800</v>
      </c>
      <c s="25">
        <v>0</v>
      </c>
      <c s="25">
        <f>ROUND(G1450*H1450,6)</f>
      </c>
      <c r="L1450" s="27">
        <v>0</v>
      </c>
      <c s="28">
        <f>ROUND(ROUND(L1450,2)*ROUND(G1450,3),2)</f>
      </c>
      <c s="25" t="s">
        <v>150</v>
      </c>
      <c>
        <f>(M1450*21)/100</f>
      </c>
      <c t="s">
        <v>47</v>
      </c>
    </row>
    <row r="1451" spans="1:5" ht="12.75" customHeight="1">
      <c r="A1451" s="29" t="s">
        <v>48</v>
      </c>
      <c r="E1451" s="30" t="s">
        <v>1252</v>
      </c>
    </row>
    <row r="1452" spans="1:5" ht="12.75" customHeight="1">
      <c r="A1452" s="29" t="s">
        <v>49</v>
      </c>
      <c r="E1452" s="31" t="s">
        <v>43</v>
      </c>
    </row>
    <row r="1453" spans="5:5" ht="12.75" customHeight="1">
      <c r="E1453" s="30" t="s">
        <v>43</v>
      </c>
    </row>
    <row r="1454" spans="1:16" ht="12.75" customHeight="1">
      <c r="A1454" t="s">
        <v>40</v>
      </c>
      <c s="6" t="s">
        <v>246</v>
      </c>
      <c s="6" t="s">
        <v>1251</v>
      </c>
      <c t="s">
        <v>41</v>
      </c>
      <c s="24" t="s">
        <v>1252</v>
      </c>
      <c s="25" t="s">
        <v>79</v>
      </c>
      <c s="26">
        <v>2900</v>
      </c>
      <c s="25">
        <v>0</v>
      </c>
      <c s="25">
        <f>ROUND(G1454*H1454,6)</f>
      </c>
      <c r="L1454" s="27">
        <v>0</v>
      </c>
      <c s="28">
        <f>ROUND(ROUND(L1454,2)*ROUND(G1454,3),2)</f>
      </c>
      <c s="25" t="s">
        <v>150</v>
      </c>
      <c>
        <f>(M1454*21)/100</f>
      </c>
      <c t="s">
        <v>47</v>
      </c>
    </row>
    <row r="1455" spans="1:5" ht="12.75" customHeight="1">
      <c r="A1455" s="29" t="s">
        <v>48</v>
      </c>
      <c r="E1455" s="30" t="s">
        <v>1252</v>
      </c>
    </row>
    <row r="1456" spans="1:5" ht="12.75" customHeight="1">
      <c r="A1456" s="29" t="s">
        <v>49</v>
      </c>
      <c r="E1456" s="31" t="s">
        <v>43</v>
      </c>
    </row>
    <row r="1457" spans="5:5" ht="12.75" customHeight="1">
      <c r="E1457" s="30" t="s">
        <v>43</v>
      </c>
    </row>
    <row r="1458" spans="1:16" ht="12.75" customHeight="1">
      <c r="A1458" t="s">
        <v>40</v>
      </c>
      <c s="6" t="s">
        <v>255</v>
      </c>
      <c s="6" t="s">
        <v>1253</v>
      </c>
      <c t="s">
        <v>43</v>
      </c>
      <c s="24" t="s">
        <v>1254</v>
      </c>
      <c s="25" t="s">
        <v>805</v>
      </c>
      <c s="26">
        <v>2</v>
      </c>
      <c s="25">
        <v>0</v>
      </c>
      <c s="25">
        <f>ROUND(G1458*H1458,6)</f>
      </c>
      <c r="L1458" s="27">
        <v>0</v>
      </c>
      <c s="28">
        <f>ROUND(ROUND(L1458,2)*ROUND(G1458,3),2)</f>
      </c>
      <c s="25" t="s">
        <v>150</v>
      </c>
      <c>
        <f>(M1458*21)/100</f>
      </c>
      <c t="s">
        <v>47</v>
      </c>
    </row>
    <row r="1459" spans="1:5" ht="12.75" customHeight="1">
      <c r="A1459" s="29" t="s">
        <v>48</v>
      </c>
      <c r="E1459" s="30" t="s">
        <v>1254</v>
      </c>
    </row>
    <row r="1460" spans="1:5" ht="12.75" customHeight="1">
      <c r="A1460" s="29" t="s">
        <v>49</v>
      </c>
      <c r="E1460" s="31" t="s">
        <v>43</v>
      </c>
    </row>
    <row r="1461" spans="5:5" ht="12.75" customHeight="1">
      <c r="E1461" s="30" t="s">
        <v>43</v>
      </c>
    </row>
    <row r="1462" spans="1:16" ht="12.75" customHeight="1">
      <c r="A1462" t="s">
        <v>40</v>
      </c>
      <c s="6" t="s">
        <v>88</v>
      </c>
      <c s="6" t="s">
        <v>1255</v>
      </c>
      <c t="s">
        <v>43</v>
      </c>
      <c s="24" t="s">
        <v>1256</v>
      </c>
      <c s="25" t="s">
        <v>805</v>
      </c>
      <c s="26">
        <v>282</v>
      </c>
      <c s="25">
        <v>0</v>
      </c>
      <c s="25">
        <f>ROUND(G1462*H1462,6)</f>
      </c>
      <c r="L1462" s="27">
        <v>0</v>
      </c>
      <c s="28">
        <f>ROUND(ROUND(L1462,2)*ROUND(G1462,3),2)</f>
      </c>
      <c s="25" t="s">
        <v>150</v>
      </c>
      <c>
        <f>(M1462*21)/100</f>
      </c>
      <c t="s">
        <v>47</v>
      </c>
    </row>
    <row r="1463" spans="1:5" ht="12.75" customHeight="1">
      <c r="A1463" s="29" t="s">
        <v>48</v>
      </c>
      <c r="E1463" s="30" t="s">
        <v>1256</v>
      </c>
    </row>
    <row r="1464" spans="1:5" ht="12.75" customHeight="1">
      <c r="A1464" s="29" t="s">
        <v>49</v>
      </c>
      <c r="E1464" s="31" t="s">
        <v>43</v>
      </c>
    </row>
    <row r="1465" spans="5:5" ht="12.75" customHeight="1">
      <c r="E1465" s="30" t="s">
        <v>43</v>
      </c>
    </row>
    <row r="1466" spans="1:16" ht="12.75" customHeight="1">
      <c r="A1466" t="s">
        <v>40</v>
      </c>
      <c s="6" t="s">
        <v>99</v>
      </c>
      <c s="6" t="s">
        <v>1257</v>
      </c>
      <c t="s">
        <v>43</v>
      </c>
      <c s="24" t="s">
        <v>1258</v>
      </c>
      <c s="25" t="s">
        <v>79</v>
      </c>
      <c s="26">
        <v>180</v>
      </c>
      <c s="25">
        <v>0</v>
      </c>
      <c s="25">
        <f>ROUND(G1466*H1466,6)</f>
      </c>
      <c r="L1466" s="27">
        <v>0</v>
      </c>
      <c s="28">
        <f>ROUND(ROUND(L1466,2)*ROUND(G1466,3),2)</f>
      </c>
      <c s="25" t="s">
        <v>150</v>
      </c>
      <c>
        <f>(M1466*21)/100</f>
      </c>
      <c t="s">
        <v>47</v>
      </c>
    </row>
    <row r="1467" spans="1:5" ht="12.75" customHeight="1">
      <c r="A1467" s="29" t="s">
        <v>48</v>
      </c>
      <c r="E1467" s="30" t="s">
        <v>1258</v>
      </c>
    </row>
    <row r="1468" spans="1:5" ht="12.75" customHeight="1">
      <c r="A1468" s="29" t="s">
        <v>49</v>
      </c>
      <c r="E1468" s="31" t="s">
        <v>43</v>
      </c>
    </row>
    <row r="1469" spans="5:5" ht="12.75" customHeight="1">
      <c r="E1469" s="30" t="s">
        <v>43</v>
      </c>
    </row>
    <row r="1470" spans="1:16" ht="12.75" customHeight="1">
      <c r="A1470" t="s">
        <v>40</v>
      </c>
      <c s="6" t="s">
        <v>185</v>
      </c>
      <c s="6" t="s">
        <v>1259</v>
      </c>
      <c t="s">
        <v>43</v>
      </c>
      <c s="24" t="s">
        <v>1260</v>
      </c>
      <c s="25" t="s">
        <v>805</v>
      </c>
      <c s="26">
        <v>160</v>
      </c>
      <c s="25">
        <v>0</v>
      </c>
      <c s="25">
        <f>ROUND(G1470*H1470,6)</f>
      </c>
      <c r="L1470" s="27">
        <v>0</v>
      </c>
      <c s="28">
        <f>ROUND(ROUND(L1470,2)*ROUND(G1470,3),2)</f>
      </c>
      <c s="25" t="s">
        <v>150</v>
      </c>
      <c>
        <f>(M1470*21)/100</f>
      </c>
      <c t="s">
        <v>47</v>
      </c>
    </row>
    <row r="1471" spans="1:5" ht="12.75" customHeight="1">
      <c r="A1471" s="29" t="s">
        <v>48</v>
      </c>
      <c r="E1471" s="30" t="s">
        <v>1260</v>
      </c>
    </row>
    <row r="1472" spans="1:5" ht="12.75" customHeight="1">
      <c r="A1472" s="29" t="s">
        <v>49</v>
      </c>
      <c r="E1472" s="31" t="s">
        <v>43</v>
      </c>
    </row>
    <row r="1473" spans="5:5" ht="12.75" customHeight="1">
      <c r="E1473" s="30" t="s">
        <v>43</v>
      </c>
    </row>
    <row r="1474" spans="1:16" ht="12.75" customHeight="1">
      <c r="A1474" t="s">
        <v>40</v>
      </c>
      <c s="6" t="s">
        <v>143</v>
      </c>
      <c s="6" t="s">
        <v>1261</v>
      </c>
      <c t="s">
        <v>43</v>
      </c>
      <c s="24" t="s">
        <v>1262</v>
      </c>
      <c s="25" t="s">
        <v>805</v>
      </c>
      <c s="26">
        <v>38</v>
      </c>
      <c s="25">
        <v>0</v>
      </c>
      <c s="25">
        <f>ROUND(G1474*H1474,6)</f>
      </c>
      <c r="L1474" s="27">
        <v>0</v>
      </c>
      <c s="28">
        <f>ROUND(ROUND(L1474,2)*ROUND(G1474,3),2)</f>
      </c>
      <c s="25" t="s">
        <v>150</v>
      </c>
      <c>
        <f>(M1474*21)/100</f>
      </c>
      <c t="s">
        <v>47</v>
      </c>
    </row>
    <row r="1475" spans="1:5" ht="12.75" customHeight="1">
      <c r="A1475" s="29" t="s">
        <v>48</v>
      </c>
      <c r="E1475" s="30" t="s">
        <v>1262</v>
      </c>
    </row>
    <row r="1476" spans="1:5" ht="12.75" customHeight="1">
      <c r="A1476" s="29" t="s">
        <v>49</v>
      </c>
      <c r="E1476" s="31" t="s">
        <v>43</v>
      </c>
    </row>
    <row r="1477" spans="5:5" ht="12.75" customHeight="1">
      <c r="E1477" s="30" t="s">
        <v>43</v>
      </c>
    </row>
    <row r="1478" spans="1:16" ht="12.75" customHeight="1">
      <c r="A1478" t="s">
        <v>40</v>
      </c>
      <c s="6" t="s">
        <v>147</v>
      </c>
      <c s="6" t="s">
        <v>1263</v>
      </c>
      <c t="s">
        <v>43</v>
      </c>
      <c s="24" t="s">
        <v>1264</v>
      </c>
      <c s="25" t="s">
        <v>805</v>
      </c>
      <c s="26">
        <v>16</v>
      </c>
      <c s="25">
        <v>0</v>
      </c>
      <c s="25">
        <f>ROUND(G1478*H1478,6)</f>
      </c>
      <c r="L1478" s="27">
        <v>0</v>
      </c>
      <c s="28">
        <f>ROUND(ROUND(L1478,2)*ROUND(G1478,3),2)</f>
      </c>
      <c s="25" t="s">
        <v>150</v>
      </c>
      <c>
        <f>(M1478*21)/100</f>
      </c>
      <c t="s">
        <v>47</v>
      </c>
    </row>
    <row r="1479" spans="1:5" ht="12.75" customHeight="1">
      <c r="A1479" s="29" t="s">
        <v>48</v>
      </c>
      <c r="E1479" s="30" t="s">
        <v>1264</v>
      </c>
    </row>
    <row r="1480" spans="1:5" ht="12.75" customHeight="1">
      <c r="A1480" s="29" t="s">
        <v>49</v>
      </c>
      <c r="E1480" s="31" t="s">
        <v>43</v>
      </c>
    </row>
    <row r="1481" spans="5:5" ht="12.75" customHeight="1">
      <c r="E1481" s="30" t="s">
        <v>43</v>
      </c>
    </row>
    <row r="1482" spans="1:16" ht="12.75" customHeight="1">
      <c r="A1482" t="s">
        <v>40</v>
      </c>
      <c s="6" t="s">
        <v>644</v>
      </c>
      <c s="6" t="s">
        <v>1265</v>
      </c>
      <c t="s">
        <v>43</v>
      </c>
      <c s="24" t="s">
        <v>1266</v>
      </c>
      <c s="25" t="s">
        <v>805</v>
      </c>
      <c s="26">
        <v>228</v>
      </c>
      <c s="25">
        <v>0</v>
      </c>
      <c s="25">
        <f>ROUND(G1482*H1482,6)</f>
      </c>
      <c r="L1482" s="27">
        <v>0</v>
      </c>
      <c s="28">
        <f>ROUND(ROUND(L1482,2)*ROUND(G1482,3),2)</f>
      </c>
      <c s="25" t="s">
        <v>150</v>
      </c>
      <c>
        <f>(M1482*21)/100</f>
      </c>
      <c t="s">
        <v>47</v>
      </c>
    </row>
    <row r="1483" spans="1:5" ht="12.75" customHeight="1">
      <c r="A1483" s="29" t="s">
        <v>48</v>
      </c>
      <c r="E1483" s="30" t="s">
        <v>1266</v>
      </c>
    </row>
    <row r="1484" spans="1:5" ht="12.75" customHeight="1">
      <c r="A1484" s="29" t="s">
        <v>49</v>
      </c>
      <c r="E1484" s="31" t="s">
        <v>43</v>
      </c>
    </row>
    <row r="1485" spans="5:5" ht="12.75" customHeight="1">
      <c r="E1485" s="30" t="s">
        <v>43</v>
      </c>
    </row>
    <row r="1486" spans="1:16" ht="12.75" customHeight="1">
      <c r="A1486" t="s">
        <v>40</v>
      </c>
      <c s="6" t="s">
        <v>80</v>
      </c>
      <c s="6" t="s">
        <v>1267</v>
      </c>
      <c t="s">
        <v>43</v>
      </c>
      <c s="24" t="s">
        <v>1268</v>
      </c>
      <c s="25" t="s">
        <v>805</v>
      </c>
      <c s="26">
        <v>283</v>
      </c>
      <c s="25">
        <v>0</v>
      </c>
      <c s="25">
        <f>ROUND(G1486*H1486,6)</f>
      </c>
      <c r="L1486" s="27">
        <v>0</v>
      </c>
      <c s="28">
        <f>ROUND(ROUND(L1486,2)*ROUND(G1486,3),2)</f>
      </c>
      <c s="25" t="s">
        <v>150</v>
      </c>
      <c>
        <f>(M1486*21)/100</f>
      </c>
      <c t="s">
        <v>47</v>
      </c>
    </row>
    <row r="1487" spans="1:5" ht="12.75" customHeight="1">
      <c r="A1487" s="29" t="s">
        <v>48</v>
      </c>
      <c r="E1487" s="30" t="s">
        <v>1268</v>
      </c>
    </row>
    <row r="1488" spans="1:5" ht="12.75" customHeight="1">
      <c r="A1488" s="29" t="s">
        <v>49</v>
      </c>
      <c r="E1488" s="31" t="s">
        <v>43</v>
      </c>
    </row>
    <row r="1489" spans="5:5" ht="12.75" customHeight="1">
      <c r="E1489" s="30" t="s">
        <v>43</v>
      </c>
    </row>
    <row r="1490" spans="1:16" ht="12.75" customHeight="1">
      <c r="A1490" t="s">
        <v>40</v>
      </c>
      <c s="6" t="s">
        <v>656</v>
      </c>
      <c s="6" t="s">
        <v>1269</v>
      </c>
      <c t="s">
        <v>43</v>
      </c>
      <c s="24" t="s">
        <v>1270</v>
      </c>
      <c s="25" t="s">
        <v>805</v>
      </c>
      <c s="26">
        <v>6</v>
      </c>
      <c s="25">
        <v>0</v>
      </c>
      <c s="25">
        <f>ROUND(G1490*H1490,6)</f>
      </c>
      <c r="L1490" s="27">
        <v>0</v>
      </c>
      <c s="28">
        <f>ROUND(ROUND(L1490,2)*ROUND(G1490,3),2)</f>
      </c>
      <c s="25" t="s">
        <v>150</v>
      </c>
      <c>
        <f>(M1490*21)/100</f>
      </c>
      <c t="s">
        <v>47</v>
      </c>
    </row>
    <row r="1491" spans="1:5" ht="12.75" customHeight="1">
      <c r="A1491" s="29" t="s">
        <v>48</v>
      </c>
      <c r="E1491" s="30" t="s">
        <v>1270</v>
      </c>
    </row>
    <row r="1492" spans="1:5" ht="12.75" customHeight="1">
      <c r="A1492" s="29" t="s">
        <v>49</v>
      </c>
      <c r="E1492" s="31" t="s">
        <v>43</v>
      </c>
    </row>
    <row r="1493" spans="5:5" ht="12.75" customHeight="1">
      <c r="E1493" s="30" t="s">
        <v>43</v>
      </c>
    </row>
    <row r="1494" spans="1:16" ht="12.75" customHeight="1">
      <c r="A1494" t="s">
        <v>40</v>
      </c>
      <c s="6" t="s">
        <v>211</v>
      </c>
      <c s="6" t="s">
        <v>1271</v>
      </c>
      <c t="s">
        <v>43</v>
      </c>
      <c s="24" t="s">
        <v>1272</v>
      </c>
      <c s="25" t="s">
        <v>805</v>
      </c>
      <c s="26">
        <v>195</v>
      </c>
      <c s="25">
        <v>0</v>
      </c>
      <c s="25">
        <f>ROUND(G1494*H1494,6)</f>
      </c>
      <c r="L1494" s="27">
        <v>0</v>
      </c>
      <c s="28">
        <f>ROUND(ROUND(L1494,2)*ROUND(G1494,3),2)</f>
      </c>
      <c s="25" t="s">
        <v>150</v>
      </c>
      <c>
        <f>(M1494*21)/100</f>
      </c>
      <c t="s">
        <v>47</v>
      </c>
    </row>
    <row r="1495" spans="1:5" ht="12.75" customHeight="1">
      <c r="A1495" s="29" t="s">
        <v>48</v>
      </c>
      <c r="E1495" s="30" t="s">
        <v>1272</v>
      </c>
    </row>
    <row r="1496" spans="1:5" ht="12.75" customHeight="1">
      <c r="A1496" s="29" t="s">
        <v>49</v>
      </c>
      <c r="E1496" s="31" t="s">
        <v>43</v>
      </c>
    </row>
    <row r="1497" spans="5:5" ht="12.75" customHeight="1">
      <c r="E1497" s="30" t="s">
        <v>43</v>
      </c>
    </row>
    <row r="1498" spans="1:16" ht="12.75" customHeight="1">
      <c r="A1498" t="s">
        <v>40</v>
      </c>
      <c s="6" t="s">
        <v>221</v>
      </c>
      <c s="6" t="s">
        <v>1271</v>
      </c>
      <c t="s">
        <v>41</v>
      </c>
      <c s="24" t="s">
        <v>1273</v>
      </c>
      <c s="25" t="s">
        <v>805</v>
      </c>
      <c s="26">
        <v>72</v>
      </c>
      <c s="25">
        <v>0</v>
      </c>
      <c s="25">
        <f>ROUND(G1498*H1498,6)</f>
      </c>
      <c r="L1498" s="27">
        <v>0</v>
      </c>
      <c s="28">
        <f>ROUND(ROUND(L1498,2)*ROUND(G1498,3),2)</f>
      </c>
      <c s="25" t="s">
        <v>150</v>
      </c>
      <c>
        <f>(M1498*21)/100</f>
      </c>
      <c t="s">
        <v>47</v>
      </c>
    </row>
    <row r="1499" spans="1:5" ht="12.75" customHeight="1">
      <c r="A1499" s="29" t="s">
        <v>48</v>
      </c>
      <c r="E1499" s="30" t="s">
        <v>1273</v>
      </c>
    </row>
    <row r="1500" spans="1:5" ht="12.75" customHeight="1">
      <c r="A1500" s="29" t="s">
        <v>49</v>
      </c>
      <c r="E1500" s="31" t="s">
        <v>43</v>
      </c>
    </row>
    <row r="1501" spans="5:5" ht="12.75" customHeight="1">
      <c r="E1501" s="30" t="s">
        <v>43</v>
      </c>
    </row>
    <row r="1502" spans="1:16" ht="12.75" customHeight="1">
      <c r="A1502" t="s">
        <v>40</v>
      </c>
      <c s="6" t="s">
        <v>226</v>
      </c>
      <c s="6" t="s">
        <v>1271</v>
      </c>
      <c t="s">
        <v>47</v>
      </c>
      <c s="24" t="s">
        <v>1274</v>
      </c>
      <c s="25" t="s">
        <v>805</v>
      </c>
      <c s="26">
        <v>32</v>
      </c>
      <c s="25">
        <v>0</v>
      </c>
      <c s="25">
        <f>ROUND(G1502*H1502,6)</f>
      </c>
      <c r="L1502" s="27">
        <v>0</v>
      </c>
      <c s="28">
        <f>ROUND(ROUND(L1502,2)*ROUND(G1502,3),2)</f>
      </c>
      <c s="25" t="s">
        <v>150</v>
      </c>
      <c>
        <f>(M1502*21)/100</f>
      </c>
      <c t="s">
        <v>47</v>
      </c>
    </row>
    <row r="1503" spans="1:5" ht="12.75" customHeight="1">
      <c r="A1503" s="29" t="s">
        <v>48</v>
      </c>
      <c r="E1503" s="30" t="s">
        <v>1274</v>
      </c>
    </row>
    <row r="1504" spans="1:5" ht="12.75" customHeight="1">
      <c r="A1504" s="29" t="s">
        <v>49</v>
      </c>
      <c r="E1504" s="31" t="s">
        <v>43</v>
      </c>
    </row>
    <row r="1505" spans="5:5" ht="12.75" customHeight="1">
      <c r="E1505" s="30" t="s">
        <v>43</v>
      </c>
    </row>
    <row r="1506" spans="1:16" ht="12.75" customHeight="1">
      <c r="A1506" t="s">
        <v>40</v>
      </c>
      <c s="6" t="s">
        <v>235</v>
      </c>
      <c s="6" t="s">
        <v>1271</v>
      </c>
      <c t="s">
        <v>54</v>
      </c>
      <c s="24" t="s">
        <v>1275</v>
      </c>
      <c s="25" t="s">
        <v>805</v>
      </c>
      <c s="26">
        <v>6</v>
      </c>
      <c s="25">
        <v>0</v>
      </c>
      <c s="25">
        <f>ROUND(G1506*H1506,6)</f>
      </c>
      <c r="L1506" s="27">
        <v>0</v>
      </c>
      <c s="28">
        <f>ROUND(ROUND(L1506,2)*ROUND(G1506,3),2)</f>
      </c>
      <c s="25" t="s">
        <v>150</v>
      </c>
      <c>
        <f>(M1506*21)/100</f>
      </c>
      <c t="s">
        <v>47</v>
      </c>
    </row>
    <row r="1507" spans="1:5" ht="12.75" customHeight="1">
      <c r="A1507" s="29" t="s">
        <v>48</v>
      </c>
      <c r="E1507" s="30" t="s">
        <v>1275</v>
      </c>
    </row>
    <row r="1508" spans="1:5" ht="12.75" customHeight="1">
      <c r="A1508" s="29" t="s">
        <v>49</v>
      </c>
      <c r="E1508" s="31" t="s">
        <v>43</v>
      </c>
    </row>
    <row r="1509" spans="5:5" ht="12.75" customHeight="1">
      <c r="E1509" s="30" t="s">
        <v>43</v>
      </c>
    </row>
    <row r="1510" spans="1:16" ht="12.75" customHeight="1">
      <c r="A1510" t="s">
        <v>40</v>
      </c>
      <c s="6" t="s">
        <v>286</v>
      </c>
      <c s="6" t="s">
        <v>1276</v>
      </c>
      <c t="s">
        <v>43</v>
      </c>
      <c s="24" t="s">
        <v>1277</v>
      </c>
      <c s="25" t="s">
        <v>805</v>
      </c>
      <c s="26">
        <v>2</v>
      </c>
      <c s="25">
        <v>0</v>
      </c>
      <c s="25">
        <f>ROUND(G1510*H1510,6)</f>
      </c>
      <c r="L1510" s="27">
        <v>0</v>
      </c>
      <c s="28">
        <f>ROUND(ROUND(L1510,2)*ROUND(G1510,3),2)</f>
      </c>
      <c s="25" t="s">
        <v>150</v>
      </c>
      <c>
        <f>(M1510*21)/100</f>
      </c>
      <c t="s">
        <v>47</v>
      </c>
    </row>
    <row r="1511" spans="1:5" ht="12.75" customHeight="1">
      <c r="A1511" s="29" t="s">
        <v>48</v>
      </c>
      <c r="E1511" s="30" t="s">
        <v>1277</v>
      </c>
    </row>
    <row r="1512" spans="1:5" ht="12.75" customHeight="1">
      <c r="A1512" s="29" t="s">
        <v>49</v>
      </c>
      <c r="E1512" s="31" t="s">
        <v>43</v>
      </c>
    </row>
    <row r="1513" spans="5:5" ht="12.75" customHeight="1">
      <c r="E1513" s="30" t="s">
        <v>43</v>
      </c>
    </row>
    <row r="1514" spans="1:13" ht="12.75" customHeight="1">
      <c r="A1514" t="s">
        <v>37</v>
      </c>
      <c r="C1514" s="7" t="s">
        <v>80</v>
      </c>
      <c r="E1514" s="32" t="s">
        <v>728</v>
      </c>
      <c r="J1514" s="28">
        <f>0</f>
      </c>
      <c s="28">
        <f>0</f>
      </c>
      <c s="28">
        <f>0+L1515+L1519</f>
      </c>
      <c s="28">
        <f>0+M1515+M1519</f>
      </c>
    </row>
    <row r="1515" spans="1:16" ht="12.75" customHeight="1">
      <c r="A1515" t="s">
        <v>40</v>
      </c>
      <c s="6" t="s">
        <v>47</v>
      </c>
      <c s="6" t="s">
        <v>1278</v>
      </c>
      <c t="s">
        <v>43</v>
      </c>
      <c s="24" t="s">
        <v>1279</v>
      </c>
      <c s="25" t="s">
        <v>91</v>
      </c>
      <c s="26">
        <v>283</v>
      </c>
      <c s="25">
        <v>0</v>
      </c>
      <c s="25">
        <f>ROUND(G1515*H1515,6)</f>
      </c>
      <c r="L1515" s="27">
        <v>0</v>
      </c>
      <c s="28">
        <f>ROUND(ROUND(L1515,2)*ROUND(G1515,3),2)</f>
      </c>
      <c s="25" t="s">
        <v>46</v>
      </c>
      <c>
        <f>(M1515*21)/100</f>
      </c>
      <c t="s">
        <v>47</v>
      </c>
    </row>
    <row r="1516" spans="1:5" ht="12.75" customHeight="1">
      <c r="A1516" s="29" t="s">
        <v>48</v>
      </c>
      <c r="E1516" s="30" t="s">
        <v>1280</v>
      </c>
    </row>
    <row r="1517" spans="1:5" ht="12.75" customHeight="1">
      <c r="A1517" s="29" t="s">
        <v>49</v>
      </c>
      <c r="E1517" s="31" t="s">
        <v>43</v>
      </c>
    </row>
    <row r="1518" spans="5:5" ht="12.75" customHeight="1">
      <c r="E1518" s="30" t="s">
        <v>43</v>
      </c>
    </row>
    <row r="1519" spans="1:16" ht="12.75" customHeight="1">
      <c r="A1519" t="s">
        <v>40</v>
      </c>
      <c s="6" t="s">
        <v>54</v>
      </c>
      <c s="6" t="s">
        <v>1281</v>
      </c>
      <c t="s">
        <v>43</v>
      </c>
      <c s="24" t="s">
        <v>1282</v>
      </c>
      <c s="25" t="s">
        <v>79</v>
      </c>
      <c s="26">
        <v>350</v>
      </c>
      <c s="25">
        <v>0</v>
      </c>
      <c s="25">
        <f>ROUND(G1519*H1519,6)</f>
      </c>
      <c r="L1519" s="27">
        <v>0</v>
      </c>
      <c s="28">
        <f>ROUND(ROUND(L1519,2)*ROUND(G1519,3),2)</f>
      </c>
      <c s="25" t="s">
        <v>1225</v>
      </c>
      <c>
        <f>(M1519*21)/100</f>
      </c>
      <c t="s">
        <v>47</v>
      </c>
    </row>
    <row r="1520" spans="1:5" ht="12.75" customHeight="1">
      <c r="A1520" s="29" t="s">
        <v>48</v>
      </c>
      <c r="E1520" s="30" t="s">
        <v>1283</v>
      </c>
    </row>
    <row r="1521" spans="1:5" ht="12.75" customHeight="1">
      <c r="A1521" s="29" t="s">
        <v>49</v>
      </c>
      <c r="E1521" s="31" t="s">
        <v>43</v>
      </c>
    </row>
    <row r="1522" spans="5:5" ht="12.75" customHeight="1">
      <c r="E1522" s="30" t="s">
        <v>43</v>
      </c>
    </row>
    <row r="1523" spans="1:13" ht="12.75" customHeight="1">
      <c r="A1523" t="s">
        <v>37</v>
      </c>
      <c r="C1523" s="7" t="s">
        <v>763</v>
      </c>
      <c r="E1523" s="32" t="s">
        <v>764</v>
      </c>
      <c r="J1523" s="28">
        <f>0</f>
      </c>
      <c s="28">
        <f>0</f>
      </c>
      <c s="28">
        <f>0+L1524+L1528+L1532+L1536+L1540</f>
      </c>
      <c s="28">
        <f>0+M1524+M1528+M1532+M1536+M1540</f>
      </c>
    </row>
    <row r="1524" spans="1:16" ht="12.75" customHeight="1">
      <c r="A1524" t="s">
        <v>40</v>
      </c>
      <c s="6" t="s">
        <v>61</v>
      </c>
      <c s="6" t="s">
        <v>1284</v>
      </c>
      <c t="s">
        <v>43</v>
      </c>
      <c s="24" t="s">
        <v>1285</v>
      </c>
      <c s="25" t="s">
        <v>110</v>
      </c>
      <c s="26">
        <v>1.683</v>
      </c>
      <c s="25">
        <v>0</v>
      </c>
      <c s="25">
        <f>ROUND(G1524*H1524,6)</f>
      </c>
      <c r="L1524" s="27">
        <v>0</v>
      </c>
      <c s="28">
        <f>ROUND(ROUND(L1524,2)*ROUND(G1524,3),2)</f>
      </c>
      <c s="25" t="s">
        <v>1225</v>
      </c>
      <c>
        <f>(M1524*21)/100</f>
      </c>
      <c t="s">
        <v>47</v>
      </c>
    </row>
    <row r="1525" spans="1:5" ht="12.75" customHeight="1">
      <c r="A1525" s="29" t="s">
        <v>48</v>
      </c>
      <c r="E1525" s="30" t="s">
        <v>1286</v>
      </c>
    </row>
    <row r="1526" spans="1:5" ht="12.75" customHeight="1">
      <c r="A1526" s="29" t="s">
        <v>49</v>
      </c>
      <c r="E1526" s="31" t="s">
        <v>43</v>
      </c>
    </row>
    <row r="1527" spans="5:5" ht="12.75" customHeight="1">
      <c r="E1527" s="30" t="s">
        <v>1287</v>
      </c>
    </row>
    <row r="1528" spans="1:16" ht="12.75" customHeight="1">
      <c r="A1528" t="s">
        <v>40</v>
      </c>
      <c s="6" t="s">
        <v>65</v>
      </c>
      <c s="6" t="s">
        <v>769</v>
      </c>
      <c t="s">
        <v>43</v>
      </c>
      <c s="24" t="s">
        <v>770</v>
      </c>
      <c s="25" t="s">
        <v>110</v>
      </c>
      <c s="26">
        <v>6.732</v>
      </c>
      <c s="25">
        <v>0</v>
      </c>
      <c s="25">
        <f>ROUND(G1528*H1528,6)</f>
      </c>
      <c r="L1528" s="27">
        <v>0</v>
      </c>
      <c s="28">
        <f>ROUND(ROUND(L1528,2)*ROUND(G1528,3),2)</f>
      </c>
      <c s="25" t="s">
        <v>1225</v>
      </c>
      <c>
        <f>(M1528*21)/100</f>
      </c>
      <c t="s">
        <v>47</v>
      </c>
    </row>
    <row r="1529" spans="1:5" ht="12.75" customHeight="1">
      <c r="A1529" s="29" t="s">
        <v>48</v>
      </c>
      <c r="E1529" s="30" t="s">
        <v>1288</v>
      </c>
    </row>
    <row r="1530" spans="1:5" ht="12.75" customHeight="1">
      <c r="A1530" s="29" t="s">
        <v>49</v>
      </c>
      <c r="E1530" s="31" t="s">
        <v>43</v>
      </c>
    </row>
    <row r="1531" spans="5:5" ht="12.75" customHeight="1">
      <c r="E1531" s="30" t="s">
        <v>1287</v>
      </c>
    </row>
    <row r="1532" spans="1:16" ht="12.75" customHeight="1">
      <c r="A1532" t="s">
        <v>40</v>
      </c>
      <c s="6" t="s">
        <v>70</v>
      </c>
      <c s="6" t="s">
        <v>780</v>
      </c>
      <c t="s">
        <v>43</v>
      </c>
      <c s="24" t="s">
        <v>781</v>
      </c>
      <c s="25" t="s">
        <v>110</v>
      </c>
      <c s="26">
        <v>1.683</v>
      </c>
      <c s="25">
        <v>0</v>
      </c>
      <c s="25">
        <f>ROUND(G1532*H1532,6)</f>
      </c>
      <c r="L1532" s="27">
        <v>0</v>
      </c>
      <c s="28">
        <f>ROUND(ROUND(L1532,2)*ROUND(G1532,3),2)</f>
      </c>
      <c s="25" t="s">
        <v>1225</v>
      </c>
      <c>
        <f>(M1532*21)/100</f>
      </c>
      <c t="s">
        <v>47</v>
      </c>
    </row>
    <row r="1533" spans="1:5" ht="12.75" customHeight="1">
      <c r="A1533" s="29" t="s">
        <v>48</v>
      </c>
      <c r="E1533" s="30" t="s">
        <v>1289</v>
      </c>
    </row>
    <row r="1534" spans="1:5" ht="12.75" customHeight="1">
      <c r="A1534" s="29" t="s">
        <v>49</v>
      </c>
      <c r="E1534" s="31" t="s">
        <v>43</v>
      </c>
    </row>
    <row r="1535" spans="5:5" ht="12.75" customHeight="1">
      <c r="E1535" s="30" t="s">
        <v>1290</v>
      </c>
    </row>
    <row r="1536" spans="1:16" ht="12.75" customHeight="1">
      <c r="A1536" t="s">
        <v>40</v>
      </c>
      <c s="6" t="s">
        <v>73</v>
      </c>
      <c s="6" t="s">
        <v>784</v>
      </c>
      <c t="s">
        <v>43</v>
      </c>
      <c s="24" t="s">
        <v>785</v>
      </c>
      <c s="25" t="s">
        <v>110</v>
      </c>
      <c s="26">
        <v>8.415</v>
      </c>
      <c s="25">
        <v>0</v>
      </c>
      <c s="25">
        <f>ROUND(G1536*H1536,6)</f>
      </c>
      <c r="L1536" s="27">
        <v>0</v>
      </c>
      <c s="28">
        <f>ROUND(ROUND(L1536,2)*ROUND(G1536,3),2)</f>
      </c>
      <c s="25" t="s">
        <v>1225</v>
      </c>
      <c>
        <f>(M1536*21)/100</f>
      </c>
      <c t="s">
        <v>47</v>
      </c>
    </row>
    <row r="1537" spans="1:5" ht="12.75" customHeight="1">
      <c r="A1537" s="29" t="s">
        <v>48</v>
      </c>
      <c r="E1537" s="30" t="s">
        <v>1291</v>
      </c>
    </row>
    <row r="1538" spans="1:5" ht="12.75" customHeight="1">
      <c r="A1538" s="29" t="s">
        <v>49</v>
      </c>
      <c r="E1538" s="31" t="s">
        <v>43</v>
      </c>
    </row>
    <row r="1539" spans="5:5" ht="12.75" customHeight="1">
      <c r="E1539" s="30" t="s">
        <v>1290</v>
      </c>
    </row>
    <row r="1540" spans="1:16" ht="12.75" customHeight="1">
      <c r="A1540" t="s">
        <v>40</v>
      </c>
      <c s="6" t="s">
        <v>76</v>
      </c>
      <c s="6" t="s">
        <v>792</v>
      </c>
      <c t="s">
        <v>43</v>
      </c>
      <c s="24" t="s">
        <v>1292</v>
      </c>
      <c s="25" t="s">
        <v>110</v>
      </c>
      <c s="26">
        <v>1.683</v>
      </c>
      <c s="25">
        <v>0</v>
      </c>
      <c s="25">
        <f>ROUND(G1540*H1540,6)</f>
      </c>
      <c r="L1540" s="27">
        <v>0</v>
      </c>
      <c s="28">
        <f>ROUND(ROUND(L1540,2)*ROUND(G1540,3),2)</f>
      </c>
      <c s="25" t="s">
        <v>1225</v>
      </c>
      <c>
        <f>(M1540*21)/100</f>
      </c>
      <c t="s">
        <v>47</v>
      </c>
    </row>
    <row r="1541" spans="1:5" ht="12.75" customHeight="1">
      <c r="A1541" s="29" t="s">
        <v>48</v>
      </c>
      <c r="E1541" s="30" t="s">
        <v>1293</v>
      </c>
    </row>
    <row r="1542" spans="1:5" ht="12.75" customHeight="1">
      <c r="A1542" s="29" t="s">
        <v>49</v>
      </c>
      <c r="E1542" s="31" t="s">
        <v>43</v>
      </c>
    </row>
    <row r="1543" spans="5:5" ht="12.75" customHeight="1">
      <c r="E1543" s="30" t="s">
        <v>1294</v>
      </c>
    </row>
    <row r="1544" spans="1:13" ht="12.75" customHeight="1">
      <c r="A1544" t="s">
        <v>37</v>
      </c>
      <c r="C1544" s="7" t="s">
        <v>1295</v>
      </c>
      <c r="E1544" s="32" t="s">
        <v>1296</v>
      </c>
      <c r="J1544" s="28">
        <f>0</f>
      </c>
      <c s="28">
        <f>0</f>
      </c>
      <c s="28">
        <f>0+L1545+L1549+L1553+L1557+L1561+L1565+L1569+L1573+L1577</f>
      </c>
      <c s="28">
        <f>0+M1545+M1549+M1553+M1557+M1561+M1565+M1569+M1573+M1577</f>
      </c>
    </row>
    <row r="1545" spans="1:16" ht="12.75" customHeight="1">
      <c r="A1545" t="s">
        <v>40</v>
      </c>
      <c s="6" t="s">
        <v>326</v>
      </c>
      <c s="6" t="s">
        <v>41</v>
      </c>
      <c t="s">
        <v>43</v>
      </c>
      <c s="24" t="s">
        <v>1297</v>
      </c>
      <c s="25" t="s">
        <v>805</v>
      </c>
      <c s="26">
        <v>1</v>
      </c>
      <c s="25">
        <v>0</v>
      </c>
      <c s="25">
        <f>ROUND(G1545*H1545,6)</f>
      </c>
      <c r="L1545" s="27">
        <v>0</v>
      </c>
      <c s="28">
        <f>ROUND(ROUND(L1545,2)*ROUND(G1545,3),2)</f>
      </c>
      <c s="25" t="s">
        <v>150</v>
      </c>
      <c>
        <f>(M1545*21)/100</f>
      </c>
      <c t="s">
        <v>47</v>
      </c>
    </row>
    <row r="1546" spans="1:5" ht="12.75" customHeight="1">
      <c r="A1546" s="29" t="s">
        <v>48</v>
      </c>
      <c r="E1546" s="30" t="s">
        <v>1297</v>
      </c>
    </row>
    <row r="1547" spans="1:5" ht="12.75" customHeight="1">
      <c r="A1547" s="29" t="s">
        <v>49</v>
      </c>
      <c r="E1547" s="31" t="s">
        <v>43</v>
      </c>
    </row>
    <row r="1548" spans="5:5" ht="12.75" customHeight="1">
      <c r="E1548" s="30" t="s">
        <v>43</v>
      </c>
    </row>
    <row r="1549" spans="1:16" ht="12.75" customHeight="1">
      <c r="A1549" t="s">
        <v>40</v>
      </c>
      <c s="6" t="s">
        <v>332</v>
      </c>
      <c s="6" t="s">
        <v>47</v>
      </c>
      <c t="s">
        <v>43</v>
      </c>
      <c s="24" t="s">
        <v>1298</v>
      </c>
      <c s="25" t="s">
        <v>805</v>
      </c>
      <c s="26">
        <v>1</v>
      </c>
      <c s="25">
        <v>0</v>
      </c>
      <c s="25">
        <f>ROUND(G1549*H1549,6)</f>
      </c>
      <c r="L1549" s="27">
        <v>0</v>
      </c>
      <c s="28">
        <f>ROUND(ROUND(L1549,2)*ROUND(G1549,3),2)</f>
      </c>
      <c s="25" t="s">
        <v>150</v>
      </c>
      <c>
        <f>(M1549*21)/100</f>
      </c>
      <c t="s">
        <v>47</v>
      </c>
    </row>
    <row r="1550" spans="1:5" ht="12.75" customHeight="1">
      <c r="A1550" s="29" t="s">
        <v>48</v>
      </c>
      <c r="E1550" s="30" t="s">
        <v>1298</v>
      </c>
    </row>
    <row r="1551" spans="1:5" ht="12.75" customHeight="1">
      <c r="A1551" s="29" t="s">
        <v>49</v>
      </c>
      <c r="E1551" s="31" t="s">
        <v>43</v>
      </c>
    </row>
    <row r="1552" spans="5:5" ht="12.75" customHeight="1">
      <c r="E1552" s="30" t="s">
        <v>43</v>
      </c>
    </row>
    <row r="1553" spans="1:16" ht="12.75" customHeight="1">
      <c r="A1553" t="s">
        <v>40</v>
      </c>
      <c s="6" t="s">
        <v>336</v>
      </c>
      <c s="6" t="s">
        <v>54</v>
      </c>
      <c t="s">
        <v>43</v>
      </c>
      <c s="24" t="s">
        <v>1299</v>
      </c>
      <c s="25" t="s">
        <v>805</v>
      </c>
      <c s="26">
        <v>1</v>
      </c>
      <c s="25">
        <v>0</v>
      </c>
      <c s="25">
        <f>ROUND(G1553*H1553,6)</f>
      </c>
      <c r="L1553" s="27">
        <v>0</v>
      </c>
      <c s="28">
        <f>ROUND(ROUND(L1553,2)*ROUND(G1553,3),2)</f>
      </c>
      <c s="25" t="s">
        <v>150</v>
      </c>
      <c>
        <f>(M1553*21)/100</f>
      </c>
      <c t="s">
        <v>47</v>
      </c>
    </row>
    <row r="1554" spans="1:5" ht="12.75" customHeight="1">
      <c r="A1554" s="29" t="s">
        <v>48</v>
      </c>
      <c r="E1554" s="30" t="s">
        <v>1299</v>
      </c>
    </row>
    <row r="1555" spans="1:5" ht="12.75" customHeight="1">
      <c r="A1555" s="29" t="s">
        <v>49</v>
      </c>
      <c r="E1555" s="31" t="s">
        <v>43</v>
      </c>
    </row>
    <row r="1556" spans="5:5" ht="12.75" customHeight="1">
      <c r="E1556" s="30" t="s">
        <v>43</v>
      </c>
    </row>
    <row r="1557" spans="1:16" ht="12.75" customHeight="1">
      <c r="A1557" t="s">
        <v>40</v>
      </c>
      <c s="6" t="s">
        <v>265</v>
      </c>
      <c s="6" t="s">
        <v>1300</v>
      </c>
      <c t="s">
        <v>43</v>
      </c>
      <c s="24" t="s">
        <v>1301</v>
      </c>
      <c s="25" t="s">
        <v>805</v>
      </c>
      <c s="26">
        <v>1</v>
      </c>
      <c s="25">
        <v>0</v>
      </c>
      <c s="25">
        <f>ROUND(G1557*H1557,6)</f>
      </c>
      <c r="L1557" s="27">
        <v>0</v>
      </c>
      <c s="28">
        <f>ROUND(ROUND(L1557,2)*ROUND(G1557,3),2)</f>
      </c>
      <c s="25" t="s">
        <v>150</v>
      </c>
      <c>
        <f>(M1557*21)/100</f>
      </c>
      <c t="s">
        <v>47</v>
      </c>
    </row>
    <row r="1558" spans="1:5" ht="12.75" customHeight="1">
      <c r="A1558" s="29" t="s">
        <v>48</v>
      </c>
      <c r="E1558" s="30" t="s">
        <v>1301</v>
      </c>
    </row>
    <row r="1559" spans="1:5" ht="12.75" customHeight="1">
      <c r="A1559" s="29" t="s">
        <v>49</v>
      </c>
      <c r="E1559" s="31" t="s">
        <v>43</v>
      </c>
    </row>
    <row r="1560" spans="5:5" ht="12.75" customHeight="1">
      <c r="E1560" s="30" t="s">
        <v>43</v>
      </c>
    </row>
    <row r="1561" spans="1:16" ht="12.75" customHeight="1">
      <c r="A1561" t="s">
        <v>40</v>
      </c>
      <c s="6" t="s">
        <v>261</v>
      </c>
      <c s="6" t="s">
        <v>1302</v>
      </c>
      <c t="s">
        <v>43</v>
      </c>
      <c s="24" t="s">
        <v>1303</v>
      </c>
      <c s="25" t="s">
        <v>805</v>
      </c>
      <c s="26">
        <v>8</v>
      </c>
      <c s="25">
        <v>0</v>
      </c>
      <c s="25">
        <f>ROUND(G1561*H1561,6)</f>
      </c>
      <c r="L1561" s="27">
        <v>0</v>
      </c>
      <c s="28">
        <f>ROUND(ROUND(L1561,2)*ROUND(G1561,3),2)</f>
      </c>
      <c s="25" t="s">
        <v>150</v>
      </c>
      <c>
        <f>(M1561*21)/100</f>
      </c>
      <c t="s">
        <v>47</v>
      </c>
    </row>
    <row r="1562" spans="1:5" ht="12.75" customHeight="1">
      <c r="A1562" s="29" t="s">
        <v>48</v>
      </c>
      <c r="E1562" s="30" t="s">
        <v>1303</v>
      </c>
    </row>
    <row r="1563" spans="1:5" ht="12.75" customHeight="1">
      <c r="A1563" s="29" t="s">
        <v>49</v>
      </c>
      <c r="E1563" s="31" t="s">
        <v>43</v>
      </c>
    </row>
    <row r="1564" spans="5:5" ht="12.75" customHeight="1">
      <c r="E1564" s="30" t="s">
        <v>43</v>
      </c>
    </row>
    <row r="1565" spans="1:16" ht="12.75" customHeight="1">
      <c r="A1565" t="s">
        <v>40</v>
      </c>
      <c s="6" t="s">
        <v>320</v>
      </c>
      <c s="6" t="s">
        <v>1304</v>
      </c>
      <c t="s">
        <v>43</v>
      </c>
      <c s="24" t="s">
        <v>1305</v>
      </c>
      <c s="25" t="s">
        <v>805</v>
      </c>
      <c s="26">
        <v>8</v>
      </c>
      <c s="25">
        <v>0</v>
      </c>
      <c s="25">
        <f>ROUND(G1565*H1565,6)</f>
      </c>
      <c r="L1565" s="27">
        <v>0</v>
      </c>
      <c s="28">
        <f>ROUND(ROUND(L1565,2)*ROUND(G1565,3),2)</f>
      </c>
      <c s="25" t="s">
        <v>150</v>
      </c>
      <c>
        <f>(M1565*21)/100</f>
      </c>
      <c t="s">
        <v>47</v>
      </c>
    </row>
    <row r="1566" spans="1:5" ht="12.75" customHeight="1">
      <c r="A1566" s="29" t="s">
        <v>48</v>
      </c>
      <c r="E1566" s="30" t="s">
        <v>1305</v>
      </c>
    </row>
    <row r="1567" spans="1:5" ht="12.75" customHeight="1">
      <c r="A1567" s="29" t="s">
        <v>49</v>
      </c>
      <c r="E1567" s="31" t="s">
        <v>43</v>
      </c>
    </row>
    <row r="1568" spans="5:5" ht="12.75" customHeight="1">
      <c r="E1568" s="30" t="s">
        <v>43</v>
      </c>
    </row>
    <row r="1569" spans="1:16" ht="12.75" customHeight="1">
      <c r="A1569" t="s">
        <v>40</v>
      </c>
      <c s="6" t="s">
        <v>316</v>
      </c>
      <c s="6" t="s">
        <v>1306</v>
      </c>
      <c t="s">
        <v>43</v>
      </c>
      <c s="24" t="s">
        <v>1307</v>
      </c>
      <c s="25" t="s">
        <v>805</v>
      </c>
      <c s="26">
        <v>1</v>
      </c>
      <c s="25">
        <v>0</v>
      </c>
      <c s="25">
        <f>ROUND(G1569*H1569,6)</f>
      </c>
      <c r="L1569" s="27">
        <v>0</v>
      </c>
      <c s="28">
        <f>ROUND(ROUND(L1569,2)*ROUND(G1569,3),2)</f>
      </c>
      <c s="25" t="s">
        <v>150</v>
      </c>
      <c>
        <f>(M1569*21)/100</f>
      </c>
      <c t="s">
        <v>47</v>
      </c>
    </row>
    <row r="1570" spans="1:5" ht="12.75" customHeight="1">
      <c r="A1570" s="29" t="s">
        <v>48</v>
      </c>
      <c r="E1570" s="30" t="s">
        <v>1307</v>
      </c>
    </row>
    <row r="1571" spans="1:5" ht="12.75" customHeight="1">
      <c r="A1571" s="29" t="s">
        <v>49</v>
      </c>
      <c r="E1571" s="31" t="s">
        <v>43</v>
      </c>
    </row>
    <row r="1572" spans="5:5" ht="12.75" customHeight="1">
      <c r="E1572" s="30" t="s">
        <v>43</v>
      </c>
    </row>
    <row r="1573" spans="1:16" ht="12.75" customHeight="1">
      <c r="A1573" t="s">
        <v>40</v>
      </c>
      <c s="6" t="s">
        <v>268</v>
      </c>
      <c s="6" t="s">
        <v>1308</v>
      </c>
      <c t="s">
        <v>43</v>
      </c>
      <c s="24" t="s">
        <v>1309</v>
      </c>
      <c s="25" t="s">
        <v>805</v>
      </c>
      <c s="26">
        <v>1</v>
      </c>
      <c s="25">
        <v>0</v>
      </c>
      <c s="25">
        <f>ROUND(G1573*H1573,6)</f>
      </c>
      <c r="L1573" s="27">
        <v>0</v>
      </c>
      <c s="28">
        <f>ROUND(ROUND(L1573,2)*ROUND(G1573,3),2)</f>
      </c>
      <c s="25" t="s">
        <v>150</v>
      </c>
      <c>
        <f>(M1573*21)/100</f>
      </c>
      <c t="s">
        <v>47</v>
      </c>
    </row>
    <row r="1574" spans="1:5" ht="12.75" customHeight="1">
      <c r="A1574" s="29" t="s">
        <v>48</v>
      </c>
      <c r="E1574" s="30" t="s">
        <v>1309</v>
      </c>
    </row>
    <row r="1575" spans="1:5" ht="12.75" customHeight="1">
      <c r="A1575" s="29" t="s">
        <v>49</v>
      </c>
      <c r="E1575" s="31" t="s">
        <v>43</v>
      </c>
    </row>
    <row r="1576" spans="5:5" ht="12.75" customHeight="1">
      <c r="E1576" s="30" t="s">
        <v>43</v>
      </c>
    </row>
    <row r="1577" spans="1:16" ht="12.75" customHeight="1">
      <c r="A1577" t="s">
        <v>40</v>
      </c>
      <c s="6" t="s">
        <v>312</v>
      </c>
      <c s="6" t="s">
        <v>1310</v>
      </c>
      <c t="s">
        <v>43</v>
      </c>
      <c s="24" t="s">
        <v>1311</v>
      </c>
      <c s="25" t="s">
        <v>805</v>
      </c>
      <c s="26">
        <v>4</v>
      </c>
      <c s="25">
        <v>0</v>
      </c>
      <c s="25">
        <f>ROUND(G1577*H1577,6)</f>
      </c>
      <c r="L1577" s="27">
        <v>0</v>
      </c>
      <c s="28">
        <f>ROUND(ROUND(L1577,2)*ROUND(G1577,3),2)</f>
      </c>
      <c s="25" t="s">
        <v>150</v>
      </c>
      <c>
        <f>(M1577*21)/100</f>
      </c>
      <c t="s">
        <v>47</v>
      </c>
    </row>
    <row r="1578" spans="1:5" ht="12.75" customHeight="1">
      <c r="A1578" s="29" t="s">
        <v>48</v>
      </c>
      <c r="E1578" s="30" t="s">
        <v>1311</v>
      </c>
    </row>
    <row r="1579" spans="1:5" ht="12.75" customHeight="1">
      <c r="A1579" s="29" t="s">
        <v>49</v>
      </c>
      <c r="E1579" s="31" t="s">
        <v>43</v>
      </c>
    </row>
    <row r="1580" spans="5:5" ht="12.75" customHeight="1">
      <c r="E1580" s="30" t="s">
        <v>43</v>
      </c>
    </row>
    <row r="1581" spans="1:13" ht="12.75" customHeight="1">
      <c r="A1581" t="s">
        <v>37</v>
      </c>
      <c r="C1581" s="7" t="s">
        <v>1312</v>
      </c>
      <c r="E1581" s="32" t="s">
        <v>1313</v>
      </c>
      <c r="J1581" s="28">
        <f>0</f>
      </c>
      <c s="28">
        <f>0</f>
      </c>
      <c s="28">
        <f>0+L1582+L1586+L1590+L1594+L1598+L1602+L1606+L1610+L1614</f>
      </c>
      <c s="28">
        <f>0+M1582+M1586+M1590+M1594+M1598+M1602+M1606+M1610+M1614</f>
      </c>
    </row>
    <row r="1582" spans="1:16" ht="12.75" customHeight="1">
      <c r="A1582" t="s">
        <v>40</v>
      </c>
      <c s="6" t="s">
        <v>425</v>
      </c>
      <c s="6" t="s">
        <v>41</v>
      </c>
      <c t="s">
        <v>43</v>
      </c>
      <c s="24" t="s">
        <v>1297</v>
      </c>
      <c s="25" t="s">
        <v>805</v>
      </c>
      <c s="26">
        <v>1</v>
      </c>
      <c s="25">
        <v>0</v>
      </c>
      <c s="25">
        <f>ROUND(G1582*H1582,6)</f>
      </c>
      <c r="L1582" s="27">
        <v>0</v>
      </c>
      <c s="28">
        <f>ROUND(ROUND(L1582,2)*ROUND(G1582,3),2)</f>
      </c>
      <c s="25" t="s">
        <v>150</v>
      </c>
      <c>
        <f>(M1582*21)/100</f>
      </c>
      <c t="s">
        <v>47</v>
      </c>
    </row>
    <row r="1583" spans="1:5" ht="12.75" customHeight="1">
      <c r="A1583" s="29" t="s">
        <v>48</v>
      </c>
      <c r="E1583" s="30" t="s">
        <v>1297</v>
      </c>
    </row>
    <row r="1584" spans="1:5" ht="12.75" customHeight="1">
      <c r="A1584" s="29" t="s">
        <v>49</v>
      </c>
      <c r="E1584" s="31" t="s">
        <v>43</v>
      </c>
    </row>
    <row r="1585" spans="5:5" ht="12.75" customHeight="1">
      <c r="E1585" s="30" t="s">
        <v>43</v>
      </c>
    </row>
    <row r="1586" spans="1:16" ht="12.75" customHeight="1">
      <c r="A1586" t="s">
        <v>40</v>
      </c>
      <c s="6" t="s">
        <v>430</v>
      </c>
      <c s="6" t="s">
        <v>47</v>
      </c>
      <c t="s">
        <v>43</v>
      </c>
      <c s="24" t="s">
        <v>1298</v>
      </c>
      <c s="25" t="s">
        <v>805</v>
      </c>
      <c s="26">
        <v>1</v>
      </c>
      <c s="25">
        <v>0</v>
      </c>
      <c s="25">
        <f>ROUND(G1586*H1586,6)</f>
      </c>
      <c r="L1586" s="27">
        <v>0</v>
      </c>
      <c s="28">
        <f>ROUND(ROUND(L1586,2)*ROUND(G1586,3),2)</f>
      </c>
      <c s="25" t="s">
        <v>150</v>
      </c>
      <c>
        <f>(M1586*21)/100</f>
      </c>
      <c t="s">
        <v>47</v>
      </c>
    </row>
    <row r="1587" spans="1:5" ht="12.75" customHeight="1">
      <c r="A1587" s="29" t="s">
        <v>48</v>
      </c>
      <c r="E1587" s="30" t="s">
        <v>1298</v>
      </c>
    </row>
    <row r="1588" spans="1:5" ht="12.75" customHeight="1">
      <c r="A1588" s="29" t="s">
        <v>49</v>
      </c>
      <c r="E1588" s="31" t="s">
        <v>43</v>
      </c>
    </row>
    <row r="1589" spans="5:5" ht="12.75" customHeight="1">
      <c r="E1589" s="30" t="s">
        <v>43</v>
      </c>
    </row>
    <row r="1590" spans="1:16" ht="12.75" customHeight="1">
      <c r="A1590" t="s">
        <v>40</v>
      </c>
      <c s="6" t="s">
        <v>434</v>
      </c>
      <c s="6" t="s">
        <v>54</v>
      </c>
      <c t="s">
        <v>43</v>
      </c>
      <c s="24" t="s">
        <v>1299</v>
      </c>
      <c s="25" t="s">
        <v>805</v>
      </c>
      <c s="26">
        <v>1</v>
      </c>
      <c s="25">
        <v>0</v>
      </c>
      <c s="25">
        <f>ROUND(G1590*H1590,6)</f>
      </c>
      <c r="L1590" s="27">
        <v>0</v>
      </c>
      <c s="28">
        <f>ROUND(ROUND(L1590,2)*ROUND(G1590,3),2)</f>
      </c>
      <c s="25" t="s">
        <v>150</v>
      </c>
      <c>
        <f>(M1590*21)/100</f>
      </c>
      <c t="s">
        <v>47</v>
      </c>
    </row>
    <row r="1591" spans="1:5" ht="12.75" customHeight="1">
      <c r="A1591" s="29" t="s">
        <v>48</v>
      </c>
      <c r="E1591" s="30" t="s">
        <v>1299</v>
      </c>
    </row>
    <row r="1592" spans="1:5" ht="12.75" customHeight="1">
      <c r="A1592" s="29" t="s">
        <v>49</v>
      </c>
      <c r="E1592" s="31" t="s">
        <v>43</v>
      </c>
    </row>
    <row r="1593" spans="5:5" ht="12.75" customHeight="1">
      <c r="E1593" s="30" t="s">
        <v>43</v>
      </c>
    </row>
    <row r="1594" spans="1:16" ht="12.75" customHeight="1">
      <c r="A1594" t="s">
        <v>40</v>
      </c>
      <c s="6" t="s">
        <v>390</v>
      </c>
      <c s="6" t="s">
        <v>1300</v>
      </c>
      <c t="s">
        <v>43</v>
      </c>
      <c s="24" t="s">
        <v>1301</v>
      </c>
      <c s="25" t="s">
        <v>805</v>
      </c>
      <c s="26">
        <v>1</v>
      </c>
      <c s="25">
        <v>0</v>
      </c>
      <c s="25">
        <f>ROUND(G1594*H1594,6)</f>
      </c>
      <c r="L1594" s="27">
        <v>0</v>
      </c>
      <c s="28">
        <f>ROUND(ROUND(L1594,2)*ROUND(G1594,3),2)</f>
      </c>
      <c s="25" t="s">
        <v>150</v>
      </c>
      <c>
        <f>(M1594*21)/100</f>
      </c>
      <c t="s">
        <v>47</v>
      </c>
    </row>
    <row r="1595" spans="1:5" ht="12.75" customHeight="1">
      <c r="A1595" s="29" t="s">
        <v>48</v>
      </c>
      <c r="E1595" s="30" t="s">
        <v>1301</v>
      </c>
    </row>
    <row r="1596" spans="1:5" ht="12.75" customHeight="1">
      <c r="A1596" s="29" t="s">
        <v>49</v>
      </c>
      <c r="E1596" s="31" t="s">
        <v>43</v>
      </c>
    </row>
    <row r="1597" spans="5:5" ht="12.75" customHeight="1">
      <c r="E1597" s="30" t="s">
        <v>43</v>
      </c>
    </row>
    <row r="1598" spans="1:16" ht="12.75" customHeight="1">
      <c r="A1598" t="s">
        <v>40</v>
      </c>
      <c s="6" t="s">
        <v>414</v>
      </c>
      <c s="6" t="s">
        <v>1302</v>
      </c>
      <c t="s">
        <v>43</v>
      </c>
      <c s="24" t="s">
        <v>1303</v>
      </c>
      <c s="25" t="s">
        <v>805</v>
      </c>
      <c s="26">
        <v>8</v>
      </c>
      <c s="25">
        <v>0</v>
      </c>
      <c s="25">
        <f>ROUND(G1598*H1598,6)</f>
      </c>
      <c r="L1598" s="27">
        <v>0</v>
      </c>
      <c s="28">
        <f>ROUND(ROUND(L1598,2)*ROUND(G1598,3),2)</f>
      </c>
      <c s="25" t="s">
        <v>150</v>
      </c>
      <c>
        <f>(M1598*21)/100</f>
      </c>
      <c t="s">
        <v>47</v>
      </c>
    </row>
    <row r="1599" spans="1:5" ht="12.75" customHeight="1">
      <c r="A1599" s="29" t="s">
        <v>48</v>
      </c>
      <c r="E1599" s="30" t="s">
        <v>1303</v>
      </c>
    </row>
    <row r="1600" spans="1:5" ht="12.75" customHeight="1">
      <c r="A1600" s="29" t="s">
        <v>49</v>
      </c>
      <c r="E1600" s="31" t="s">
        <v>43</v>
      </c>
    </row>
    <row r="1601" spans="5:5" ht="12.75" customHeight="1">
      <c r="E1601" s="30" t="s">
        <v>43</v>
      </c>
    </row>
    <row r="1602" spans="1:16" ht="12.75" customHeight="1">
      <c r="A1602" t="s">
        <v>40</v>
      </c>
      <c s="6" t="s">
        <v>420</v>
      </c>
      <c s="6" t="s">
        <v>1304</v>
      </c>
      <c t="s">
        <v>43</v>
      </c>
      <c s="24" t="s">
        <v>1305</v>
      </c>
      <c s="25" t="s">
        <v>805</v>
      </c>
      <c s="26">
        <v>8</v>
      </c>
      <c s="25">
        <v>0</v>
      </c>
      <c s="25">
        <f>ROUND(G1602*H1602,6)</f>
      </c>
      <c r="L1602" s="27">
        <v>0</v>
      </c>
      <c s="28">
        <f>ROUND(ROUND(L1602,2)*ROUND(G1602,3),2)</f>
      </c>
      <c s="25" t="s">
        <v>150</v>
      </c>
      <c>
        <f>(M1602*21)/100</f>
      </c>
      <c t="s">
        <v>47</v>
      </c>
    </row>
    <row r="1603" spans="1:5" ht="12.75" customHeight="1">
      <c r="A1603" s="29" t="s">
        <v>48</v>
      </c>
      <c r="E1603" s="30" t="s">
        <v>1305</v>
      </c>
    </row>
    <row r="1604" spans="1:5" ht="12.75" customHeight="1">
      <c r="A1604" s="29" t="s">
        <v>49</v>
      </c>
      <c r="E1604" s="31" t="s">
        <v>43</v>
      </c>
    </row>
    <row r="1605" spans="5:5" ht="12.75" customHeight="1">
      <c r="E1605" s="30" t="s">
        <v>43</v>
      </c>
    </row>
    <row r="1606" spans="1:16" ht="12.75" customHeight="1">
      <c r="A1606" t="s">
        <v>40</v>
      </c>
      <c s="6" t="s">
        <v>394</v>
      </c>
      <c s="6" t="s">
        <v>1306</v>
      </c>
      <c t="s">
        <v>43</v>
      </c>
      <c s="24" t="s">
        <v>1307</v>
      </c>
      <c s="25" t="s">
        <v>805</v>
      </c>
      <c s="26">
        <v>1</v>
      </c>
      <c s="25">
        <v>0</v>
      </c>
      <c s="25">
        <f>ROUND(G1606*H1606,6)</f>
      </c>
      <c r="L1606" s="27">
        <v>0</v>
      </c>
      <c s="28">
        <f>ROUND(ROUND(L1606,2)*ROUND(G1606,3),2)</f>
      </c>
      <c s="25" t="s">
        <v>150</v>
      </c>
      <c>
        <f>(M1606*21)/100</f>
      </c>
      <c t="s">
        <v>47</v>
      </c>
    </row>
    <row r="1607" spans="1:5" ht="12.75" customHeight="1">
      <c r="A1607" s="29" t="s">
        <v>48</v>
      </c>
      <c r="E1607" s="30" t="s">
        <v>1307</v>
      </c>
    </row>
    <row r="1608" spans="1:5" ht="12.75" customHeight="1">
      <c r="A1608" s="29" t="s">
        <v>49</v>
      </c>
      <c r="E1608" s="31" t="s">
        <v>43</v>
      </c>
    </row>
    <row r="1609" spans="5:5" ht="12.75" customHeight="1">
      <c r="E1609" s="30" t="s">
        <v>43</v>
      </c>
    </row>
    <row r="1610" spans="1:16" ht="12.75" customHeight="1">
      <c r="A1610" t="s">
        <v>40</v>
      </c>
      <c s="6" t="s">
        <v>381</v>
      </c>
      <c s="6" t="s">
        <v>1308</v>
      </c>
      <c t="s">
        <v>43</v>
      </c>
      <c s="24" t="s">
        <v>1309</v>
      </c>
      <c s="25" t="s">
        <v>805</v>
      </c>
      <c s="26">
        <v>1</v>
      </c>
      <c s="25">
        <v>0</v>
      </c>
      <c s="25">
        <f>ROUND(G1610*H1610,6)</f>
      </c>
      <c r="L1610" s="27">
        <v>0</v>
      </c>
      <c s="28">
        <f>ROUND(ROUND(L1610,2)*ROUND(G1610,3),2)</f>
      </c>
      <c s="25" t="s">
        <v>150</v>
      </c>
      <c>
        <f>(M1610*21)/100</f>
      </c>
      <c t="s">
        <v>47</v>
      </c>
    </row>
    <row r="1611" spans="1:5" ht="12.75" customHeight="1">
      <c r="A1611" s="29" t="s">
        <v>48</v>
      </c>
      <c r="E1611" s="30" t="s">
        <v>1309</v>
      </c>
    </row>
    <row r="1612" spans="1:5" ht="12.75" customHeight="1">
      <c r="A1612" s="29" t="s">
        <v>49</v>
      </c>
      <c r="E1612" s="31" t="s">
        <v>43</v>
      </c>
    </row>
    <row r="1613" spans="5:5" ht="12.75" customHeight="1">
      <c r="E1613" s="30" t="s">
        <v>43</v>
      </c>
    </row>
    <row r="1614" spans="1:16" ht="12.75" customHeight="1">
      <c r="A1614" t="s">
        <v>40</v>
      </c>
      <c s="6" t="s">
        <v>385</v>
      </c>
      <c s="6" t="s">
        <v>1310</v>
      </c>
      <c t="s">
        <v>43</v>
      </c>
      <c s="24" t="s">
        <v>1311</v>
      </c>
      <c s="25" t="s">
        <v>805</v>
      </c>
      <c s="26">
        <v>4</v>
      </c>
      <c s="25">
        <v>0</v>
      </c>
      <c s="25">
        <f>ROUND(G1614*H1614,6)</f>
      </c>
      <c r="L1614" s="27">
        <v>0</v>
      </c>
      <c s="28">
        <f>ROUND(ROUND(L1614,2)*ROUND(G1614,3),2)</f>
      </c>
      <c s="25" t="s">
        <v>150</v>
      </c>
      <c>
        <f>(M1614*21)/100</f>
      </c>
      <c t="s">
        <v>47</v>
      </c>
    </row>
    <row r="1615" spans="1:5" ht="12.75" customHeight="1">
      <c r="A1615" s="29" t="s">
        <v>48</v>
      </c>
      <c r="E1615" s="30" t="s">
        <v>1311</v>
      </c>
    </row>
    <row r="1616" spans="1:5" ht="12.75" customHeight="1">
      <c r="A1616" s="29" t="s">
        <v>49</v>
      </c>
      <c r="E1616" s="31" t="s">
        <v>43</v>
      </c>
    </row>
    <row r="1617" spans="5:5" ht="12.75" customHeight="1">
      <c r="E1617" s="30" t="s">
        <v>43</v>
      </c>
    </row>
    <row r="1618" spans="1:13" ht="12.75" customHeight="1">
      <c r="A1618" t="s">
        <v>37</v>
      </c>
      <c r="C1618" s="7" t="s">
        <v>1314</v>
      </c>
      <c r="E1618" s="32" t="s">
        <v>1315</v>
      </c>
      <c r="J1618" s="28">
        <f>0</f>
      </c>
      <c s="28">
        <f>0</f>
      </c>
      <c s="28">
        <f>0+L1619</f>
      </c>
      <c s="28">
        <f>0+M1619</f>
      </c>
    </row>
    <row r="1619" spans="1:16" ht="12.75" customHeight="1">
      <c r="A1619" t="s">
        <v>40</v>
      </c>
      <c s="6" t="s">
        <v>495</v>
      </c>
      <c s="6" t="s">
        <v>1316</v>
      </c>
      <c t="s">
        <v>43</v>
      </c>
      <c s="24" t="s">
        <v>1317</v>
      </c>
      <c s="25" t="s">
        <v>57</v>
      </c>
      <c s="26">
        <v>50</v>
      </c>
      <c s="25">
        <v>0</v>
      </c>
      <c s="25">
        <f>ROUND(G1619*H1619,6)</f>
      </c>
      <c r="L1619" s="27">
        <v>0</v>
      </c>
      <c s="28">
        <f>ROUND(ROUND(L1619,2)*ROUND(G1619,3),2)</f>
      </c>
      <c s="25" t="s">
        <v>150</v>
      </c>
      <c>
        <f>(M1619*21)/100</f>
      </c>
      <c t="s">
        <v>47</v>
      </c>
    </row>
    <row r="1620" spans="1:5" ht="12.75" customHeight="1">
      <c r="A1620" s="29" t="s">
        <v>48</v>
      </c>
      <c r="E1620" s="30" t="s">
        <v>1317</v>
      </c>
    </row>
    <row r="1621" spans="1:5" ht="51" customHeight="1">
      <c r="A1621" s="29" t="s">
        <v>49</v>
      </c>
      <c r="E1621" s="31" t="s">
        <v>1318</v>
      </c>
    </row>
    <row r="1622" spans="5:5" ht="12.75" customHeight="1">
      <c r="E1622" s="30" t="s">
        <v>43</v>
      </c>
    </row>
    <row r="1623" spans="1:13" ht="12.75" customHeight="1">
      <c r="A1623" t="s">
        <v>37</v>
      </c>
      <c r="C1623" s="7" t="s">
        <v>1319</v>
      </c>
      <c r="E1623" s="32" t="s">
        <v>1320</v>
      </c>
      <c r="J1623" s="28">
        <f>0</f>
      </c>
      <c s="28">
        <f>0</f>
      </c>
      <c s="28">
        <f>0+L1624+L1628+L1632+L1636+L1640+L1644</f>
      </c>
      <c s="28">
        <f>0+M1624+M1628+M1632+M1636+M1640+M1644</f>
      </c>
    </row>
    <row r="1624" spans="1:16" ht="12.75" customHeight="1">
      <c r="A1624" t="s">
        <v>40</v>
      </c>
      <c s="6" t="s">
        <v>499</v>
      </c>
      <c s="6" t="s">
        <v>1321</v>
      </c>
      <c t="s">
        <v>43</v>
      </c>
      <c s="24" t="s">
        <v>1322</v>
      </c>
      <c s="25" t="s">
        <v>805</v>
      </c>
      <c s="26">
        <v>305</v>
      </c>
      <c s="25">
        <v>0</v>
      </c>
      <c s="25">
        <f>ROUND(G1624*H1624,6)</f>
      </c>
      <c r="L1624" s="27">
        <v>0</v>
      </c>
      <c s="28">
        <f>ROUND(ROUND(L1624,2)*ROUND(G1624,3),2)</f>
      </c>
      <c s="25" t="s">
        <v>150</v>
      </c>
      <c>
        <f>(M1624*21)/100</f>
      </c>
      <c t="s">
        <v>47</v>
      </c>
    </row>
    <row r="1625" spans="1:5" ht="12.75" customHeight="1">
      <c r="A1625" s="29" t="s">
        <v>48</v>
      </c>
      <c r="E1625" s="30" t="s">
        <v>1322</v>
      </c>
    </row>
    <row r="1626" spans="1:5" ht="12.75" customHeight="1">
      <c r="A1626" s="29" t="s">
        <v>49</v>
      </c>
      <c r="E1626" s="31" t="s">
        <v>1323</v>
      </c>
    </row>
    <row r="1627" spans="5:5" ht="12.75" customHeight="1">
      <c r="E1627" s="30" t="s">
        <v>43</v>
      </c>
    </row>
    <row r="1628" spans="1:16" ht="12.75" customHeight="1">
      <c r="A1628" t="s">
        <v>40</v>
      </c>
      <c s="6" t="s">
        <v>503</v>
      </c>
      <c s="6" t="s">
        <v>1324</v>
      </c>
      <c t="s">
        <v>43</v>
      </c>
      <c s="24" t="s">
        <v>1325</v>
      </c>
      <c s="25" t="s">
        <v>805</v>
      </c>
      <c s="26">
        <v>305</v>
      </c>
      <c s="25">
        <v>0</v>
      </c>
      <c s="25">
        <f>ROUND(G1628*H1628,6)</f>
      </c>
      <c r="L1628" s="27">
        <v>0</v>
      </c>
      <c s="28">
        <f>ROUND(ROUND(L1628,2)*ROUND(G1628,3),2)</f>
      </c>
      <c s="25" t="s">
        <v>150</v>
      </c>
      <c>
        <f>(M1628*21)/100</f>
      </c>
      <c t="s">
        <v>47</v>
      </c>
    </row>
    <row r="1629" spans="1:5" ht="12.75" customHeight="1">
      <c r="A1629" s="29" t="s">
        <v>48</v>
      </c>
      <c r="E1629" s="30" t="s">
        <v>1325</v>
      </c>
    </row>
    <row r="1630" spans="1:5" ht="12.75" customHeight="1">
      <c r="A1630" s="29" t="s">
        <v>49</v>
      </c>
      <c r="E1630" s="31" t="s">
        <v>43</v>
      </c>
    </row>
    <row r="1631" spans="5:5" ht="12.75" customHeight="1">
      <c r="E1631" s="30" t="s">
        <v>43</v>
      </c>
    </row>
    <row r="1632" spans="1:16" ht="12.75" customHeight="1">
      <c r="A1632" t="s">
        <v>40</v>
      </c>
      <c s="6" t="s">
        <v>508</v>
      </c>
      <c s="6" t="s">
        <v>1276</v>
      </c>
      <c t="s">
        <v>43</v>
      </c>
      <c s="24" t="s">
        <v>1326</v>
      </c>
      <c s="25" t="s">
        <v>805</v>
      </c>
      <c s="26">
        <v>3</v>
      </c>
      <c s="25">
        <v>0</v>
      </c>
      <c s="25">
        <f>ROUND(G1632*H1632,6)</f>
      </c>
      <c r="L1632" s="27">
        <v>0</v>
      </c>
      <c s="28">
        <f>ROUND(ROUND(L1632,2)*ROUND(G1632,3),2)</f>
      </c>
      <c s="25" t="s">
        <v>150</v>
      </c>
      <c>
        <f>(M1632*21)/100</f>
      </c>
      <c t="s">
        <v>47</v>
      </c>
    </row>
    <row r="1633" spans="1:5" ht="12.75" customHeight="1">
      <c r="A1633" s="29" t="s">
        <v>48</v>
      </c>
      <c r="E1633" s="30" t="s">
        <v>1326</v>
      </c>
    </row>
    <row r="1634" spans="1:5" ht="12.75" customHeight="1">
      <c r="A1634" s="29" t="s">
        <v>49</v>
      </c>
      <c r="E1634" s="31" t="s">
        <v>43</v>
      </c>
    </row>
    <row r="1635" spans="5:5" ht="12.75" customHeight="1">
      <c r="E1635" s="30" t="s">
        <v>43</v>
      </c>
    </row>
    <row r="1636" spans="1:16" ht="12.75" customHeight="1">
      <c r="A1636" t="s">
        <v>40</v>
      </c>
      <c s="6" t="s">
        <v>512</v>
      </c>
      <c s="6" t="s">
        <v>1327</v>
      </c>
      <c t="s">
        <v>43</v>
      </c>
      <c s="24" t="s">
        <v>1328</v>
      </c>
      <c s="25" t="s">
        <v>847</v>
      </c>
      <c s="26">
        <v>1.5</v>
      </c>
      <c s="25">
        <v>0</v>
      </c>
      <c s="25">
        <f>ROUND(G1636*H1636,6)</f>
      </c>
      <c r="L1636" s="27">
        <v>0</v>
      </c>
      <c s="28">
        <f>ROUND(ROUND(L1636,2)*ROUND(G1636,3),2)</f>
      </c>
      <c s="25" t="s">
        <v>150</v>
      </c>
      <c>
        <f>(M1636*21)/100</f>
      </c>
      <c t="s">
        <v>47</v>
      </c>
    </row>
    <row r="1637" spans="1:5" ht="12.75" customHeight="1">
      <c r="A1637" s="29" t="s">
        <v>48</v>
      </c>
      <c r="E1637" s="30" t="s">
        <v>1328</v>
      </c>
    </row>
    <row r="1638" spans="1:5" ht="12.75" customHeight="1">
      <c r="A1638" s="29" t="s">
        <v>49</v>
      </c>
      <c r="E1638" s="31" t="s">
        <v>43</v>
      </c>
    </row>
    <row r="1639" spans="5:5" ht="12.75" customHeight="1">
      <c r="E1639" s="30" t="s">
        <v>43</v>
      </c>
    </row>
    <row r="1640" spans="1:16" ht="12.75" customHeight="1">
      <c r="A1640" t="s">
        <v>40</v>
      </c>
      <c s="6" t="s">
        <v>516</v>
      </c>
      <c s="6" t="s">
        <v>1329</v>
      </c>
      <c t="s">
        <v>43</v>
      </c>
      <c s="24" t="s">
        <v>1330</v>
      </c>
      <c s="25" t="s">
        <v>847</v>
      </c>
      <c s="26">
        <v>1.5</v>
      </c>
      <c s="25">
        <v>0</v>
      </c>
      <c s="25">
        <f>ROUND(G1640*H1640,6)</f>
      </c>
      <c r="L1640" s="27">
        <v>0</v>
      </c>
      <c s="28">
        <f>ROUND(ROUND(L1640,2)*ROUND(G1640,3),2)</f>
      </c>
      <c s="25" t="s">
        <v>150</v>
      </c>
      <c>
        <f>(M1640*21)/100</f>
      </c>
      <c t="s">
        <v>47</v>
      </c>
    </row>
    <row r="1641" spans="1:5" ht="12.75" customHeight="1">
      <c r="A1641" s="29" t="s">
        <v>48</v>
      </c>
      <c r="E1641" s="30" t="s">
        <v>1330</v>
      </c>
    </row>
    <row r="1642" spans="1:5" ht="12.75" customHeight="1">
      <c r="A1642" s="29" t="s">
        <v>49</v>
      </c>
      <c r="E1642" s="31" t="s">
        <v>43</v>
      </c>
    </row>
    <row r="1643" spans="5:5" ht="12.75" customHeight="1">
      <c r="E1643" s="30" t="s">
        <v>43</v>
      </c>
    </row>
    <row r="1644" spans="1:16" ht="12.75" customHeight="1">
      <c r="A1644" t="s">
        <v>40</v>
      </c>
      <c s="6" t="s">
        <v>522</v>
      </c>
      <c s="6" t="s">
        <v>1331</v>
      </c>
      <c t="s">
        <v>43</v>
      </c>
      <c s="24" t="s">
        <v>1332</v>
      </c>
      <c s="25" t="s">
        <v>847</v>
      </c>
      <c s="26">
        <v>2.5</v>
      </c>
      <c s="25">
        <v>0</v>
      </c>
      <c s="25">
        <f>ROUND(G1644*H1644,6)</f>
      </c>
      <c r="L1644" s="27">
        <v>0</v>
      </c>
      <c s="28">
        <f>ROUND(ROUND(L1644,2)*ROUND(G1644,3),2)</f>
      </c>
      <c s="25" t="s">
        <v>150</v>
      </c>
      <c>
        <f>(M1644*21)/100</f>
      </c>
      <c t="s">
        <v>47</v>
      </c>
    </row>
    <row r="1645" spans="1:5" ht="12.75" customHeight="1">
      <c r="A1645" s="29" t="s">
        <v>48</v>
      </c>
      <c r="E1645" s="30" t="s">
        <v>1332</v>
      </c>
    </row>
    <row r="1646" spans="1:5" ht="12.75" customHeight="1">
      <c r="A1646" s="29" t="s">
        <v>49</v>
      </c>
      <c r="E1646" s="31" t="s">
        <v>43</v>
      </c>
    </row>
    <row r="1647" spans="5:5" ht="12.75" customHeight="1">
      <c r="E1647" s="30" t="s">
        <v>43</v>
      </c>
    </row>
    <row r="1648" spans="1:13" ht="12.75" customHeight="1">
      <c r="A1648" t="s">
        <v>37</v>
      </c>
      <c r="C1648" s="7" t="s">
        <v>1333</v>
      </c>
      <c r="E1648" s="32" t="s">
        <v>1334</v>
      </c>
      <c r="J1648" s="28">
        <f>0</f>
      </c>
      <c s="28">
        <f>0</f>
      </c>
      <c s="28">
        <f>0+L1649+L1653+L1657+L1661+L1665+L1669+L1673+L1677+L1681</f>
      </c>
      <c s="28">
        <f>0+M1649+M1653+M1657+M1661+M1665+M1669+M1673+M1677+M1681</f>
      </c>
    </row>
    <row r="1649" spans="1:16" ht="12.75" customHeight="1">
      <c r="A1649" t="s">
        <v>40</v>
      </c>
      <c s="6" t="s">
        <v>485</v>
      </c>
      <c s="6" t="s">
        <v>41</v>
      </c>
      <c t="s">
        <v>43</v>
      </c>
      <c s="24" t="s">
        <v>1297</v>
      </c>
      <c s="25" t="s">
        <v>805</v>
      </c>
      <c s="26">
        <v>1</v>
      </c>
      <c s="25">
        <v>0</v>
      </c>
      <c s="25">
        <f>ROUND(G1649*H1649,6)</f>
      </c>
      <c r="L1649" s="27">
        <v>0</v>
      </c>
      <c s="28">
        <f>ROUND(ROUND(L1649,2)*ROUND(G1649,3),2)</f>
      </c>
      <c s="25" t="s">
        <v>150</v>
      </c>
      <c>
        <f>(M1649*21)/100</f>
      </c>
      <c t="s">
        <v>47</v>
      </c>
    </row>
    <row r="1650" spans="1:5" ht="12.75" customHeight="1">
      <c r="A1650" s="29" t="s">
        <v>48</v>
      </c>
      <c r="E1650" s="30" t="s">
        <v>1297</v>
      </c>
    </row>
    <row r="1651" spans="1:5" ht="12.75" customHeight="1">
      <c r="A1651" s="29" t="s">
        <v>49</v>
      </c>
      <c r="E1651" s="31" t="s">
        <v>43</v>
      </c>
    </row>
    <row r="1652" spans="5:5" ht="12.75" customHeight="1">
      <c r="E1652" s="30" t="s">
        <v>43</v>
      </c>
    </row>
    <row r="1653" spans="1:16" ht="12.75" customHeight="1">
      <c r="A1653" t="s">
        <v>40</v>
      </c>
      <c s="6" t="s">
        <v>482</v>
      </c>
      <c s="6" t="s">
        <v>47</v>
      </c>
      <c t="s">
        <v>43</v>
      </c>
      <c s="24" t="s">
        <v>1298</v>
      </c>
      <c s="25" t="s">
        <v>805</v>
      </c>
      <c s="26">
        <v>1</v>
      </c>
      <c s="25">
        <v>0</v>
      </c>
      <c s="25">
        <f>ROUND(G1653*H1653,6)</f>
      </c>
      <c r="L1653" s="27">
        <v>0</v>
      </c>
      <c s="28">
        <f>ROUND(ROUND(L1653,2)*ROUND(G1653,3),2)</f>
      </c>
      <c s="25" t="s">
        <v>150</v>
      </c>
      <c>
        <f>(M1653*21)/100</f>
      </c>
      <c t="s">
        <v>47</v>
      </c>
    </row>
    <row r="1654" spans="1:5" ht="12.75" customHeight="1">
      <c r="A1654" s="29" t="s">
        <v>48</v>
      </c>
      <c r="E1654" s="30" t="s">
        <v>1298</v>
      </c>
    </row>
    <row r="1655" spans="1:5" ht="12.75" customHeight="1">
      <c r="A1655" s="29" t="s">
        <v>49</v>
      </c>
      <c r="E1655" s="31" t="s">
        <v>43</v>
      </c>
    </row>
    <row r="1656" spans="5:5" ht="12.75" customHeight="1">
      <c r="E1656" s="30" t="s">
        <v>43</v>
      </c>
    </row>
    <row r="1657" spans="1:16" ht="12.75" customHeight="1">
      <c r="A1657" t="s">
        <v>40</v>
      </c>
      <c s="6" t="s">
        <v>490</v>
      </c>
      <c s="6" t="s">
        <v>54</v>
      </c>
      <c t="s">
        <v>43</v>
      </c>
      <c s="24" t="s">
        <v>1299</v>
      </c>
      <c s="25" t="s">
        <v>805</v>
      </c>
      <c s="26">
        <v>1</v>
      </c>
      <c s="25">
        <v>0</v>
      </c>
      <c s="25">
        <f>ROUND(G1657*H1657,6)</f>
      </c>
      <c r="L1657" s="27">
        <v>0</v>
      </c>
      <c s="28">
        <f>ROUND(ROUND(L1657,2)*ROUND(G1657,3),2)</f>
      </c>
      <c s="25" t="s">
        <v>150</v>
      </c>
      <c>
        <f>(M1657*21)/100</f>
      </c>
      <c t="s">
        <v>47</v>
      </c>
    </row>
    <row r="1658" spans="1:5" ht="12.75" customHeight="1">
      <c r="A1658" s="29" t="s">
        <v>48</v>
      </c>
      <c r="E1658" s="30" t="s">
        <v>1299</v>
      </c>
    </row>
    <row r="1659" spans="1:5" ht="12.75" customHeight="1">
      <c r="A1659" s="29" t="s">
        <v>49</v>
      </c>
      <c r="E1659" s="31" t="s">
        <v>43</v>
      </c>
    </row>
    <row r="1660" spans="5:5" ht="12.75" customHeight="1">
      <c r="E1660" s="30" t="s">
        <v>43</v>
      </c>
    </row>
    <row r="1661" spans="1:16" ht="12.75" customHeight="1">
      <c r="A1661" t="s">
        <v>40</v>
      </c>
      <c s="6" t="s">
        <v>400</v>
      </c>
      <c s="6" t="s">
        <v>1300</v>
      </c>
      <c t="s">
        <v>43</v>
      </c>
      <c s="24" t="s">
        <v>1301</v>
      </c>
      <c s="25" t="s">
        <v>805</v>
      </c>
      <c s="26">
        <v>1</v>
      </c>
      <c s="25">
        <v>0</v>
      </c>
      <c s="25">
        <f>ROUND(G1661*H1661,6)</f>
      </c>
      <c r="L1661" s="27">
        <v>0</v>
      </c>
      <c s="28">
        <f>ROUND(ROUND(L1661,2)*ROUND(G1661,3),2)</f>
      </c>
      <c s="25" t="s">
        <v>150</v>
      </c>
      <c>
        <f>(M1661*21)/100</f>
      </c>
      <c t="s">
        <v>47</v>
      </c>
    </row>
    <row r="1662" spans="1:5" ht="12.75" customHeight="1">
      <c r="A1662" s="29" t="s">
        <v>48</v>
      </c>
      <c r="E1662" s="30" t="s">
        <v>1301</v>
      </c>
    </row>
    <row r="1663" spans="1:5" ht="12.75" customHeight="1">
      <c r="A1663" s="29" t="s">
        <v>49</v>
      </c>
      <c r="E1663" s="31" t="s">
        <v>43</v>
      </c>
    </row>
    <row r="1664" spans="5:5" ht="12.75" customHeight="1">
      <c r="E1664" s="30" t="s">
        <v>43</v>
      </c>
    </row>
    <row r="1665" spans="1:16" ht="12.75" customHeight="1">
      <c r="A1665" t="s">
        <v>40</v>
      </c>
      <c s="6" t="s">
        <v>472</v>
      </c>
      <c s="6" t="s">
        <v>1302</v>
      </c>
      <c t="s">
        <v>43</v>
      </c>
      <c s="24" t="s">
        <v>1303</v>
      </c>
      <c s="25" t="s">
        <v>805</v>
      </c>
      <c s="26">
        <v>4</v>
      </c>
      <c s="25">
        <v>0</v>
      </c>
      <c s="25">
        <f>ROUND(G1665*H1665,6)</f>
      </c>
      <c r="L1665" s="27">
        <v>0</v>
      </c>
      <c s="28">
        <f>ROUND(ROUND(L1665,2)*ROUND(G1665,3),2)</f>
      </c>
      <c s="25" t="s">
        <v>150</v>
      </c>
      <c>
        <f>(M1665*21)/100</f>
      </c>
      <c t="s">
        <v>47</v>
      </c>
    </row>
    <row r="1666" spans="1:5" ht="12.75" customHeight="1">
      <c r="A1666" s="29" t="s">
        <v>48</v>
      </c>
      <c r="E1666" s="30" t="s">
        <v>1303</v>
      </c>
    </row>
    <row r="1667" spans="1:5" ht="12.75" customHeight="1">
      <c r="A1667" s="29" t="s">
        <v>49</v>
      </c>
      <c r="E1667" s="31" t="s">
        <v>43</v>
      </c>
    </row>
    <row r="1668" spans="5:5" ht="12.75" customHeight="1">
      <c r="E1668" s="30" t="s">
        <v>43</v>
      </c>
    </row>
    <row r="1669" spans="1:16" ht="12.75" customHeight="1">
      <c r="A1669" t="s">
        <v>40</v>
      </c>
      <c s="6" t="s">
        <v>476</v>
      </c>
      <c s="6" t="s">
        <v>1304</v>
      </c>
      <c t="s">
        <v>43</v>
      </c>
      <c s="24" t="s">
        <v>1305</v>
      </c>
      <c s="25" t="s">
        <v>805</v>
      </c>
      <c s="26">
        <v>4</v>
      </c>
      <c s="25">
        <v>0</v>
      </c>
      <c s="25">
        <f>ROUND(G1669*H1669,6)</f>
      </c>
      <c r="L1669" s="27">
        <v>0</v>
      </c>
      <c s="28">
        <f>ROUND(ROUND(L1669,2)*ROUND(G1669,3),2)</f>
      </c>
      <c s="25" t="s">
        <v>150</v>
      </c>
      <c>
        <f>(M1669*21)/100</f>
      </c>
      <c t="s">
        <v>47</v>
      </c>
    </row>
    <row r="1670" spans="1:5" ht="12.75" customHeight="1">
      <c r="A1670" s="29" t="s">
        <v>48</v>
      </c>
      <c r="E1670" s="30" t="s">
        <v>1305</v>
      </c>
    </row>
    <row r="1671" spans="1:5" ht="12.75" customHeight="1">
      <c r="A1671" s="29" t="s">
        <v>49</v>
      </c>
      <c r="E1671" s="31" t="s">
        <v>43</v>
      </c>
    </row>
    <row r="1672" spans="5:5" ht="12.75" customHeight="1">
      <c r="E1672" s="30" t="s">
        <v>43</v>
      </c>
    </row>
    <row r="1673" spans="1:16" ht="12.75" customHeight="1">
      <c r="A1673" t="s">
        <v>40</v>
      </c>
      <c s="6" t="s">
        <v>468</v>
      </c>
      <c s="6" t="s">
        <v>1306</v>
      </c>
      <c t="s">
        <v>43</v>
      </c>
      <c s="24" t="s">
        <v>1307</v>
      </c>
      <c s="25" t="s">
        <v>805</v>
      </c>
      <c s="26">
        <v>1</v>
      </c>
      <c s="25">
        <v>0</v>
      </c>
      <c s="25">
        <f>ROUND(G1673*H1673,6)</f>
      </c>
      <c r="L1673" s="27">
        <v>0</v>
      </c>
      <c s="28">
        <f>ROUND(ROUND(L1673,2)*ROUND(G1673,3),2)</f>
      </c>
      <c s="25" t="s">
        <v>150</v>
      </c>
      <c>
        <f>(M1673*21)/100</f>
      </c>
      <c t="s">
        <v>47</v>
      </c>
    </row>
    <row r="1674" spans="1:5" ht="12.75" customHeight="1">
      <c r="A1674" s="29" t="s">
        <v>48</v>
      </c>
      <c r="E1674" s="30" t="s">
        <v>1307</v>
      </c>
    </row>
    <row r="1675" spans="1:5" ht="12.75" customHeight="1">
      <c r="A1675" s="29" t="s">
        <v>49</v>
      </c>
      <c r="E1675" s="31" t="s">
        <v>43</v>
      </c>
    </row>
    <row r="1676" spans="5:5" ht="12.75" customHeight="1">
      <c r="E1676" s="30" t="s">
        <v>43</v>
      </c>
    </row>
    <row r="1677" spans="1:16" ht="12.75" customHeight="1">
      <c r="A1677" t="s">
        <v>40</v>
      </c>
      <c s="6" t="s">
        <v>411</v>
      </c>
      <c s="6" t="s">
        <v>1308</v>
      </c>
      <c t="s">
        <v>43</v>
      </c>
      <c s="24" t="s">
        <v>1335</v>
      </c>
      <c s="25" t="s">
        <v>805</v>
      </c>
      <c s="26">
        <v>1</v>
      </c>
      <c s="25">
        <v>0</v>
      </c>
      <c s="25">
        <f>ROUND(G1677*H1677,6)</f>
      </c>
      <c r="L1677" s="27">
        <v>0</v>
      </c>
      <c s="28">
        <f>ROUND(ROUND(L1677,2)*ROUND(G1677,3),2)</f>
      </c>
      <c s="25" t="s">
        <v>150</v>
      </c>
      <c>
        <f>(M1677*21)/100</f>
      </c>
      <c t="s">
        <v>47</v>
      </c>
    </row>
    <row r="1678" spans="1:5" ht="12.75" customHeight="1">
      <c r="A1678" s="29" t="s">
        <v>48</v>
      </c>
      <c r="E1678" s="30" t="s">
        <v>1335</v>
      </c>
    </row>
    <row r="1679" spans="1:5" ht="12.75" customHeight="1">
      <c r="A1679" s="29" t="s">
        <v>49</v>
      </c>
      <c r="E1679" s="31" t="s">
        <v>43</v>
      </c>
    </row>
    <row r="1680" spans="5:5" ht="12.75" customHeight="1">
      <c r="E1680" s="30" t="s">
        <v>43</v>
      </c>
    </row>
    <row r="1681" spans="1:16" ht="12.75" customHeight="1">
      <c r="A1681" t="s">
        <v>40</v>
      </c>
      <c s="6" t="s">
        <v>464</v>
      </c>
      <c s="6" t="s">
        <v>1310</v>
      </c>
      <c t="s">
        <v>43</v>
      </c>
      <c s="24" t="s">
        <v>1311</v>
      </c>
      <c s="25" t="s">
        <v>805</v>
      </c>
      <c s="26">
        <v>3</v>
      </c>
      <c s="25">
        <v>0</v>
      </c>
      <c s="25">
        <f>ROUND(G1681*H1681,6)</f>
      </c>
      <c r="L1681" s="27">
        <v>0</v>
      </c>
      <c s="28">
        <f>ROUND(ROUND(L1681,2)*ROUND(G1681,3),2)</f>
      </c>
      <c s="25" t="s">
        <v>150</v>
      </c>
      <c>
        <f>(M1681*21)/100</f>
      </c>
      <c t="s">
        <v>47</v>
      </c>
    </row>
    <row r="1682" spans="1:5" ht="12.75" customHeight="1">
      <c r="A1682" s="29" t="s">
        <v>48</v>
      </c>
      <c r="E1682" s="30" t="s">
        <v>1311</v>
      </c>
    </row>
    <row r="1683" spans="1:5" ht="12.75" customHeight="1">
      <c r="A1683" s="29" t="s">
        <v>49</v>
      </c>
      <c r="E1683" s="31" t="s">
        <v>43</v>
      </c>
    </row>
    <row r="1684" spans="5:5" ht="12.75" customHeight="1">
      <c r="E1684" s="30" t="s">
        <v>43</v>
      </c>
    </row>
    <row r="1685" spans="1:13" ht="12.75" customHeight="1">
      <c r="A1685" t="s">
        <v>37</v>
      </c>
      <c r="C1685" s="7" t="s">
        <v>1336</v>
      </c>
      <c r="E1685" s="32" t="s">
        <v>1337</v>
      </c>
      <c r="J1685" s="28">
        <f>0</f>
      </c>
      <c s="28">
        <f>0</f>
      </c>
      <c s="28">
        <f>0+L1686+L1690+L1694+L1698+L1702+L1706+L1710+L1714+L1718</f>
      </c>
      <c s="28">
        <f>0+M1686+M1690+M1694+M1698+M1702+M1706+M1710+M1714+M1718</f>
      </c>
    </row>
    <row r="1686" spans="1:16" ht="12.75" customHeight="1">
      <c r="A1686" t="s">
        <v>40</v>
      </c>
      <c s="6" t="s">
        <v>370</v>
      </c>
      <c s="6" t="s">
        <v>41</v>
      </c>
      <c t="s">
        <v>43</v>
      </c>
      <c s="24" t="s">
        <v>1297</v>
      </c>
      <c s="25" t="s">
        <v>805</v>
      </c>
      <c s="26">
        <v>1</v>
      </c>
      <c s="25">
        <v>0</v>
      </c>
      <c s="25">
        <f>ROUND(G1686*H1686,6)</f>
      </c>
      <c r="L1686" s="27">
        <v>0</v>
      </c>
      <c s="28">
        <f>ROUND(ROUND(L1686,2)*ROUND(G1686,3),2)</f>
      </c>
      <c s="25" t="s">
        <v>150</v>
      </c>
      <c>
        <f>(M1686*21)/100</f>
      </c>
      <c t="s">
        <v>47</v>
      </c>
    </row>
    <row r="1687" spans="1:5" ht="12.75" customHeight="1">
      <c r="A1687" s="29" t="s">
        <v>48</v>
      </c>
      <c r="E1687" s="30" t="s">
        <v>1297</v>
      </c>
    </row>
    <row r="1688" spans="1:5" ht="12.75" customHeight="1">
      <c r="A1688" s="29" t="s">
        <v>49</v>
      </c>
      <c r="E1688" s="31" t="s">
        <v>43</v>
      </c>
    </row>
    <row r="1689" spans="5:5" ht="12.75" customHeight="1">
      <c r="E1689" s="30" t="s">
        <v>43</v>
      </c>
    </row>
    <row r="1690" spans="1:16" ht="12.75" customHeight="1">
      <c r="A1690" t="s">
        <v>40</v>
      </c>
      <c s="6" t="s">
        <v>374</v>
      </c>
      <c s="6" t="s">
        <v>47</v>
      </c>
      <c t="s">
        <v>43</v>
      </c>
      <c s="24" t="s">
        <v>1298</v>
      </c>
      <c s="25" t="s">
        <v>805</v>
      </c>
      <c s="26">
        <v>1</v>
      </c>
      <c s="25">
        <v>0</v>
      </c>
      <c s="25">
        <f>ROUND(G1690*H1690,6)</f>
      </c>
      <c r="L1690" s="27">
        <v>0</v>
      </c>
      <c s="28">
        <f>ROUND(ROUND(L1690,2)*ROUND(G1690,3),2)</f>
      </c>
      <c s="25" t="s">
        <v>150</v>
      </c>
      <c>
        <f>(M1690*21)/100</f>
      </c>
      <c t="s">
        <v>47</v>
      </c>
    </row>
    <row r="1691" spans="1:5" ht="12.75" customHeight="1">
      <c r="A1691" s="29" t="s">
        <v>48</v>
      </c>
      <c r="E1691" s="30" t="s">
        <v>1298</v>
      </c>
    </row>
    <row r="1692" spans="1:5" ht="12.75" customHeight="1">
      <c r="A1692" s="29" t="s">
        <v>49</v>
      </c>
      <c r="E1692" s="31" t="s">
        <v>43</v>
      </c>
    </row>
    <row r="1693" spans="5:5" ht="12.75" customHeight="1">
      <c r="E1693" s="30" t="s">
        <v>43</v>
      </c>
    </row>
    <row r="1694" spans="1:16" ht="12.75" customHeight="1">
      <c r="A1694" t="s">
        <v>40</v>
      </c>
      <c s="6" t="s">
        <v>377</v>
      </c>
      <c s="6" t="s">
        <v>54</v>
      </c>
      <c t="s">
        <v>43</v>
      </c>
      <c s="24" t="s">
        <v>1299</v>
      </c>
      <c s="25" t="s">
        <v>805</v>
      </c>
      <c s="26">
        <v>1</v>
      </c>
      <c s="25">
        <v>0</v>
      </c>
      <c s="25">
        <f>ROUND(G1694*H1694,6)</f>
      </c>
      <c r="L1694" s="27">
        <v>0</v>
      </c>
      <c s="28">
        <f>ROUND(ROUND(L1694,2)*ROUND(G1694,3),2)</f>
      </c>
      <c s="25" t="s">
        <v>150</v>
      </c>
      <c>
        <f>(M1694*21)/100</f>
      </c>
      <c t="s">
        <v>47</v>
      </c>
    </row>
    <row r="1695" spans="1:5" ht="12.75" customHeight="1">
      <c r="A1695" s="29" t="s">
        <v>48</v>
      </c>
      <c r="E1695" s="30" t="s">
        <v>1299</v>
      </c>
    </row>
    <row r="1696" spans="1:5" ht="12.75" customHeight="1">
      <c r="A1696" s="29" t="s">
        <v>49</v>
      </c>
      <c r="E1696" s="31" t="s">
        <v>43</v>
      </c>
    </row>
    <row r="1697" spans="5:5" ht="12.75" customHeight="1">
      <c r="E1697" s="30" t="s">
        <v>43</v>
      </c>
    </row>
    <row r="1698" spans="1:16" ht="12.75" customHeight="1">
      <c r="A1698" t="s">
        <v>40</v>
      </c>
      <c s="6" t="s">
        <v>354</v>
      </c>
      <c s="6" t="s">
        <v>1300</v>
      </c>
      <c t="s">
        <v>43</v>
      </c>
      <c s="24" t="s">
        <v>1301</v>
      </c>
      <c s="25" t="s">
        <v>805</v>
      </c>
      <c s="26">
        <v>1</v>
      </c>
      <c s="25">
        <v>0</v>
      </c>
      <c s="25">
        <f>ROUND(G1698*H1698,6)</f>
      </c>
      <c r="L1698" s="27">
        <v>0</v>
      </c>
      <c s="28">
        <f>ROUND(ROUND(L1698,2)*ROUND(G1698,3),2)</f>
      </c>
      <c s="25" t="s">
        <v>150</v>
      </c>
      <c>
        <f>(M1698*21)/100</f>
      </c>
      <c t="s">
        <v>47</v>
      </c>
    </row>
    <row r="1699" spans="1:5" ht="12.75" customHeight="1">
      <c r="A1699" s="29" t="s">
        <v>48</v>
      </c>
      <c r="E1699" s="30" t="s">
        <v>1301</v>
      </c>
    </row>
    <row r="1700" spans="1:5" ht="12.75" customHeight="1">
      <c r="A1700" s="29" t="s">
        <v>49</v>
      </c>
      <c r="E1700" s="31" t="s">
        <v>43</v>
      </c>
    </row>
    <row r="1701" spans="5:5" ht="12.75" customHeight="1">
      <c r="E1701" s="30" t="s">
        <v>43</v>
      </c>
    </row>
    <row r="1702" spans="1:16" ht="12.75" customHeight="1">
      <c r="A1702" t="s">
        <v>40</v>
      </c>
      <c s="6" t="s">
        <v>359</v>
      </c>
      <c s="6" t="s">
        <v>1302</v>
      </c>
      <c t="s">
        <v>43</v>
      </c>
      <c s="24" t="s">
        <v>1303</v>
      </c>
      <c s="25" t="s">
        <v>805</v>
      </c>
      <c s="26">
        <v>12</v>
      </c>
      <c s="25">
        <v>0</v>
      </c>
      <c s="25">
        <f>ROUND(G1702*H1702,6)</f>
      </c>
      <c r="L1702" s="27">
        <v>0</v>
      </c>
      <c s="28">
        <f>ROUND(ROUND(L1702,2)*ROUND(G1702,3),2)</f>
      </c>
      <c s="25" t="s">
        <v>150</v>
      </c>
      <c>
        <f>(M1702*21)/100</f>
      </c>
      <c t="s">
        <v>47</v>
      </c>
    </row>
    <row r="1703" spans="1:5" ht="12.75" customHeight="1">
      <c r="A1703" s="29" t="s">
        <v>48</v>
      </c>
      <c r="E1703" s="30" t="s">
        <v>1303</v>
      </c>
    </row>
    <row r="1704" spans="1:5" ht="12.75" customHeight="1">
      <c r="A1704" s="29" t="s">
        <v>49</v>
      </c>
      <c r="E1704" s="31" t="s">
        <v>43</v>
      </c>
    </row>
    <row r="1705" spans="5:5" ht="12.75" customHeight="1">
      <c r="E1705" s="30" t="s">
        <v>43</v>
      </c>
    </row>
    <row r="1706" spans="1:16" ht="12.75" customHeight="1">
      <c r="A1706" t="s">
        <v>40</v>
      </c>
      <c s="6" t="s">
        <v>365</v>
      </c>
      <c s="6" t="s">
        <v>1304</v>
      </c>
      <c t="s">
        <v>43</v>
      </c>
      <c s="24" t="s">
        <v>1305</v>
      </c>
      <c s="25" t="s">
        <v>805</v>
      </c>
      <c s="26">
        <v>11</v>
      </c>
      <c s="25">
        <v>0</v>
      </c>
      <c s="25">
        <f>ROUND(G1706*H1706,6)</f>
      </c>
      <c r="L1706" s="27">
        <v>0</v>
      </c>
      <c s="28">
        <f>ROUND(ROUND(L1706,2)*ROUND(G1706,3),2)</f>
      </c>
      <c s="25" t="s">
        <v>150</v>
      </c>
      <c>
        <f>(M1706*21)/100</f>
      </c>
      <c t="s">
        <v>47</v>
      </c>
    </row>
    <row r="1707" spans="1:5" ht="12.75" customHeight="1">
      <c r="A1707" s="29" t="s">
        <v>48</v>
      </c>
      <c r="E1707" s="30" t="s">
        <v>1305</v>
      </c>
    </row>
    <row r="1708" spans="1:5" ht="12.75" customHeight="1">
      <c r="A1708" s="29" t="s">
        <v>49</v>
      </c>
      <c r="E1708" s="31" t="s">
        <v>43</v>
      </c>
    </row>
    <row r="1709" spans="5:5" ht="12.75" customHeight="1">
      <c r="E1709" s="30" t="s">
        <v>43</v>
      </c>
    </row>
    <row r="1710" spans="1:16" ht="12.75" customHeight="1">
      <c r="A1710" t="s">
        <v>40</v>
      </c>
      <c s="6" t="s">
        <v>351</v>
      </c>
      <c s="6" t="s">
        <v>1306</v>
      </c>
      <c t="s">
        <v>43</v>
      </c>
      <c s="24" t="s">
        <v>1307</v>
      </c>
      <c s="25" t="s">
        <v>805</v>
      </c>
      <c s="26">
        <v>1</v>
      </c>
      <c s="25">
        <v>0</v>
      </c>
      <c s="25">
        <f>ROUND(G1710*H1710,6)</f>
      </c>
      <c r="L1710" s="27">
        <v>0</v>
      </c>
      <c s="28">
        <f>ROUND(ROUND(L1710,2)*ROUND(G1710,3),2)</f>
      </c>
      <c s="25" t="s">
        <v>150</v>
      </c>
      <c>
        <f>(M1710*21)/100</f>
      </c>
      <c t="s">
        <v>47</v>
      </c>
    </row>
    <row r="1711" spans="1:5" ht="12.75" customHeight="1">
      <c r="A1711" s="29" t="s">
        <v>48</v>
      </c>
      <c r="E1711" s="30" t="s">
        <v>1307</v>
      </c>
    </row>
    <row r="1712" spans="1:5" ht="12.75" customHeight="1">
      <c r="A1712" s="29" t="s">
        <v>49</v>
      </c>
      <c r="E1712" s="31" t="s">
        <v>43</v>
      </c>
    </row>
    <row r="1713" spans="5:5" ht="12.75" customHeight="1">
      <c r="E1713" s="30" t="s">
        <v>43</v>
      </c>
    </row>
    <row r="1714" spans="1:16" ht="12.75" customHeight="1">
      <c r="A1714" t="s">
        <v>40</v>
      </c>
      <c s="6" t="s">
        <v>341</v>
      </c>
      <c s="6" t="s">
        <v>1308</v>
      </c>
      <c t="s">
        <v>43</v>
      </c>
      <c s="24" t="s">
        <v>1309</v>
      </c>
      <c s="25" t="s">
        <v>805</v>
      </c>
      <c s="26">
        <v>1</v>
      </c>
      <c s="25">
        <v>0</v>
      </c>
      <c s="25">
        <f>ROUND(G1714*H1714,6)</f>
      </c>
      <c r="L1714" s="27">
        <v>0</v>
      </c>
      <c s="28">
        <f>ROUND(ROUND(L1714,2)*ROUND(G1714,3),2)</f>
      </c>
      <c s="25" t="s">
        <v>150</v>
      </c>
      <c>
        <f>(M1714*21)/100</f>
      </c>
      <c t="s">
        <v>47</v>
      </c>
    </row>
    <row r="1715" spans="1:5" ht="12.75" customHeight="1">
      <c r="A1715" s="29" t="s">
        <v>48</v>
      </c>
      <c r="E1715" s="30" t="s">
        <v>1309</v>
      </c>
    </row>
    <row r="1716" spans="1:5" ht="12.75" customHeight="1">
      <c r="A1716" s="29" t="s">
        <v>49</v>
      </c>
      <c r="E1716" s="31" t="s">
        <v>43</v>
      </c>
    </row>
    <row r="1717" spans="5:5" ht="12.75" customHeight="1">
      <c r="E1717" s="30" t="s">
        <v>43</v>
      </c>
    </row>
    <row r="1718" spans="1:16" ht="12.75" customHeight="1">
      <c r="A1718" t="s">
        <v>40</v>
      </c>
      <c s="6" t="s">
        <v>345</v>
      </c>
      <c s="6" t="s">
        <v>1310</v>
      </c>
      <c t="s">
        <v>43</v>
      </c>
      <c s="24" t="s">
        <v>1311</v>
      </c>
      <c s="25" t="s">
        <v>805</v>
      </c>
      <c s="26">
        <v>4</v>
      </c>
      <c s="25">
        <v>0</v>
      </c>
      <c s="25">
        <f>ROUND(G1718*H1718,6)</f>
      </c>
      <c r="L1718" s="27">
        <v>0</v>
      </c>
      <c s="28">
        <f>ROUND(ROUND(L1718,2)*ROUND(G1718,3),2)</f>
      </c>
      <c s="25" t="s">
        <v>150</v>
      </c>
      <c>
        <f>(M1718*21)/100</f>
      </c>
      <c t="s">
        <v>47</v>
      </c>
    </row>
    <row r="1719" spans="1:5" ht="12.75" customHeight="1">
      <c r="A1719" s="29" t="s">
        <v>48</v>
      </c>
      <c r="E1719" s="30" t="s">
        <v>1311</v>
      </c>
    </row>
    <row r="1720" spans="1:5" ht="12.75" customHeight="1">
      <c r="A1720" s="29" t="s">
        <v>49</v>
      </c>
      <c r="E1720" s="31" t="s">
        <v>43</v>
      </c>
    </row>
    <row r="1721" spans="5:5" ht="12.75" customHeight="1">
      <c r="E1721" s="30" t="s">
        <v>43</v>
      </c>
    </row>
    <row r="1722" spans="1:13" ht="12.75" customHeight="1">
      <c r="A1722" t="s">
        <v>37</v>
      </c>
      <c r="C1722" s="7" t="s">
        <v>1338</v>
      </c>
      <c r="E1722" s="32" t="s">
        <v>1339</v>
      </c>
      <c r="J1722" s="28">
        <f>0</f>
      </c>
      <c s="28">
        <f>0</f>
      </c>
      <c s="28">
        <f>0+L1723+L1727+L1731+L1735+L1739+L1743+L1747+L1751+L1755</f>
      </c>
      <c s="28">
        <f>0+M1723+M1727+M1731+M1735+M1739+M1743+M1747+M1751+M1755</f>
      </c>
    </row>
    <row r="1723" spans="1:16" ht="12.75" customHeight="1">
      <c r="A1723" t="s">
        <v>40</v>
      </c>
      <c s="6" t="s">
        <v>275</v>
      </c>
      <c s="6" t="s">
        <v>41</v>
      </c>
      <c t="s">
        <v>43</v>
      </c>
      <c s="24" t="s">
        <v>1297</v>
      </c>
      <c s="25" t="s">
        <v>805</v>
      </c>
      <c s="26">
        <v>1</v>
      </c>
      <c s="25">
        <v>0</v>
      </c>
      <c s="25">
        <f>ROUND(G1723*H1723,6)</f>
      </c>
      <c r="L1723" s="27">
        <v>0</v>
      </c>
      <c s="28">
        <f>ROUND(ROUND(L1723,2)*ROUND(G1723,3),2)</f>
      </c>
      <c s="25" t="s">
        <v>150</v>
      </c>
      <c>
        <f>(M1723*21)/100</f>
      </c>
      <c t="s">
        <v>47</v>
      </c>
    </row>
    <row r="1724" spans="1:5" ht="12.75" customHeight="1">
      <c r="A1724" s="29" t="s">
        <v>48</v>
      </c>
      <c r="E1724" s="30" t="s">
        <v>1297</v>
      </c>
    </row>
    <row r="1725" spans="1:5" ht="12.75" customHeight="1">
      <c r="A1725" s="29" t="s">
        <v>49</v>
      </c>
      <c r="E1725" s="31" t="s">
        <v>43</v>
      </c>
    </row>
    <row r="1726" spans="5:5" ht="12.75" customHeight="1">
      <c r="E1726" s="30" t="s">
        <v>43</v>
      </c>
    </row>
    <row r="1727" spans="1:16" ht="12.75" customHeight="1">
      <c r="A1727" t="s">
        <v>40</v>
      </c>
      <c s="6" t="s">
        <v>278</v>
      </c>
      <c s="6" t="s">
        <v>47</v>
      </c>
      <c t="s">
        <v>43</v>
      </c>
      <c s="24" t="s">
        <v>1298</v>
      </c>
      <c s="25" t="s">
        <v>805</v>
      </c>
      <c s="26">
        <v>1</v>
      </c>
      <c s="25">
        <v>0</v>
      </c>
      <c s="25">
        <f>ROUND(G1727*H1727,6)</f>
      </c>
      <c r="L1727" s="27">
        <v>0</v>
      </c>
      <c s="28">
        <f>ROUND(ROUND(L1727,2)*ROUND(G1727,3),2)</f>
      </c>
      <c s="25" t="s">
        <v>150</v>
      </c>
      <c>
        <f>(M1727*21)/100</f>
      </c>
      <c t="s">
        <v>47</v>
      </c>
    </row>
    <row r="1728" spans="1:5" ht="12.75" customHeight="1">
      <c r="A1728" s="29" t="s">
        <v>48</v>
      </c>
      <c r="E1728" s="30" t="s">
        <v>1298</v>
      </c>
    </row>
    <row r="1729" spans="1:5" ht="12.75" customHeight="1">
      <c r="A1729" s="29" t="s">
        <v>49</v>
      </c>
      <c r="E1729" s="31" t="s">
        <v>43</v>
      </c>
    </row>
    <row r="1730" spans="5:5" ht="12.75" customHeight="1">
      <c r="E1730" s="30" t="s">
        <v>43</v>
      </c>
    </row>
    <row r="1731" spans="1:16" ht="12.75" customHeight="1">
      <c r="A1731" t="s">
        <v>40</v>
      </c>
      <c s="6" t="s">
        <v>307</v>
      </c>
      <c s="6" t="s">
        <v>54</v>
      </c>
      <c t="s">
        <v>43</v>
      </c>
      <c s="24" t="s">
        <v>1299</v>
      </c>
      <c s="25" t="s">
        <v>805</v>
      </c>
      <c s="26">
        <v>1</v>
      </c>
      <c s="25">
        <v>0</v>
      </c>
      <c s="25">
        <f>ROUND(G1731*H1731,6)</f>
      </c>
      <c r="L1731" s="27">
        <v>0</v>
      </c>
      <c s="28">
        <f>ROUND(ROUND(L1731,2)*ROUND(G1731,3),2)</f>
      </c>
      <c s="25" t="s">
        <v>150</v>
      </c>
      <c>
        <f>(M1731*21)/100</f>
      </c>
      <c t="s">
        <v>47</v>
      </c>
    </row>
    <row r="1732" spans="1:5" ht="12.75" customHeight="1">
      <c r="A1732" s="29" t="s">
        <v>48</v>
      </c>
      <c r="E1732" s="30" t="s">
        <v>1299</v>
      </c>
    </row>
    <row r="1733" spans="1:5" ht="12.75" customHeight="1">
      <c r="A1733" s="29" t="s">
        <v>49</v>
      </c>
      <c r="E1733" s="31" t="s">
        <v>43</v>
      </c>
    </row>
    <row r="1734" spans="5:5" ht="12.75" customHeight="1">
      <c r="E1734" s="30" t="s">
        <v>43</v>
      </c>
    </row>
    <row r="1735" spans="1:16" ht="12.75" customHeight="1">
      <c r="A1735" t="s">
        <v>40</v>
      </c>
      <c s="6" t="s">
        <v>297</v>
      </c>
      <c s="6" t="s">
        <v>1300</v>
      </c>
      <c t="s">
        <v>43</v>
      </c>
      <c s="24" t="s">
        <v>1301</v>
      </c>
      <c s="25" t="s">
        <v>805</v>
      </c>
      <c s="26">
        <v>1</v>
      </c>
      <c s="25">
        <v>0</v>
      </c>
      <c s="25">
        <f>ROUND(G1735*H1735,6)</f>
      </c>
      <c r="L1735" s="27">
        <v>0</v>
      </c>
      <c s="28">
        <f>ROUND(ROUND(L1735,2)*ROUND(G1735,3),2)</f>
      </c>
      <c s="25" t="s">
        <v>150</v>
      </c>
      <c>
        <f>(M1735*21)/100</f>
      </c>
      <c t="s">
        <v>47</v>
      </c>
    </row>
    <row r="1736" spans="1:5" ht="12.75" customHeight="1">
      <c r="A1736" s="29" t="s">
        <v>48</v>
      </c>
      <c r="E1736" s="30" t="s">
        <v>1301</v>
      </c>
    </row>
    <row r="1737" spans="1:5" ht="12.75" customHeight="1">
      <c r="A1737" s="29" t="s">
        <v>49</v>
      </c>
      <c r="E1737" s="31" t="s">
        <v>43</v>
      </c>
    </row>
    <row r="1738" spans="5:5" ht="12.75" customHeight="1">
      <c r="E1738" s="30" t="s">
        <v>43</v>
      </c>
    </row>
    <row r="1739" spans="1:16" ht="12.75" customHeight="1">
      <c r="A1739" t="s">
        <v>40</v>
      </c>
      <c s="6" t="s">
        <v>302</v>
      </c>
      <c s="6" t="s">
        <v>1302</v>
      </c>
      <c t="s">
        <v>43</v>
      </c>
      <c s="24" t="s">
        <v>1303</v>
      </c>
      <c s="25" t="s">
        <v>805</v>
      </c>
      <c s="26">
        <v>12</v>
      </c>
      <c s="25">
        <v>0</v>
      </c>
      <c s="25">
        <f>ROUND(G1739*H1739,6)</f>
      </c>
      <c r="L1739" s="27">
        <v>0</v>
      </c>
      <c s="28">
        <f>ROUND(ROUND(L1739,2)*ROUND(G1739,3),2)</f>
      </c>
      <c s="25" t="s">
        <v>150</v>
      </c>
      <c>
        <f>(M1739*21)/100</f>
      </c>
      <c t="s">
        <v>47</v>
      </c>
    </row>
    <row r="1740" spans="1:5" ht="12.75" customHeight="1">
      <c r="A1740" s="29" t="s">
        <v>48</v>
      </c>
      <c r="E1740" s="30" t="s">
        <v>1303</v>
      </c>
    </row>
    <row r="1741" spans="1:5" ht="12.75" customHeight="1">
      <c r="A1741" s="29" t="s">
        <v>49</v>
      </c>
      <c r="E1741" s="31" t="s">
        <v>43</v>
      </c>
    </row>
    <row r="1742" spans="5:5" ht="12.75" customHeight="1">
      <c r="E1742" s="30" t="s">
        <v>43</v>
      </c>
    </row>
    <row r="1743" spans="1:16" ht="12.75" customHeight="1">
      <c r="A1743" t="s">
        <v>40</v>
      </c>
      <c s="6" t="s">
        <v>280</v>
      </c>
      <c s="6" t="s">
        <v>1304</v>
      </c>
      <c t="s">
        <v>43</v>
      </c>
      <c s="24" t="s">
        <v>1305</v>
      </c>
      <c s="25" t="s">
        <v>805</v>
      </c>
      <c s="26">
        <v>11</v>
      </c>
      <c s="25">
        <v>0</v>
      </c>
      <c s="25">
        <f>ROUND(G1743*H1743,6)</f>
      </c>
      <c r="L1743" s="27">
        <v>0</v>
      </c>
      <c s="28">
        <f>ROUND(ROUND(L1743,2)*ROUND(G1743,3),2)</f>
      </c>
      <c s="25" t="s">
        <v>150</v>
      </c>
      <c>
        <f>(M1743*21)/100</f>
      </c>
      <c t="s">
        <v>47</v>
      </c>
    </row>
    <row r="1744" spans="1:5" ht="12.75" customHeight="1">
      <c r="A1744" s="29" t="s">
        <v>48</v>
      </c>
      <c r="E1744" s="30" t="s">
        <v>1305</v>
      </c>
    </row>
    <row r="1745" spans="1:5" ht="12.75" customHeight="1">
      <c r="A1745" s="29" t="s">
        <v>49</v>
      </c>
      <c r="E1745" s="31" t="s">
        <v>43</v>
      </c>
    </row>
    <row r="1746" spans="5:5" ht="12.75" customHeight="1">
      <c r="E1746" s="30" t="s">
        <v>43</v>
      </c>
    </row>
    <row r="1747" spans="1:16" ht="12.75" customHeight="1">
      <c r="A1747" t="s">
        <v>40</v>
      </c>
      <c s="6" t="s">
        <v>283</v>
      </c>
      <c s="6" t="s">
        <v>1306</v>
      </c>
      <c t="s">
        <v>43</v>
      </c>
      <c s="24" t="s">
        <v>1307</v>
      </c>
      <c s="25" t="s">
        <v>805</v>
      </c>
      <c s="26">
        <v>1</v>
      </c>
      <c s="25">
        <v>0</v>
      </c>
      <c s="25">
        <f>ROUND(G1747*H1747,6)</f>
      </c>
      <c r="L1747" s="27">
        <v>0</v>
      </c>
      <c s="28">
        <f>ROUND(ROUND(L1747,2)*ROUND(G1747,3),2)</f>
      </c>
      <c s="25" t="s">
        <v>150</v>
      </c>
      <c>
        <f>(M1747*21)/100</f>
      </c>
      <c t="s">
        <v>47</v>
      </c>
    </row>
    <row r="1748" spans="1:5" ht="12.75" customHeight="1">
      <c r="A1748" s="29" t="s">
        <v>48</v>
      </c>
      <c r="E1748" s="30" t="s">
        <v>1307</v>
      </c>
    </row>
    <row r="1749" spans="1:5" ht="12.75" customHeight="1">
      <c r="A1749" s="29" t="s">
        <v>49</v>
      </c>
      <c r="E1749" s="31" t="s">
        <v>43</v>
      </c>
    </row>
    <row r="1750" spans="5:5" ht="12.75" customHeight="1">
      <c r="E1750" s="30" t="s">
        <v>43</v>
      </c>
    </row>
    <row r="1751" spans="1:16" ht="12.75" customHeight="1">
      <c r="A1751" t="s">
        <v>40</v>
      </c>
      <c s="6" t="s">
        <v>272</v>
      </c>
      <c s="6" t="s">
        <v>1308</v>
      </c>
      <c t="s">
        <v>43</v>
      </c>
      <c s="24" t="s">
        <v>1309</v>
      </c>
      <c s="25" t="s">
        <v>805</v>
      </c>
      <c s="26">
        <v>1</v>
      </c>
      <c s="25">
        <v>0</v>
      </c>
      <c s="25">
        <f>ROUND(G1751*H1751,6)</f>
      </c>
      <c r="L1751" s="27">
        <v>0</v>
      </c>
      <c s="28">
        <f>ROUND(ROUND(L1751,2)*ROUND(G1751,3),2)</f>
      </c>
      <c s="25" t="s">
        <v>150</v>
      </c>
      <c>
        <f>(M1751*21)/100</f>
      </c>
      <c t="s">
        <v>47</v>
      </c>
    </row>
    <row r="1752" spans="1:5" ht="12.75" customHeight="1">
      <c r="A1752" s="29" t="s">
        <v>48</v>
      </c>
      <c r="E1752" s="30" t="s">
        <v>1309</v>
      </c>
    </row>
    <row r="1753" spans="1:5" ht="12.75" customHeight="1">
      <c r="A1753" s="29" t="s">
        <v>49</v>
      </c>
      <c r="E1753" s="31" t="s">
        <v>43</v>
      </c>
    </row>
    <row r="1754" spans="5:5" ht="12.75" customHeight="1">
      <c r="E1754" s="30" t="s">
        <v>43</v>
      </c>
    </row>
    <row r="1755" spans="1:16" ht="12.75" customHeight="1">
      <c r="A1755" t="s">
        <v>40</v>
      </c>
      <c s="6" t="s">
        <v>292</v>
      </c>
      <c s="6" t="s">
        <v>1310</v>
      </c>
      <c t="s">
        <v>43</v>
      </c>
      <c s="24" t="s">
        <v>1311</v>
      </c>
      <c s="25" t="s">
        <v>805</v>
      </c>
      <c s="26">
        <v>4</v>
      </c>
      <c s="25">
        <v>0</v>
      </c>
      <c s="25">
        <f>ROUND(G1755*H1755,6)</f>
      </c>
      <c r="L1755" s="27">
        <v>0</v>
      </c>
      <c s="28">
        <f>ROUND(ROUND(L1755,2)*ROUND(G1755,3),2)</f>
      </c>
      <c s="25" t="s">
        <v>150</v>
      </c>
      <c>
        <f>(M1755*21)/100</f>
      </c>
      <c t="s">
        <v>47</v>
      </c>
    </row>
    <row r="1756" spans="1:5" ht="12.75" customHeight="1">
      <c r="A1756" s="29" t="s">
        <v>48</v>
      </c>
      <c r="E1756" s="30" t="s">
        <v>1311</v>
      </c>
    </row>
    <row r="1757" spans="1:5" ht="12.75" customHeight="1">
      <c r="A1757" s="29" t="s">
        <v>49</v>
      </c>
      <c r="E1757" s="31" t="s">
        <v>43</v>
      </c>
    </row>
    <row r="1758" spans="5:5" ht="12.75" customHeight="1">
      <c r="E1758" s="30" t="s">
        <v>43</v>
      </c>
    </row>
    <row r="1759" spans="1:13" ht="12.75" customHeight="1">
      <c r="A1759" t="s">
        <v>37</v>
      </c>
      <c r="C1759" s="7" t="s">
        <v>1340</v>
      </c>
      <c r="E1759" s="32" t="s">
        <v>1341</v>
      </c>
      <c r="J1759" s="28">
        <f>0</f>
      </c>
      <c s="28">
        <f>0</f>
      </c>
      <c s="28">
        <f>0+L1760+L1764+L1768+L1772+L1776+L1780+L1784+L1788+L1792</f>
      </c>
      <c s="28">
        <f>0+M1760+M1764+M1768+M1772+M1776+M1780+M1784+M1788+M1792</f>
      </c>
    </row>
    <row r="1760" spans="1:16" ht="12.75" customHeight="1">
      <c r="A1760" t="s">
        <v>40</v>
      </c>
      <c s="6" t="s">
        <v>454</v>
      </c>
      <c s="6" t="s">
        <v>41</v>
      </c>
      <c t="s">
        <v>43</v>
      </c>
      <c s="24" t="s">
        <v>1297</v>
      </c>
      <c s="25" t="s">
        <v>805</v>
      </c>
      <c s="26">
        <v>1</v>
      </c>
      <c s="25">
        <v>0</v>
      </c>
      <c s="25">
        <f>ROUND(G1760*H1760,6)</f>
      </c>
      <c r="L1760" s="27">
        <v>0</v>
      </c>
      <c s="28">
        <f>ROUND(ROUND(L1760,2)*ROUND(G1760,3),2)</f>
      </c>
      <c s="25" t="s">
        <v>150</v>
      </c>
      <c>
        <f>(M1760*21)/100</f>
      </c>
      <c t="s">
        <v>47</v>
      </c>
    </row>
    <row r="1761" spans="1:5" ht="12.75" customHeight="1">
      <c r="A1761" s="29" t="s">
        <v>48</v>
      </c>
      <c r="E1761" s="30" t="s">
        <v>1297</v>
      </c>
    </row>
    <row r="1762" spans="1:5" ht="12.75" customHeight="1">
      <c r="A1762" s="29" t="s">
        <v>49</v>
      </c>
      <c r="E1762" s="31" t="s">
        <v>43</v>
      </c>
    </row>
    <row r="1763" spans="5:5" ht="12.75" customHeight="1">
      <c r="E1763" s="30" t="s">
        <v>43</v>
      </c>
    </row>
    <row r="1764" spans="1:16" ht="12.75" customHeight="1">
      <c r="A1764" t="s">
        <v>40</v>
      </c>
      <c s="6" t="s">
        <v>408</v>
      </c>
      <c s="6" t="s">
        <v>47</v>
      </c>
      <c t="s">
        <v>43</v>
      </c>
      <c s="24" t="s">
        <v>1298</v>
      </c>
      <c s="25" t="s">
        <v>805</v>
      </c>
      <c s="26">
        <v>1</v>
      </c>
      <c s="25">
        <v>0</v>
      </c>
      <c s="25">
        <f>ROUND(G1764*H1764,6)</f>
      </c>
      <c r="L1764" s="27">
        <v>0</v>
      </c>
      <c s="28">
        <f>ROUND(ROUND(L1764,2)*ROUND(G1764,3),2)</f>
      </c>
      <c s="25" t="s">
        <v>150</v>
      </c>
      <c>
        <f>(M1764*21)/100</f>
      </c>
      <c t="s">
        <v>47</v>
      </c>
    </row>
    <row r="1765" spans="1:5" ht="12.75" customHeight="1">
      <c r="A1765" s="29" t="s">
        <v>48</v>
      </c>
      <c r="E1765" s="30" t="s">
        <v>1298</v>
      </c>
    </row>
    <row r="1766" spans="1:5" ht="12.75" customHeight="1">
      <c r="A1766" s="29" t="s">
        <v>49</v>
      </c>
      <c r="E1766" s="31" t="s">
        <v>43</v>
      </c>
    </row>
    <row r="1767" spans="5:5" ht="12.75" customHeight="1">
      <c r="E1767" s="30" t="s">
        <v>43</v>
      </c>
    </row>
    <row r="1768" spans="1:16" ht="12.75" customHeight="1">
      <c r="A1768" t="s">
        <v>40</v>
      </c>
      <c s="6" t="s">
        <v>459</v>
      </c>
      <c s="6" t="s">
        <v>54</v>
      </c>
      <c t="s">
        <v>43</v>
      </c>
      <c s="24" t="s">
        <v>1299</v>
      </c>
      <c s="25" t="s">
        <v>805</v>
      </c>
      <c s="26">
        <v>1</v>
      </c>
      <c s="25">
        <v>0</v>
      </c>
      <c s="25">
        <f>ROUND(G1768*H1768,6)</f>
      </c>
      <c r="L1768" s="27">
        <v>0</v>
      </c>
      <c s="28">
        <f>ROUND(ROUND(L1768,2)*ROUND(G1768,3),2)</f>
      </c>
      <c s="25" t="s">
        <v>150</v>
      </c>
      <c>
        <f>(M1768*21)/100</f>
      </c>
      <c t="s">
        <v>47</v>
      </c>
    </row>
    <row r="1769" spans="1:5" ht="12.75" customHeight="1">
      <c r="A1769" s="29" t="s">
        <v>48</v>
      </c>
      <c r="E1769" s="30" t="s">
        <v>1299</v>
      </c>
    </row>
    <row r="1770" spans="1:5" ht="12.75" customHeight="1">
      <c r="A1770" s="29" t="s">
        <v>49</v>
      </c>
      <c r="E1770" s="31" t="s">
        <v>43</v>
      </c>
    </row>
    <row r="1771" spans="5:5" ht="12.75" customHeight="1">
      <c r="E1771" s="30" t="s">
        <v>43</v>
      </c>
    </row>
    <row r="1772" spans="1:16" ht="12.75" customHeight="1">
      <c r="A1772" t="s">
        <v>40</v>
      </c>
      <c s="6" t="s">
        <v>446</v>
      </c>
      <c s="6" t="s">
        <v>1300</v>
      </c>
      <c t="s">
        <v>43</v>
      </c>
      <c s="24" t="s">
        <v>1301</v>
      </c>
      <c s="25" t="s">
        <v>805</v>
      </c>
      <c s="26">
        <v>1</v>
      </c>
      <c s="25">
        <v>0</v>
      </c>
      <c s="25">
        <f>ROUND(G1772*H1772,6)</f>
      </c>
      <c r="L1772" s="27">
        <v>0</v>
      </c>
      <c s="28">
        <f>ROUND(ROUND(L1772,2)*ROUND(G1772,3),2)</f>
      </c>
      <c s="25" t="s">
        <v>150</v>
      </c>
      <c>
        <f>(M1772*21)/100</f>
      </c>
      <c t="s">
        <v>47</v>
      </c>
    </row>
    <row r="1773" spans="1:5" ht="12.75" customHeight="1">
      <c r="A1773" s="29" t="s">
        <v>48</v>
      </c>
      <c r="E1773" s="30" t="s">
        <v>1301</v>
      </c>
    </row>
    <row r="1774" spans="1:5" ht="12.75" customHeight="1">
      <c r="A1774" s="29" t="s">
        <v>49</v>
      </c>
      <c r="E1774" s="31" t="s">
        <v>43</v>
      </c>
    </row>
    <row r="1775" spans="5:5" ht="12.75" customHeight="1">
      <c r="E1775" s="30" t="s">
        <v>43</v>
      </c>
    </row>
    <row r="1776" spans="1:16" ht="12.75" customHeight="1">
      <c r="A1776" t="s">
        <v>40</v>
      </c>
      <c s="6" t="s">
        <v>450</v>
      </c>
      <c s="6" t="s">
        <v>1302</v>
      </c>
      <c t="s">
        <v>43</v>
      </c>
      <c s="24" t="s">
        <v>1303</v>
      </c>
      <c s="25" t="s">
        <v>805</v>
      </c>
      <c s="26">
        <v>4</v>
      </c>
      <c s="25">
        <v>0</v>
      </c>
      <c s="25">
        <f>ROUND(G1776*H1776,6)</f>
      </c>
      <c r="L1776" s="27">
        <v>0</v>
      </c>
      <c s="28">
        <f>ROUND(ROUND(L1776,2)*ROUND(G1776,3),2)</f>
      </c>
      <c s="25" t="s">
        <v>150</v>
      </c>
      <c>
        <f>(M1776*21)/100</f>
      </c>
      <c t="s">
        <v>47</v>
      </c>
    </row>
    <row r="1777" spans="1:5" ht="12.75" customHeight="1">
      <c r="A1777" s="29" t="s">
        <v>48</v>
      </c>
      <c r="E1777" s="30" t="s">
        <v>1303</v>
      </c>
    </row>
    <row r="1778" spans="1:5" ht="12.75" customHeight="1">
      <c r="A1778" s="29" t="s">
        <v>49</v>
      </c>
      <c r="E1778" s="31" t="s">
        <v>43</v>
      </c>
    </row>
    <row r="1779" spans="5:5" ht="12.75" customHeight="1">
      <c r="E1779" s="30" t="s">
        <v>43</v>
      </c>
    </row>
    <row r="1780" spans="1:16" ht="12.75" customHeight="1">
      <c r="A1780" t="s">
        <v>40</v>
      </c>
      <c s="6" t="s">
        <v>407</v>
      </c>
      <c s="6" t="s">
        <v>1304</v>
      </c>
      <c t="s">
        <v>43</v>
      </c>
      <c s="24" t="s">
        <v>1305</v>
      </c>
      <c s="25" t="s">
        <v>805</v>
      </c>
      <c s="26">
        <v>4</v>
      </c>
      <c s="25">
        <v>0</v>
      </c>
      <c s="25">
        <f>ROUND(G1780*H1780,6)</f>
      </c>
      <c r="L1780" s="27">
        <v>0</v>
      </c>
      <c s="28">
        <f>ROUND(ROUND(L1780,2)*ROUND(G1780,3),2)</f>
      </c>
      <c s="25" t="s">
        <v>150</v>
      </c>
      <c>
        <f>(M1780*21)/100</f>
      </c>
      <c t="s">
        <v>47</v>
      </c>
    </row>
    <row r="1781" spans="1:5" ht="12.75" customHeight="1">
      <c r="A1781" s="29" t="s">
        <v>48</v>
      </c>
      <c r="E1781" s="30" t="s">
        <v>1305</v>
      </c>
    </row>
    <row r="1782" spans="1:5" ht="12.75" customHeight="1">
      <c r="A1782" s="29" t="s">
        <v>49</v>
      </c>
      <c r="E1782" s="31" t="s">
        <v>43</v>
      </c>
    </row>
    <row r="1783" spans="5:5" ht="12.75" customHeight="1">
      <c r="E1783" s="30" t="s">
        <v>43</v>
      </c>
    </row>
    <row r="1784" spans="1:16" ht="12.75" customHeight="1">
      <c r="A1784" t="s">
        <v>40</v>
      </c>
      <c s="6" t="s">
        <v>404</v>
      </c>
      <c s="6" t="s">
        <v>1306</v>
      </c>
      <c t="s">
        <v>43</v>
      </c>
      <c s="24" t="s">
        <v>1307</v>
      </c>
      <c s="25" t="s">
        <v>805</v>
      </c>
      <c s="26">
        <v>1</v>
      </c>
      <c s="25">
        <v>0</v>
      </c>
      <c s="25">
        <f>ROUND(G1784*H1784,6)</f>
      </c>
      <c r="L1784" s="27">
        <v>0</v>
      </c>
      <c s="28">
        <f>ROUND(ROUND(L1784,2)*ROUND(G1784,3),2)</f>
      </c>
      <c s="25" t="s">
        <v>150</v>
      </c>
      <c>
        <f>(M1784*21)/100</f>
      </c>
      <c t="s">
        <v>47</v>
      </c>
    </row>
    <row r="1785" spans="1:5" ht="12.75" customHeight="1">
      <c r="A1785" s="29" t="s">
        <v>48</v>
      </c>
      <c r="E1785" s="30" t="s">
        <v>1307</v>
      </c>
    </row>
    <row r="1786" spans="1:5" ht="12.75" customHeight="1">
      <c r="A1786" s="29" t="s">
        <v>49</v>
      </c>
      <c r="E1786" s="31" t="s">
        <v>43</v>
      </c>
    </row>
    <row r="1787" spans="5:5" ht="12.75" customHeight="1">
      <c r="E1787" s="30" t="s">
        <v>43</v>
      </c>
    </row>
    <row r="1788" spans="1:16" ht="12.75" customHeight="1">
      <c r="A1788" t="s">
        <v>40</v>
      </c>
      <c s="6" t="s">
        <v>438</v>
      </c>
      <c s="6" t="s">
        <v>1308</v>
      </c>
      <c t="s">
        <v>43</v>
      </c>
      <c s="24" t="s">
        <v>1335</v>
      </c>
      <c s="25" t="s">
        <v>805</v>
      </c>
      <c s="26">
        <v>1</v>
      </c>
      <c s="25">
        <v>0</v>
      </c>
      <c s="25">
        <f>ROUND(G1788*H1788,6)</f>
      </c>
      <c r="L1788" s="27">
        <v>0</v>
      </c>
      <c s="28">
        <f>ROUND(ROUND(L1788,2)*ROUND(G1788,3),2)</f>
      </c>
      <c s="25" t="s">
        <v>150</v>
      </c>
      <c>
        <f>(M1788*21)/100</f>
      </c>
      <c t="s">
        <v>47</v>
      </c>
    </row>
    <row r="1789" spans="1:5" ht="12.75" customHeight="1">
      <c r="A1789" s="29" t="s">
        <v>48</v>
      </c>
      <c r="E1789" s="30" t="s">
        <v>1335</v>
      </c>
    </row>
    <row r="1790" spans="1:5" ht="12.75" customHeight="1">
      <c r="A1790" s="29" t="s">
        <v>49</v>
      </c>
      <c r="E1790" s="31" t="s">
        <v>43</v>
      </c>
    </row>
    <row r="1791" spans="5:5" ht="12.75" customHeight="1">
      <c r="E1791" s="30" t="s">
        <v>43</v>
      </c>
    </row>
    <row r="1792" spans="1:16" ht="12.75" customHeight="1">
      <c r="A1792" t="s">
        <v>40</v>
      </c>
      <c s="6" t="s">
        <v>442</v>
      </c>
      <c s="6" t="s">
        <v>1310</v>
      </c>
      <c t="s">
        <v>43</v>
      </c>
      <c s="24" t="s">
        <v>1311</v>
      </c>
      <c s="25" t="s">
        <v>805</v>
      </c>
      <c s="26">
        <v>3</v>
      </c>
      <c s="25">
        <v>0</v>
      </c>
      <c s="25">
        <f>ROUND(G1792*H1792,6)</f>
      </c>
      <c r="L1792" s="27">
        <v>0</v>
      </c>
      <c s="28">
        <f>ROUND(ROUND(L1792,2)*ROUND(G1792,3),2)</f>
      </c>
      <c s="25" t="s">
        <v>150</v>
      </c>
      <c>
        <f>(M1792*21)/100</f>
      </c>
      <c t="s">
        <v>47</v>
      </c>
    </row>
    <row r="1793" spans="1:5" ht="12.75" customHeight="1">
      <c r="A1793" s="29" t="s">
        <v>48</v>
      </c>
      <c r="E1793" s="30" t="s">
        <v>1311</v>
      </c>
    </row>
    <row r="1794" spans="1:5" ht="12.75" customHeight="1">
      <c r="A1794" s="29" t="s">
        <v>49</v>
      </c>
      <c r="E1794" s="31" t="s">
        <v>43</v>
      </c>
    </row>
    <row r="1795" spans="5:5" ht="12.75" customHeight="1">
      <c r="E1795" s="30" t="s">
        <v>43</v>
      </c>
    </row>
    <row r="1796" spans="1:13" ht="12.75" customHeight="1">
      <c r="A1796" t="s">
        <v>37</v>
      </c>
      <c r="C1796" s="7" t="s">
        <v>86</v>
      </c>
      <c r="E1796" s="32" t="s">
        <v>87</v>
      </c>
      <c r="J1796" s="28">
        <f>0</f>
      </c>
      <c s="28">
        <f>0</f>
      </c>
      <c s="28">
        <f>0+L1797</f>
      </c>
      <c s="28">
        <f>0+M1797</f>
      </c>
    </row>
    <row r="1797" spans="1:16" ht="12.75" customHeight="1">
      <c r="A1797" t="s">
        <v>40</v>
      </c>
      <c s="6" t="s">
        <v>527</v>
      </c>
      <c s="6" t="s">
        <v>89</v>
      </c>
      <c t="s">
        <v>43</v>
      </c>
      <c s="24" t="s">
        <v>90</v>
      </c>
      <c s="25" t="s">
        <v>45</v>
      </c>
      <c s="26">
        <v>1</v>
      </c>
      <c s="25">
        <v>0</v>
      </c>
      <c s="25">
        <f>ROUND(G1797*H1797,6)</f>
      </c>
      <c r="L1797" s="27">
        <v>0</v>
      </c>
      <c s="28">
        <f>ROUND(ROUND(L1797,2)*ROUND(G1797,3),2)</f>
      </c>
      <c s="25" t="s">
        <v>1225</v>
      </c>
      <c>
        <f>(M1797*21)/100</f>
      </c>
      <c t="s">
        <v>47</v>
      </c>
    </row>
    <row r="1798" spans="1:5" ht="12.75" customHeight="1">
      <c r="A1798" s="29" t="s">
        <v>48</v>
      </c>
      <c r="E1798" s="30" t="s">
        <v>1342</v>
      </c>
    </row>
    <row r="1799" spans="1:5" ht="12.75" customHeight="1">
      <c r="A1799" s="29" t="s">
        <v>49</v>
      </c>
      <c r="E1799" s="31" t="s">
        <v>43</v>
      </c>
    </row>
    <row r="1800" spans="5:5" ht="12.75" customHeight="1">
      <c r="E1800" s="30" t="s">
        <v>43</v>
      </c>
    </row>
    <row r="1801" spans="1:13" ht="12.75" customHeight="1">
      <c r="A1801" t="s">
        <v>37</v>
      </c>
      <c r="C1801" s="7" t="s">
        <v>98</v>
      </c>
      <c r="E1801" s="32" t="s">
        <v>72</v>
      </c>
      <c r="J1801" s="28">
        <f>0</f>
      </c>
      <c s="28">
        <f>0</f>
      </c>
      <c s="28">
        <f>0+L1802</f>
      </c>
      <c s="28">
        <f>0+M1802</f>
      </c>
    </row>
    <row r="1802" spans="1:16" ht="12.75" customHeight="1">
      <c r="A1802" t="s">
        <v>40</v>
      </c>
      <c s="6" t="s">
        <v>532</v>
      </c>
      <c s="6" t="s">
        <v>1343</v>
      </c>
      <c t="s">
        <v>43</v>
      </c>
      <c s="24" t="s">
        <v>1344</v>
      </c>
      <c s="25" t="s">
        <v>45</v>
      </c>
      <c s="26">
        <v>1</v>
      </c>
      <c s="25">
        <v>0</v>
      </c>
      <c s="25">
        <f>ROUND(G1802*H1802,6)</f>
      </c>
      <c r="L1802" s="27">
        <v>0</v>
      </c>
      <c s="28">
        <f>ROUND(ROUND(L1802,2)*ROUND(G1802,3),2)</f>
      </c>
      <c s="25" t="s">
        <v>150</v>
      </c>
      <c>
        <f>(M1802*21)/100</f>
      </c>
      <c t="s">
        <v>47</v>
      </c>
    </row>
    <row r="1803" spans="1:5" ht="12.75" customHeight="1">
      <c r="A1803" s="29" t="s">
        <v>48</v>
      </c>
      <c r="E1803" s="30" t="s">
        <v>1345</v>
      </c>
    </row>
    <row r="1804" spans="1:5" ht="12.75" customHeight="1">
      <c r="A1804" s="29" t="s">
        <v>49</v>
      </c>
      <c r="E1804" s="31" t="s">
        <v>43</v>
      </c>
    </row>
    <row r="1805" spans="5:5" ht="12.75" customHeight="1">
      <c r="E1805" s="30" t="s">
        <v>43</v>
      </c>
    </row>
    <row r="1806" spans="1:13" ht="12.75" customHeight="1">
      <c r="A1806" t="s">
        <v>104</v>
      </c>
      <c r="C1806" s="7" t="s">
        <v>1346</v>
      </c>
      <c r="E1806" s="32" t="s">
        <v>1347</v>
      </c>
      <c r="J1806" s="28">
        <f>0+J1807+J1884+J1941+J1958+J1971</f>
      </c>
      <c s="28">
        <f>0+K1807+K1884+K1941+K1958+K1971</f>
      </c>
      <c s="28">
        <f>0+L1807+L1884+L1941+L1958+L1971</f>
      </c>
      <c s="28">
        <f>0+M1807+M1884+M1941+M1958+M1971</f>
      </c>
    </row>
    <row r="1807" spans="1:13" ht="12.75" customHeight="1">
      <c r="A1807" t="s">
        <v>37</v>
      </c>
      <c r="C1807" s="7" t="s">
        <v>1348</v>
      </c>
      <c r="E1807" s="32" t="s">
        <v>1349</v>
      </c>
      <c r="J1807" s="28">
        <f>0</f>
      </c>
      <c s="28">
        <f>0</f>
      </c>
      <c s="28">
        <f>0+L1808+L1812+L1816+L1820+L1824+L1828+L1832+L1836+L1840+L1844+L1848+L1852+L1856+L1860+L1864+L1868+L1872+L1876+L1880</f>
      </c>
      <c s="28">
        <f>0+M1808+M1812+M1816+M1820+M1824+M1828+M1832+M1836+M1840+M1844+M1848+M1852+M1856+M1860+M1864+M1868+M1872+M1876+M1880</f>
      </c>
    </row>
    <row r="1808" spans="1:16" ht="12.75" customHeight="1">
      <c r="A1808" t="s">
        <v>40</v>
      </c>
      <c s="6" t="s">
        <v>41</v>
      </c>
      <c s="6" t="s">
        <v>1350</v>
      </c>
      <c t="s">
        <v>43</v>
      </c>
      <c s="24" t="s">
        <v>1351</v>
      </c>
      <c s="25" t="s">
        <v>79</v>
      </c>
      <c s="26">
        <v>4500</v>
      </c>
      <c s="25">
        <v>0</v>
      </c>
      <c s="25">
        <f>ROUND(G1808*H1808,6)</f>
      </c>
      <c r="L1808" s="27">
        <v>0</v>
      </c>
      <c s="28">
        <f>ROUND(ROUND(L1808,2)*ROUND(G1808,3),2)</f>
      </c>
      <c s="25" t="s">
        <v>150</v>
      </c>
      <c>
        <f>(M1808*21)/100</f>
      </c>
      <c t="s">
        <v>47</v>
      </c>
    </row>
    <row r="1809" spans="1:5" ht="12.75" customHeight="1">
      <c r="A1809" s="29" t="s">
        <v>48</v>
      </c>
      <c r="E1809" s="30" t="s">
        <v>1351</v>
      </c>
    </row>
    <row r="1810" spans="1:5" ht="12.75" customHeight="1">
      <c r="A1810" s="29" t="s">
        <v>49</v>
      </c>
      <c r="E1810" s="31" t="s">
        <v>43</v>
      </c>
    </row>
    <row r="1811" spans="5:5" ht="12.75" customHeight="1">
      <c r="E1811" s="30" t="s">
        <v>43</v>
      </c>
    </row>
    <row r="1812" spans="1:16" ht="12.75" customHeight="1">
      <c r="A1812" t="s">
        <v>40</v>
      </c>
      <c s="6" t="s">
        <v>47</v>
      </c>
      <c s="6" t="s">
        <v>1352</v>
      </c>
      <c t="s">
        <v>43</v>
      </c>
      <c s="24" t="s">
        <v>1353</v>
      </c>
      <c s="25" t="s">
        <v>805</v>
      </c>
      <c s="26">
        <v>112</v>
      </c>
      <c s="25">
        <v>0</v>
      </c>
      <c s="25">
        <f>ROUND(G1812*H1812,6)</f>
      </c>
      <c r="L1812" s="27">
        <v>0</v>
      </c>
      <c s="28">
        <f>ROUND(ROUND(L1812,2)*ROUND(G1812,3),2)</f>
      </c>
      <c s="25" t="s">
        <v>150</v>
      </c>
      <c>
        <f>(M1812*21)/100</f>
      </c>
      <c t="s">
        <v>47</v>
      </c>
    </row>
    <row r="1813" spans="1:5" ht="12.75" customHeight="1">
      <c r="A1813" s="29" t="s">
        <v>48</v>
      </c>
      <c r="E1813" s="30" t="s">
        <v>1353</v>
      </c>
    </row>
    <row r="1814" spans="1:5" ht="12.75" customHeight="1">
      <c r="A1814" s="29" t="s">
        <v>49</v>
      </c>
      <c r="E1814" s="31" t="s">
        <v>43</v>
      </c>
    </row>
    <row r="1815" spans="5:5" ht="12.75" customHeight="1">
      <c r="E1815" s="30" t="s">
        <v>43</v>
      </c>
    </row>
    <row r="1816" spans="1:16" ht="12.75" customHeight="1">
      <c r="A1816" t="s">
        <v>40</v>
      </c>
      <c s="6" t="s">
        <v>54</v>
      </c>
      <c s="6" t="s">
        <v>1354</v>
      </c>
      <c t="s">
        <v>43</v>
      </c>
      <c s="24" t="s">
        <v>1355</v>
      </c>
      <c s="25" t="s">
        <v>805</v>
      </c>
      <c s="26">
        <v>20</v>
      </c>
      <c s="25">
        <v>0</v>
      </c>
      <c s="25">
        <f>ROUND(G1816*H1816,6)</f>
      </c>
      <c r="L1816" s="27">
        <v>0</v>
      </c>
      <c s="28">
        <f>ROUND(ROUND(L1816,2)*ROUND(G1816,3),2)</f>
      </c>
      <c s="25" t="s">
        <v>150</v>
      </c>
      <c>
        <f>(M1816*21)/100</f>
      </c>
      <c t="s">
        <v>47</v>
      </c>
    </row>
    <row r="1817" spans="1:5" ht="12.75" customHeight="1">
      <c r="A1817" s="29" t="s">
        <v>48</v>
      </c>
      <c r="E1817" s="30" t="s">
        <v>1355</v>
      </c>
    </row>
    <row r="1818" spans="1:5" ht="12.75" customHeight="1">
      <c r="A1818" s="29" t="s">
        <v>49</v>
      </c>
      <c r="E1818" s="31" t="s">
        <v>43</v>
      </c>
    </row>
    <row r="1819" spans="5:5" ht="12.75" customHeight="1">
      <c r="E1819" s="30" t="s">
        <v>43</v>
      </c>
    </row>
    <row r="1820" spans="1:16" ht="12.75" customHeight="1">
      <c r="A1820" t="s">
        <v>40</v>
      </c>
      <c s="6" t="s">
        <v>61</v>
      </c>
      <c s="6" t="s">
        <v>1356</v>
      </c>
      <c t="s">
        <v>43</v>
      </c>
      <c s="24" t="s">
        <v>1357</v>
      </c>
      <c s="25" t="s">
        <v>805</v>
      </c>
      <c s="26">
        <v>20</v>
      </c>
      <c s="25">
        <v>0</v>
      </c>
      <c s="25">
        <f>ROUND(G1820*H1820,6)</f>
      </c>
      <c r="L1820" s="27">
        <v>0</v>
      </c>
      <c s="28">
        <f>ROUND(ROUND(L1820,2)*ROUND(G1820,3),2)</f>
      </c>
      <c s="25" t="s">
        <v>150</v>
      </c>
      <c>
        <f>(M1820*21)/100</f>
      </c>
      <c t="s">
        <v>47</v>
      </c>
    </row>
    <row r="1821" spans="1:5" ht="12.75" customHeight="1">
      <c r="A1821" s="29" t="s">
        <v>48</v>
      </c>
      <c r="E1821" s="30" t="s">
        <v>1357</v>
      </c>
    </row>
    <row r="1822" spans="1:5" ht="12.75" customHeight="1">
      <c r="A1822" s="29" t="s">
        <v>49</v>
      </c>
      <c r="E1822" s="31" t="s">
        <v>43</v>
      </c>
    </row>
    <row r="1823" spans="5:5" ht="12.75" customHeight="1">
      <c r="E1823" s="30" t="s">
        <v>43</v>
      </c>
    </row>
    <row r="1824" spans="1:16" ht="12.75" customHeight="1">
      <c r="A1824" t="s">
        <v>40</v>
      </c>
      <c s="6" t="s">
        <v>65</v>
      </c>
      <c s="6" t="s">
        <v>1358</v>
      </c>
      <c t="s">
        <v>43</v>
      </c>
      <c s="24" t="s">
        <v>1359</v>
      </c>
      <c s="25" t="s">
        <v>805</v>
      </c>
      <c s="26">
        <v>4</v>
      </c>
      <c s="25">
        <v>0</v>
      </c>
      <c s="25">
        <f>ROUND(G1824*H1824,6)</f>
      </c>
      <c r="L1824" s="27">
        <v>0</v>
      </c>
      <c s="28">
        <f>ROUND(ROUND(L1824,2)*ROUND(G1824,3),2)</f>
      </c>
      <c s="25" t="s">
        <v>150</v>
      </c>
      <c>
        <f>(M1824*21)/100</f>
      </c>
      <c t="s">
        <v>47</v>
      </c>
    </row>
    <row r="1825" spans="1:5" ht="12.75" customHeight="1">
      <c r="A1825" s="29" t="s">
        <v>48</v>
      </c>
      <c r="E1825" s="30" t="s">
        <v>1359</v>
      </c>
    </row>
    <row r="1826" spans="1:5" ht="12.75" customHeight="1">
      <c r="A1826" s="29" t="s">
        <v>49</v>
      </c>
      <c r="E1826" s="31" t="s">
        <v>43</v>
      </c>
    </row>
    <row r="1827" spans="5:5" ht="12.75" customHeight="1">
      <c r="E1827" s="30" t="s">
        <v>43</v>
      </c>
    </row>
    <row r="1828" spans="1:16" ht="12.75" customHeight="1">
      <c r="A1828" t="s">
        <v>40</v>
      </c>
      <c s="6" t="s">
        <v>70</v>
      </c>
      <c s="6" t="s">
        <v>1360</v>
      </c>
      <c t="s">
        <v>43</v>
      </c>
      <c s="24" t="s">
        <v>1361</v>
      </c>
      <c s="25" t="s">
        <v>805</v>
      </c>
      <c s="26">
        <v>112</v>
      </c>
      <c s="25">
        <v>0</v>
      </c>
      <c s="25">
        <f>ROUND(G1828*H1828,6)</f>
      </c>
      <c r="L1828" s="27">
        <v>0</v>
      </c>
      <c s="28">
        <f>ROUND(ROUND(L1828,2)*ROUND(G1828,3),2)</f>
      </c>
      <c s="25" t="s">
        <v>150</v>
      </c>
      <c>
        <f>(M1828*21)/100</f>
      </c>
      <c t="s">
        <v>47</v>
      </c>
    </row>
    <row r="1829" spans="1:5" ht="12.75" customHeight="1">
      <c r="A1829" s="29" t="s">
        <v>48</v>
      </c>
      <c r="E1829" s="30" t="s">
        <v>1361</v>
      </c>
    </row>
    <row r="1830" spans="1:5" ht="12.75" customHeight="1">
      <c r="A1830" s="29" t="s">
        <v>49</v>
      </c>
      <c r="E1830" s="31" t="s">
        <v>43</v>
      </c>
    </row>
    <row r="1831" spans="5:5" ht="12.75" customHeight="1">
      <c r="E1831" s="30" t="s">
        <v>43</v>
      </c>
    </row>
    <row r="1832" spans="1:16" ht="12.75" customHeight="1">
      <c r="A1832" t="s">
        <v>40</v>
      </c>
      <c s="6" t="s">
        <v>73</v>
      </c>
      <c s="6" t="s">
        <v>1362</v>
      </c>
      <c t="s">
        <v>43</v>
      </c>
      <c s="24" t="s">
        <v>1363</v>
      </c>
      <c s="25" t="s">
        <v>805</v>
      </c>
      <c s="26">
        <v>112</v>
      </c>
      <c s="25">
        <v>0</v>
      </c>
      <c s="25">
        <f>ROUND(G1832*H1832,6)</f>
      </c>
      <c r="L1832" s="27">
        <v>0</v>
      </c>
      <c s="28">
        <f>ROUND(ROUND(L1832,2)*ROUND(G1832,3),2)</f>
      </c>
      <c s="25" t="s">
        <v>150</v>
      </c>
      <c>
        <f>(M1832*21)/100</f>
      </c>
      <c t="s">
        <v>47</v>
      </c>
    </row>
    <row r="1833" spans="1:5" ht="12.75" customHeight="1">
      <c r="A1833" s="29" t="s">
        <v>48</v>
      </c>
      <c r="E1833" s="30" t="s">
        <v>1363</v>
      </c>
    </row>
    <row r="1834" spans="1:5" ht="12.75" customHeight="1">
      <c r="A1834" s="29" t="s">
        <v>49</v>
      </c>
      <c r="E1834" s="31" t="s">
        <v>43</v>
      </c>
    </row>
    <row r="1835" spans="5:5" ht="12.75" customHeight="1">
      <c r="E1835" s="30" t="s">
        <v>43</v>
      </c>
    </row>
    <row r="1836" spans="1:16" ht="12.75" customHeight="1">
      <c r="A1836" t="s">
        <v>40</v>
      </c>
      <c s="6" t="s">
        <v>76</v>
      </c>
      <c s="6" t="s">
        <v>1364</v>
      </c>
      <c t="s">
        <v>43</v>
      </c>
      <c s="24" t="s">
        <v>1365</v>
      </c>
      <c s="25" t="s">
        <v>805</v>
      </c>
      <c s="26">
        <v>96</v>
      </c>
      <c s="25">
        <v>0</v>
      </c>
      <c s="25">
        <f>ROUND(G1836*H1836,6)</f>
      </c>
      <c r="L1836" s="27">
        <v>0</v>
      </c>
      <c s="28">
        <f>ROUND(ROUND(L1836,2)*ROUND(G1836,3),2)</f>
      </c>
      <c s="25" t="s">
        <v>150</v>
      </c>
      <c>
        <f>(M1836*21)/100</f>
      </c>
      <c t="s">
        <v>47</v>
      </c>
    </row>
    <row r="1837" spans="1:5" ht="12.75" customHeight="1">
      <c r="A1837" s="29" t="s">
        <v>48</v>
      </c>
      <c r="E1837" s="30" t="s">
        <v>1365</v>
      </c>
    </row>
    <row r="1838" spans="1:5" ht="12.75" customHeight="1">
      <c r="A1838" s="29" t="s">
        <v>49</v>
      </c>
      <c r="E1838" s="31" t="s">
        <v>43</v>
      </c>
    </row>
    <row r="1839" spans="5:5" ht="12.75" customHeight="1">
      <c r="E1839" s="30" t="s">
        <v>43</v>
      </c>
    </row>
    <row r="1840" spans="1:16" ht="12.75" customHeight="1">
      <c r="A1840" t="s">
        <v>40</v>
      </c>
      <c s="6" t="s">
        <v>80</v>
      </c>
      <c s="6" t="s">
        <v>1366</v>
      </c>
      <c t="s">
        <v>43</v>
      </c>
      <c s="24" t="s">
        <v>1367</v>
      </c>
      <c s="25" t="s">
        <v>805</v>
      </c>
      <c s="26">
        <v>96</v>
      </c>
      <c s="25">
        <v>0</v>
      </c>
      <c s="25">
        <f>ROUND(G1840*H1840,6)</f>
      </c>
      <c r="L1840" s="27">
        <v>0</v>
      </c>
      <c s="28">
        <f>ROUND(ROUND(L1840,2)*ROUND(G1840,3),2)</f>
      </c>
      <c s="25" t="s">
        <v>150</v>
      </c>
      <c>
        <f>(M1840*21)/100</f>
      </c>
      <c t="s">
        <v>47</v>
      </c>
    </row>
    <row r="1841" spans="1:5" ht="12.75" customHeight="1">
      <c r="A1841" s="29" t="s">
        <v>48</v>
      </c>
      <c r="E1841" s="30" t="s">
        <v>1367</v>
      </c>
    </row>
    <row r="1842" spans="1:5" ht="12.75" customHeight="1">
      <c r="A1842" s="29" t="s">
        <v>49</v>
      </c>
      <c r="E1842" s="31" t="s">
        <v>43</v>
      </c>
    </row>
    <row r="1843" spans="5:5" ht="12.75" customHeight="1">
      <c r="E1843" s="30" t="s">
        <v>43</v>
      </c>
    </row>
    <row r="1844" spans="1:16" ht="12.75" customHeight="1">
      <c r="A1844" t="s">
        <v>40</v>
      </c>
      <c s="6" t="s">
        <v>83</v>
      </c>
      <c s="6" t="s">
        <v>1368</v>
      </c>
      <c t="s">
        <v>43</v>
      </c>
      <c s="24" t="s">
        <v>1369</v>
      </c>
      <c s="25" t="s">
        <v>57</v>
      </c>
      <c s="26">
        <v>8</v>
      </c>
      <c s="25">
        <v>0</v>
      </c>
      <c s="25">
        <f>ROUND(G1844*H1844,6)</f>
      </c>
      <c r="L1844" s="27">
        <v>0</v>
      </c>
      <c s="28">
        <f>ROUND(ROUND(L1844,2)*ROUND(G1844,3),2)</f>
      </c>
      <c s="25" t="s">
        <v>150</v>
      </c>
      <c>
        <f>(M1844*21)/100</f>
      </c>
      <c t="s">
        <v>47</v>
      </c>
    </row>
    <row r="1845" spans="1:5" ht="12.75" customHeight="1">
      <c r="A1845" s="29" t="s">
        <v>48</v>
      </c>
      <c r="E1845" s="30" t="s">
        <v>1369</v>
      </c>
    </row>
    <row r="1846" spans="1:5" ht="12.75" customHeight="1">
      <c r="A1846" s="29" t="s">
        <v>49</v>
      </c>
      <c r="E1846" s="31" t="s">
        <v>43</v>
      </c>
    </row>
    <row r="1847" spans="5:5" ht="12.75" customHeight="1">
      <c r="E1847" s="30" t="s">
        <v>43</v>
      </c>
    </row>
    <row r="1848" spans="1:16" ht="12.75" customHeight="1">
      <c r="A1848" t="s">
        <v>40</v>
      </c>
      <c s="6" t="s">
        <v>88</v>
      </c>
      <c s="6" t="s">
        <v>1370</v>
      </c>
      <c t="s">
        <v>43</v>
      </c>
      <c s="24" t="s">
        <v>1371</v>
      </c>
      <c s="25" t="s">
        <v>847</v>
      </c>
      <c s="26">
        <v>5</v>
      </c>
      <c s="25">
        <v>0</v>
      </c>
      <c s="25">
        <f>ROUND(G1848*H1848,6)</f>
      </c>
      <c r="L1848" s="27">
        <v>0</v>
      </c>
      <c s="28">
        <f>ROUND(ROUND(L1848,2)*ROUND(G1848,3),2)</f>
      </c>
      <c s="25" t="s">
        <v>150</v>
      </c>
      <c>
        <f>(M1848*21)/100</f>
      </c>
      <c t="s">
        <v>47</v>
      </c>
    </row>
    <row r="1849" spans="1:5" ht="12.75" customHeight="1">
      <c r="A1849" s="29" t="s">
        <v>48</v>
      </c>
      <c r="E1849" s="30" t="s">
        <v>1371</v>
      </c>
    </row>
    <row r="1850" spans="1:5" ht="12.75" customHeight="1">
      <c r="A1850" s="29" t="s">
        <v>49</v>
      </c>
      <c r="E1850" s="31" t="s">
        <v>43</v>
      </c>
    </row>
    <row r="1851" spans="5:5" ht="12.75" customHeight="1">
      <c r="E1851" s="30" t="s">
        <v>43</v>
      </c>
    </row>
    <row r="1852" spans="1:16" ht="12.75" customHeight="1">
      <c r="A1852" t="s">
        <v>40</v>
      </c>
      <c s="6" t="s">
        <v>95</v>
      </c>
      <c s="6" t="s">
        <v>1372</v>
      </c>
      <c t="s">
        <v>43</v>
      </c>
      <c s="24" t="s">
        <v>1373</v>
      </c>
      <c s="25" t="s">
        <v>805</v>
      </c>
      <c s="26">
        <v>16</v>
      </c>
      <c s="25">
        <v>0</v>
      </c>
      <c s="25">
        <f>ROUND(G1852*H1852,6)</f>
      </c>
      <c r="L1852" s="27">
        <v>0</v>
      </c>
      <c s="28">
        <f>ROUND(ROUND(L1852,2)*ROUND(G1852,3),2)</f>
      </c>
      <c s="25" t="s">
        <v>150</v>
      </c>
      <c>
        <f>(M1852*21)/100</f>
      </c>
      <c t="s">
        <v>47</v>
      </c>
    </row>
    <row r="1853" spans="1:5" ht="12.75" customHeight="1">
      <c r="A1853" s="29" t="s">
        <v>48</v>
      </c>
      <c r="E1853" s="30" t="s">
        <v>1374</v>
      </c>
    </row>
    <row r="1854" spans="1:5" ht="12.75" customHeight="1">
      <c r="A1854" s="29" t="s">
        <v>49</v>
      </c>
      <c r="E1854" s="31" t="s">
        <v>43</v>
      </c>
    </row>
    <row r="1855" spans="5:5" ht="12.75" customHeight="1">
      <c r="E1855" s="30" t="s">
        <v>43</v>
      </c>
    </row>
    <row r="1856" spans="1:16" ht="12.75" customHeight="1">
      <c r="A1856" t="s">
        <v>40</v>
      </c>
      <c s="6" t="s">
        <v>99</v>
      </c>
      <c s="6" t="s">
        <v>1375</v>
      </c>
      <c t="s">
        <v>43</v>
      </c>
      <c s="24" t="s">
        <v>1376</v>
      </c>
      <c s="25" t="s">
        <v>805</v>
      </c>
      <c s="26">
        <v>4</v>
      </c>
      <c s="25">
        <v>0</v>
      </c>
      <c s="25">
        <f>ROUND(G1856*H1856,6)</f>
      </c>
      <c r="L1856" s="27">
        <v>0</v>
      </c>
      <c s="28">
        <f>ROUND(ROUND(L1856,2)*ROUND(G1856,3),2)</f>
      </c>
      <c s="25" t="s">
        <v>150</v>
      </c>
      <c>
        <f>(M1856*21)/100</f>
      </c>
      <c t="s">
        <v>47</v>
      </c>
    </row>
    <row r="1857" spans="1:5" ht="12.75" customHeight="1">
      <c r="A1857" s="29" t="s">
        <v>48</v>
      </c>
      <c r="E1857" s="30" t="s">
        <v>1376</v>
      </c>
    </row>
    <row r="1858" spans="1:5" ht="12.75" customHeight="1">
      <c r="A1858" s="29" t="s">
        <v>49</v>
      </c>
      <c r="E1858" s="31" t="s">
        <v>43</v>
      </c>
    </row>
    <row r="1859" spans="5:5" ht="12.75" customHeight="1">
      <c r="E1859" s="30" t="s">
        <v>43</v>
      </c>
    </row>
    <row r="1860" spans="1:16" ht="12.75" customHeight="1">
      <c r="A1860" t="s">
        <v>40</v>
      </c>
      <c s="6" t="s">
        <v>179</v>
      </c>
      <c s="6" t="s">
        <v>1377</v>
      </c>
      <c t="s">
        <v>43</v>
      </c>
      <c s="24" t="s">
        <v>1378</v>
      </c>
      <c s="25" t="s">
        <v>805</v>
      </c>
      <c s="26">
        <v>48</v>
      </c>
      <c s="25">
        <v>0</v>
      </c>
      <c s="25">
        <f>ROUND(G1860*H1860,6)</f>
      </c>
      <c r="L1860" s="27">
        <v>0</v>
      </c>
      <c s="28">
        <f>ROUND(ROUND(L1860,2)*ROUND(G1860,3),2)</f>
      </c>
      <c s="25" t="s">
        <v>150</v>
      </c>
      <c>
        <f>(M1860*21)/100</f>
      </c>
      <c t="s">
        <v>47</v>
      </c>
    </row>
    <row r="1861" spans="1:5" ht="12.75" customHeight="1">
      <c r="A1861" s="29" t="s">
        <v>48</v>
      </c>
      <c r="E1861" s="30" t="s">
        <v>1378</v>
      </c>
    </row>
    <row r="1862" spans="1:5" ht="12.75" customHeight="1">
      <c r="A1862" s="29" t="s">
        <v>49</v>
      </c>
      <c r="E1862" s="31" t="s">
        <v>43</v>
      </c>
    </row>
    <row r="1863" spans="5:5" ht="12.75" customHeight="1">
      <c r="E1863" s="30" t="s">
        <v>43</v>
      </c>
    </row>
    <row r="1864" spans="1:16" ht="12.75" customHeight="1">
      <c r="A1864" t="s">
        <v>40</v>
      </c>
      <c s="6" t="s">
        <v>185</v>
      </c>
      <c s="6" t="s">
        <v>1379</v>
      </c>
      <c t="s">
        <v>43</v>
      </c>
      <c s="24" t="s">
        <v>1380</v>
      </c>
      <c s="25" t="s">
        <v>805</v>
      </c>
      <c s="26">
        <v>32</v>
      </c>
      <c s="25">
        <v>0</v>
      </c>
      <c s="25">
        <f>ROUND(G1864*H1864,6)</f>
      </c>
      <c r="L1864" s="27">
        <v>0</v>
      </c>
      <c s="28">
        <f>ROUND(ROUND(L1864,2)*ROUND(G1864,3),2)</f>
      </c>
      <c s="25" t="s">
        <v>150</v>
      </c>
      <c>
        <f>(M1864*21)/100</f>
      </c>
      <c t="s">
        <v>47</v>
      </c>
    </row>
    <row r="1865" spans="1:5" ht="12.75" customHeight="1">
      <c r="A1865" s="29" t="s">
        <v>48</v>
      </c>
      <c r="E1865" s="30" t="s">
        <v>1380</v>
      </c>
    </row>
    <row r="1866" spans="1:5" ht="12.75" customHeight="1">
      <c r="A1866" s="29" t="s">
        <v>49</v>
      </c>
      <c r="E1866" s="31" t="s">
        <v>43</v>
      </c>
    </row>
    <row r="1867" spans="5:5" ht="12.75" customHeight="1">
      <c r="E1867" s="30" t="s">
        <v>43</v>
      </c>
    </row>
    <row r="1868" spans="1:16" ht="12.75" customHeight="1">
      <c r="A1868" t="s">
        <v>40</v>
      </c>
      <c s="6" t="s">
        <v>191</v>
      </c>
      <c s="6" t="s">
        <v>1381</v>
      </c>
      <c t="s">
        <v>43</v>
      </c>
      <c s="24" t="s">
        <v>1382</v>
      </c>
      <c s="25" t="s">
        <v>805</v>
      </c>
      <c s="26">
        <v>16</v>
      </c>
      <c s="25">
        <v>0</v>
      </c>
      <c s="25">
        <f>ROUND(G1868*H1868,6)</f>
      </c>
      <c r="L1868" s="27">
        <v>0</v>
      </c>
      <c s="28">
        <f>ROUND(ROUND(L1868,2)*ROUND(G1868,3),2)</f>
      </c>
      <c s="25" t="s">
        <v>150</v>
      </c>
      <c>
        <f>(M1868*21)/100</f>
      </c>
      <c t="s">
        <v>47</v>
      </c>
    </row>
    <row r="1869" spans="1:5" ht="12.75" customHeight="1">
      <c r="A1869" s="29" t="s">
        <v>48</v>
      </c>
      <c r="E1869" s="30" t="s">
        <v>1382</v>
      </c>
    </row>
    <row r="1870" spans="1:5" ht="12.75" customHeight="1">
      <c r="A1870" s="29" t="s">
        <v>49</v>
      </c>
      <c r="E1870" s="31" t="s">
        <v>43</v>
      </c>
    </row>
    <row r="1871" spans="5:5" ht="12.75" customHeight="1">
      <c r="E1871" s="30" t="s">
        <v>43</v>
      </c>
    </row>
    <row r="1872" spans="1:16" ht="12.75" customHeight="1">
      <c r="A1872" t="s">
        <v>40</v>
      </c>
      <c s="6" t="s">
        <v>143</v>
      </c>
      <c s="6" t="s">
        <v>1383</v>
      </c>
      <c t="s">
        <v>43</v>
      </c>
      <c s="24" t="s">
        <v>1384</v>
      </c>
      <c s="25" t="s">
        <v>805</v>
      </c>
      <c s="26">
        <v>32</v>
      </c>
      <c s="25">
        <v>0</v>
      </c>
      <c s="25">
        <f>ROUND(G1872*H1872,6)</f>
      </c>
      <c r="L1872" s="27">
        <v>0</v>
      </c>
      <c s="28">
        <f>ROUND(ROUND(L1872,2)*ROUND(G1872,3),2)</f>
      </c>
      <c s="25" t="s">
        <v>150</v>
      </c>
      <c>
        <f>(M1872*21)/100</f>
      </c>
      <c t="s">
        <v>47</v>
      </c>
    </row>
    <row r="1873" spans="1:5" ht="12.75" customHeight="1">
      <c r="A1873" s="29" t="s">
        <v>48</v>
      </c>
      <c r="E1873" s="30" t="s">
        <v>1384</v>
      </c>
    </row>
    <row r="1874" spans="1:5" ht="12.75" customHeight="1">
      <c r="A1874" s="29" t="s">
        <v>49</v>
      </c>
      <c r="E1874" s="31" t="s">
        <v>43</v>
      </c>
    </row>
    <row r="1875" spans="5:5" ht="12.75" customHeight="1">
      <c r="E1875" s="30" t="s">
        <v>43</v>
      </c>
    </row>
    <row r="1876" spans="1:16" ht="12.75" customHeight="1">
      <c r="A1876" t="s">
        <v>40</v>
      </c>
      <c s="6" t="s">
        <v>139</v>
      </c>
      <c s="6" t="s">
        <v>1385</v>
      </c>
      <c t="s">
        <v>43</v>
      </c>
      <c s="24" t="s">
        <v>1386</v>
      </c>
      <c s="25" t="s">
        <v>805</v>
      </c>
      <c s="26">
        <v>16</v>
      </c>
      <c s="25">
        <v>0</v>
      </c>
      <c s="25">
        <f>ROUND(G1876*H1876,6)</f>
      </c>
      <c r="L1876" s="27">
        <v>0</v>
      </c>
      <c s="28">
        <f>ROUND(ROUND(L1876,2)*ROUND(G1876,3),2)</f>
      </c>
      <c s="25" t="s">
        <v>150</v>
      </c>
      <c>
        <f>(M1876*21)/100</f>
      </c>
      <c t="s">
        <v>47</v>
      </c>
    </row>
    <row r="1877" spans="1:5" ht="12.75" customHeight="1">
      <c r="A1877" s="29" t="s">
        <v>48</v>
      </c>
      <c r="E1877" s="30" t="s">
        <v>1386</v>
      </c>
    </row>
    <row r="1878" spans="1:5" ht="12.75" customHeight="1">
      <c r="A1878" s="29" t="s">
        <v>49</v>
      </c>
      <c r="E1878" s="31" t="s">
        <v>43</v>
      </c>
    </row>
    <row r="1879" spans="5:5" ht="12.75" customHeight="1">
      <c r="E1879" s="30" t="s">
        <v>43</v>
      </c>
    </row>
    <row r="1880" spans="1:16" ht="12.75" customHeight="1">
      <c r="A1880" t="s">
        <v>40</v>
      </c>
      <c s="6" t="s">
        <v>147</v>
      </c>
      <c s="6" t="s">
        <v>1387</v>
      </c>
      <c t="s">
        <v>43</v>
      </c>
      <c s="24" t="s">
        <v>1388</v>
      </c>
      <c s="25" t="s">
        <v>805</v>
      </c>
      <c s="26">
        <v>112</v>
      </c>
      <c s="25">
        <v>0</v>
      </c>
      <c s="25">
        <f>ROUND(G1880*H1880,6)</f>
      </c>
      <c r="L1880" s="27">
        <v>0</v>
      </c>
      <c s="28">
        <f>ROUND(ROUND(L1880,2)*ROUND(G1880,3),2)</f>
      </c>
      <c s="25" t="s">
        <v>150</v>
      </c>
      <c>
        <f>(M1880*21)/100</f>
      </c>
      <c t="s">
        <v>47</v>
      </c>
    </row>
    <row r="1881" spans="1:5" ht="12.75" customHeight="1">
      <c r="A1881" s="29" t="s">
        <v>48</v>
      </c>
      <c r="E1881" s="30" t="s">
        <v>1388</v>
      </c>
    </row>
    <row r="1882" spans="1:5" ht="12.75" customHeight="1">
      <c r="A1882" s="29" t="s">
        <v>49</v>
      </c>
      <c r="E1882" s="31" t="s">
        <v>43</v>
      </c>
    </row>
    <row r="1883" spans="5:5" ht="12.75" customHeight="1">
      <c r="E1883" s="30" t="s">
        <v>43</v>
      </c>
    </row>
    <row r="1884" spans="1:13" ht="12.75" customHeight="1">
      <c r="A1884" t="s">
        <v>37</v>
      </c>
      <c r="C1884" s="7" t="s">
        <v>1295</v>
      </c>
      <c r="E1884" s="32" t="s">
        <v>1389</v>
      </c>
      <c r="J1884" s="28">
        <f>0</f>
      </c>
      <c s="28">
        <f>0</f>
      </c>
      <c s="28">
        <f>0+L1885+L1889+L1893+L1897+L1901+L1905+L1909+L1913+L1917+L1921+L1925+L1929+L1933+L1937</f>
      </c>
      <c s="28">
        <f>0+M1885+M1889+M1893+M1897+M1901+M1905+M1909+M1913+M1917+M1921+M1925+M1929+M1933+M1937</f>
      </c>
    </row>
    <row r="1885" spans="1:16" ht="12.75" customHeight="1">
      <c r="A1885" t="s">
        <v>40</v>
      </c>
      <c s="6" t="s">
        <v>637</v>
      </c>
      <c s="6" t="s">
        <v>1390</v>
      </c>
      <c t="s">
        <v>43</v>
      </c>
      <c s="24" t="s">
        <v>1391</v>
      </c>
      <c s="25" t="s">
        <v>79</v>
      </c>
      <c s="26">
        <v>194</v>
      </c>
      <c s="25">
        <v>0</v>
      </c>
      <c s="25">
        <f>ROUND(G1885*H1885,6)</f>
      </c>
      <c r="L1885" s="27">
        <v>0</v>
      </c>
      <c s="28">
        <f>ROUND(ROUND(L1885,2)*ROUND(G1885,3),2)</f>
      </c>
      <c s="25" t="s">
        <v>150</v>
      </c>
      <c>
        <f>(M1885*21)/100</f>
      </c>
      <c t="s">
        <v>47</v>
      </c>
    </row>
    <row r="1886" spans="1:5" ht="12.75" customHeight="1">
      <c r="A1886" s="29" t="s">
        <v>48</v>
      </c>
      <c r="E1886" s="30" t="s">
        <v>1391</v>
      </c>
    </row>
    <row r="1887" spans="1:5" ht="12.75" customHeight="1">
      <c r="A1887" s="29" t="s">
        <v>49</v>
      </c>
      <c r="E1887" s="31" t="s">
        <v>43</v>
      </c>
    </row>
    <row r="1888" spans="5:5" ht="12.75" customHeight="1">
      <c r="E1888" s="30" t="s">
        <v>43</v>
      </c>
    </row>
    <row r="1889" spans="1:16" ht="12.75" customHeight="1">
      <c r="A1889" t="s">
        <v>40</v>
      </c>
      <c s="6" t="s">
        <v>644</v>
      </c>
      <c s="6" t="s">
        <v>1392</v>
      </c>
      <c t="s">
        <v>43</v>
      </c>
      <c s="24" t="s">
        <v>1393</v>
      </c>
      <c s="25" t="s">
        <v>79</v>
      </c>
      <c s="26">
        <v>160</v>
      </c>
      <c s="25">
        <v>0</v>
      </c>
      <c s="25">
        <f>ROUND(G1889*H1889,6)</f>
      </c>
      <c r="L1889" s="27">
        <v>0</v>
      </c>
      <c s="28">
        <f>ROUND(ROUND(L1889,2)*ROUND(G1889,3),2)</f>
      </c>
      <c s="25" t="s">
        <v>150</v>
      </c>
      <c>
        <f>(M1889*21)/100</f>
      </c>
      <c t="s">
        <v>47</v>
      </c>
    </row>
    <row r="1890" spans="1:5" ht="12.75" customHeight="1">
      <c r="A1890" s="29" t="s">
        <v>48</v>
      </c>
      <c r="E1890" s="30" t="s">
        <v>1393</v>
      </c>
    </row>
    <row r="1891" spans="1:5" ht="12.75" customHeight="1">
      <c r="A1891" s="29" t="s">
        <v>49</v>
      </c>
      <c r="E1891" s="31" t="s">
        <v>43</v>
      </c>
    </row>
    <row r="1892" spans="5:5" ht="12.75" customHeight="1">
      <c r="E1892" s="30" t="s">
        <v>43</v>
      </c>
    </row>
    <row r="1893" spans="1:16" ht="12.75" customHeight="1">
      <c r="A1893" t="s">
        <v>40</v>
      </c>
      <c s="6" t="s">
        <v>651</v>
      </c>
      <c s="6" t="s">
        <v>1394</v>
      </c>
      <c t="s">
        <v>43</v>
      </c>
      <c s="24" t="s">
        <v>1395</v>
      </c>
      <c s="25" t="s">
        <v>79</v>
      </c>
      <c s="26">
        <v>160</v>
      </c>
      <c s="25">
        <v>0</v>
      </c>
      <c s="25">
        <f>ROUND(G1893*H1893,6)</f>
      </c>
      <c r="L1893" s="27">
        <v>0</v>
      </c>
      <c s="28">
        <f>ROUND(ROUND(L1893,2)*ROUND(G1893,3),2)</f>
      </c>
      <c s="25" t="s">
        <v>150</v>
      </c>
      <c>
        <f>(M1893*21)/100</f>
      </c>
      <c t="s">
        <v>47</v>
      </c>
    </row>
    <row r="1894" spans="1:5" ht="12.75" customHeight="1">
      <c r="A1894" s="29" t="s">
        <v>48</v>
      </c>
      <c r="E1894" s="30" t="s">
        <v>1395</v>
      </c>
    </row>
    <row r="1895" spans="1:5" ht="12.75" customHeight="1">
      <c r="A1895" s="29" t="s">
        <v>49</v>
      </c>
      <c r="E1895" s="31" t="s">
        <v>43</v>
      </c>
    </row>
    <row r="1896" spans="5:5" ht="12.75" customHeight="1">
      <c r="E1896" s="30" t="s">
        <v>43</v>
      </c>
    </row>
    <row r="1897" spans="1:16" ht="12.75" customHeight="1">
      <c r="A1897" t="s">
        <v>40</v>
      </c>
      <c s="6" t="s">
        <v>656</v>
      </c>
      <c s="6" t="s">
        <v>1396</v>
      </c>
      <c t="s">
        <v>43</v>
      </c>
      <c s="24" t="s">
        <v>1397</v>
      </c>
      <c s="25" t="s">
        <v>805</v>
      </c>
      <c s="26">
        <v>200</v>
      </c>
      <c s="25">
        <v>0</v>
      </c>
      <c s="25">
        <f>ROUND(G1897*H1897,6)</f>
      </c>
      <c r="L1897" s="27">
        <v>0</v>
      </c>
      <c s="28">
        <f>ROUND(ROUND(L1897,2)*ROUND(G1897,3),2)</f>
      </c>
      <c s="25" t="s">
        <v>150</v>
      </c>
      <c>
        <f>(M1897*21)/100</f>
      </c>
      <c t="s">
        <v>47</v>
      </c>
    </row>
    <row r="1898" spans="1:5" ht="12.75" customHeight="1">
      <c r="A1898" s="29" t="s">
        <v>48</v>
      </c>
      <c r="E1898" s="30" t="s">
        <v>1397</v>
      </c>
    </row>
    <row r="1899" spans="1:5" ht="12.75" customHeight="1">
      <c r="A1899" s="29" t="s">
        <v>49</v>
      </c>
      <c r="E1899" s="31" t="s">
        <v>43</v>
      </c>
    </row>
    <row r="1900" spans="5:5" ht="12.75" customHeight="1">
      <c r="E1900" s="30" t="s">
        <v>43</v>
      </c>
    </row>
    <row r="1901" spans="1:16" ht="12.75" customHeight="1">
      <c r="A1901" t="s">
        <v>40</v>
      </c>
      <c s="6" t="s">
        <v>205</v>
      </c>
      <c s="6" t="s">
        <v>1398</v>
      </c>
      <c t="s">
        <v>43</v>
      </c>
      <c s="24" t="s">
        <v>1399</v>
      </c>
      <c s="25" t="s">
        <v>805</v>
      </c>
      <c s="26">
        <v>200</v>
      </c>
      <c s="25">
        <v>0</v>
      </c>
      <c s="25">
        <f>ROUND(G1901*H1901,6)</f>
      </c>
      <c r="L1901" s="27">
        <v>0</v>
      </c>
      <c s="28">
        <f>ROUND(ROUND(L1901,2)*ROUND(G1901,3),2)</f>
      </c>
      <c s="25" t="s">
        <v>150</v>
      </c>
      <c>
        <f>(M1901*21)/100</f>
      </c>
      <c t="s">
        <v>47</v>
      </c>
    </row>
    <row r="1902" spans="1:5" ht="12.75" customHeight="1">
      <c r="A1902" s="29" t="s">
        <v>48</v>
      </c>
      <c r="E1902" s="30" t="s">
        <v>1399</v>
      </c>
    </row>
    <row r="1903" spans="1:5" ht="12.75" customHeight="1">
      <c r="A1903" s="29" t="s">
        <v>49</v>
      </c>
      <c r="E1903" s="31" t="s">
        <v>43</v>
      </c>
    </row>
    <row r="1904" spans="5:5" ht="12.75" customHeight="1">
      <c r="E1904" s="30" t="s">
        <v>43</v>
      </c>
    </row>
    <row r="1905" spans="1:16" ht="12.75" customHeight="1">
      <c r="A1905" t="s">
        <v>40</v>
      </c>
      <c s="6" t="s">
        <v>211</v>
      </c>
      <c s="6" t="s">
        <v>1400</v>
      </c>
      <c t="s">
        <v>43</v>
      </c>
      <c s="24" t="s">
        <v>1401</v>
      </c>
      <c s="25" t="s">
        <v>805</v>
      </c>
      <c s="26">
        <v>200</v>
      </c>
      <c s="25">
        <v>0</v>
      </c>
      <c s="25">
        <f>ROUND(G1905*H1905,6)</f>
      </c>
      <c r="L1905" s="27">
        <v>0</v>
      </c>
      <c s="28">
        <f>ROUND(ROUND(L1905,2)*ROUND(G1905,3),2)</f>
      </c>
      <c s="25" t="s">
        <v>150</v>
      </c>
      <c>
        <f>(M1905*21)/100</f>
      </c>
      <c t="s">
        <v>47</v>
      </c>
    </row>
    <row r="1906" spans="1:5" ht="12.75" customHeight="1">
      <c r="A1906" s="29" t="s">
        <v>48</v>
      </c>
      <c r="E1906" s="30" t="s">
        <v>1401</v>
      </c>
    </row>
    <row r="1907" spans="1:5" ht="12.75" customHeight="1">
      <c r="A1907" s="29" t="s">
        <v>49</v>
      </c>
      <c r="E1907" s="31" t="s">
        <v>43</v>
      </c>
    </row>
    <row r="1908" spans="5:5" ht="12.75" customHeight="1">
      <c r="E1908" s="30" t="s">
        <v>43</v>
      </c>
    </row>
    <row r="1909" spans="1:16" ht="12.75" customHeight="1">
      <c r="A1909" t="s">
        <v>40</v>
      </c>
      <c s="6" t="s">
        <v>216</v>
      </c>
      <c s="6" t="s">
        <v>1402</v>
      </c>
      <c t="s">
        <v>43</v>
      </c>
      <c s="24" t="s">
        <v>1403</v>
      </c>
      <c s="25" t="s">
        <v>805</v>
      </c>
      <c s="26">
        <v>200</v>
      </c>
      <c s="25">
        <v>0</v>
      </c>
      <c s="25">
        <f>ROUND(G1909*H1909,6)</f>
      </c>
      <c r="L1909" s="27">
        <v>0</v>
      </c>
      <c s="28">
        <f>ROUND(ROUND(L1909,2)*ROUND(G1909,3),2)</f>
      </c>
      <c s="25" t="s">
        <v>150</v>
      </c>
      <c>
        <f>(M1909*21)/100</f>
      </c>
      <c t="s">
        <v>47</v>
      </c>
    </row>
    <row r="1910" spans="1:5" ht="12.75" customHeight="1">
      <c r="A1910" s="29" t="s">
        <v>48</v>
      </c>
      <c r="E1910" s="30" t="s">
        <v>1403</v>
      </c>
    </row>
    <row r="1911" spans="1:5" ht="12.75" customHeight="1">
      <c r="A1911" s="29" t="s">
        <v>49</v>
      </c>
      <c r="E1911" s="31" t="s">
        <v>43</v>
      </c>
    </row>
    <row r="1912" spans="5:5" ht="12.75" customHeight="1">
      <c r="E1912" s="30" t="s">
        <v>43</v>
      </c>
    </row>
    <row r="1913" spans="1:16" ht="12.75" customHeight="1">
      <c r="A1913" t="s">
        <v>40</v>
      </c>
      <c s="6" t="s">
        <v>221</v>
      </c>
      <c s="6" t="s">
        <v>1404</v>
      </c>
      <c t="s">
        <v>43</v>
      </c>
      <c s="24" t="s">
        <v>1405</v>
      </c>
      <c s="25" t="s">
        <v>805</v>
      </c>
      <c s="26">
        <v>200</v>
      </c>
      <c s="25">
        <v>0</v>
      </c>
      <c s="25">
        <f>ROUND(G1913*H1913,6)</f>
      </c>
      <c r="L1913" s="27">
        <v>0</v>
      </c>
      <c s="28">
        <f>ROUND(ROUND(L1913,2)*ROUND(G1913,3),2)</f>
      </c>
      <c s="25" t="s">
        <v>150</v>
      </c>
      <c>
        <f>(M1913*21)/100</f>
      </c>
      <c t="s">
        <v>47</v>
      </c>
    </row>
    <row r="1914" spans="1:5" ht="12.75" customHeight="1">
      <c r="A1914" s="29" t="s">
        <v>48</v>
      </c>
      <c r="E1914" s="30" t="s">
        <v>1405</v>
      </c>
    </row>
    <row r="1915" spans="1:5" ht="12.75" customHeight="1">
      <c r="A1915" s="29" t="s">
        <v>49</v>
      </c>
      <c r="E1915" s="31" t="s">
        <v>43</v>
      </c>
    </row>
    <row r="1916" spans="5:5" ht="12.75" customHeight="1">
      <c r="E1916" s="30" t="s">
        <v>43</v>
      </c>
    </row>
    <row r="1917" spans="1:16" ht="12.75" customHeight="1">
      <c r="A1917" t="s">
        <v>40</v>
      </c>
      <c s="6" t="s">
        <v>199</v>
      </c>
      <c s="6" t="s">
        <v>1406</v>
      </c>
      <c t="s">
        <v>43</v>
      </c>
      <c s="24" t="s">
        <v>1407</v>
      </c>
      <c s="25" t="s">
        <v>805</v>
      </c>
      <c s="26">
        <v>20</v>
      </c>
      <c s="25">
        <v>0</v>
      </c>
      <c s="25">
        <f>ROUND(G1917*H1917,6)</f>
      </c>
      <c r="L1917" s="27">
        <v>0</v>
      </c>
      <c s="28">
        <f>ROUND(ROUND(L1917,2)*ROUND(G1917,3),2)</f>
      </c>
      <c s="25" t="s">
        <v>150</v>
      </c>
      <c>
        <f>(M1917*21)/100</f>
      </c>
      <c t="s">
        <v>47</v>
      </c>
    </row>
    <row r="1918" spans="1:5" ht="12.75" customHeight="1">
      <c r="A1918" s="29" t="s">
        <v>48</v>
      </c>
      <c r="E1918" s="30" t="s">
        <v>1407</v>
      </c>
    </row>
    <row r="1919" spans="1:5" ht="12.75" customHeight="1">
      <c r="A1919" s="29" t="s">
        <v>49</v>
      </c>
      <c r="E1919" s="31" t="s">
        <v>43</v>
      </c>
    </row>
    <row r="1920" spans="5:5" ht="12.75" customHeight="1">
      <c r="E1920" s="30" t="s">
        <v>43</v>
      </c>
    </row>
    <row r="1921" spans="1:16" ht="12.75" customHeight="1">
      <c r="A1921" t="s">
        <v>40</v>
      </c>
      <c s="6" t="s">
        <v>226</v>
      </c>
      <c s="6" t="s">
        <v>1408</v>
      </c>
      <c t="s">
        <v>43</v>
      </c>
      <c s="24" t="s">
        <v>1409</v>
      </c>
      <c s="25" t="s">
        <v>805</v>
      </c>
      <c s="26">
        <v>1</v>
      </c>
      <c s="25">
        <v>0</v>
      </c>
      <c s="25">
        <f>ROUND(G1921*H1921,6)</f>
      </c>
      <c r="L1921" s="27">
        <v>0</v>
      </c>
      <c s="28">
        <f>ROUND(ROUND(L1921,2)*ROUND(G1921,3),2)</f>
      </c>
      <c s="25" t="s">
        <v>150</v>
      </c>
      <c>
        <f>(M1921*21)/100</f>
      </c>
      <c t="s">
        <v>47</v>
      </c>
    </row>
    <row r="1922" spans="1:5" ht="12.75" customHeight="1">
      <c r="A1922" s="29" t="s">
        <v>48</v>
      </c>
      <c r="E1922" s="30" t="s">
        <v>1409</v>
      </c>
    </row>
    <row r="1923" spans="1:5" ht="12.75" customHeight="1">
      <c r="A1923" s="29" t="s">
        <v>49</v>
      </c>
      <c r="E1923" s="31" t="s">
        <v>43</v>
      </c>
    </row>
    <row r="1924" spans="5:5" ht="12.75" customHeight="1">
      <c r="E1924" s="30" t="s">
        <v>43</v>
      </c>
    </row>
    <row r="1925" spans="1:16" ht="12.75" customHeight="1">
      <c r="A1925" t="s">
        <v>40</v>
      </c>
      <c s="6" t="s">
        <v>231</v>
      </c>
      <c s="6" t="s">
        <v>1410</v>
      </c>
      <c t="s">
        <v>43</v>
      </c>
      <c s="24" t="s">
        <v>1411</v>
      </c>
      <c s="25" t="s">
        <v>79</v>
      </c>
      <c s="26">
        <v>100</v>
      </c>
      <c s="25">
        <v>0</v>
      </c>
      <c s="25">
        <f>ROUND(G1925*H1925,6)</f>
      </c>
      <c r="L1925" s="27">
        <v>0</v>
      </c>
      <c s="28">
        <f>ROUND(ROUND(L1925,2)*ROUND(G1925,3),2)</f>
      </c>
      <c s="25" t="s">
        <v>150</v>
      </c>
      <c>
        <f>(M1925*21)/100</f>
      </c>
      <c t="s">
        <v>47</v>
      </c>
    </row>
    <row r="1926" spans="1:5" ht="12.75" customHeight="1">
      <c r="A1926" s="29" t="s">
        <v>48</v>
      </c>
      <c r="E1926" s="30" t="s">
        <v>1411</v>
      </c>
    </row>
    <row r="1927" spans="1:5" ht="12.75" customHeight="1">
      <c r="A1927" s="29" t="s">
        <v>49</v>
      </c>
      <c r="E1927" s="31" t="s">
        <v>43</v>
      </c>
    </row>
    <row r="1928" spans="5:5" ht="12.75" customHeight="1">
      <c r="E1928" s="30" t="s">
        <v>43</v>
      </c>
    </row>
    <row r="1929" spans="1:16" ht="12.75" customHeight="1">
      <c r="A1929" t="s">
        <v>40</v>
      </c>
      <c s="6" t="s">
        <v>235</v>
      </c>
      <c s="6" t="s">
        <v>1412</v>
      </c>
      <c t="s">
        <v>43</v>
      </c>
      <c s="24" t="s">
        <v>1413</v>
      </c>
      <c s="25" t="s">
        <v>57</v>
      </c>
      <c s="26">
        <v>35</v>
      </c>
      <c s="25">
        <v>0</v>
      </c>
      <c s="25">
        <f>ROUND(G1929*H1929,6)</f>
      </c>
      <c r="L1929" s="27">
        <v>0</v>
      </c>
      <c s="28">
        <f>ROUND(ROUND(L1929,2)*ROUND(G1929,3),2)</f>
      </c>
      <c s="25" t="s">
        <v>150</v>
      </c>
      <c>
        <f>(M1929*21)/100</f>
      </c>
      <c t="s">
        <v>47</v>
      </c>
    </row>
    <row r="1930" spans="1:5" ht="12.75" customHeight="1">
      <c r="A1930" s="29" t="s">
        <v>48</v>
      </c>
      <c r="E1930" s="30" t="s">
        <v>1413</v>
      </c>
    </row>
    <row r="1931" spans="1:5" ht="12.75" customHeight="1">
      <c r="A1931" s="29" t="s">
        <v>49</v>
      </c>
      <c r="E1931" s="31" t="s">
        <v>43</v>
      </c>
    </row>
    <row r="1932" spans="5:5" ht="12.75" customHeight="1">
      <c r="E1932" s="30" t="s">
        <v>43</v>
      </c>
    </row>
    <row r="1933" spans="1:16" ht="12.75" customHeight="1">
      <c r="A1933" t="s">
        <v>40</v>
      </c>
      <c s="6" t="s">
        <v>202</v>
      </c>
      <c s="6" t="s">
        <v>1414</v>
      </c>
      <c t="s">
        <v>43</v>
      </c>
      <c s="24" t="s">
        <v>1415</v>
      </c>
      <c s="25" t="s">
        <v>805</v>
      </c>
      <c s="26">
        <v>50</v>
      </c>
      <c s="25">
        <v>0</v>
      </c>
      <c s="25">
        <f>ROUND(G1933*H1933,6)</f>
      </c>
      <c r="L1933" s="27">
        <v>0</v>
      </c>
      <c s="28">
        <f>ROUND(ROUND(L1933,2)*ROUND(G1933,3),2)</f>
      </c>
      <c s="25" t="s">
        <v>150</v>
      </c>
      <c>
        <f>(M1933*21)/100</f>
      </c>
      <c t="s">
        <v>47</v>
      </c>
    </row>
    <row r="1934" spans="1:5" ht="12.75" customHeight="1">
      <c r="A1934" s="29" t="s">
        <v>48</v>
      </c>
      <c r="E1934" s="30" t="s">
        <v>1415</v>
      </c>
    </row>
    <row r="1935" spans="1:5" ht="12.75" customHeight="1">
      <c r="A1935" s="29" t="s">
        <v>49</v>
      </c>
      <c r="E1935" s="31" t="s">
        <v>43</v>
      </c>
    </row>
    <row r="1936" spans="5:5" ht="12.75" customHeight="1">
      <c r="E1936" s="30" t="s">
        <v>43</v>
      </c>
    </row>
    <row r="1937" spans="1:16" ht="12.75" customHeight="1">
      <c r="A1937" t="s">
        <v>40</v>
      </c>
      <c s="6" t="s">
        <v>241</v>
      </c>
      <c s="6" t="s">
        <v>1416</v>
      </c>
      <c t="s">
        <v>43</v>
      </c>
      <c s="24" t="s">
        <v>1371</v>
      </c>
      <c s="25" t="s">
        <v>847</v>
      </c>
      <c s="26">
        <v>5</v>
      </c>
      <c s="25">
        <v>0</v>
      </c>
      <c s="25">
        <f>ROUND(G1937*H1937,6)</f>
      </c>
      <c r="L1937" s="27">
        <v>0</v>
      </c>
      <c s="28">
        <f>ROUND(ROUND(L1937,2)*ROUND(G1937,3),2)</f>
      </c>
      <c s="25" t="s">
        <v>150</v>
      </c>
      <c>
        <f>(M1937*21)/100</f>
      </c>
      <c t="s">
        <v>47</v>
      </c>
    </row>
    <row r="1938" spans="1:5" ht="12.75" customHeight="1">
      <c r="A1938" s="29" t="s">
        <v>48</v>
      </c>
      <c r="E1938" s="30" t="s">
        <v>1371</v>
      </c>
    </row>
    <row r="1939" spans="1:5" ht="12.75" customHeight="1">
      <c r="A1939" s="29" t="s">
        <v>49</v>
      </c>
      <c r="E1939" s="31" t="s">
        <v>43</v>
      </c>
    </row>
    <row r="1940" spans="5:5" ht="12.75" customHeight="1">
      <c r="E1940" s="30" t="s">
        <v>43</v>
      </c>
    </row>
    <row r="1941" spans="1:13" ht="12.75" customHeight="1">
      <c r="A1941" t="s">
        <v>37</v>
      </c>
      <c r="C1941" s="7" t="s">
        <v>1314</v>
      </c>
      <c r="E1941" s="32" t="s">
        <v>1315</v>
      </c>
      <c r="J1941" s="28">
        <f>0</f>
      </c>
      <c s="28">
        <f>0</f>
      </c>
      <c s="28">
        <f>0+L1942+L1946+L1950+L1954</f>
      </c>
      <c s="28">
        <f>0+M1942+M1946+M1950+M1954</f>
      </c>
    </row>
    <row r="1942" spans="1:16" ht="12.75" customHeight="1">
      <c r="A1942" t="s">
        <v>40</v>
      </c>
      <c s="6" t="s">
        <v>246</v>
      </c>
      <c s="6" t="s">
        <v>1316</v>
      </c>
      <c t="s">
        <v>43</v>
      </c>
      <c s="24" t="s">
        <v>1317</v>
      </c>
      <c s="25" t="s">
        <v>57</v>
      </c>
      <c s="26">
        <v>40</v>
      </c>
      <c s="25">
        <v>0</v>
      </c>
      <c s="25">
        <f>ROUND(G1942*H1942,6)</f>
      </c>
      <c r="L1942" s="27">
        <v>0</v>
      </c>
      <c s="28">
        <f>ROUND(ROUND(L1942,2)*ROUND(G1942,3),2)</f>
      </c>
      <c s="25" t="s">
        <v>150</v>
      </c>
      <c>
        <f>(M1942*21)/100</f>
      </c>
      <c t="s">
        <v>47</v>
      </c>
    </row>
    <row r="1943" spans="1:5" ht="12.75" customHeight="1">
      <c r="A1943" s="29" t="s">
        <v>48</v>
      </c>
      <c r="E1943" s="30" t="s">
        <v>1317</v>
      </c>
    </row>
    <row r="1944" spans="1:5" ht="12.75" customHeight="1">
      <c r="A1944" s="29" t="s">
        <v>49</v>
      </c>
      <c r="E1944" s="31" t="s">
        <v>43</v>
      </c>
    </row>
    <row r="1945" spans="5:5" ht="12.75" customHeight="1">
      <c r="E1945" s="30" t="s">
        <v>43</v>
      </c>
    </row>
    <row r="1946" spans="1:16" ht="12.75" customHeight="1">
      <c r="A1946" t="s">
        <v>40</v>
      </c>
      <c s="6" t="s">
        <v>251</v>
      </c>
      <c s="6" t="s">
        <v>1417</v>
      </c>
      <c t="s">
        <v>43</v>
      </c>
      <c s="24" t="s">
        <v>1418</v>
      </c>
      <c s="25" t="s">
        <v>57</v>
      </c>
      <c s="26">
        <v>8</v>
      </c>
      <c s="25">
        <v>0</v>
      </c>
      <c s="25">
        <f>ROUND(G1946*H1946,6)</f>
      </c>
      <c r="L1946" s="27">
        <v>0</v>
      </c>
      <c s="28">
        <f>ROUND(ROUND(L1946,2)*ROUND(G1946,3),2)</f>
      </c>
      <c s="25" t="s">
        <v>1225</v>
      </c>
      <c>
        <f>(M1946*21)/100</f>
      </c>
      <c t="s">
        <v>47</v>
      </c>
    </row>
    <row r="1947" spans="1:5" ht="12.75" customHeight="1">
      <c r="A1947" s="29" t="s">
        <v>48</v>
      </c>
      <c r="E1947" s="30" t="s">
        <v>1419</v>
      </c>
    </row>
    <row r="1948" spans="1:5" ht="12.75" customHeight="1">
      <c r="A1948" s="29" t="s">
        <v>49</v>
      </c>
      <c r="E1948" s="31" t="s">
        <v>43</v>
      </c>
    </row>
    <row r="1949" spans="5:5" ht="12.75" customHeight="1">
      <c r="E1949" s="30" t="s">
        <v>43</v>
      </c>
    </row>
    <row r="1950" spans="1:16" ht="12.75" customHeight="1">
      <c r="A1950" t="s">
        <v>40</v>
      </c>
      <c s="6" t="s">
        <v>255</v>
      </c>
      <c s="6" t="s">
        <v>1420</v>
      </c>
      <c t="s">
        <v>43</v>
      </c>
      <c s="24" t="s">
        <v>1421</v>
      </c>
      <c s="25" t="s">
        <v>57</v>
      </c>
      <c s="26">
        <v>16</v>
      </c>
      <c s="25">
        <v>0</v>
      </c>
      <c s="25">
        <f>ROUND(G1950*H1950,6)</f>
      </c>
      <c r="L1950" s="27">
        <v>0</v>
      </c>
      <c s="28">
        <f>ROUND(ROUND(L1950,2)*ROUND(G1950,3),2)</f>
      </c>
      <c s="25" t="s">
        <v>1225</v>
      </c>
      <c>
        <f>(M1950*21)/100</f>
      </c>
      <c t="s">
        <v>47</v>
      </c>
    </row>
    <row r="1951" spans="1:5" ht="12.75" customHeight="1">
      <c r="A1951" s="29" t="s">
        <v>48</v>
      </c>
      <c r="E1951" s="30" t="s">
        <v>1422</v>
      </c>
    </row>
    <row r="1952" spans="1:5" ht="12.75" customHeight="1">
      <c r="A1952" s="29" t="s">
        <v>49</v>
      </c>
      <c r="E1952" s="31" t="s">
        <v>43</v>
      </c>
    </row>
    <row r="1953" spans="5:5" ht="12.75" customHeight="1">
      <c r="E1953" s="30" t="s">
        <v>43</v>
      </c>
    </row>
    <row r="1954" spans="1:16" ht="12.75" customHeight="1">
      <c r="A1954" t="s">
        <v>40</v>
      </c>
      <c s="6" t="s">
        <v>286</v>
      </c>
      <c s="6" t="s">
        <v>1423</v>
      </c>
      <c t="s">
        <v>43</v>
      </c>
      <c s="24" t="s">
        <v>1424</v>
      </c>
      <c s="25" t="s">
        <v>57</v>
      </c>
      <c s="26">
        <v>12</v>
      </c>
      <c s="25">
        <v>0</v>
      </c>
      <c s="25">
        <f>ROUND(G1954*H1954,6)</f>
      </c>
      <c r="L1954" s="27">
        <v>0</v>
      </c>
      <c s="28">
        <f>ROUND(ROUND(L1954,2)*ROUND(G1954,3),2)</f>
      </c>
      <c s="25" t="s">
        <v>1225</v>
      </c>
      <c>
        <f>(M1954*21)/100</f>
      </c>
      <c t="s">
        <v>47</v>
      </c>
    </row>
    <row r="1955" spans="1:5" ht="12.75" customHeight="1">
      <c r="A1955" s="29" t="s">
        <v>48</v>
      </c>
      <c r="E1955" s="30" t="s">
        <v>1425</v>
      </c>
    </row>
    <row r="1956" spans="1:5" ht="12.75" customHeight="1">
      <c r="A1956" s="29" t="s">
        <v>49</v>
      </c>
      <c r="E1956" s="31" t="s">
        <v>43</v>
      </c>
    </row>
    <row r="1957" spans="5:5" ht="12.75" customHeight="1">
      <c r="E1957" s="30" t="s">
        <v>43</v>
      </c>
    </row>
    <row r="1958" spans="1:13" ht="12.75" customHeight="1">
      <c r="A1958" t="s">
        <v>37</v>
      </c>
      <c r="C1958" s="7" t="s">
        <v>1319</v>
      </c>
      <c r="E1958" s="32" t="s">
        <v>1320</v>
      </c>
      <c r="J1958" s="28">
        <f>0</f>
      </c>
      <c s="28">
        <f>0</f>
      </c>
      <c s="28">
        <f>0+L1959+L1963+L1967</f>
      </c>
      <c s="28">
        <f>0+M1959+M1963+M1967</f>
      </c>
    </row>
    <row r="1959" spans="1:16" ht="12.75" customHeight="1">
      <c r="A1959" t="s">
        <v>40</v>
      </c>
      <c s="6" t="s">
        <v>272</v>
      </c>
      <c s="6" t="s">
        <v>1327</v>
      </c>
      <c t="s">
        <v>43</v>
      </c>
      <c s="24" t="s">
        <v>1328</v>
      </c>
      <c s="25" t="s">
        <v>847</v>
      </c>
      <c s="26">
        <v>1.5</v>
      </c>
      <c s="25">
        <v>0</v>
      </c>
      <c s="25">
        <f>ROUND(G1959*H1959,6)</f>
      </c>
      <c r="L1959" s="27">
        <v>0</v>
      </c>
      <c s="28">
        <f>ROUND(ROUND(L1959,2)*ROUND(G1959,3),2)</f>
      </c>
      <c s="25" t="s">
        <v>150</v>
      </c>
      <c>
        <f>(M1959*21)/100</f>
      </c>
      <c t="s">
        <v>47</v>
      </c>
    </row>
    <row r="1960" spans="1:5" ht="12.75" customHeight="1">
      <c r="A1960" s="29" t="s">
        <v>48</v>
      </c>
      <c r="E1960" s="30" t="s">
        <v>1328</v>
      </c>
    </row>
    <row r="1961" spans="1:5" ht="12.75" customHeight="1">
      <c r="A1961" s="29" t="s">
        <v>49</v>
      </c>
      <c r="E1961" s="31" t="s">
        <v>43</v>
      </c>
    </row>
    <row r="1962" spans="5:5" ht="12.75" customHeight="1">
      <c r="E1962" s="30" t="s">
        <v>43</v>
      </c>
    </row>
    <row r="1963" spans="1:16" ht="12.75" customHeight="1">
      <c r="A1963" t="s">
        <v>40</v>
      </c>
      <c s="6" t="s">
        <v>292</v>
      </c>
      <c s="6" t="s">
        <v>1329</v>
      </c>
      <c t="s">
        <v>43</v>
      </c>
      <c s="24" t="s">
        <v>1330</v>
      </c>
      <c s="25" t="s">
        <v>847</v>
      </c>
      <c s="26">
        <v>1.5</v>
      </c>
      <c s="25">
        <v>0</v>
      </c>
      <c s="25">
        <f>ROUND(G1963*H1963,6)</f>
      </c>
      <c r="L1963" s="27">
        <v>0</v>
      </c>
      <c s="28">
        <f>ROUND(ROUND(L1963,2)*ROUND(G1963,3),2)</f>
      </c>
      <c s="25" t="s">
        <v>150</v>
      </c>
      <c>
        <f>(M1963*21)/100</f>
      </c>
      <c t="s">
        <v>47</v>
      </c>
    </row>
    <row r="1964" spans="1:5" ht="12.75" customHeight="1">
      <c r="A1964" s="29" t="s">
        <v>48</v>
      </c>
      <c r="E1964" s="30" t="s">
        <v>1330</v>
      </c>
    </row>
    <row r="1965" spans="1:5" ht="12.75" customHeight="1">
      <c r="A1965" s="29" t="s">
        <v>49</v>
      </c>
      <c r="E1965" s="31" t="s">
        <v>43</v>
      </c>
    </row>
    <row r="1966" spans="5:5" ht="12.75" customHeight="1">
      <c r="E1966" s="30" t="s">
        <v>43</v>
      </c>
    </row>
    <row r="1967" spans="1:16" ht="12.75" customHeight="1">
      <c r="A1967" t="s">
        <v>40</v>
      </c>
      <c s="6" t="s">
        <v>297</v>
      </c>
      <c s="6" t="s">
        <v>1331</v>
      </c>
      <c t="s">
        <v>43</v>
      </c>
      <c s="24" t="s">
        <v>1332</v>
      </c>
      <c s="25" t="s">
        <v>847</v>
      </c>
      <c s="26">
        <v>2.5</v>
      </c>
      <c s="25">
        <v>0</v>
      </c>
      <c s="25">
        <f>ROUND(G1967*H1967,6)</f>
      </c>
      <c r="L1967" s="27">
        <v>0</v>
      </c>
      <c s="28">
        <f>ROUND(ROUND(L1967,2)*ROUND(G1967,3),2)</f>
      </c>
      <c s="25" t="s">
        <v>150</v>
      </c>
      <c>
        <f>(M1967*21)/100</f>
      </c>
      <c t="s">
        <v>47</v>
      </c>
    </row>
    <row r="1968" spans="1:5" ht="12.75" customHeight="1">
      <c r="A1968" s="29" t="s">
        <v>48</v>
      </c>
      <c r="E1968" s="30" t="s">
        <v>1332</v>
      </c>
    </row>
    <row r="1969" spans="1:5" ht="12.75" customHeight="1">
      <c r="A1969" s="29" t="s">
        <v>49</v>
      </c>
      <c r="E1969" s="31" t="s">
        <v>43</v>
      </c>
    </row>
    <row r="1970" spans="5:5" ht="12.75" customHeight="1">
      <c r="E1970" s="30" t="s">
        <v>43</v>
      </c>
    </row>
    <row r="1971" spans="1:13" ht="12.75" customHeight="1">
      <c r="A1971" t="s">
        <v>37</v>
      </c>
      <c r="C1971" s="7" t="s">
        <v>86</v>
      </c>
      <c r="E1971" s="32" t="s">
        <v>87</v>
      </c>
      <c r="J1971" s="28">
        <f>0</f>
      </c>
      <c s="28">
        <f>0</f>
      </c>
      <c s="28">
        <f>0+L1972</f>
      </c>
      <c s="28">
        <f>0+M1972</f>
      </c>
    </row>
    <row r="1972" spans="1:16" ht="12.75" customHeight="1">
      <c r="A1972" t="s">
        <v>40</v>
      </c>
      <c s="6" t="s">
        <v>283</v>
      </c>
      <c s="6" t="s">
        <v>89</v>
      </c>
      <c t="s">
        <v>43</v>
      </c>
      <c s="24" t="s">
        <v>90</v>
      </c>
      <c s="25" t="s">
        <v>45</v>
      </c>
      <c s="26">
        <v>1</v>
      </c>
      <c s="25">
        <v>0</v>
      </c>
      <c s="25">
        <f>ROUND(G1972*H1972,6)</f>
      </c>
      <c r="L1972" s="27">
        <v>0</v>
      </c>
      <c s="28">
        <f>ROUND(ROUND(L1972,2)*ROUND(G1972,3),2)</f>
      </c>
      <c s="25" t="s">
        <v>1225</v>
      </c>
      <c>
        <f>(M1972*21)/100</f>
      </c>
      <c t="s">
        <v>47</v>
      </c>
    </row>
    <row r="1973" spans="1:5" ht="12.75" customHeight="1">
      <c r="A1973" s="29" t="s">
        <v>48</v>
      </c>
      <c r="E1973" s="30" t="s">
        <v>1342</v>
      </c>
    </row>
    <row r="1974" spans="1:5" ht="12.75" customHeight="1">
      <c r="A1974" s="29" t="s">
        <v>49</v>
      </c>
      <c r="E1974" s="31" t="s">
        <v>43</v>
      </c>
    </row>
    <row r="1975" spans="5:5" ht="12.75" customHeight="1">
      <c r="E1975" s="30" t="s">
        <v>43</v>
      </c>
    </row>
    <row r="1976" spans="1:13" ht="12.75" customHeight="1">
      <c r="A1976" t="s">
        <v>104</v>
      </c>
      <c r="C1976" s="7" t="s">
        <v>1426</v>
      </c>
      <c r="E1976" s="32" t="s">
        <v>1427</v>
      </c>
      <c r="J1976" s="28">
        <f>0+J1977+J1994+J1999</f>
      </c>
      <c s="28">
        <f>0+K1977+K1994+K1999</f>
      </c>
      <c s="28">
        <f>0+L1977+L1994+L1999</f>
      </c>
      <c s="28">
        <f>0+M1977+M1994+M1999</f>
      </c>
    </row>
    <row r="1977" spans="1:13" ht="12.75" customHeight="1">
      <c r="A1977" t="s">
        <v>37</v>
      </c>
      <c r="C1977" s="7" t="s">
        <v>259</v>
      </c>
      <c r="E1977" s="32" t="s">
        <v>260</v>
      </c>
      <c r="J1977" s="28">
        <f>0</f>
      </c>
      <c s="28">
        <f>0</f>
      </c>
      <c s="28">
        <f>0+L1978+L1982+L1986+L1990</f>
      </c>
      <c s="28">
        <f>0+M1978+M1982+M1986+M1990</f>
      </c>
    </row>
    <row r="1978" spans="1:16" ht="12.75" customHeight="1">
      <c r="A1978" t="s">
        <v>40</v>
      </c>
      <c s="6" t="s">
        <v>41</v>
      </c>
      <c s="6" t="s">
        <v>1428</v>
      </c>
      <c t="s">
        <v>43</v>
      </c>
      <c s="24" t="s">
        <v>1429</v>
      </c>
      <c s="25" t="s">
        <v>91</v>
      </c>
      <c s="26">
        <v>564</v>
      </c>
      <c s="25">
        <v>0.028</v>
      </c>
      <c s="25">
        <f>ROUND(G1978*H1978,6)</f>
      </c>
      <c r="L1978" s="27">
        <v>0</v>
      </c>
      <c s="28">
        <f>ROUND(ROUND(L1978,2)*ROUND(G1978,3),2)</f>
      </c>
      <c s="25" t="s">
        <v>150</v>
      </c>
      <c>
        <f>(M1978*21)/100</f>
      </c>
      <c t="s">
        <v>47</v>
      </c>
    </row>
    <row r="1979" spans="1:5" ht="12.75" customHeight="1">
      <c r="A1979" s="29" t="s">
        <v>48</v>
      </c>
      <c r="E1979" s="30" t="s">
        <v>1429</v>
      </c>
    </row>
    <row r="1980" spans="1:5" ht="63.75" customHeight="1">
      <c r="A1980" s="29" t="s">
        <v>49</v>
      </c>
      <c r="E1980" s="31" t="s">
        <v>1430</v>
      </c>
    </row>
    <row r="1981" spans="5:5" ht="12.75" customHeight="1">
      <c r="E1981" s="30" t="s">
        <v>43</v>
      </c>
    </row>
    <row r="1982" spans="1:16" ht="12.75" customHeight="1">
      <c r="A1982" t="s">
        <v>40</v>
      </c>
      <c s="6" t="s">
        <v>47</v>
      </c>
      <c s="6" t="s">
        <v>1431</v>
      </c>
      <c t="s">
        <v>43</v>
      </c>
      <c s="24" t="s">
        <v>1432</v>
      </c>
      <c s="25" t="s">
        <v>91</v>
      </c>
      <c s="26">
        <v>96</v>
      </c>
      <c s="25">
        <v>0.028</v>
      </c>
      <c s="25">
        <f>ROUND(G1982*H1982,6)</f>
      </c>
      <c r="L1982" s="27">
        <v>0</v>
      </c>
      <c s="28">
        <f>ROUND(ROUND(L1982,2)*ROUND(G1982,3),2)</f>
      </c>
      <c s="25" t="s">
        <v>150</v>
      </c>
      <c>
        <f>(M1982*21)/100</f>
      </c>
      <c t="s">
        <v>47</v>
      </c>
    </row>
    <row r="1983" spans="1:5" ht="12.75" customHeight="1">
      <c r="A1983" s="29" t="s">
        <v>48</v>
      </c>
      <c r="E1983" s="30" t="s">
        <v>1432</v>
      </c>
    </row>
    <row r="1984" spans="1:5" ht="63.75" customHeight="1">
      <c r="A1984" s="29" t="s">
        <v>49</v>
      </c>
      <c r="E1984" s="31" t="s">
        <v>1433</v>
      </c>
    </row>
    <row r="1985" spans="5:5" ht="12.75" customHeight="1">
      <c r="E1985" s="30" t="s">
        <v>43</v>
      </c>
    </row>
    <row r="1986" spans="1:16" ht="12.75" customHeight="1">
      <c r="A1986" t="s">
        <v>40</v>
      </c>
      <c s="6" t="s">
        <v>54</v>
      </c>
      <c s="6" t="s">
        <v>1434</v>
      </c>
      <c t="s">
        <v>43</v>
      </c>
      <c s="24" t="s">
        <v>1435</v>
      </c>
      <c s="25" t="s">
        <v>91</v>
      </c>
      <c s="26">
        <v>96</v>
      </c>
      <c s="25">
        <v>0.028</v>
      </c>
      <c s="25">
        <f>ROUND(G1986*H1986,6)</f>
      </c>
      <c r="L1986" s="27">
        <v>0</v>
      </c>
      <c s="28">
        <f>ROUND(ROUND(L1986,2)*ROUND(G1986,3),2)</f>
      </c>
      <c s="25" t="s">
        <v>150</v>
      </c>
      <c>
        <f>(M1986*21)/100</f>
      </c>
      <c t="s">
        <v>47</v>
      </c>
    </row>
    <row r="1987" spans="1:5" ht="12.75" customHeight="1">
      <c r="A1987" s="29" t="s">
        <v>48</v>
      </c>
      <c r="E1987" s="30" t="s">
        <v>1436</v>
      </c>
    </row>
    <row r="1988" spans="1:5" ht="63.75" customHeight="1">
      <c r="A1988" s="29" t="s">
        <v>49</v>
      </c>
      <c r="E1988" s="31" t="s">
        <v>1433</v>
      </c>
    </row>
    <row r="1989" spans="5:5" ht="12.75" customHeight="1">
      <c r="E1989" s="30" t="s">
        <v>43</v>
      </c>
    </row>
    <row r="1990" spans="1:16" ht="12.75" customHeight="1">
      <c r="A1990" t="s">
        <v>40</v>
      </c>
      <c s="6" t="s">
        <v>61</v>
      </c>
      <c s="6" t="s">
        <v>1437</v>
      </c>
      <c t="s">
        <v>43</v>
      </c>
      <c s="24" t="s">
        <v>1438</v>
      </c>
      <c s="25" t="s">
        <v>91</v>
      </c>
      <c s="26">
        <v>16</v>
      </c>
      <c s="25">
        <v>0.028</v>
      </c>
      <c s="25">
        <f>ROUND(G1990*H1990,6)</f>
      </c>
      <c r="L1990" s="27">
        <v>0</v>
      </c>
      <c s="28">
        <f>ROUND(ROUND(L1990,2)*ROUND(G1990,3),2)</f>
      </c>
      <c s="25" t="s">
        <v>150</v>
      </c>
      <c>
        <f>(M1990*21)/100</f>
      </c>
      <c t="s">
        <v>47</v>
      </c>
    </row>
    <row r="1991" spans="1:5" ht="12.75" customHeight="1">
      <c r="A1991" s="29" t="s">
        <v>48</v>
      </c>
      <c r="E1991" s="30" t="s">
        <v>1438</v>
      </c>
    </row>
    <row r="1992" spans="1:5" ht="63.75" customHeight="1">
      <c r="A1992" s="29" t="s">
        <v>49</v>
      </c>
      <c r="E1992" s="31" t="s">
        <v>1439</v>
      </c>
    </row>
    <row r="1993" spans="5:5" ht="12.75" customHeight="1">
      <c r="E1993" s="30" t="s">
        <v>43</v>
      </c>
    </row>
    <row r="1994" spans="1:13" ht="12.75" customHeight="1">
      <c r="A1994" t="s">
        <v>37</v>
      </c>
      <c r="C1994" s="7" t="s">
        <v>1314</v>
      </c>
      <c r="E1994" s="32" t="s">
        <v>1315</v>
      </c>
      <c r="J1994" s="28">
        <f>0</f>
      </c>
      <c s="28">
        <f>0</f>
      </c>
      <c s="28">
        <f>0+L1995</f>
      </c>
      <c s="28">
        <f>0+M1995</f>
      </c>
    </row>
    <row r="1995" spans="1:16" ht="12.75" customHeight="1">
      <c r="A1995" t="s">
        <v>40</v>
      </c>
      <c s="6" t="s">
        <v>65</v>
      </c>
      <c s="6" t="s">
        <v>1440</v>
      </c>
      <c t="s">
        <v>43</v>
      </c>
      <c s="24" t="s">
        <v>1441</v>
      </c>
      <c s="25" t="s">
        <v>57</v>
      </c>
      <c s="26">
        <v>207.2</v>
      </c>
      <c s="25">
        <v>0</v>
      </c>
      <c s="25">
        <f>ROUND(G1995*H1995,6)</f>
      </c>
      <c r="L1995" s="27">
        <v>0</v>
      </c>
      <c s="28">
        <f>ROUND(ROUND(L1995,2)*ROUND(G1995,3),2)</f>
      </c>
      <c s="25" t="s">
        <v>1225</v>
      </c>
      <c>
        <f>(M1995*21)/100</f>
      </c>
      <c t="s">
        <v>47</v>
      </c>
    </row>
    <row r="1996" spans="1:5" ht="12.75" customHeight="1">
      <c r="A1996" s="29" t="s">
        <v>48</v>
      </c>
      <c r="E1996" s="30" t="s">
        <v>1442</v>
      </c>
    </row>
    <row r="1997" spans="1:5" ht="191.25" customHeight="1">
      <c r="A1997" s="29" t="s">
        <v>49</v>
      </c>
      <c r="E1997" s="31" t="s">
        <v>1443</v>
      </c>
    </row>
    <row r="1998" spans="5:5" ht="12.75" customHeight="1">
      <c r="E1998" s="30" t="s">
        <v>43</v>
      </c>
    </row>
    <row r="1999" spans="1:13" ht="12.75" customHeight="1">
      <c r="A1999" t="s">
        <v>37</v>
      </c>
      <c r="C1999" s="7" t="s">
        <v>1444</v>
      </c>
      <c r="E1999" s="32" t="s">
        <v>72</v>
      </c>
      <c r="J1999" s="28">
        <f>0</f>
      </c>
      <c s="28">
        <f>0</f>
      </c>
      <c s="28">
        <f>0+L2000</f>
      </c>
      <c s="28">
        <f>0+M2000</f>
      </c>
    </row>
    <row r="2000" spans="1:16" ht="12.75" customHeight="1">
      <c r="A2000" t="s">
        <v>40</v>
      </c>
      <c s="6" t="s">
        <v>70</v>
      </c>
      <c s="6" t="s">
        <v>1445</v>
      </c>
      <c t="s">
        <v>43</v>
      </c>
      <c s="24" t="s">
        <v>1328</v>
      </c>
      <c s="25" t="s">
        <v>847</v>
      </c>
      <c s="26">
        <v>1.5</v>
      </c>
      <c s="25">
        <v>0</v>
      </c>
      <c s="25">
        <f>ROUND(G2000*H2000,6)</f>
      </c>
      <c r="L2000" s="27">
        <v>0</v>
      </c>
      <c s="28">
        <f>ROUND(ROUND(L2000,2)*ROUND(G2000,3),2)</f>
      </c>
      <c s="25" t="s">
        <v>150</v>
      </c>
      <c>
        <f>(M2000*21)/100</f>
      </c>
      <c t="s">
        <v>47</v>
      </c>
    </row>
    <row r="2001" spans="1:5" ht="12.75" customHeight="1">
      <c r="A2001" s="29" t="s">
        <v>48</v>
      </c>
      <c r="E2001" s="30" t="s">
        <v>1328</v>
      </c>
    </row>
    <row r="2002" spans="1:5" ht="12.75" customHeight="1">
      <c r="A2002" s="29" t="s">
        <v>49</v>
      </c>
      <c r="E2002" s="31" t="s">
        <v>43</v>
      </c>
    </row>
    <row r="2003" spans="5:5" ht="12.75" customHeight="1">
      <c r="E2003" s="30" t="s">
        <v>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1446</v>
      </c>
      <c s="33">
        <f>0+K8+K41+K70+K79+K124+K157+K162+K175+K192+K245+K254+K259+K288+M8+M41+M70+M79+M124+M157+M162+M175+M192+M245+M254+M259+M288</f>
      </c>
      <c s="15" t="s">
        <v>13</v>
      </c>
    </row>
    <row r="4" spans="1:5" ht="15" customHeight="1">
      <c r="A4" s="18" t="s">
        <v>18</v>
      </c>
      <c s="19" t="s">
        <v>21</v>
      </c>
      <c s="20" t="s">
        <v>1446</v>
      </c>
      <c r="E4" s="19" t="s">
        <v>1447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1448</v>
      </c>
      <c r="E8" s="23" t="s">
        <v>1449</v>
      </c>
      <c r="J8" s="22">
        <f>0</f>
      </c>
      <c s="22">
        <f>0</f>
      </c>
      <c s="22">
        <f>0+L9+L13+L17+L21+L25+L29+L33+L37</f>
      </c>
      <c s="22">
        <f>0+M9+M13+M17+M21+M25+M29+M33+M37</f>
      </c>
    </row>
    <row r="9" spans="1:16" ht="12.75" customHeight="1">
      <c r="A9" t="s">
        <v>40</v>
      </c>
      <c s="6" t="s">
        <v>390</v>
      </c>
      <c s="6" t="s">
        <v>1450</v>
      </c>
      <c t="s">
        <v>43</v>
      </c>
      <c s="24" t="s">
        <v>1451</v>
      </c>
      <c s="25" t="s">
        <v>91</v>
      </c>
      <c s="26">
        <v>20</v>
      </c>
      <c s="25">
        <v>0</v>
      </c>
      <c s="25">
        <f>ROUND(G9*H9,6)</f>
      </c>
      <c r="L9" s="27">
        <v>0</v>
      </c>
      <c s="28">
        <f>ROUND(ROUND(L9,2)*ROUND(G9,3),2)</f>
      </c>
      <c s="25" t="s">
        <v>150</v>
      </c>
      <c>
        <f>(M9*21)/100</f>
      </c>
      <c t="s">
        <v>47</v>
      </c>
    </row>
    <row r="10" spans="1:5" ht="12.75" customHeight="1">
      <c r="A10" s="29" t="s">
        <v>48</v>
      </c>
      <c r="E10" s="30" t="s">
        <v>43</v>
      </c>
    </row>
    <row r="11" spans="1:5" ht="38.25" customHeight="1">
      <c r="A11" s="29" t="s">
        <v>49</v>
      </c>
      <c r="E11" s="31" t="s">
        <v>1452</v>
      </c>
    </row>
    <row r="12" spans="5:5" ht="12.75" customHeight="1">
      <c r="E12" s="30" t="s">
        <v>43</v>
      </c>
    </row>
    <row r="13" spans="1:16" ht="12.75" customHeight="1">
      <c r="A13" t="s">
        <v>40</v>
      </c>
      <c s="6" t="s">
        <v>414</v>
      </c>
      <c s="6" t="s">
        <v>1453</v>
      </c>
      <c t="s">
        <v>43</v>
      </c>
      <c s="24" t="s">
        <v>1454</v>
      </c>
      <c s="25" t="s">
        <v>91</v>
      </c>
      <c s="26">
        <v>20</v>
      </c>
      <c s="25">
        <v>0</v>
      </c>
      <c s="25">
        <f>ROUND(G13*H13,6)</f>
      </c>
      <c r="L13" s="27">
        <v>0</v>
      </c>
      <c s="28">
        <f>ROUND(ROUND(L13,2)*ROUND(G13,3),2)</f>
      </c>
      <c s="25" t="s">
        <v>150</v>
      </c>
      <c>
        <f>(M13*21)/100</f>
      </c>
      <c t="s">
        <v>47</v>
      </c>
    </row>
    <row r="14" spans="1:5" ht="12.75" customHeight="1">
      <c r="A14" s="29" t="s">
        <v>48</v>
      </c>
      <c r="E14" s="30" t="s">
        <v>43</v>
      </c>
    </row>
    <row r="15" spans="1:5" ht="38.25" customHeight="1">
      <c r="A15" s="29" t="s">
        <v>49</v>
      </c>
      <c r="E15" s="31" t="s">
        <v>1452</v>
      </c>
    </row>
    <row r="16" spans="5:5" ht="12.75" customHeight="1">
      <c r="E16" s="30" t="s">
        <v>43</v>
      </c>
    </row>
    <row r="17" spans="1:16" ht="12.75" customHeight="1">
      <c r="A17" t="s">
        <v>40</v>
      </c>
      <c s="6" t="s">
        <v>425</v>
      </c>
      <c s="6" t="s">
        <v>1455</v>
      </c>
      <c t="s">
        <v>43</v>
      </c>
      <c s="24" t="s">
        <v>1456</v>
      </c>
      <c s="25" t="s">
        <v>91</v>
      </c>
      <c s="26">
        <v>22</v>
      </c>
      <c s="25">
        <v>0</v>
      </c>
      <c s="25">
        <f>ROUND(G17*H17,6)</f>
      </c>
      <c r="L17" s="27">
        <v>0</v>
      </c>
      <c s="28">
        <f>ROUND(ROUND(L17,2)*ROUND(G17,3),2)</f>
      </c>
      <c s="25" t="s">
        <v>150</v>
      </c>
      <c>
        <f>(M17*21)/100</f>
      </c>
      <c t="s">
        <v>47</v>
      </c>
    </row>
    <row r="18" spans="1:5" ht="12.75" customHeight="1">
      <c r="A18" s="29" t="s">
        <v>48</v>
      </c>
      <c r="E18" s="30" t="s">
        <v>43</v>
      </c>
    </row>
    <row r="19" spans="1:5" ht="38.25" customHeight="1">
      <c r="A19" s="29" t="s">
        <v>49</v>
      </c>
      <c r="E19" s="31" t="s">
        <v>1457</v>
      </c>
    </row>
    <row r="20" spans="5:5" ht="12.75" customHeight="1">
      <c r="E20" s="30" t="s">
        <v>43</v>
      </c>
    </row>
    <row r="21" spans="1:16" ht="12.75" customHeight="1">
      <c r="A21" t="s">
        <v>40</v>
      </c>
      <c s="6" t="s">
        <v>438</v>
      </c>
      <c s="6" t="s">
        <v>1458</v>
      </c>
      <c t="s">
        <v>43</v>
      </c>
      <c s="24" t="s">
        <v>1459</v>
      </c>
      <c s="25" t="s">
        <v>79</v>
      </c>
      <c s="26">
        <v>38</v>
      </c>
      <c s="25">
        <v>0</v>
      </c>
      <c s="25">
        <f>ROUND(G21*H21,6)</f>
      </c>
      <c r="L21" s="27">
        <v>0</v>
      </c>
      <c s="28">
        <f>ROUND(ROUND(L21,2)*ROUND(G21,3),2)</f>
      </c>
      <c s="25" t="s">
        <v>150</v>
      </c>
      <c>
        <f>(M21*21)/100</f>
      </c>
      <c t="s">
        <v>47</v>
      </c>
    </row>
    <row r="22" spans="1:5" ht="12.75" customHeight="1">
      <c r="A22" s="29" t="s">
        <v>48</v>
      </c>
      <c r="E22" s="30" t="s">
        <v>43</v>
      </c>
    </row>
    <row r="23" spans="1:5" ht="38.25" customHeight="1">
      <c r="A23" s="29" t="s">
        <v>49</v>
      </c>
      <c r="E23" s="31" t="s">
        <v>1460</v>
      </c>
    </row>
    <row r="24" spans="5:5" ht="12.75" customHeight="1">
      <c r="E24" s="30" t="s">
        <v>43</v>
      </c>
    </row>
    <row r="25" spans="1:16" ht="12.75" customHeight="1">
      <c r="A25" t="s">
        <v>40</v>
      </c>
      <c s="6" t="s">
        <v>434</v>
      </c>
      <c s="6" t="s">
        <v>1461</v>
      </c>
      <c t="s">
        <v>43</v>
      </c>
      <c s="24" t="s">
        <v>1462</v>
      </c>
      <c s="25" t="s">
        <v>708</v>
      </c>
      <c s="26">
        <v>41.1</v>
      </c>
      <c s="25">
        <v>0.001</v>
      </c>
      <c s="25">
        <f>ROUND(G25*H25,6)</f>
      </c>
      <c r="L25" s="27">
        <v>0</v>
      </c>
      <c s="28">
        <f>ROUND(ROUND(L25,2)*ROUND(G25,3),2)</f>
      </c>
      <c s="25" t="s">
        <v>150</v>
      </c>
      <c>
        <f>(M25*21)/100</f>
      </c>
      <c t="s">
        <v>47</v>
      </c>
    </row>
    <row r="26" spans="1:5" ht="12.75" customHeight="1">
      <c r="A26" s="29" t="s">
        <v>48</v>
      </c>
      <c r="E26" s="30" t="s">
        <v>43</v>
      </c>
    </row>
    <row r="27" spans="1:5" ht="38.25" customHeight="1">
      <c r="A27" s="29" t="s">
        <v>49</v>
      </c>
      <c r="E27" s="31" t="s">
        <v>1463</v>
      </c>
    </row>
    <row r="28" spans="5:5" ht="12.75" customHeight="1">
      <c r="E28" s="30" t="s">
        <v>43</v>
      </c>
    </row>
    <row r="29" spans="1:16" ht="12.75" customHeight="1">
      <c r="A29" t="s">
        <v>40</v>
      </c>
      <c s="6" t="s">
        <v>420</v>
      </c>
      <c s="6" t="s">
        <v>1464</v>
      </c>
      <c t="s">
        <v>43</v>
      </c>
      <c s="24" t="s">
        <v>1465</v>
      </c>
      <c s="25" t="s">
        <v>91</v>
      </c>
      <c s="26">
        <v>20</v>
      </c>
      <c s="25">
        <v>0.00016</v>
      </c>
      <c s="25">
        <f>ROUND(G29*H29,6)</f>
      </c>
      <c r="L29" s="27">
        <v>0</v>
      </c>
      <c s="28">
        <f>ROUND(ROUND(L29,2)*ROUND(G29,3),2)</f>
      </c>
      <c s="25" t="s">
        <v>150</v>
      </c>
      <c>
        <f>(M29*21)/100</f>
      </c>
      <c t="s">
        <v>47</v>
      </c>
    </row>
    <row r="30" spans="1:5" ht="12.75" customHeight="1">
      <c r="A30" s="29" t="s">
        <v>48</v>
      </c>
      <c r="E30" s="30" t="s">
        <v>43</v>
      </c>
    </row>
    <row r="31" spans="1:5" ht="38.25" customHeight="1">
      <c r="A31" s="29" t="s">
        <v>49</v>
      </c>
      <c r="E31" s="31" t="s">
        <v>1452</v>
      </c>
    </row>
    <row r="32" spans="5:5" ht="12.75" customHeight="1">
      <c r="E32" s="30" t="s">
        <v>43</v>
      </c>
    </row>
    <row r="33" spans="1:16" ht="12.75" customHeight="1">
      <c r="A33" t="s">
        <v>40</v>
      </c>
      <c s="6" t="s">
        <v>394</v>
      </c>
      <c s="6" t="s">
        <v>1466</v>
      </c>
      <c t="s">
        <v>43</v>
      </c>
      <c s="24" t="s">
        <v>1467</v>
      </c>
      <c s="25" t="s">
        <v>91</v>
      </c>
      <c s="26">
        <v>20</v>
      </c>
      <c s="25">
        <v>0.00023</v>
      </c>
      <c s="25">
        <f>ROUND(G33*H33,6)</f>
      </c>
      <c r="L33" s="27">
        <v>0</v>
      </c>
      <c s="28">
        <f>ROUND(ROUND(L33,2)*ROUND(G33,3),2)</f>
      </c>
      <c s="25" t="s">
        <v>150</v>
      </c>
      <c>
        <f>(M33*21)/100</f>
      </c>
      <c t="s">
        <v>47</v>
      </c>
    </row>
    <row r="34" spans="1:5" ht="12.75" customHeight="1">
      <c r="A34" s="29" t="s">
        <v>48</v>
      </c>
      <c r="E34" s="30" t="s">
        <v>43</v>
      </c>
    </row>
    <row r="35" spans="1:5" ht="25.5" customHeight="1">
      <c r="A35" s="29" t="s">
        <v>49</v>
      </c>
      <c r="E35" s="31" t="s">
        <v>1468</v>
      </c>
    </row>
    <row r="36" spans="5:5" ht="12.75" customHeight="1">
      <c r="E36" s="30" t="s">
        <v>43</v>
      </c>
    </row>
    <row r="37" spans="1:16" ht="12.75" customHeight="1">
      <c r="A37" t="s">
        <v>40</v>
      </c>
      <c s="6" t="s">
        <v>430</v>
      </c>
      <c s="6" t="s">
        <v>1469</v>
      </c>
      <c t="s">
        <v>43</v>
      </c>
      <c s="24" t="s">
        <v>1470</v>
      </c>
      <c s="25" t="s">
        <v>91</v>
      </c>
      <c s="26">
        <v>22</v>
      </c>
      <c s="25">
        <v>0.00013</v>
      </c>
      <c s="25">
        <f>ROUND(G37*H37,6)</f>
      </c>
      <c r="L37" s="27">
        <v>0</v>
      </c>
      <c s="28">
        <f>ROUND(ROUND(L37,2)*ROUND(G37,3),2)</f>
      </c>
      <c s="25" t="s">
        <v>150</v>
      </c>
      <c>
        <f>(M37*21)/100</f>
      </c>
      <c t="s">
        <v>47</v>
      </c>
    </row>
    <row r="38" spans="1:5" ht="12.75" customHeight="1">
      <c r="A38" s="29" t="s">
        <v>48</v>
      </c>
      <c r="E38" s="30" t="s">
        <v>43</v>
      </c>
    </row>
    <row r="39" spans="1:5" ht="38.25" customHeight="1">
      <c r="A39" s="29" t="s">
        <v>49</v>
      </c>
      <c r="E39" s="31" t="s">
        <v>1457</v>
      </c>
    </row>
    <row r="40" spans="5:5" ht="12.75" customHeight="1">
      <c r="E40" s="30" t="s">
        <v>43</v>
      </c>
    </row>
    <row r="41" spans="1:13" ht="12.75" customHeight="1">
      <c r="A41" t="s">
        <v>37</v>
      </c>
      <c r="C41" s="7" t="s">
        <v>70</v>
      </c>
      <c r="E41" s="32" t="s">
        <v>138</v>
      </c>
      <c r="J41" s="28">
        <f>0</f>
      </c>
      <c s="28">
        <f>0</f>
      </c>
      <c s="28">
        <f>0+L42+L46+L50+L54+L58+L62+L66</f>
      </c>
      <c s="28">
        <f>0+M42+M46+M50+M54+M58+M62+M66</f>
      </c>
    </row>
    <row r="42" spans="1:16" ht="12.75" customHeight="1">
      <c r="A42" t="s">
        <v>40</v>
      </c>
      <c s="6" t="s">
        <v>41</v>
      </c>
      <c s="6" t="s">
        <v>1471</v>
      </c>
      <c t="s">
        <v>43</v>
      </c>
      <c s="24" t="s">
        <v>1472</v>
      </c>
      <c s="25" t="s">
        <v>68</v>
      </c>
      <c s="26">
        <v>52.56</v>
      </c>
      <c s="25">
        <v>0.00489</v>
      </c>
      <c s="25">
        <f>ROUND(G42*H42,6)</f>
      </c>
      <c r="L42" s="27">
        <v>0</v>
      </c>
      <c s="28">
        <f>ROUND(ROUND(L42,2)*ROUND(G42,3),2)</f>
      </c>
      <c s="25" t="s">
        <v>150</v>
      </c>
      <c>
        <f>(M42*21)/100</f>
      </c>
      <c t="s">
        <v>47</v>
      </c>
    </row>
    <row r="43" spans="1:5" ht="12.75" customHeight="1">
      <c r="A43" s="29" t="s">
        <v>48</v>
      </c>
      <c r="E43" s="30" t="s">
        <v>43</v>
      </c>
    </row>
    <row r="44" spans="1:5" ht="38.25" customHeight="1">
      <c r="A44" s="29" t="s">
        <v>49</v>
      </c>
      <c r="E44" s="31" t="s">
        <v>1473</v>
      </c>
    </row>
    <row r="45" spans="5:5" ht="12.75" customHeight="1">
      <c r="E45" s="30" t="s">
        <v>43</v>
      </c>
    </row>
    <row r="46" spans="1:16" ht="12.75" customHeight="1">
      <c r="A46" t="s">
        <v>40</v>
      </c>
      <c s="6" t="s">
        <v>47</v>
      </c>
      <c s="6" t="s">
        <v>1474</v>
      </c>
      <c t="s">
        <v>43</v>
      </c>
      <c s="24" t="s">
        <v>1475</v>
      </c>
      <c s="25" t="s">
        <v>68</v>
      </c>
      <c s="26">
        <v>10</v>
      </c>
      <c s="25">
        <v>0.0079</v>
      </c>
      <c s="25">
        <f>ROUND(G46*H46,6)</f>
      </c>
      <c r="L46" s="27">
        <v>0</v>
      </c>
      <c s="28">
        <f>ROUND(ROUND(L46,2)*ROUND(G46,3),2)</f>
      </c>
      <c s="25" t="s">
        <v>150</v>
      </c>
      <c>
        <f>(M46*21)/100</f>
      </c>
      <c t="s">
        <v>47</v>
      </c>
    </row>
    <row r="47" spans="1:5" ht="12.75" customHeight="1">
      <c r="A47" s="29" t="s">
        <v>48</v>
      </c>
      <c r="E47" s="30" t="s">
        <v>43</v>
      </c>
    </row>
    <row r="48" spans="1:5" ht="38.25" customHeight="1">
      <c r="A48" s="29" t="s">
        <v>49</v>
      </c>
      <c r="E48" s="31" t="s">
        <v>1476</v>
      </c>
    </row>
    <row r="49" spans="5:5" ht="12.75" customHeight="1">
      <c r="E49" s="30" t="s">
        <v>43</v>
      </c>
    </row>
    <row r="50" spans="1:16" ht="12.75" customHeight="1">
      <c r="A50" t="s">
        <v>40</v>
      </c>
      <c s="6" t="s">
        <v>54</v>
      </c>
      <c s="6" t="s">
        <v>1477</v>
      </c>
      <c t="s">
        <v>43</v>
      </c>
      <c s="24" t="s">
        <v>1478</v>
      </c>
      <c s="25" t="s">
        <v>68</v>
      </c>
      <c s="26">
        <v>10</v>
      </c>
      <c s="25">
        <v>0.01146</v>
      </c>
      <c s="25">
        <f>ROUND(G50*H50,6)</f>
      </c>
      <c r="L50" s="27">
        <v>0</v>
      </c>
      <c s="28">
        <f>ROUND(ROUND(L50,2)*ROUND(G50,3),2)</f>
      </c>
      <c s="25" t="s">
        <v>150</v>
      </c>
      <c>
        <f>(M50*21)/100</f>
      </c>
      <c t="s">
        <v>47</v>
      </c>
    </row>
    <row r="51" spans="1:5" ht="12.75" customHeight="1">
      <c r="A51" s="29" t="s">
        <v>48</v>
      </c>
      <c r="E51" s="30" t="s">
        <v>43</v>
      </c>
    </row>
    <row r="52" spans="1:5" ht="38.25" customHeight="1">
      <c r="A52" s="29" t="s">
        <v>49</v>
      </c>
      <c r="E52" s="31" t="s">
        <v>1476</v>
      </c>
    </row>
    <row r="53" spans="5:5" ht="12.75" customHeight="1">
      <c r="E53" s="30" t="s">
        <v>43</v>
      </c>
    </row>
    <row r="54" spans="1:16" ht="12.75" customHeight="1">
      <c r="A54" t="s">
        <v>40</v>
      </c>
      <c s="6" t="s">
        <v>61</v>
      </c>
      <c s="6" t="s">
        <v>1479</v>
      </c>
      <c t="s">
        <v>43</v>
      </c>
      <c s="24" t="s">
        <v>1480</v>
      </c>
      <c s="25" t="s">
        <v>68</v>
      </c>
      <c s="26">
        <v>56.94</v>
      </c>
      <c s="25">
        <v>0</v>
      </c>
      <c s="25">
        <f>ROUND(G54*H54,6)</f>
      </c>
      <c r="L54" s="27">
        <v>0</v>
      </c>
      <c s="28">
        <f>ROUND(ROUND(L54,2)*ROUND(G54,3),2)</f>
      </c>
      <c s="25" t="s">
        <v>150</v>
      </c>
      <c>
        <f>(M54*21)/100</f>
      </c>
      <c t="s">
        <v>47</v>
      </c>
    </row>
    <row r="55" spans="1:5" ht="12.75" customHeight="1">
      <c r="A55" s="29" t="s">
        <v>48</v>
      </c>
      <c r="E55" s="30" t="s">
        <v>43</v>
      </c>
    </row>
    <row r="56" spans="1:5" ht="38.25" customHeight="1">
      <c r="A56" s="29" t="s">
        <v>49</v>
      </c>
      <c r="E56" s="31" t="s">
        <v>1481</v>
      </c>
    </row>
    <row r="57" spans="5:5" ht="12.75" customHeight="1">
      <c r="E57" s="30" t="s">
        <v>43</v>
      </c>
    </row>
    <row r="58" spans="1:16" ht="12.75" customHeight="1">
      <c r="A58" t="s">
        <v>40</v>
      </c>
      <c s="6" t="s">
        <v>65</v>
      </c>
      <c s="6" t="s">
        <v>1482</v>
      </c>
      <c t="s">
        <v>43</v>
      </c>
      <c s="24" t="s">
        <v>1483</v>
      </c>
      <c s="25" t="s">
        <v>79</v>
      </c>
      <c s="26">
        <v>40.545</v>
      </c>
      <c s="25">
        <v>0.02065</v>
      </c>
      <c s="25">
        <f>ROUND(G58*H58,6)</f>
      </c>
      <c r="L58" s="27">
        <v>0</v>
      </c>
      <c s="28">
        <f>ROUND(ROUND(L58,2)*ROUND(G58,3),2)</f>
      </c>
      <c s="25" t="s">
        <v>150</v>
      </c>
      <c>
        <f>(M58*21)/100</f>
      </c>
      <c t="s">
        <v>47</v>
      </c>
    </row>
    <row r="59" spans="1:5" ht="12.75" customHeight="1">
      <c r="A59" s="29" t="s">
        <v>48</v>
      </c>
      <c r="E59" s="30" t="s">
        <v>43</v>
      </c>
    </row>
    <row r="60" spans="1:5" ht="38.25" customHeight="1">
      <c r="A60" s="29" t="s">
        <v>49</v>
      </c>
      <c r="E60" s="31" t="s">
        <v>1484</v>
      </c>
    </row>
    <row r="61" spans="5:5" ht="12.75" customHeight="1">
      <c r="E61" s="30" t="s">
        <v>43</v>
      </c>
    </row>
    <row r="62" spans="1:16" ht="12.75" customHeight="1">
      <c r="A62" t="s">
        <v>40</v>
      </c>
      <c s="6" t="s">
        <v>70</v>
      </c>
      <c s="6" t="s">
        <v>1485</v>
      </c>
      <c t="s">
        <v>43</v>
      </c>
      <c s="24" t="s">
        <v>1486</v>
      </c>
      <c s="25" t="s">
        <v>79</v>
      </c>
      <c s="26">
        <v>15</v>
      </c>
      <c s="25">
        <v>0.00095</v>
      </c>
      <c s="25">
        <f>ROUND(G62*H62,6)</f>
      </c>
      <c r="L62" s="27">
        <v>0</v>
      </c>
      <c s="28">
        <f>ROUND(ROUND(L62,2)*ROUND(G62,3),2)</f>
      </c>
      <c s="25" t="s">
        <v>150</v>
      </c>
      <c>
        <f>(M62*21)/100</f>
      </c>
      <c t="s">
        <v>47</v>
      </c>
    </row>
    <row r="63" spans="1:5" ht="12.75" customHeight="1">
      <c r="A63" s="29" t="s">
        <v>48</v>
      </c>
      <c r="E63" s="30" t="s">
        <v>43</v>
      </c>
    </row>
    <row r="64" spans="1:5" ht="38.25" customHeight="1">
      <c r="A64" s="29" t="s">
        <v>49</v>
      </c>
      <c r="E64" s="31" t="s">
        <v>1487</v>
      </c>
    </row>
    <row r="65" spans="5:5" ht="12.75" customHeight="1">
      <c r="E65" s="30" t="s">
        <v>43</v>
      </c>
    </row>
    <row r="66" spans="1:16" ht="12.75" customHeight="1">
      <c r="A66" t="s">
        <v>40</v>
      </c>
      <c s="6" t="s">
        <v>73</v>
      </c>
      <c s="6" t="s">
        <v>1488</v>
      </c>
      <c t="s">
        <v>43</v>
      </c>
      <c s="24" t="s">
        <v>1489</v>
      </c>
      <c s="25" t="s">
        <v>68</v>
      </c>
      <c s="26">
        <v>362.124</v>
      </c>
      <c s="25">
        <v>0</v>
      </c>
      <c s="25">
        <f>ROUND(G66*H66,6)</f>
      </c>
      <c r="L66" s="27">
        <v>0</v>
      </c>
      <c s="28">
        <f>ROUND(ROUND(L66,2)*ROUND(G66,3),2)</f>
      </c>
      <c s="25" t="s">
        <v>150</v>
      </c>
      <c>
        <f>(M66*21)/100</f>
      </c>
      <c t="s">
        <v>47</v>
      </c>
    </row>
    <row r="67" spans="1:5" ht="12.75" customHeight="1">
      <c r="A67" s="29" t="s">
        <v>48</v>
      </c>
      <c r="E67" s="30" t="s">
        <v>43</v>
      </c>
    </row>
    <row r="68" spans="1:5" ht="12.75" customHeight="1">
      <c r="A68" s="29" t="s">
        <v>49</v>
      </c>
      <c r="E68" s="31" t="s">
        <v>1490</v>
      </c>
    </row>
    <row r="69" spans="5:5" ht="12.75" customHeight="1">
      <c r="E69" s="30" t="s">
        <v>43</v>
      </c>
    </row>
    <row r="70" spans="1:13" ht="12.75" customHeight="1">
      <c r="A70" t="s">
        <v>37</v>
      </c>
      <c r="C70" s="7" t="s">
        <v>1491</v>
      </c>
      <c r="E70" s="32" t="s">
        <v>1492</v>
      </c>
      <c r="J70" s="28">
        <f>0</f>
      </c>
      <c s="28">
        <f>0</f>
      </c>
      <c s="28">
        <f>0+L71+L75</f>
      </c>
      <c s="28">
        <f>0+M71+M75</f>
      </c>
    </row>
    <row r="71" spans="1:16" ht="12.75" customHeight="1">
      <c r="A71" t="s">
        <v>40</v>
      </c>
      <c s="6" t="s">
        <v>656</v>
      </c>
      <c s="6" t="s">
        <v>1493</v>
      </c>
      <c t="s">
        <v>43</v>
      </c>
      <c s="24" t="s">
        <v>1494</v>
      </c>
      <c s="25" t="s">
        <v>708</v>
      </c>
      <c s="26">
        <v>78.84</v>
      </c>
      <c s="25">
        <v>0.001</v>
      </c>
      <c s="25">
        <f>ROUND(G71*H71,6)</f>
      </c>
      <c r="L71" s="27">
        <v>0</v>
      </c>
      <c s="28">
        <f>ROUND(ROUND(L71,2)*ROUND(G71,3),2)</f>
      </c>
      <c s="25" t="s">
        <v>150</v>
      </c>
      <c>
        <f>(M71*21)/100</f>
      </c>
      <c t="s">
        <v>47</v>
      </c>
    </row>
    <row r="72" spans="1:5" ht="12.75" customHeight="1">
      <c r="A72" s="29" t="s">
        <v>48</v>
      </c>
      <c r="E72" s="30" t="s">
        <v>43</v>
      </c>
    </row>
    <row r="73" spans="1:5" ht="38.25" customHeight="1">
      <c r="A73" s="29" t="s">
        <v>49</v>
      </c>
      <c r="E73" s="31" t="s">
        <v>1495</v>
      </c>
    </row>
    <row r="74" spans="5:5" ht="12.75" customHeight="1">
      <c r="E74" s="30" t="s">
        <v>43</v>
      </c>
    </row>
    <row r="75" spans="1:16" ht="12.75" customHeight="1">
      <c r="A75" t="s">
        <v>40</v>
      </c>
      <c s="6" t="s">
        <v>651</v>
      </c>
      <c s="6" t="s">
        <v>1496</v>
      </c>
      <c t="s">
        <v>43</v>
      </c>
      <c s="24" t="s">
        <v>1497</v>
      </c>
      <c s="25" t="s">
        <v>68</v>
      </c>
      <c s="26">
        <v>52.56</v>
      </c>
      <c s="25">
        <v>0</v>
      </c>
      <c s="25">
        <f>ROUND(G75*H75,6)</f>
      </c>
      <c r="L75" s="27">
        <v>0</v>
      </c>
      <c s="28">
        <f>ROUND(ROUND(L75,2)*ROUND(G75,3),2)</f>
      </c>
      <c s="25" t="s">
        <v>150</v>
      </c>
      <c>
        <f>(M75*21)/100</f>
      </c>
      <c t="s">
        <v>47</v>
      </c>
    </row>
    <row r="76" spans="1:5" ht="12.75" customHeight="1">
      <c r="A76" s="29" t="s">
        <v>48</v>
      </c>
      <c r="E76" s="30" t="s">
        <v>43</v>
      </c>
    </row>
    <row r="77" spans="1:5" ht="38.25" customHeight="1">
      <c r="A77" s="29" t="s">
        <v>49</v>
      </c>
      <c r="E77" s="31" t="s">
        <v>1473</v>
      </c>
    </row>
    <row r="78" spans="5:5" ht="12.75" customHeight="1">
      <c r="E78" s="30" t="s">
        <v>43</v>
      </c>
    </row>
    <row r="79" spans="1:13" ht="12.75" customHeight="1">
      <c r="A79" t="s">
        <v>37</v>
      </c>
      <c r="C79" s="7" t="s">
        <v>1498</v>
      </c>
      <c r="E79" s="32" t="s">
        <v>1499</v>
      </c>
      <c r="J79" s="28">
        <f>0</f>
      </c>
      <c s="28">
        <f>0</f>
      </c>
      <c s="28">
        <f>0+L80+L84+L88+L92+L96+L100+L104+L108+L112+L116+L120</f>
      </c>
      <c s="28">
        <f>0+M80+M84+M88+M92+M96+M100+M104+M108+M112+M116+M120</f>
      </c>
    </row>
    <row r="80" spans="1:16" ht="12.75" customHeight="1">
      <c r="A80" t="s">
        <v>40</v>
      </c>
      <c s="6" t="s">
        <v>221</v>
      </c>
      <c s="6" t="s">
        <v>1500</v>
      </c>
      <c t="s">
        <v>43</v>
      </c>
      <c s="24" t="s">
        <v>1501</v>
      </c>
      <c s="25" t="s">
        <v>110</v>
      </c>
      <c s="26">
        <v>0.624</v>
      </c>
      <c s="25">
        <v>1</v>
      </c>
      <c s="25">
        <f>ROUND(G80*H80,6)</f>
      </c>
      <c r="L80" s="27">
        <v>0</v>
      </c>
      <c s="28">
        <f>ROUND(ROUND(L80,2)*ROUND(G80,3),2)</f>
      </c>
      <c s="25" t="s">
        <v>150</v>
      </c>
      <c>
        <f>(M80*21)/100</f>
      </c>
      <c t="s">
        <v>47</v>
      </c>
    </row>
    <row r="81" spans="1:5" ht="12.75" customHeight="1">
      <c r="A81" s="29" t="s">
        <v>48</v>
      </c>
      <c r="E81" s="30" t="s">
        <v>43</v>
      </c>
    </row>
    <row r="82" spans="1:5" ht="38.25" customHeight="1">
      <c r="A82" s="29" t="s">
        <v>49</v>
      </c>
      <c r="E82" s="31" t="s">
        <v>1502</v>
      </c>
    </row>
    <row r="83" spans="5:5" ht="12.75" customHeight="1">
      <c r="E83" s="30" t="s">
        <v>43</v>
      </c>
    </row>
    <row r="84" spans="1:16" ht="12.75" customHeight="1">
      <c r="A84" t="s">
        <v>40</v>
      </c>
      <c s="6" t="s">
        <v>211</v>
      </c>
      <c s="6" t="s">
        <v>1503</v>
      </c>
      <c t="s">
        <v>43</v>
      </c>
      <c s="24" t="s">
        <v>1504</v>
      </c>
      <c s="25" t="s">
        <v>110</v>
      </c>
      <c s="26">
        <v>0.045</v>
      </c>
      <c s="25">
        <v>1</v>
      </c>
      <c s="25">
        <f>ROUND(G84*H84,6)</f>
      </c>
      <c r="L84" s="27">
        <v>0</v>
      </c>
      <c s="28">
        <f>ROUND(ROUND(L84,2)*ROUND(G84,3),2)</f>
      </c>
      <c s="25" t="s">
        <v>150</v>
      </c>
      <c>
        <f>(M84*21)/100</f>
      </c>
      <c t="s">
        <v>47</v>
      </c>
    </row>
    <row r="85" spans="1:5" ht="12.75" customHeight="1">
      <c r="A85" s="29" t="s">
        <v>48</v>
      </c>
      <c r="E85" s="30" t="s">
        <v>43</v>
      </c>
    </row>
    <row r="86" spans="1:5" ht="38.25" customHeight="1">
      <c r="A86" s="29" t="s">
        <v>49</v>
      </c>
      <c r="E86" s="31" t="s">
        <v>1505</v>
      </c>
    </row>
    <row r="87" spans="5:5" ht="12.75" customHeight="1">
      <c r="E87" s="30" t="s">
        <v>43</v>
      </c>
    </row>
    <row r="88" spans="1:16" ht="12.75" customHeight="1">
      <c r="A88" t="s">
        <v>40</v>
      </c>
      <c s="6" t="s">
        <v>241</v>
      </c>
      <c s="6" t="s">
        <v>1506</v>
      </c>
      <c t="s">
        <v>43</v>
      </c>
      <c s="24" t="s">
        <v>1507</v>
      </c>
      <c s="25" t="s">
        <v>68</v>
      </c>
      <c s="26">
        <v>4.884</v>
      </c>
      <c s="25">
        <v>0.00125</v>
      </c>
      <c s="25">
        <f>ROUND(G88*H88,6)</f>
      </c>
      <c r="L88" s="27">
        <v>0</v>
      </c>
      <c s="28">
        <f>ROUND(ROUND(L88,2)*ROUND(G88,3),2)</f>
      </c>
      <c s="25" t="s">
        <v>150</v>
      </c>
      <c>
        <f>(M88*21)/100</f>
      </c>
      <c t="s">
        <v>47</v>
      </c>
    </row>
    <row r="89" spans="1:5" ht="12.75" customHeight="1">
      <c r="A89" s="29" t="s">
        <v>48</v>
      </c>
      <c r="E89" s="30" t="s">
        <v>43</v>
      </c>
    </row>
    <row r="90" spans="1:5" ht="38.25" customHeight="1">
      <c r="A90" s="29" t="s">
        <v>49</v>
      </c>
      <c r="E90" s="31" t="s">
        <v>1508</v>
      </c>
    </row>
    <row r="91" spans="5:5" ht="12.75" customHeight="1">
      <c r="E91" s="30" t="s">
        <v>43</v>
      </c>
    </row>
    <row r="92" spans="1:16" ht="12.75" customHeight="1">
      <c r="A92" t="s">
        <v>40</v>
      </c>
      <c s="6" t="s">
        <v>199</v>
      </c>
      <c s="6" t="s">
        <v>1509</v>
      </c>
      <c t="s">
        <v>43</v>
      </c>
      <c s="24" t="s">
        <v>1510</v>
      </c>
      <c s="25" t="s">
        <v>110</v>
      </c>
      <c s="26">
        <v>0.585</v>
      </c>
      <c s="25">
        <v>1</v>
      </c>
      <c s="25">
        <f>ROUND(G92*H92,6)</f>
      </c>
      <c r="L92" s="27">
        <v>0</v>
      </c>
      <c s="28">
        <f>ROUND(ROUND(L92,2)*ROUND(G92,3),2)</f>
      </c>
      <c s="25" t="s">
        <v>150</v>
      </c>
      <c>
        <f>(M92*21)/100</f>
      </c>
      <c t="s">
        <v>47</v>
      </c>
    </row>
    <row r="93" spans="1:5" ht="12.75" customHeight="1">
      <c r="A93" s="29" t="s">
        <v>48</v>
      </c>
      <c r="E93" s="30" t="s">
        <v>43</v>
      </c>
    </row>
    <row r="94" spans="1:5" ht="38.25" customHeight="1">
      <c r="A94" s="29" t="s">
        <v>49</v>
      </c>
      <c r="E94" s="31" t="s">
        <v>1511</v>
      </c>
    </row>
    <row r="95" spans="5:5" ht="12.75" customHeight="1">
      <c r="E95" s="30" t="s">
        <v>43</v>
      </c>
    </row>
    <row r="96" spans="1:16" ht="12.75" customHeight="1">
      <c r="A96" t="s">
        <v>40</v>
      </c>
      <c s="6" t="s">
        <v>231</v>
      </c>
      <c s="6" t="s">
        <v>1512</v>
      </c>
      <c t="s">
        <v>43</v>
      </c>
      <c s="24" t="s">
        <v>1513</v>
      </c>
      <c s="25" t="s">
        <v>68</v>
      </c>
      <c s="26">
        <v>155.932</v>
      </c>
      <c s="25">
        <v>0.0061</v>
      </c>
      <c s="25">
        <f>ROUND(G96*H96,6)</f>
      </c>
      <c r="L96" s="27">
        <v>0</v>
      </c>
      <c s="28">
        <f>ROUND(ROUND(L96,2)*ROUND(G96,3),2)</f>
      </c>
      <c s="25" t="s">
        <v>150</v>
      </c>
      <c>
        <f>(M96*21)/100</f>
      </c>
      <c t="s">
        <v>47</v>
      </c>
    </row>
    <row r="97" spans="1:5" ht="12.75" customHeight="1">
      <c r="A97" s="29" t="s">
        <v>48</v>
      </c>
      <c r="E97" s="30" t="s">
        <v>43</v>
      </c>
    </row>
    <row r="98" spans="1:5" ht="38.25" customHeight="1">
      <c r="A98" s="29" t="s">
        <v>49</v>
      </c>
      <c r="E98" s="31" t="s">
        <v>1514</v>
      </c>
    </row>
    <row r="99" spans="5:5" ht="12.75" customHeight="1">
      <c r="E99" s="30" t="s">
        <v>43</v>
      </c>
    </row>
    <row r="100" spans="1:16" ht="12.75" customHeight="1">
      <c r="A100" t="s">
        <v>40</v>
      </c>
      <c s="6" t="s">
        <v>202</v>
      </c>
      <c s="6" t="s">
        <v>1515</v>
      </c>
      <c t="s">
        <v>43</v>
      </c>
      <c s="24" t="s">
        <v>1516</v>
      </c>
      <c s="25" t="s">
        <v>91</v>
      </c>
      <c s="26">
        <v>154</v>
      </c>
      <c s="25">
        <v>0.0015</v>
      </c>
      <c s="25">
        <f>ROUND(G100*H100,6)</f>
      </c>
      <c r="L100" s="27">
        <v>0</v>
      </c>
      <c s="28">
        <f>ROUND(ROUND(L100,2)*ROUND(G100,3),2)</f>
      </c>
      <c s="25" t="s">
        <v>150</v>
      </c>
      <c>
        <f>(M100*21)/100</f>
      </c>
      <c t="s">
        <v>47</v>
      </c>
    </row>
    <row r="101" spans="1:5" ht="12.75" customHeight="1">
      <c r="A101" s="29" t="s">
        <v>48</v>
      </c>
      <c r="E101" s="30" t="s">
        <v>43</v>
      </c>
    </row>
    <row r="102" spans="1:5" ht="38.25" customHeight="1">
      <c r="A102" s="29" t="s">
        <v>49</v>
      </c>
      <c r="E102" s="31" t="s">
        <v>1517</v>
      </c>
    </row>
    <row r="103" spans="5:5" ht="12.75" customHeight="1">
      <c r="E103" s="30" t="s">
        <v>43</v>
      </c>
    </row>
    <row r="104" spans="1:16" ht="12.75" customHeight="1">
      <c r="A104" t="s">
        <v>40</v>
      </c>
      <c s="6" t="s">
        <v>205</v>
      </c>
      <c s="6" t="s">
        <v>1518</v>
      </c>
      <c t="s">
        <v>43</v>
      </c>
      <c s="24" t="s">
        <v>1519</v>
      </c>
      <c s="25" t="s">
        <v>68</v>
      </c>
      <c s="26">
        <v>111.38</v>
      </c>
      <c s="25">
        <v>0</v>
      </c>
      <c s="25">
        <f>ROUND(G104*H104,6)</f>
      </c>
      <c r="L104" s="27">
        <v>0</v>
      </c>
      <c s="28">
        <f>ROUND(ROUND(L104,2)*ROUND(G104,3),2)</f>
      </c>
      <c s="25" t="s">
        <v>150</v>
      </c>
      <c>
        <f>(M104*21)/100</f>
      </c>
      <c t="s">
        <v>47</v>
      </c>
    </row>
    <row r="105" spans="1:5" ht="12.75" customHeight="1">
      <c r="A105" s="29" t="s">
        <v>48</v>
      </c>
      <c r="E105" s="30" t="s">
        <v>43</v>
      </c>
    </row>
    <row r="106" spans="1:5" ht="38.25" customHeight="1">
      <c r="A106" s="29" t="s">
        <v>49</v>
      </c>
      <c r="E106" s="31" t="s">
        <v>1520</v>
      </c>
    </row>
    <row r="107" spans="5:5" ht="12.75" customHeight="1">
      <c r="E107" s="30" t="s">
        <v>43</v>
      </c>
    </row>
    <row r="108" spans="1:16" ht="12.75" customHeight="1">
      <c r="A108" t="s">
        <v>40</v>
      </c>
      <c s="6" t="s">
        <v>216</v>
      </c>
      <c s="6" t="s">
        <v>1521</v>
      </c>
      <c t="s">
        <v>43</v>
      </c>
      <c s="24" t="s">
        <v>1522</v>
      </c>
      <c s="25" t="s">
        <v>68</v>
      </c>
      <c s="26">
        <v>144.794</v>
      </c>
      <c s="25">
        <v>3E-05</v>
      </c>
      <c s="25">
        <f>ROUND(G108*H108,6)</f>
      </c>
      <c r="L108" s="27">
        <v>0</v>
      </c>
      <c s="28">
        <f>ROUND(ROUND(L108,2)*ROUND(G108,3),2)</f>
      </c>
      <c s="25" t="s">
        <v>150</v>
      </c>
      <c>
        <f>(M108*21)/100</f>
      </c>
      <c t="s">
        <v>47</v>
      </c>
    </row>
    <row r="109" spans="1:5" ht="12.75" customHeight="1">
      <c r="A109" s="29" t="s">
        <v>48</v>
      </c>
      <c r="E109" s="30" t="s">
        <v>43</v>
      </c>
    </row>
    <row r="110" spans="1:5" ht="38.25" customHeight="1">
      <c r="A110" s="29" t="s">
        <v>49</v>
      </c>
      <c r="E110" s="31" t="s">
        <v>1523</v>
      </c>
    </row>
    <row r="111" spans="5:5" ht="12.75" customHeight="1">
      <c r="E111" s="30" t="s">
        <v>43</v>
      </c>
    </row>
    <row r="112" spans="1:16" ht="12.75" customHeight="1">
      <c r="A112" t="s">
        <v>40</v>
      </c>
      <c s="6" t="s">
        <v>226</v>
      </c>
      <c s="6" t="s">
        <v>1524</v>
      </c>
      <c t="s">
        <v>43</v>
      </c>
      <c s="24" t="s">
        <v>1525</v>
      </c>
      <c s="25" t="s">
        <v>68</v>
      </c>
      <c s="26">
        <v>111.38</v>
      </c>
      <c s="25">
        <v>0.00088</v>
      </c>
      <c s="25">
        <f>ROUND(G112*H112,6)</f>
      </c>
      <c r="L112" s="27">
        <v>0</v>
      </c>
      <c s="28">
        <f>ROUND(ROUND(L112,2)*ROUND(G112,3),2)</f>
      </c>
      <c s="25" t="s">
        <v>150</v>
      </c>
      <c>
        <f>(M112*21)/100</f>
      </c>
      <c t="s">
        <v>47</v>
      </c>
    </row>
    <row r="113" spans="1:5" ht="12.75" customHeight="1">
      <c r="A113" s="29" t="s">
        <v>48</v>
      </c>
      <c r="E113" s="30" t="s">
        <v>43</v>
      </c>
    </row>
    <row r="114" spans="1:5" ht="38.25" customHeight="1">
      <c r="A114" s="29" t="s">
        <v>49</v>
      </c>
      <c r="E114" s="31" t="s">
        <v>1520</v>
      </c>
    </row>
    <row r="115" spans="5:5" ht="12.75" customHeight="1">
      <c r="E115" s="30" t="s">
        <v>43</v>
      </c>
    </row>
    <row r="116" spans="1:16" ht="12.75" customHeight="1">
      <c r="A116" t="s">
        <v>40</v>
      </c>
      <c s="6" t="s">
        <v>235</v>
      </c>
      <c s="6" t="s">
        <v>1526</v>
      </c>
      <c t="s">
        <v>43</v>
      </c>
      <c s="24" t="s">
        <v>1527</v>
      </c>
      <c s="25" t="s">
        <v>79</v>
      </c>
      <c s="26">
        <v>56.2</v>
      </c>
      <c s="25">
        <v>0.00031</v>
      </c>
      <c s="25">
        <f>ROUND(G116*H116,6)</f>
      </c>
      <c r="L116" s="27">
        <v>0</v>
      </c>
      <c s="28">
        <f>ROUND(ROUND(L116,2)*ROUND(G116,3),2)</f>
      </c>
      <c s="25" t="s">
        <v>150</v>
      </c>
      <c>
        <f>(M116*21)/100</f>
      </c>
      <c t="s">
        <v>47</v>
      </c>
    </row>
    <row r="117" spans="1:5" ht="12.75" customHeight="1">
      <c r="A117" s="29" t="s">
        <v>48</v>
      </c>
      <c r="E117" s="30" t="s">
        <v>43</v>
      </c>
    </row>
    <row r="118" spans="1:5" ht="38.25" customHeight="1">
      <c r="A118" s="29" t="s">
        <v>49</v>
      </c>
      <c r="E118" s="31" t="s">
        <v>1528</v>
      </c>
    </row>
    <row r="119" spans="5:5" ht="12.75" customHeight="1">
      <c r="E119" s="30" t="s">
        <v>43</v>
      </c>
    </row>
    <row r="120" spans="1:16" ht="12.75" customHeight="1">
      <c r="A120" t="s">
        <v>40</v>
      </c>
      <c s="6" t="s">
        <v>246</v>
      </c>
      <c s="6" t="s">
        <v>1529</v>
      </c>
      <c t="s">
        <v>43</v>
      </c>
      <c s="24" t="s">
        <v>1530</v>
      </c>
      <c s="25" t="s">
        <v>110</v>
      </c>
      <c s="26">
        <v>3.351</v>
      </c>
      <c s="25">
        <v>0</v>
      </c>
      <c s="25">
        <f>ROUND(G120*H120,6)</f>
      </c>
      <c r="L120" s="27">
        <v>0</v>
      </c>
      <c s="28">
        <f>ROUND(ROUND(L120,2)*ROUND(G120,3),2)</f>
      </c>
      <c s="25" t="s">
        <v>150</v>
      </c>
      <c>
        <f>(M120*21)/100</f>
      </c>
      <c t="s">
        <v>47</v>
      </c>
    </row>
    <row r="121" spans="1:5" ht="12.75" customHeight="1">
      <c r="A121" s="29" t="s">
        <v>48</v>
      </c>
      <c r="E121" s="30" t="s">
        <v>43</v>
      </c>
    </row>
    <row r="122" spans="1:5" ht="12.75" customHeight="1">
      <c r="A122" s="29" t="s">
        <v>49</v>
      </c>
      <c r="E122" s="31" t="s">
        <v>43</v>
      </c>
    </row>
    <row r="123" spans="5:5" ht="12.75" customHeight="1">
      <c r="E123" s="30" t="s">
        <v>43</v>
      </c>
    </row>
    <row r="124" spans="1:13" ht="12.75" customHeight="1">
      <c r="A124" t="s">
        <v>37</v>
      </c>
      <c r="C124" s="7" t="s">
        <v>881</v>
      </c>
      <c r="E124" s="32" t="s">
        <v>882</v>
      </c>
      <c r="J124" s="28">
        <f>0</f>
      </c>
      <c s="28">
        <f>0</f>
      </c>
      <c s="28">
        <f>0+L125+L129+L133+L137+L141+L145+L149+L153</f>
      </c>
      <c s="28">
        <f>0+M125+M129+M133+M137+M141+M145+M149+M153</f>
      </c>
    </row>
    <row r="125" spans="1:16" ht="12.75" customHeight="1">
      <c r="A125" t="s">
        <v>40</v>
      </c>
      <c s="6" t="s">
        <v>302</v>
      </c>
      <c s="6" t="s">
        <v>1531</v>
      </c>
      <c t="s">
        <v>43</v>
      </c>
      <c s="24" t="s">
        <v>1532</v>
      </c>
      <c s="25" t="s">
        <v>68</v>
      </c>
      <c s="26">
        <v>133.656</v>
      </c>
      <c s="25">
        <v>0.00017</v>
      </c>
      <c s="25">
        <f>ROUND(G125*H125,6)</f>
      </c>
      <c r="L125" s="27">
        <v>0</v>
      </c>
      <c s="28">
        <f>ROUND(ROUND(L125,2)*ROUND(G125,3),2)</f>
      </c>
      <c s="25" t="s">
        <v>150</v>
      </c>
      <c>
        <f>(M125*21)/100</f>
      </c>
      <c t="s">
        <v>47</v>
      </c>
    </row>
    <row r="126" spans="1:5" ht="12.75" customHeight="1">
      <c r="A126" s="29" t="s">
        <v>48</v>
      </c>
      <c r="E126" s="30" t="s">
        <v>43</v>
      </c>
    </row>
    <row r="127" spans="1:5" ht="38.25" customHeight="1">
      <c r="A127" s="29" t="s">
        <v>49</v>
      </c>
      <c r="E127" s="31" t="s">
        <v>1533</v>
      </c>
    </row>
    <row r="128" spans="5:5" ht="12.75" customHeight="1">
      <c r="E128" s="30" t="s">
        <v>43</v>
      </c>
    </row>
    <row r="129" spans="1:16" ht="12.75" customHeight="1">
      <c r="A129" t="s">
        <v>40</v>
      </c>
      <c s="6" t="s">
        <v>292</v>
      </c>
      <c s="6" t="s">
        <v>1534</v>
      </c>
      <c t="s">
        <v>43</v>
      </c>
      <c s="24" t="s">
        <v>1535</v>
      </c>
      <c s="25" t="s">
        <v>68</v>
      </c>
      <c s="26">
        <v>133.656</v>
      </c>
      <c s="25">
        <v>0.0039</v>
      </c>
      <c s="25">
        <f>ROUND(G129*H129,6)</f>
      </c>
      <c r="L129" s="27">
        <v>0</v>
      </c>
      <c s="28">
        <f>ROUND(ROUND(L129,2)*ROUND(G129,3),2)</f>
      </c>
      <c s="25" t="s">
        <v>150</v>
      </c>
      <c>
        <f>(M129*21)/100</f>
      </c>
      <c t="s">
        <v>47</v>
      </c>
    </row>
    <row r="130" spans="1:5" ht="12.75" customHeight="1">
      <c r="A130" s="29" t="s">
        <v>48</v>
      </c>
      <c r="E130" s="30" t="s">
        <v>43</v>
      </c>
    </row>
    <row r="131" spans="1:5" ht="38.25" customHeight="1">
      <c r="A131" s="29" t="s">
        <v>49</v>
      </c>
      <c r="E131" s="31" t="s">
        <v>1533</v>
      </c>
    </row>
    <row r="132" spans="5:5" ht="12.75" customHeight="1">
      <c r="E132" s="30" t="s">
        <v>43</v>
      </c>
    </row>
    <row r="133" spans="1:16" ht="12.75" customHeight="1">
      <c r="A133" t="s">
        <v>40</v>
      </c>
      <c s="6" t="s">
        <v>286</v>
      </c>
      <c s="6" t="s">
        <v>1536</v>
      </c>
      <c t="s">
        <v>43</v>
      </c>
      <c s="24" t="s">
        <v>1537</v>
      </c>
      <c s="25" t="s">
        <v>68</v>
      </c>
      <c s="26">
        <v>133.656</v>
      </c>
      <c s="25">
        <v>0.002</v>
      </c>
      <c s="25">
        <f>ROUND(G133*H133,6)</f>
      </c>
      <c r="L133" s="27">
        <v>0</v>
      </c>
      <c s="28">
        <f>ROUND(ROUND(L133,2)*ROUND(G133,3),2)</f>
      </c>
      <c s="25" t="s">
        <v>150</v>
      </c>
      <c>
        <f>(M133*21)/100</f>
      </c>
      <c t="s">
        <v>47</v>
      </c>
    </row>
    <row r="134" spans="1:5" ht="12.75" customHeight="1">
      <c r="A134" s="29" t="s">
        <v>48</v>
      </c>
      <c r="E134" s="30" t="s">
        <v>43</v>
      </c>
    </row>
    <row r="135" spans="1:5" ht="38.25" customHeight="1">
      <c r="A135" s="29" t="s">
        <v>49</v>
      </c>
      <c r="E135" s="31" t="s">
        <v>1533</v>
      </c>
    </row>
    <row r="136" spans="5:5" ht="12.75" customHeight="1">
      <c r="E136" s="30" t="s">
        <v>43</v>
      </c>
    </row>
    <row r="137" spans="1:16" ht="12.75" customHeight="1">
      <c r="A137" t="s">
        <v>40</v>
      </c>
      <c s="6" t="s">
        <v>297</v>
      </c>
      <c s="6" t="s">
        <v>1538</v>
      </c>
      <c t="s">
        <v>43</v>
      </c>
      <c s="24" t="s">
        <v>1539</v>
      </c>
      <c s="25" t="s">
        <v>91</v>
      </c>
      <c s="26">
        <v>445.52</v>
      </c>
      <c s="25">
        <v>5E-05</v>
      </c>
      <c s="25">
        <f>ROUND(G137*H137,6)</f>
      </c>
      <c r="L137" s="27">
        <v>0</v>
      </c>
      <c s="28">
        <f>ROUND(ROUND(L137,2)*ROUND(G137,3),2)</f>
      </c>
      <c s="25" t="s">
        <v>150</v>
      </c>
      <c>
        <f>(M137*21)/100</f>
      </c>
      <c t="s">
        <v>47</v>
      </c>
    </row>
    <row r="138" spans="1:5" ht="12.75" customHeight="1">
      <c r="A138" s="29" t="s">
        <v>48</v>
      </c>
      <c r="E138" s="30" t="s">
        <v>43</v>
      </c>
    </row>
    <row r="139" spans="1:5" ht="38.25" customHeight="1">
      <c r="A139" s="29" t="s">
        <v>49</v>
      </c>
      <c r="E139" s="31" t="s">
        <v>1540</v>
      </c>
    </row>
    <row r="140" spans="5:5" ht="12.75" customHeight="1">
      <c r="E140" s="30" t="s">
        <v>43</v>
      </c>
    </row>
    <row r="141" spans="1:16" ht="12.75" customHeight="1">
      <c r="A141" t="s">
        <v>40</v>
      </c>
      <c s="6" t="s">
        <v>251</v>
      </c>
      <c s="6" t="s">
        <v>1541</v>
      </c>
      <c t="s">
        <v>43</v>
      </c>
      <c s="24" t="s">
        <v>1542</v>
      </c>
      <c s="25" t="s">
        <v>68</v>
      </c>
      <c s="26">
        <v>111.38</v>
      </c>
      <c s="25">
        <v>0</v>
      </c>
      <c s="25">
        <f>ROUND(G141*H141,6)</f>
      </c>
      <c r="L141" s="27">
        <v>0</v>
      </c>
      <c s="28">
        <f>ROUND(ROUND(L141,2)*ROUND(G141,3),2)</f>
      </c>
      <c s="25" t="s">
        <v>150</v>
      </c>
      <c>
        <f>(M141*21)/100</f>
      </c>
      <c t="s">
        <v>47</v>
      </c>
    </row>
    <row r="142" spans="1:5" ht="12.75" customHeight="1">
      <c r="A142" s="29" t="s">
        <v>48</v>
      </c>
      <c r="E142" s="30" t="s">
        <v>43</v>
      </c>
    </row>
    <row r="143" spans="1:5" ht="38.25" customHeight="1">
      <c r="A143" s="29" t="s">
        <v>49</v>
      </c>
      <c r="E143" s="31" t="s">
        <v>1520</v>
      </c>
    </row>
    <row r="144" spans="5:5" ht="12.75" customHeight="1">
      <c r="E144" s="30" t="s">
        <v>43</v>
      </c>
    </row>
    <row r="145" spans="1:16" ht="12.75" customHeight="1">
      <c r="A145" t="s">
        <v>40</v>
      </c>
      <c s="6" t="s">
        <v>255</v>
      </c>
      <c s="6" t="s">
        <v>1543</v>
      </c>
      <c t="s">
        <v>43</v>
      </c>
      <c s="24" t="s">
        <v>1544</v>
      </c>
      <c s="25" t="s">
        <v>68</v>
      </c>
      <c s="26">
        <v>111.38</v>
      </c>
      <c s="25">
        <v>0.00116</v>
      </c>
      <c s="25">
        <f>ROUND(G145*H145,6)</f>
      </c>
      <c r="L145" s="27">
        <v>0</v>
      </c>
      <c s="28">
        <f>ROUND(ROUND(L145,2)*ROUND(G145,3),2)</f>
      </c>
      <c s="25" t="s">
        <v>150</v>
      </c>
      <c>
        <f>(M145*21)/100</f>
      </c>
      <c t="s">
        <v>47</v>
      </c>
    </row>
    <row r="146" spans="1:5" ht="12.75" customHeight="1">
      <c r="A146" s="29" t="s">
        <v>48</v>
      </c>
      <c r="E146" s="30" t="s">
        <v>43</v>
      </c>
    </row>
    <row r="147" spans="1:5" ht="38.25" customHeight="1">
      <c r="A147" s="29" t="s">
        <v>49</v>
      </c>
      <c r="E147" s="31" t="s">
        <v>1520</v>
      </c>
    </row>
    <row r="148" spans="5:5" ht="12.75" customHeight="1">
      <c r="E148" s="30" t="s">
        <v>43</v>
      </c>
    </row>
    <row r="149" spans="1:16" ht="12.75" customHeight="1">
      <c r="A149" t="s">
        <v>40</v>
      </c>
      <c s="6" t="s">
        <v>272</v>
      </c>
      <c s="6" t="s">
        <v>1545</v>
      </c>
      <c t="s">
        <v>43</v>
      </c>
      <c s="24" t="s">
        <v>1546</v>
      </c>
      <c s="25" t="s">
        <v>68</v>
      </c>
      <c s="26">
        <v>111.38</v>
      </c>
      <c s="25">
        <v>0.00014</v>
      </c>
      <c s="25">
        <f>ROUND(G149*H149,6)</f>
      </c>
      <c r="L149" s="27">
        <v>0</v>
      </c>
      <c s="28">
        <f>ROUND(ROUND(L149,2)*ROUND(G149,3),2)</f>
      </c>
      <c s="25" t="s">
        <v>150</v>
      </c>
      <c>
        <f>(M149*21)/100</f>
      </c>
      <c t="s">
        <v>47</v>
      </c>
    </row>
    <row r="150" spans="1:5" ht="12.75" customHeight="1">
      <c r="A150" s="29" t="s">
        <v>48</v>
      </c>
      <c r="E150" s="30" t="s">
        <v>43</v>
      </c>
    </row>
    <row r="151" spans="1:5" ht="38.25" customHeight="1">
      <c r="A151" s="29" t="s">
        <v>49</v>
      </c>
      <c r="E151" s="31" t="s">
        <v>1520</v>
      </c>
    </row>
    <row r="152" spans="5:5" ht="12.75" customHeight="1">
      <c r="E152" s="30" t="s">
        <v>43</v>
      </c>
    </row>
    <row r="153" spans="1:16" ht="12.75" customHeight="1">
      <c r="A153" t="s">
        <v>40</v>
      </c>
      <c s="6" t="s">
        <v>283</v>
      </c>
      <c s="6" t="s">
        <v>1547</v>
      </c>
      <c t="s">
        <v>43</v>
      </c>
      <c s="24" t="s">
        <v>1548</v>
      </c>
      <c s="25" t="s">
        <v>68</v>
      </c>
      <c s="26">
        <v>111.38</v>
      </c>
      <c s="25">
        <v>4E-05</v>
      </c>
      <c s="25">
        <f>ROUND(G153*H153,6)</f>
      </c>
      <c r="L153" s="27">
        <v>0</v>
      </c>
      <c s="28">
        <f>ROUND(ROUND(L153,2)*ROUND(G153,3),2)</f>
      </c>
      <c s="25" t="s">
        <v>150</v>
      </c>
      <c>
        <f>(M153*21)/100</f>
      </c>
      <c t="s">
        <v>47</v>
      </c>
    </row>
    <row r="154" spans="1:5" ht="12.75" customHeight="1">
      <c r="A154" s="29" t="s">
        <v>48</v>
      </c>
      <c r="E154" s="30" t="s">
        <v>43</v>
      </c>
    </row>
    <row r="155" spans="1:5" ht="38.25" customHeight="1">
      <c r="A155" s="29" t="s">
        <v>49</v>
      </c>
      <c r="E155" s="31" t="s">
        <v>1520</v>
      </c>
    </row>
    <row r="156" spans="5:5" ht="12.75" customHeight="1">
      <c r="E156" s="30" t="s">
        <v>43</v>
      </c>
    </row>
    <row r="157" spans="1:13" ht="12.75" customHeight="1">
      <c r="A157" t="s">
        <v>37</v>
      </c>
      <c r="C157" s="7" t="s">
        <v>1549</v>
      </c>
      <c r="E157" s="32" t="s">
        <v>1550</v>
      </c>
      <c r="J157" s="28">
        <f>0</f>
      </c>
      <c s="28">
        <f>0</f>
      </c>
      <c s="28">
        <f>0+L158</f>
      </c>
      <c s="28">
        <f>0+M158</f>
      </c>
    </row>
    <row r="158" spans="1:16" ht="12.75" customHeight="1">
      <c r="A158" t="s">
        <v>40</v>
      </c>
      <c s="6" t="s">
        <v>280</v>
      </c>
      <c s="6" t="s">
        <v>1551</v>
      </c>
      <c t="s">
        <v>43</v>
      </c>
      <c s="24" t="s">
        <v>1552</v>
      </c>
      <c s="25" t="s">
        <v>91</v>
      </c>
      <c s="26">
        <v>1</v>
      </c>
      <c s="25">
        <v>0.00056</v>
      </c>
      <c s="25">
        <f>ROUND(G158*H158,6)</f>
      </c>
      <c r="L158" s="27">
        <v>0</v>
      </c>
      <c s="28">
        <f>ROUND(ROUND(L158,2)*ROUND(G158,3),2)</f>
      </c>
      <c s="25" t="s">
        <v>150</v>
      </c>
      <c>
        <f>(M158*21)/100</f>
      </c>
      <c t="s">
        <v>47</v>
      </c>
    </row>
    <row r="159" spans="1:5" ht="12.75" customHeight="1">
      <c r="A159" s="29" t="s">
        <v>48</v>
      </c>
      <c r="E159" s="30" t="s">
        <v>43</v>
      </c>
    </row>
    <row r="160" spans="1:5" ht="38.25" customHeight="1">
      <c r="A160" s="29" t="s">
        <v>49</v>
      </c>
      <c r="E160" s="31" t="s">
        <v>1553</v>
      </c>
    </row>
    <row r="161" spans="5:5" ht="12.75" customHeight="1">
      <c r="E161" s="30" t="s">
        <v>43</v>
      </c>
    </row>
    <row r="162" spans="1:13" ht="12.75" customHeight="1">
      <c r="A162" t="s">
        <v>37</v>
      </c>
      <c r="C162" s="7" t="s">
        <v>662</v>
      </c>
      <c r="E162" s="32" t="s">
        <v>1554</v>
      </c>
      <c r="J162" s="28">
        <f>0</f>
      </c>
      <c s="28">
        <f>0</f>
      </c>
      <c s="28">
        <f>0+L163+L167+L171</f>
      </c>
      <c s="28">
        <f>0+M163+M167+M171</f>
      </c>
    </row>
    <row r="163" spans="1:16" ht="12.75" customHeight="1">
      <c r="A163" t="s">
        <v>40</v>
      </c>
      <c s="6" t="s">
        <v>275</v>
      </c>
      <c s="6" t="s">
        <v>1555</v>
      </c>
      <c t="s">
        <v>43</v>
      </c>
      <c s="24" t="s">
        <v>1556</v>
      </c>
      <c s="25" t="s">
        <v>91</v>
      </c>
      <c s="26">
        <v>1</v>
      </c>
      <c s="25">
        <v>0</v>
      </c>
      <c s="25">
        <f>ROUND(G163*H163,6)</f>
      </c>
      <c r="L163" s="27">
        <v>0</v>
      </c>
      <c s="28">
        <f>ROUND(ROUND(L163,2)*ROUND(G163,3),2)</f>
      </c>
      <c s="25" t="s">
        <v>150</v>
      </c>
      <c>
        <f>(M163*21)/100</f>
      </c>
      <c t="s">
        <v>47</v>
      </c>
    </row>
    <row r="164" spans="1:5" ht="12.75" customHeight="1">
      <c r="A164" s="29" t="s">
        <v>48</v>
      </c>
      <c r="E164" s="30" t="s">
        <v>43</v>
      </c>
    </row>
    <row r="165" spans="1:5" ht="38.25" customHeight="1">
      <c r="A165" s="29" t="s">
        <v>49</v>
      </c>
      <c r="E165" s="31" t="s">
        <v>1553</v>
      </c>
    </row>
    <row r="166" spans="5:5" ht="12.75" customHeight="1">
      <c r="E166" s="30" t="s">
        <v>43</v>
      </c>
    </row>
    <row r="167" spans="1:16" ht="12.75" customHeight="1">
      <c r="A167" t="s">
        <v>40</v>
      </c>
      <c s="6" t="s">
        <v>278</v>
      </c>
      <c s="6" t="s">
        <v>1557</v>
      </c>
      <c t="s">
        <v>43</v>
      </c>
      <c s="24" t="s">
        <v>1558</v>
      </c>
      <c s="25" t="s">
        <v>91</v>
      </c>
      <c s="26">
        <v>1</v>
      </c>
      <c s="25">
        <v>0.00235</v>
      </c>
      <c s="25">
        <f>ROUND(G167*H167,6)</f>
      </c>
      <c r="L167" s="27">
        <v>0</v>
      </c>
      <c s="28">
        <f>ROUND(ROUND(L167,2)*ROUND(G167,3),2)</f>
      </c>
      <c s="25" t="s">
        <v>150</v>
      </c>
      <c>
        <f>(M167*21)/100</f>
      </c>
      <c t="s">
        <v>47</v>
      </c>
    </row>
    <row r="168" spans="1:5" ht="12.75" customHeight="1">
      <c r="A168" s="29" t="s">
        <v>48</v>
      </c>
      <c r="E168" s="30" t="s">
        <v>43</v>
      </c>
    </row>
    <row r="169" spans="1:5" ht="38.25" customHeight="1">
      <c r="A169" s="29" t="s">
        <v>49</v>
      </c>
      <c r="E169" s="31" t="s">
        <v>1553</v>
      </c>
    </row>
    <row r="170" spans="5:5" ht="12.75" customHeight="1">
      <c r="E170" s="30" t="s">
        <v>43</v>
      </c>
    </row>
    <row r="171" spans="1:16" ht="12.75" customHeight="1">
      <c r="A171" t="s">
        <v>40</v>
      </c>
      <c s="6" t="s">
        <v>307</v>
      </c>
      <c s="6" t="s">
        <v>1559</v>
      </c>
      <c t="s">
        <v>43</v>
      </c>
      <c s="24" t="s">
        <v>1560</v>
      </c>
      <c s="25" t="s">
        <v>91</v>
      </c>
      <c s="26">
        <v>1</v>
      </c>
      <c s="25">
        <v>0.00212</v>
      </c>
      <c s="25">
        <f>ROUND(G171*H171,6)</f>
      </c>
      <c r="L171" s="27">
        <v>0</v>
      </c>
      <c s="28">
        <f>ROUND(ROUND(L171,2)*ROUND(G171,3),2)</f>
      </c>
      <c s="25" t="s">
        <v>150</v>
      </c>
      <c>
        <f>(M171*21)/100</f>
      </c>
      <c t="s">
        <v>47</v>
      </c>
    </row>
    <row r="172" spans="1:5" ht="12.75" customHeight="1">
      <c r="A172" s="29" t="s">
        <v>48</v>
      </c>
      <c r="E172" s="30" t="s">
        <v>43</v>
      </c>
    </row>
    <row r="173" spans="1:5" ht="38.25" customHeight="1">
      <c r="A173" s="29" t="s">
        <v>49</v>
      </c>
      <c r="E173" s="31" t="s">
        <v>1553</v>
      </c>
    </row>
    <row r="174" spans="5:5" ht="12.75" customHeight="1">
      <c r="E174" s="30" t="s">
        <v>43</v>
      </c>
    </row>
    <row r="175" spans="1:13" ht="12.75" customHeight="1">
      <c r="A175" t="s">
        <v>37</v>
      </c>
      <c r="C175" s="7" t="s">
        <v>1561</v>
      </c>
      <c r="E175" s="32" t="s">
        <v>1449</v>
      </c>
      <c r="J175" s="28">
        <f>0</f>
      </c>
      <c s="28">
        <f>0</f>
      </c>
      <c s="28">
        <f>0+L176+L180+L184+L188</f>
      </c>
      <c s="28">
        <f>0+M176+M180+M184+M188</f>
      </c>
    </row>
    <row r="176" spans="1:16" ht="12.75" customHeight="1">
      <c r="A176" t="s">
        <v>40</v>
      </c>
      <c s="6" t="s">
        <v>268</v>
      </c>
      <c s="6" t="s">
        <v>1562</v>
      </c>
      <c t="s">
        <v>43</v>
      </c>
      <c s="24" t="s">
        <v>1451</v>
      </c>
      <c s="25" t="s">
        <v>91</v>
      </c>
      <c s="26">
        <v>12</v>
      </c>
      <c s="25">
        <v>0</v>
      </c>
      <c s="25">
        <f>ROUND(G176*H176,6)</f>
      </c>
      <c r="L176" s="27">
        <v>0</v>
      </c>
      <c s="28">
        <f>ROUND(ROUND(L176,2)*ROUND(G176,3),2)</f>
      </c>
      <c s="25" t="s">
        <v>150</v>
      </c>
      <c>
        <f>(M176*21)/100</f>
      </c>
      <c t="s">
        <v>47</v>
      </c>
    </row>
    <row r="177" spans="1:5" ht="12.75" customHeight="1">
      <c r="A177" s="29" t="s">
        <v>48</v>
      </c>
      <c r="E177" s="30" t="s">
        <v>43</v>
      </c>
    </row>
    <row r="178" spans="1:5" ht="38.25" customHeight="1">
      <c r="A178" s="29" t="s">
        <v>49</v>
      </c>
      <c r="E178" s="31" t="s">
        <v>1563</v>
      </c>
    </row>
    <row r="179" spans="5:5" ht="12.75" customHeight="1">
      <c r="E179" s="30" t="s">
        <v>43</v>
      </c>
    </row>
    <row r="180" spans="1:16" ht="12.75" customHeight="1">
      <c r="A180" t="s">
        <v>40</v>
      </c>
      <c s="6" t="s">
        <v>265</v>
      </c>
      <c s="6" t="s">
        <v>1564</v>
      </c>
      <c t="s">
        <v>43</v>
      </c>
      <c s="24" t="s">
        <v>1565</v>
      </c>
      <c s="25" t="s">
        <v>91</v>
      </c>
      <c s="26">
        <v>20</v>
      </c>
      <c s="25">
        <v>0.001</v>
      </c>
      <c s="25">
        <f>ROUND(G180*H180,6)</f>
      </c>
      <c r="L180" s="27">
        <v>0</v>
      </c>
      <c s="28">
        <f>ROUND(ROUND(L180,2)*ROUND(G180,3),2)</f>
      </c>
      <c s="25" t="s">
        <v>150</v>
      </c>
      <c>
        <f>(M180*21)/100</f>
      </c>
      <c t="s">
        <v>47</v>
      </c>
    </row>
    <row r="181" spans="1:5" ht="12.75" customHeight="1">
      <c r="A181" s="29" t="s">
        <v>48</v>
      </c>
      <c r="E181" s="30" t="s">
        <v>43</v>
      </c>
    </row>
    <row r="182" spans="1:5" ht="38.25" customHeight="1">
      <c r="A182" s="29" t="s">
        <v>49</v>
      </c>
      <c r="E182" s="31" t="s">
        <v>1452</v>
      </c>
    </row>
    <row r="183" spans="5:5" ht="12.75" customHeight="1">
      <c r="E183" s="30" t="s">
        <v>43</v>
      </c>
    </row>
    <row r="184" spans="1:16" ht="12.75" customHeight="1">
      <c r="A184" t="s">
        <v>40</v>
      </c>
      <c s="6" t="s">
        <v>316</v>
      </c>
      <c s="6" t="s">
        <v>1566</v>
      </c>
      <c t="s">
        <v>43</v>
      </c>
      <c s="24" t="s">
        <v>1567</v>
      </c>
      <c s="25" t="s">
        <v>91</v>
      </c>
      <c s="26">
        <v>30</v>
      </c>
      <c s="25">
        <v>0.00016</v>
      </c>
      <c s="25">
        <f>ROUND(G184*H184,6)</f>
      </c>
      <c r="L184" s="27">
        <v>0</v>
      </c>
      <c s="28">
        <f>ROUND(ROUND(L184,2)*ROUND(G184,3),2)</f>
      </c>
      <c s="25" t="s">
        <v>150</v>
      </c>
      <c>
        <f>(M184*21)/100</f>
      </c>
      <c t="s">
        <v>47</v>
      </c>
    </row>
    <row r="185" spans="1:5" ht="12.75" customHeight="1">
      <c r="A185" s="29" t="s">
        <v>48</v>
      </c>
      <c r="E185" s="30" t="s">
        <v>43</v>
      </c>
    </row>
    <row r="186" spans="1:5" ht="38.25" customHeight="1">
      <c r="A186" s="29" t="s">
        <v>49</v>
      </c>
      <c r="E186" s="31" t="s">
        <v>1568</v>
      </c>
    </row>
    <row r="187" spans="5:5" ht="12.75" customHeight="1">
      <c r="E187" s="30" t="s">
        <v>43</v>
      </c>
    </row>
    <row r="188" spans="1:16" ht="12.75" customHeight="1">
      <c r="A188" t="s">
        <v>40</v>
      </c>
      <c s="6" t="s">
        <v>312</v>
      </c>
      <c s="6" t="s">
        <v>1569</v>
      </c>
      <c t="s">
        <v>43</v>
      </c>
      <c s="24" t="s">
        <v>1570</v>
      </c>
      <c s="25" t="s">
        <v>1571</v>
      </c>
      <c s="26">
        <v>41.6</v>
      </c>
      <c s="25">
        <v>0</v>
      </c>
      <c s="25">
        <f>ROUND(G188*H188,6)</f>
      </c>
      <c r="L188" s="27">
        <v>0</v>
      </c>
      <c s="28">
        <f>ROUND(ROUND(L188,2)*ROUND(G188,3),2)</f>
      </c>
      <c s="25" t="s">
        <v>150</v>
      </c>
      <c>
        <f>(M188*21)/100</f>
      </c>
      <c t="s">
        <v>47</v>
      </c>
    </row>
    <row r="189" spans="1:5" ht="12.75" customHeight="1">
      <c r="A189" s="29" t="s">
        <v>48</v>
      </c>
      <c r="E189" s="30" t="s">
        <v>43</v>
      </c>
    </row>
    <row r="190" spans="1:5" ht="38.25" customHeight="1">
      <c r="A190" s="29" t="s">
        <v>49</v>
      </c>
      <c r="E190" s="31" t="s">
        <v>1572</v>
      </c>
    </row>
    <row r="191" spans="5:5" ht="12.75" customHeight="1">
      <c r="E191" s="30" t="s">
        <v>43</v>
      </c>
    </row>
    <row r="192" spans="1:13" ht="12.75" customHeight="1">
      <c r="A192" t="s">
        <v>37</v>
      </c>
      <c r="C192" s="7" t="s">
        <v>1573</v>
      </c>
      <c r="E192" s="32" t="s">
        <v>1574</v>
      </c>
      <c r="J192" s="28">
        <f>0</f>
      </c>
      <c s="28">
        <f>0</f>
      </c>
      <c s="28">
        <f>0+L193+L197+L201+L205+L209+L213+L217+L221+L225+L229+L233+L237+L241</f>
      </c>
      <c s="28">
        <f>0+M193+M197+M201+M205+M209+M213+M217+M221+M225+M229+M233+M237+M241</f>
      </c>
    </row>
    <row r="193" spans="1:16" ht="12.75" customHeight="1">
      <c r="A193" t="s">
        <v>40</v>
      </c>
      <c s="6" t="s">
        <v>261</v>
      </c>
      <c s="6" t="s">
        <v>1575</v>
      </c>
      <c t="s">
        <v>43</v>
      </c>
      <c s="24" t="s">
        <v>1576</v>
      </c>
      <c s="25" t="s">
        <v>79</v>
      </c>
      <c s="26">
        <v>43.8</v>
      </c>
      <c s="25">
        <v>0</v>
      </c>
      <c s="25">
        <f>ROUND(G193*H193,6)</f>
      </c>
      <c r="L193" s="27">
        <v>0</v>
      </c>
      <c s="28">
        <f>ROUND(ROUND(L193,2)*ROUND(G193,3),2)</f>
      </c>
      <c s="25" t="s">
        <v>150</v>
      </c>
      <c>
        <f>(M193*21)/100</f>
      </c>
      <c t="s">
        <v>47</v>
      </c>
    </row>
    <row r="194" spans="1:5" ht="12.75" customHeight="1">
      <c r="A194" s="29" t="s">
        <v>48</v>
      </c>
      <c r="E194" s="30" t="s">
        <v>43</v>
      </c>
    </row>
    <row r="195" spans="1:5" ht="38.25" customHeight="1">
      <c r="A195" s="29" t="s">
        <v>49</v>
      </c>
      <c r="E195" s="31" t="s">
        <v>1577</v>
      </c>
    </row>
    <row r="196" spans="5:5" ht="12.75" customHeight="1">
      <c r="E196" s="30" t="s">
        <v>43</v>
      </c>
    </row>
    <row r="197" spans="1:16" ht="12.75" customHeight="1">
      <c r="A197" t="s">
        <v>40</v>
      </c>
      <c s="6" t="s">
        <v>320</v>
      </c>
      <c s="6" t="s">
        <v>1578</v>
      </c>
      <c t="s">
        <v>43</v>
      </c>
      <c s="24" t="s">
        <v>1579</v>
      </c>
      <c s="25" t="s">
        <v>68</v>
      </c>
      <c s="26">
        <v>21.9</v>
      </c>
      <c s="25">
        <v>0</v>
      </c>
      <c s="25">
        <f>ROUND(G197*H197,6)</f>
      </c>
      <c r="L197" s="27">
        <v>0</v>
      </c>
      <c s="28">
        <f>ROUND(ROUND(L197,2)*ROUND(G197,3),2)</f>
      </c>
      <c s="25" t="s">
        <v>150</v>
      </c>
      <c>
        <f>(M197*21)/100</f>
      </c>
      <c t="s">
        <v>47</v>
      </c>
    </row>
    <row r="198" spans="1:5" ht="12.75" customHeight="1">
      <c r="A198" s="29" t="s">
        <v>48</v>
      </c>
      <c r="E198" s="30" t="s">
        <v>43</v>
      </c>
    </row>
    <row r="199" spans="1:5" ht="38.25" customHeight="1">
      <c r="A199" s="29" t="s">
        <v>49</v>
      </c>
      <c r="E199" s="31" t="s">
        <v>1580</v>
      </c>
    </row>
    <row r="200" spans="5:5" ht="12.75" customHeight="1">
      <c r="E200" s="30" t="s">
        <v>43</v>
      </c>
    </row>
    <row r="201" spans="1:16" ht="12.75" customHeight="1">
      <c r="A201" t="s">
        <v>40</v>
      </c>
      <c s="6" t="s">
        <v>326</v>
      </c>
      <c s="6" t="s">
        <v>1581</v>
      </c>
      <c t="s">
        <v>43</v>
      </c>
      <c s="24" t="s">
        <v>1582</v>
      </c>
      <c s="25" t="s">
        <v>79</v>
      </c>
      <c s="26">
        <v>34</v>
      </c>
      <c s="25">
        <v>0</v>
      </c>
      <c s="25">
        <f>ROUND(G201*H201,6)</f>
      </c>
      <c r="L201" s="27">
        <v>0</v>
      </c>
      <c s="28">
        <f>ROUND(ROUND(L201,2)*ROUND(G201,3),2)</f>
      </c>
      <c s="25" t="s">
        <v>150</v>
      </c>
      <c>
        <f>(M201*21)/100</f>
      </c>
      <c t="s">
        <v>47</v>
      </c>
    </row>
    <row r="202" spans="1:5" ht="12.75" customHeight="1">
      <c r="A202" s="29" t="s">
        <v>48</v>
      </c>
      <c r="E202" s="30" t="s">
        <v>43</v>
      </c>
    </row>
    <row r="203" spans="1:5" ht="38.25" customHeight="1">
      <c r="A203" s="29" t="s">
        <v>49</v>
      </c>
      <c r="E203" s="31" t="s">
        <v>1583</v>
      </c>
    </row>
    <row r="204" spans="5:5" ht="12.75" customHeight="1">
      <c r="E204" s="30" t="s">
        <v>43</v>
      </c>
    </row>
    <row r="205" spans="1:16" ht="12.75" customHeight="1">
      <c r="A205" t="s">
        <v>40</v>
      </c>
      <c s="6" t="s">
        <v>332</v>
      </c>
      <c s="6" t="s">
        <v>1584</v>
      </c>
      <c t="s">
        <v>43</v>
      </c>
      <c s="24" t="s">
        <v>1585</v>
      </c>
      <c s="25" t="s">
        <v>79</v>
      </c>
      <c s="26">
        <v>101.5</v>
      </c>
      <c s="25">
        <v>0.00384</v>
      </c>
      <c s="25">
        <f>ROUND(G205*H205,6)</f>
      </c>
      <c r="L205" s="27">
        <v>0</v>
      </c>
      <c s="28">
        <f>ROUND(ROUND(L205,2)*ROUND(G205,3),2)</f>
      </c>
      <c s="25" t="s">
        <v>150</v>
      </c>
      <c>
        <f>(M205*21)/100</f>
      </c>
      <c t="s">
        <v>47</v>
      </c>
    </row>
    <row r="206" spans="1:5" ht="12.75" customHeight="1">
      <c r="A206" s="29" t="s">
        <v>48</v>
      </c>
      <c r="E206" s="30" t="s">
        <v>43</v>
      </c>
    </row>
    <row r="207" spans="1:5" ht="38.25" customHeight="1">
      <c r="A207" s="29" t="s">
        <v>49</v>
      </c>
      <c r="E207" s="31" t="s">
        <v>1586</v>
      </c>
    </row>
    <row r="208" spans="5:5" ht="12.75" customHeight="1">
      <c r="E208" s="30" t="s">
        <v>43</v>
      </c>
    </row>
    <row r="209" spans="1:16" ht="12.75" customHeight="1">
      <c r="A209" t="s">
        <v>40</v>
      </c>
      <c s="6" t="s">
        <v>336</v>
      </c>
      <c s="6" t="s">
        <v>1587</v>
      </c>
      <c t="s">
        <v>43</v>
      </c>
      <c s="24" t="s">
        <v>1588</v>
      </c>
      <c s="25" t="s">
        <v>79</v>
      </c>
      <c s="26">
        <v>34</v>
      </c>
      <c s="25">
        <v>0.00384</v>
      </c>
      <c s="25">
        <f>ROUND(G209*H209,6)</f>
      </c>
      <c r="L209" s="27">
        <v>0</v>
      </c>
      <c s="28">
        <f>ROUND(ROUND(L209,2)*ROUND(G209,3),2)</f>
      </c>
      <c s="25" t="s">
        <v>150</v>
      </c>
      <c>
        <f>(M209*21)/100</f>
      </c>
      <c t="s">
        <v>47</v>
      </c>
    </row>
    <row r="210" spans="1:5" ht="12.75" customHeight="1">
      <c r="A210" s="29" t="s">
        <v>48</v>
      </c>
      <c r="E210" s="30" t="s">
        <v>43</v>
      </c>
    </row>
    <row r="211" spans="1:5" ht="38.25" customHeight="1">
      <c r="A211" s="29" t="s">
        <v>49</v>
      </c>
      <c r="E211" s="31" t="s">
        <v>1583</v>
      </c>
    </row>
    <row r="212" spans="5:5" ht="12.75" customHeight="1">
      <c r="E212" s="30" t="s">
        <v>43</v>
      </c>
    </row>
    <row r="213" spans="1:16" ht="12.75" customHeight="1">
      <c r="A213" t="s">
        <v>40</v>
      </c>
      <c s="6" t="s">
        <v>341</v>
      </c>
      <c s="6" t="s">
        <v>1589</v>
      </c>
      <c t="s">
        <v>43</v>
      </c>
      <c s="24" t="s">
        <v>1590</v>
      </c>
      <c s="25" t="s">
        <v>79</v>
      </c>
      <c s="26">
        <v>89</v>
      </c>
      <c s="25">
        <v>0.00464</v>
      </c>
      <c s="25">
        <f>ROUND(G213*H213,6)</f>
      </c>
      <c r="L213" s="27">
        <v>0</v>
      </c>
      <c s="28">
        <f>ROUND(ROUND(L213,2)*ROUND(G213,3),2)</f>
      </c>
      <c s="25" t="s">
        <v>150</v>
      </c>
      <c>
        <f>(M213*21)/100</f>
      </c>
      <c t="s">
        <v>47</v>
      </c>
    </row>
    <row r="214" spans="1:5" ht="12.75" customHeight="1">
      <c r="A214" s="29" t="s">
        <v>48</v>
      </c>
      <c r="E214" s="30" t="s">
        <v>43</v>
      </c>
    </row>
    <row r="215" spans="1:5" ht="38.25" customHeight="1">
      <c r="A215" s="29" t="s">
        <v>49</v>
      </c>
      <c r="E215" s="31" t="s">
        <v>1591</v>
      </c>
    </row>
    <row r="216" spans="5:5" ht="12.75" customHeight="1">
      <c r="E216" s="30" t="s">
        <v>43</v>
      </c>
    </row>
    <row r="217" spans="1:16" ht="12.75" customHeight="1">
      <c r="A217" t="s">
        <v>40</v>
      </c>
      <c s="6" t="s">
        <v>345</v>
      </c>
      <c s="6" t="s">
        <v>1592</v>
      </c>
      <c t="s">
        <v>43</v>
      </c>
      <c s="24" t="s">
        <v>1593</v>
      </c>
      <c s="25" t="s">
        <v>91</v>
      </c>
      <c s="26">
        <v>6.109</v>
      </c>
      <c s="25">
        <v>0</v>
      </c>
      <c s="25">
        <f>ROUND(G217*H217,6)</f>
      </c>
      <c r="L217" s="27">
        <v>0</v>
      </c>
      <c s="28">
        <f>ROUND(ROUND(L217,2)*ROUND(G217,3),2)</f>
      </c>
      <c s="25" t="s">
        <v>150</v>
      </c>
      <c>
        <f>(M217*21)/100</f>
      </c>
      <c t="s">
        <v>47</v>
      </c>
    </row>
    <row r="218" spans="1:5" ht="12.75" customHeight="1">
      <c r="A218" s="29" t="s">
        <v>48</v>
      </c>
      <c r="E218" s="30" t="s">
        <v>43</v>
      </c>
    </row>
    <row r="219" spans="1:5" ht="12.75" customHeight="1">
      <c r="A219" s="29" t="s">
        <v>49</v>
      </c>
      <c r="E219" s="31" t="s">
        <v>43</v>
      </c>
    </row>
    <row r="220" spans="5:5" ht="12.75" customHeight="1">
      <c r="E220" s="30" t="s">
        <v>43</v>
      </c>
    </row>
    <row r="221" spans="1:16" ht="12.75" customHeight="1">
      <c r="A221" t="s">
        <v>40</v>
      </c>
      <c s="6" t="s">
        <v>354</v>
      </c>
      <c s="6" t="s">
        <v>1594</v>
      </c>
      <c t="s">
        <v>43</v>
      </c>
      <c s="24" t="s">
        <v>1595</v>
      </c>
      <c s="25" t="s">
        <v>91</v>
      </c>
      <c s="26">
        <v>15</v>
      </c>
      <c s="25">
        <v>0</v>
      </c>
      <c s="25">
        <f>ROUND(G221*H221,6)</f>
      </c>
      <c r="L221" s="27">
        <v>0</v>
      </c>
      <c s="28">
        <f>ROUND(ROUND(L221,2)*ROUND(G221,3),2)</f>
      </c>
      <c s="25" t="s">
        <v>150</v>
      </c>
      <c>
        <f>(M221*21)/100</f>
      </c>
      <c t="s">
        <v>47</v>
      </c>
    </row>
    <row r="222" spans="1:5" ht="12.75" customHeight="1">
      <c r="A222" s="29" t="s">
        <v>48</v>
      </c>
      <c r="E222" s="30" t="s">
        <v>43</v>
      </c>
    </row>
    <row r="223" spans="1:5" ht="38.25" customHeight="1">
      <c r="A223" s="29" t="s">
        <v>49</v>
      </c>
      <c r="E223" s="31" t="s">
        <v>1487</v>
      </c>
    </row>
    <row r="224" spans="5:5" ht="12.75" customHeight="1">
      <c r="E224" s="30" t="s">
        <v>43</v>
      </c>
    </row>
    <row r="225" spans="1:16" ht="12.75" customHeight="1">
      <c r="A225" t="s">
        <v>40</v>
      </c>
      <c s="6" t="s">
        <v>351</v>
      </c>
      <c s="6" t="s">
        <v>1596</v>
      </c>
      <c t="s">
        <v>43</v>
      </c>
      <c s="24" t="s">
        <v>1597</v>
      </c>
      <c s="25" t="s">
        <v>79</v>
      </c>
      <c s="26">
        <v>3.2</v>
      </c>
      <c s="25">
        <v>0.00358</v>
      </c>
      <c s="25">
        <f>ROUND(G225*H225,6)</f>
      </c>
      <c r="L225" s="27">
        <v>0</v>
      </c>
      <c s="28">
        <f>ROUND(ROUND(L225,2)*ROUND(G225,3),2)</f>
      </c>
      <c s="25" t="s">
        <v>150</v>
      </c>
      <c>
        <f>(M225*21)/100</f>
      </c>
      <c t="s">
        <v>47</v>
      </c>
    </row>
    <row r="226" spans="1:5" ht="12.75" customHeight="1">
      <c r="A226" s="29" t="s">
        <v>48</v>
      </c>
      <c r="E226" s="30" t="s">
        <v>43</v>
      </c>
    </row>
    <row r="227" spans="1:5" ht="38.25" customHeight="1">
      <c r="A227" s="29" t="s">
        <v>49</v>
      </c>
      <c r="E227" s="31" t="s">
        <v>1598</v>
      </c>
    </row>
    <row r="228" spans="5:5" ht="12.75" customHeight="1">
      <c r="E228" s="30" t="s">
        <v>43</v>
      </c>
    </row>
    <row r="229" spans="1:16" ht="12.75" customHeight="1">
      <c r="A229" t="s">
        <v>40</v>
      </c>
      <c s="6" t="s">
        <v>359</v>
      </c>
      <c s="6" t="s">
        <v>1599</v>
      </c>
      <c t="s">
        <v>43</v>
      </c>
      <c s="24" t="s">
        <v>1600</v>
      </c>
      <c s="25" t="s">
        <v>79</v>
      </c>
      <c s="26">
        <v>3.2</v>
      </c>
      <c s="25">
        <v>0.00727</v>
      </c>
      <c s="25">
        <f>ROUND(G229*H229,6)</f>
      </c>
      <c r="L229" s="27">
        <v>0</v>
      </c>
      <c s="28">
        <f>ROUND(ROUND(L229,2)*ROUND(G229,3),2)</f>
      </c>
      <c s="25" t="s">
        <v>150</v>
      </c>
      <c>
        <f>(M229*21)/100</f>
      </c>
      <c t="s">
        <v>47</v>
      </c>
    </row>
    <row r="230" spans="1:5" ht="12.75" customHeight="1">
      <c r="A230" s="29" t="s">
        <v>48</v>
      </c>
      <c r="E230" s="30" t="s">
        <v>43</v>
      </c>
    </row>
    <row r="231" spans="1:5" ht="38.25" customHeight="1">
      <c r="A231" s="29" t="s">
        <v>49</v>
      </c>
      <c r="E231" s="31" t="s">
        <v>1601</v>
      </c>
    </row>
    <row r="232" spans="5:5" ht="12.75" customHeight="1">
      <c r="E232" s="30" t="s">
        <v>43</v>
      </c>
    </row>
    <row r="233" spans="1:16" ht="12.75" customHeight="1">
      <c r="A233" t="s">
        <v>40</v>
      </c>
      <c s="6" t="s">
        <v>365</v>
      </c>
      <c s="6" t="s">
        <v>1602</v>
      </c>
      <c t="s">
        <v>43</v>
      </c>
      <c s="24" t="s">
        <v>1603</v>
      </c>
      <c s="25" t="s">
        <v>79</v>
      </c>
      <c s="26">
        <v>68</v>
      </c>
      <c s="25">
        <v>0</v>
      </c>
      <c s="25">
        <f>ROUND(G233*H233,6)</f>
      </c>
      <c r="L233" s="27">
        <v>0</v>
      </c>
      <c s="28">
        <f>ROUND(ROUND(L233,2)*ROUND(G233,3),2)</f>
      </c>
      <c s="25" t="s">
        <v>150</v>
      </c>
      <c>
        <f>(M233*21)/100</f>
      </c>
      <c t="s">
        <v>47</v>
      </c>
    </row>
    <row r="234" spans="1:5" ht="12.75" customHeight="1">
      <c r="A234" s="29" t="s">
        <v>48</v>
      </c>
      <c r="E234" s="30" t="s">
        <v>43</v>
      </c>
    </row>
    <row r="235" spans="1:5" ht="38.25" customHeight="1">
      <c r="A235" s="29" t="s">
        <v>49</v>
      </c>
      <c r="E235" s="31" t="s">
        <v>1604</v>
      </c>
    </row>
    <row r="236" spans="5:5" ht="12.75" customHeight="1">
      <c r="E236" s="30" t="s">
        <v>43</v>
      </c>
    </row>
    <row r="237" spans="1:16" ht="12.75" customHeight="1">
      <c r="A237" t="s">
        <v>40</v>
      </c>
      <c s="6" t="s">
        <v>370</v>
      </c>
      <c s="6" t="s">
        <v>1605</v>
      </c>
      <c t="s">
        <v>43</v>
      </c>
      <c s="24" t="s">
        <v>1606</v>
      </c>
      <c s="25" t="s">
        <v>110</v>
      </c>
      <c s="26">
        <v>0.968</v>
      </c>
      <c s="25">
        <v>0</v>
      </c>
      <c s="25">
        <f>ROUND(G237*H237,6)</f>
      </c>
      <c r="L237" s="27">
        <v>0</v>
      </c>
      <c s="28">
        <f>ROUND(ROUND(L237,2)*ROUND(G237,3),2)</f>
      </c>
      <c s="25" t="s">
        <v>150</v>
      </c>
      <c>
        <f>(M237*21)/100</f>
      </c>
      <c t="s">
        <v>47</v>
      </c>
    </row>
    <row r="238" spans="1:5" ht="12.75" customHeight="1">
      <c r="A238" s="29" t="s">
        <v>48</v>
      </c>
      <c r="E238" s="30" t="s">
        <v>43</v>
      </c>
    </row>
    <row r="239" spans="1:5" ht="12.75" customHeight="1">
      <c r="A239" s="29" t="s">
        <v>49</v>
      </c>
      <c r="E239" s="31" t="s">
        <v>43</v>
      </c>
    </row>
    <row r="240" spans="5:5" ht="12.75" customHeight="1">
      <c r="E240" s="30" t="s">
        <v>43</v>
      </c>
    </row>
    <row r="241" spans="1:16" ht="12.75" customHeight="1">
      <c r="A241" t="s">
        <v>40</v>
      </c>
      <c s="6" t="s">
        <v>374</v>
      </c>
      <c s="6" t="s">
        <v>1607</v>
      </c>
      <c t="s">
        <v>43</v>
      </c>
      <c s="24" t="s">
        <v>1608</v>
      </c>
      <c s="25" t="s">
        <v>110</v>
      </c>
      <c s="26">
        <v>0.968</v>
      </c>
      <c s="25">
        <v>0</v>
      </c>
      <c s="25">
        <f>ROUND(G241*H241,6)</f>
      </c>
      <c r="L241" s="27">
        <v>0</v>
      </c>
      <c s="28">
        <f>ROUND(ROUND(L241,2)*ROUND(G241,3),2)</f>
      </c>
      <c s="25" t="s">
        <v>150</v>
      </c>
      <c>
        <f>(M241*21)/100</f>
      </c>
      <c t="s">
        <v>47</v>
      </c>
    </row>
    <row r="242" spans="1:5" ht="12.75" customHeight="1">
      <c r="A242" s="29" t="s">
        <v>48</v>
      </c>
      <c r="E242" s="30" t="s">
        <v>43</v>
      </c>
    </row>
    <row r="243" spans="1:5" ht="12.75" customHeight="1">
      <c r="A243" s="29" t="s">
        <v>49</v>
      </c>
      <c r="E243" s="31" t="s">
        <v>43</v>
      </c>
    </row>
    <row r="244" spans="5:5" ht="12.75" customHeight="1">
      <c r="E244" s="30" t="s">
        <v>43</v>
      </c>
    </row>
    <row r="245" spans="1:13" ht="12.75" customHeight="1">
      <c r="A245" t="s">
        <v>37</v>
      </c>
      <c r="C245" s="7" t="s">
        <v>349</v>
      </c>
      <c r="E245" s="32" t="s">
        <v>350</v>
      </c>
      <c r="J245" s="28">
        <f>0</f>
      </c>
      <c s="28">
        <f>0</f>
      </c>
      <c s="28">
        <f>0+L246+L250</f>
      </c>
      <c s="28">
        <f>0+M246+M250</f>
      </c>
    </row>
    <row r="246" spans="1:16" ht="12.75" customHeight="1">
      <c r="A246" t="s">
        <v>40</v>
      </c>
      <c s="6" t="s">
        <v>381</v>
      </c>
      <c s="6" t="s">
        <v>1609</v>
      </c>
      <c t="s">
        <v>43</v>
      </c>
      <c s="24" t="s">
        <v>1610</v>
      </c>
      <c s="25" t="s">
        <v>91</v>
      </c>
      <c s="26">
        <v>15</v>
      </c>
      <c s="25">
        <v>0.00037</v>
      </c>
      <c s="25">
        <f>ROUND(G246*H246,6)</f>
      </c>
      <c r="L246" s="27">
        <v>0</v>
      </c>
      <c s="28">
        <f>ROUND(ROUND(L246,2)*ROUND(G246,3),2)</f>
      </c>
      <c s="25" t="s">
        <v>150</v>
      </c>
      <c>
        <f>(M246*21)/100</f>
      </c>
      <c t="s">
        <v>47</v>
      </c>
    </row>
    <row r="247" spans="1:5" ht="12.75" customHeight="1">
      <c r="A247" s="29" t="s">
        <v>48</v>
      </c>
      <c r="E247" s="30" t="s">
        <v>43</v>
      </c>
    </row>
    <row r="248" spans="1:5" ht="38.25" customHeight="1">
      <c r="A248" s="29" t="s">
        <v>49</v>
      </c>
      <c r="E248" s="31" t="s">
        <v>1487</v>
      </c>
    </row>
    <row r="249" spans="5:5" ht="12.75" customHeight="1">
      <c r="E249" s="30" t="s">
        <v>43</v>
      </c>
    </row>
    <row r="250" spans="1:16" ht="12.75" customHeight="1">
      <c r="A250" t="s">
        <v>40</v>
      </c>
      <c s="6" t="s">
        <v>377</v>
      </c>
      <c s="6" t="s">
        <v>1611</v>
      </c>
      <c t="s">
        <v>43</v>
      </c>
      <c s="24" t="s">
        <v>1612</v>
      </c>
      <c s="25" t="s">
        <v>91</v>
      </c>
      <c s="26">
        <v>15</v>
      </c>
      <c s="25">
        <v>0</v>
      </c>
      <c s="25">
        <f>ROUND(G250*H250,6)</f>
      </c>
      <c r="L250" s="27">
        <v>0</v>
      </c>
      <c s="28">
        <f>ROUND(ROUND(L250,2)*ROUND(G250,3),2)</f>
      </c>
      <c s="25" t="s">
        <v>150</v>
      </c>
      <c>
        <f>(M250*21)/100</f>
      </c>
      <c t="s">
        <v>47</v>
      </c>
    </row>
    <row r="251" spans="1:5" ht="12.75" customHeight="1">
      <c r="A251" s="29" t="s">
        <v>48</v>
      </c>
      <c r="E251" s="30" t="s">
        <v>43</v>
      </c>
    </row>
    <row r="252" spans="1:5" ht="38.25" customHeight="1">
      <c r="A252" s="29" t="s">
        <v>49</v>
      </c>
      <c r="E252" s="31" t="s">
        <v>1487</v>
      </c>
    </row>
    <row r="253" spans="5:5" ht="12.75" customHeight="1">
      <c r="E253" s="30" t="s">
        <v>43</v>
      </c>
    </row>
    <row r="254" spans="1:13" ht="12.75" customHeight="1">
      <c r="A254" t="s">
        <v>37</v>
      </c>
      <c r="C254" s="7" t="s">
        <v>520</v>
      </c>
      <c r="E254" s="32" t="s">
        <v>1613</v>
      </c>
      <c r="J254" s="28">
        <f>0</f>
      </c>
      <c s="28">
        <f>0</f>
      </c>
      <c s="28">
        <f>0+L255</f>
      </c>
      <c s="28">
        <f>0+M255</f>
      </c>
    </row>
    <row r="255" spans="1:16" ht="12.75" customHeight="1">
      <c r="A255" t="s">
        <v>40</v>
      </c>
      <c s="6" t="s">
        <v>385</v>
      </c>
      <c s="6" t="s">
        <v>1614</v>
      </c>
      <c t="s">
        <v>43</v>
      </c>
      <c s="24" t="s">
        <v>1615</v>
      </c>
      <c s="25" t="s">
        <v>68</v>
      </c>
      <c s="26">
        <v>105.97</v>
      </c>
      <c s="25">
        <v>0.00074</v>
      </c>
      <c s="25">
        <f>ROUND(G255*H255,6)</f>
      </c>
      <c r="L255" s="27">
        <v>0</v>
      </c>
      <c s="28">
        <f>ROUND(ROUND(L255,2)*ROUND(G255,3),2)</f>
      </c>
      <c s="25" t="s">
        <v>150</v>
      </c>
      <c>
        <f>(M255*21)/100</f>
      </c>
      <c t="s">
        <v>47</v>
      </c>
    </row>
    <row r="256" spans="1:5" ht="12.75" customHeight="1">
      <c r="A256" s="29" t="s">
        <v>48</v>
      </c>
      <c r="E256" s="30" t="s">
        <v>43</v>
      </c>
    </row>
    <row r="257" spans="1:5" ht="114.75" customHeight="1">
      <c r="A257" s="29" t="s">
        <v>49</v>
      </c>
      <c r="E257" s="31" t="s">
        <v>1616</v>
      </c>
    </row>
    <row r="258" spans="5:5" ht="12.75" customHeight="1">
      <c r="E258" s="30" t="s">
        <v>43</v>
      </c>
    </row>
    <row r="259" spans="1:13" ht="12.75" customHeight="1">
      <c r="A259" t="s">
        <v>37</v>
      </c>
      <c r="C259" s="7" t="s">
        <v>80</v>
      </c>
      <c r="E259" s="32" t="s">
        <v>1617</v>
      </c>
      <c r="J259" s="28">
        <f>0</f>
      </c>
      <c s="28">
        <f>0</f>
      </c>
      <c s="28">
        <f>0+L260+L264+L268+L272+L276+L280+L284</f>
      </c>
      <c s="28">
        <f>0+M260+M264+M268+M272+M276+M280+M284</f>
      </c>
    </row>
    <row r="260" spans="1:16" ht="12.75" customHeight="1">
      <c r="A260" t="s">
        <v>40</v>
      </c>
      <c s="6" t="s">
        <v>76</v>
      </c>
      <c s="6" t="s">
        <v>1618</v>
      </c>
      <c t="s">
        <v>43</v>
      </c>
      <c s="24" t="s">
        <v>1619</v>
      </c>
      <c s="25" t="s">
        <v>68</v>
      </c>
      <c s="26">
        <v>129</v>
      </c>
      <c s="25">
        <v>0</v>
      </c>
      <c s="25">
        <f>ROUND(G260*H260,6)</f>
      </c>
      <c r="L260" s="27">
        <v>0</v>
      </c>
      <c s="28">
        <f>ROUND(ROUND(L260,2)*ROUND(G260,3),2)</f>
      </c>
      <c s="25" t="s">
        <v>150</v>
      </c>
      <c>
        <f>(M260*21)/100</f>
      </c>
      <c t="s">
        <v>47</v>
      </c>
    </row>
    <row r="261" spans="1:5" ht="12.75" customHeight="1">
      <c r="A261" s="29" t="s">
        <v>48</v>
      </c>
      <c r="E261" s="30" t="s">
        <v>43</v>
      </c>
    </row>
    <row r="262" spans="1:5" ht="38.25" customHeight="1">
      <c r="A262" s="29" t="s">
        <v>49</v>
      </c>
      <c r="E262" s="31" t="s">
        <v>1620</v>
      </c>
    </row>
    <row r="263" spans="5:5" ht="12.75" customHeight="1">
      <c r="E263" s="30" t="s">
        <v>43</v>
      </c>
    </row>
    <row r="264" spans="1:16" ht="12.75" customHeight="1">
      <c r="A264" t="s">
        <v>40</v>
      </c>
      <c s="6" t="s">
        <v>80</v>
      </c>
      <c s="6" t="s">
        <v>1621</v>
      </c>
      <c t="s">
        <v>43</v>
      </c>
      <c s="24" t="s">
        <v>1622</v>
      </c>
      <c s="25" t="s">
        <v>68</v>
      </c>
      <c s="26">
        <v>3870</v>
      </c>
      <c s="25">
        <v>0</v>
      </c>
      <c s="25">
        <f>ROUND(G264*H264,6)</f>
      </c>
      <c r="L264" s="27">
        <v>0</v>
      </c>
      <c s="28">
        <f>ROUND(ROUND(L264,2)*ROUND(G264,3),2)</f>
      </c>
      <c s="25" t="s">
        <v>150</v>
      </c>
      <c>
        <f>(M264*21)/100</f>
      </c>
      <c t="s">
        <v>47</v>
      </c>
    </row>
    <row r="265" spans="1:5" ht="12.75" customHeight="1">
      <c r="A265" s="29" t="s">
        <v>48</v>
      </c>
      <c r="E265" s="30" t="s">
        <v>43</v>
      </c>
    </row>
    <row r="266" spans="1:5" ht="38.25" customHeight="1">
      <c r="A266" s="29" t="s">
        <v>49</v>
      </c>
      <c r="E266" s="31" t="s">
        <v>1623</v>
      </c>
    </row>
    <row r="267" spans="5:5" ht="12.75" customHeight="1">
      <c r="E267" s="30" t="s">
        <v>43</v>
      </c>
    </row>
    <row r="268" spans="1:16" ht="12.75" customHeight="1">
      <c r="A268" t="s">
        <v>40</v>
      </c>
      <c s="6" t="s">
        <v>83</v>
      </c>
      <c s="6" t="s">
        <v>1624</v>
      </c>
      <c t="s">
        <v>43</v>
      </c>
      <c s="24" t="s">
        <v>1625</v>
      </c>
      <c s="25" t="s">
        <v>68</v>
      </c>
      <c s="26">
        <v>129</v>
      </c>
      <c s="25">
        <v>0</v>
      </c>
      <c s="25">
        <f>ROUND(G268*H268,6)</f>
      </c>
      <c r="L268" s="27">
        <v>0</v>
      </c>
      <c s="28">
        <f>ROUND(ROUND(L268,2)*ROUND(G268,3),2)</f>
      </c>
      <c s="25" t="s">
        <v>150</v>
      </c>
      <c>
        <f>(M268*21)/100</f>
      </c>
      <c t="s">
        <v>47</v>
      </c>
    </row>
    <row r="269" spans="1:5" ht="12.75" customHeight="1">
      <c r="A269" s="29" t="s">
        <v>48</v>
      </c>
      <c r="E269" s="30" t="s">
        <v>43</v>
      </c>
    </row>
    <row r="270" spans="1:5" ht="38.25" customHeight="1">
      <c r="A270" s="29" t="s">
        <v>49</v>
      </c>
      <c r="E270" s="31" t="s">
        <v>1620</v>
      </c>
    </row>
    <row r="271" spans="5:5" ht="12.75" customHeight="1">
      <c r="E271" s="30" t="s">
        <v>43</v>
      </c>
    </row>
    <row r="272" spans="1:16" ht="12.75" customHeight="1">
      <c r="A272" t="s">
        <v>40</v>
      </c>
      <c s="6" t="s">
        <v>88</v>
      </c>
      <c s="6" t="s">
        <v>1626</v>
      </c>
      <c t="s">
        <v>43</v>
      </c>
      <c s="24" t="s">
        <v>1627</v>
      </c>
      <c s="25" t="s">
        <v>1628</v>
      </c>
      <c s="26">
        <v>30</v>
      </c>
      <c s="25">
        <v>0</v>
      </c>
      <c s="25">
        <f>ROUND(G272*H272,6)</f>
      </c>
      <c r="L272" s="27">
        <v>0</v>
      </c>
      <c s="28">
        <f>ROUND(ROUND(L272,2)*ROUND(G272,3),2)</f>
      </c>
      <c s="25" t="s">
        <v>150</v>
      </c>
      <c>
        <f>(M272*21)/100</f>
      </c>
      <c t="s">
        <v>47</v>
      </c>
    </row>
    <row r="273" spans="1:5" ht="12.75" customHeight="1">
      <c r="A273" s="29" t="s">
        <v>48</v>
      </c>
      <c r="E273" s="30" t="s">
        <v>43</v>
      </c>
    </row>
    <row r="274" spans="1:5" ht="38.25" customHeight="1">
      <c r="A274" s="29" t="s">
        <v>49</v>
      </c>
      <c r="E274" s="31" t="s">
        <v>1568</v>
      </c>
    </row>
    <row r="275" spans="5:5" ht="12.75" customHeight="1">
      <c r="E275" s="30" t="s">
        <v>43</v>
      </c>
    </row>
    <row r="276" spans="1:16" ht="12.75" customHeight="1">
      <c r="A276" t="s">
        <v>40</v>
      </c>
      <c s="6" t="s">
        <v>95</v>
      </c>
      <c s="6" t="s">
        <v>1629</v>
      </c>
      <c t="s">
        <v>43</v>
      </c>
      <c s="24" t="s">
        <v>1630</v>
      </c>
      <c s="25" t="s">
        <v>68</v>
      </c>
      <c s="26">
        <v>1.8</v>
      </c>
      <c s="25">
        <v>0</v>
      </c>
      <c s="25">
        <f>ROUND(G276*H276,6)</f>
      </c>
      <c r="L276" s="27">
        <v>0</v>
      </c>
      <c s="28">
        <f>ROUND(ROUND(L276,2)*ROUND(G276,3),2)</f>
      </c>
      <c s="25" t="s">
        <v>150</v>
      </c>
      <c>
        <f>(M276*21)/100</f>
      </c>
      <c t="s">
        <v>47</v>
      </c>
    </row>
    <row r="277" spans="1:5" ht="12.75" customHeight="1">
      <c r="A277" s="29" t="s">
        <v>48</v>
      </c>
      <c r="E277" s="30" t="s">
        <v>43</v>
      </c>
    </row>
    <row r="278" spans="1:5" ht="38.25" customHeight="1">
      <c r="A278" s="29" t="s">
        <v>49</v>
      </c>
      <c r="E278" s="31" t="s">
        <v>1631</v>
      </c>
    </row>
    <row r="279" spans="5:5" ht="12.75" customHeight="1">
      <c r="E279" s="30" t="s">
        <v>43</v>
      </c>
    </row>
    <row r="280" spans="1:16" ht="12.75" customHeight="1">
      <c r="A280" t="s">
        <v>40</v>
      </c>
      <c s="6" t="s">
        <v>99</v>
      </c>
      <c s="6" t="s">
        <v>1632</v>
      </c>
      <c t="s">
        <v>43</v>
      </c>
      <c s="24" t="s">
        <v>1633</v>
      </c>
      <c s="25" t="s">
        <v>91</v>
      </c>
      <c s="26">
        <v>15</v>
      </c>
      <c s="25">
        <v>0</v>
      </c>
      <c s="25">
        <f>ROUND(G280*H280,6)</f>
      </c>
      <c r="L280" s="27">
        <v>0</v>
      </c>
      <c s="28">
        <f>ROUND(ROUND(L280,2)*ROUND(G280,3),2)</f>
      </c>
      <c s="25" t="s">
        <v>150</v>
      </c>
      <c>
        <f>(M280*21)/100</f>
      </c>
      <c t="s">
        <v>47</v>
      </c>
    </row>
    <row r="281" spans="1:5" ht="12.75" customHeight="1">
      <c r="A281" s="29" t="s">
        <v>48</v>
      </c>
      <c r="E281" s="30" t="s">
        <v>43</v>
      </c>
    </row>
    <row r="282" spans="1:5" ht="38.25" customHeight="1">
      <c r="A282" s="29" t="s">
        <v>49</v>
      </c>
      <c r="E282" s="31" t="s">
        <v>1487</v>
      </c>
    </row>
    <row r="283" spans="5:5" ht="12.75" customHeight="1">
      <c r="E283" s="30" t="s">
        <v>43</v>
      </c>
    </row>
    <row r="284" spans="1:16" ht="12.75" customHeight="1">
      <c r="A284" t="s">
        <v>40</v>
      </c>
      <c s="6" t="s">
        <v>179</v>
      </c>
      <c s="6" t="s">
        <v>1634</v>
      </c>
      <c t="s">
        <v>43</v>
      </c>
      <c s="24" t="s">
        <v>1635</v>
      </c>
      <c s="25" t="s">
        <v>68</v>
      </c>
      <c s="26">
        <v>52.56</v>
      </c>
      <c s="25">
        <v>0</v>
      </c>
      <c s="25">
        <f>ROUND(G284*H284,6)</f>
      </c>
      <c r="L284" s="27">
        <v>0</v>
      </c>
      <c s="28">
        <f>ROUND(ROUND(L284,2)*ROUND(G284,3),2)</f>
      </c>
      <c s="25" t="s">
        <v>150</v>
      </c>
      <c>
        <f>(M284*21)/100</f>
      </c>
      <c t="s">
        <v>47</v>
      </c>
    </row>
    <row r="285" spans="1:5" ht="12.75" customHeight="1">
      <c r="A285" s="29" t="s">
        <v>48</v>
      </c>
      <c r="E285" s="30" t="s">
        <v>43</v>
      </c>
    </row>
    <row r="286" spans="1:5" ht="38.25" customHeight="1">
      <c r="A286" s="29" t="s">
        <v>49</v>
      </c>
      <c r="E286" s="31" t="s">
        <v>1473</v>
      </c>
    </row>
    <row r="287" spans="5:5" ht="12.75" customHeight="1">
      <c r="E287" s="30" t="s">
        <v>43</v>
      </c>
    </row>
    <row r="288" spans="1:13" ht="12.75" customHeight="1">
      <c r="A288" t="s">
        <v>37</v>
      </c>
      <c r="C288" s="7" t="s">
        <v>527</v>
      </c>
      <c r="E288" s="32" t="s">
        <v>1636</v>
      </c>
      <c r="J288" s="28">
        <f>0</f>
      </c>
      <c s="28">
        <f>0</f>
      </c>
      <c s="28">
        <f>0+L289+L293+L297+L301+L305+L309+L313</f>
      </c>
      <c s="28">
        <f>0+M289+M293+M297+M301+M305+M309+M313</f>
      </c>
    </row>
    <row r="289" spans="1:16" ht="12.75" customHeight="1">
      <c r="A289" t="s">
        <v>40</v>
      </c>
      <c s="6" t="s">
        <v>185</v>
      </c>
      <c s="6" t="s">
        <v>1637</v>
      </c>
      <c t="s">
        <v>43</v>
      </c>
      <c s="24" t="s">
        <v>1638</v>
      </c>
      <c s="25" t="s">
        <v>110</v>
      </c>
      <c s="26">
        <v>2.711</v>
      </c>
      <c s="25">
        <v>0</v>
      </c>
      <c s="25">
        <f>ROUND(G289*H289,6)</f>
      </c>
      <c r="L289" s="27">
        <v>0</v>
      </c>
      <c s="28">
        <f>ROUND(ROUND(L289,2)*ROUND(G289,3),2)</f>
      </c>
      <c s="25" t="s">
        <v>150</v>
      </c>
      <c>
        <f>(M289*21)/100</f>
      </c>
      <c t="s">
        <v>47</v>
      </c>
    </row>
    <row r="290" spans="1:5" ht="12.75" customHeight="1">
      <c r="A290" s="29" t="s">
        <v>48</v>
      </c>
      <c r="E290" s="30" t="s">
        <v>43</v>
      </c>
    </row>
    <row r="291" spans="1:5" ht="12.75" customHeight="1">
      <c r="A291" s="29" t="s">
        <v>49</v>
      </c>
      <c r="E291" s="31" t="s">
        <v>43</v>
      </c>
    </row>
    <row r="292" spans="5:5" ht="12.75" customHeight="1">
      <c r="E292" s="30" t="s">
        <v>43</v>
      </c>
    </row>
    <row r="293" spans="1:16" ht="12.75" customHeight="1">
      <c r="A293" t="s">
        <v>40</v>
      </c>
      <c s="6" t="s">
        <v>191</v>
      </c>
      <c s="6" t="s">
        <v>769</v>
      </c>
      <c t="s">
        <v>43</v>
      </c>
      <c s="24" t="s">
        <v>770</v>
      </c>
      <c s="25" t="s">
        <v>110</v>
      </c>
      <c s="26">
        <v>2.711</v>
      </c>
      <c s="25">
        <v>0</v>
      </c>
      <c s="25">
        <f>ROUND(G293*H293,6)</f>
      </c>
      <c r="L293" s="27">
        <v>0</v>
      </c>
      <c s="28">
        <f>ROUND(ROUND(L293,2)*ROUND(G293,3),2)</f>
      </c>
      <c s="25" t="s">
        <v>150</v>
      </c>
      <c>
        <f>(M293*21)/100</f>
      </c>
      <c t="s">
        <v>47</v>
      </c>
    </row>
    <row r="294" spans="1:5" ht="12.75" customHeight="1">
      <c r="A294" s="29" t="s">
        <v>48</v>
      </c>
      <c r="E294" s="30" t="s">
        <v>43</v>
      </c>
    </row>
    <row r="295" spans="1:5" ht="12.75" customHeight="1">
      <c r="A295" s="29" t="s">
        <v>49</v>
      </c>
      <c r="E295" s="31" t="s">
        <v>43</v>
      </c>
    </row>
    <row r="296" spans="5:5" ht="12.75" customHeight="1">
      <c r="E296" s="30" t="s">
        <v>43</v>
      </c>
    </row>
    <row r="297" spans="1:16" ht="12.75" customHeight="1">
      <c r="A297" t="s">
        <v>40</v>
      </c>
      <c s="6" t="s">
        <v>143</v>
      </c>
      <c s="6" t="s">
        <v>780</v>
      </c>
      <c t="s">
        <v>43</v>
      </c>
      <c s="24" t="s">
        <v>781</v>
      </c>
      <c s="25" t="s">
        <v>110</v>
      </c>
      <c s="26">
        <v>2.711</v>
      </c>
      <c s="25">
        <v>0</v>
      </c>
      <c s="25">
        <f>ROUND(G297*H297,6)</f>
      </c>
      <c r="L297" s="27">
        <v>0</v>
      </c>
      <c s="28">
        <f>ROUND(ROUND(L297,2)*ROUND(G297,3),2)</f>
      </c>
      <c s="25" t="s">
        <v>150</v>
      </c>
      <c>
        <f>(M297*21)/100</f>
      </c>
      <c t="s">
        <v>47</v>
      </c>
    </row>
    <row r="298" spans="1:5" ht="12.75" customHeight="1">
      <c r="A298" s="29" t="s">
        <v>48</v>
      </c>
      <c r="E298" s="30" t="s">
        <v>43</v>
      </c>
    </row>
    <row r="299" spans="1:5" ht="12.75" customHeight="1">
      <c r="A299" s="29" t="s">
        <v>49</v>
      </c>
      <c r="E299" s="31" t="s">
        <v>43</v>
      </c>
    </row>
    <row r="300" spans="5:5" ht="12.75" customHeight="1">
      <c r="E300" s="30" t="s">
        <v>43</v>
      </c>
    </row>
    <row r="301" spans="1:16" ht="12.75" customHeight="1">
      <c r="A301" t="s">
        <v>40</v>
      </c>
      <c s="6" t="s">
        <v>139</v>
      </c>
      <c s="6" t="s">
        <v>784</v>
      </c>
      <c t="s">
        <v>43</v>
      </c>
      <c s="24" t="s">
        <v>785</v>
      </c>
      <c s="25" t="s">
        <v>110</v>
      </c>
      <c s="26">
        <v>65.064</v>
      </c>
      <c s="25">
        <v>0</v>
      </c>
      <c s="25">
        <f>ROUND(G301*H301,6)</f>
      </c>
      <c r="L301" s="27">
        <v>0</v>
      </c>
      <c s="28">
        <f>ROUND(ROUND(L301,2)*ROUND(G301,3),2)</f>
      </c>
      <c s="25" t="s">
        <v>150</v>
      </c>
      <c>
        <f>(M301*21)/100</f>
      </c>
      <c t="s">
        <v>47</v>
      </c>
    </row>
    <row r="302" spans="1:5" ht="12.75" customHeight="1">
      <c r="A302" s="29" t="s">
        <v>48</v>
      </c>
      <c r="E302" s="30" t="s">
        <v>43</v>
      </c>
    </row>
    <row r="303" spans="1:5" ht="12.75" customHeight="1">
      <c r="A303" s="29" t="s">
        <v>49</v>
      </c>
      <c r="E303" s="31" t="s">
        <v>43</v>
      </c>
    </row>
    <row r="304" spans="5:5" ht="12.75" customHeight="1">
      <c r="E304" s="30" t="s">
        <v>43</v>
      </c>
    </row>
    <row r="305" spans="1:16" ht="12.75" customHeight="1">
      <c r="A305" t="s">
        <v>40</v>
      </c>
      <c s="6" t="s">
        <v>147</v>
      </c>
      <c s="6" t="s">
        <v>1639</v>
      </c>
      <c t="s">
        <v>43</v>
      </c>
      <c s="24" t="s">
        <v>1640</v>
      </c>
      <c s="25" t="s">
        <v>110</v>
      </c>
      <c s="26">
        <v>2.711</v>
      </c>
      <c s="25">
        <v>0</v>
      </c>
      <c s="25">
        <f>ROUND(G305*H305,6)</f>
      </c>
      <c r="L305" s="27">
        <v>0</v>
      </c>
      <c s="28">
        <f>ROUND(ROUND(L305,2)*ROUND(G305,3),2)</f>
      </c>
      <c s="25" t="s">
        <v>150</v>
      </c>
      <c>
        <f>(M305*21)/100</f>
      </c>
      <c t="s">
        <v>47</v>
      </c>
    </row>
    <row r="306" spans="1:5" ht="12.75" customHeight="1">
      <c r="A306" s="29" t="s">
        <v>48</v>
      </c>
      <c r="E306" s="30" t="s">
        <v>43</v>
      </c>
    </row>
    <row r="307" spans="1:5" ht="12.75" customHeight="1">
      <c r="A307" s="29" t="s">
        <v>49</v>
      </c>
      <c r="E307" s="31" t="s">
        <v>43</v>
      </c>
    </row>
    <row r="308" spans="5:5" ht="12.75" customHeight="1">
      <c r="E308" s="30" t="s">
        <v>43</v>
      </c>
    </row>
    <row r="309" spans="1:16" ht="12.75" customHeight="1">
      <c r="A309" t="s">
        <v>40</v>
      </c>
      <c s="6" t="s">
        <v>637</v>
      </c>
      <c s="6" t="s">
        <v>1641</v>
      </c>
      <c t="s">
        <v>43</v>
      </c>
      <c s="24" t="s">
        <v>1642</v>
      </c>
      <c s="25" t="s">
        <v>110</v>
      </c>
      <c s="26">
        <v>1.426</v>
      </c>
      <c s="25">
        <v>0</v>
      </c>
      <c s="25">
        <f>ROUND(G309*H309,6)</f>
      </c>
      <c r="L309" s="27">
        <v>0</v>
      </c>
      <c s="28">
        <f>ROUND(ROUND(L309,2)*ROUND(G309,3),2)</f>
      </c>
      <c s="25" t="s">
        <v>150</v>
      </c>
      <c>
        <f>(M309*21)/100</f>
      </c>
      <c t="s">
        <v>47</v>
      </c>
    </row>
    <row r="310" spans="1:5" ht="12.75" customHeight="1">
      <c r="A310" s="29" t="s">
        <v>48</v>
      </c>
      <c r="E310" s="30" t="s">
        <v>43</v>
      </c>
    </row>
    <row r="311" spans="1:5" ht="12.75" customHeight="1">
      <c r="A311" s="29" t="s">
        <v>49</v>
      </c>
      <c r="E311" s="31" t="s">
        <v>43</v>
      </c>
    </row>
    <row r="312" spans="5:5" ht="12.75" customHeight="1">
      <c r="E312" s="30" t="s">
        <v>43</v>
      </c>
    </row>
    <row r="313" spans="1:16" ht="12.75" customHeight="1">
      <c r="A313" t="s">
        <v>40</v>
      </c>
      <c s="6" t="s">
        <v>644</v>
      </c>
      <c s="6" t="s">
        <v>1643</v>
      </c>
      <c t="s">
        <v>43</v>
      </c>
      <c s="24" t="s">
        <v>1644</v>
      </c>
      <c s="25" t="s">
        <v>110</v>
      </c>
      <c s="26">
        <v>1.426</v>
      </c>
      <c s="25">
        <v>0</v>
      </c>
      <c s="25">
        <f>ROUND(G313*H313,6)</f>
      </c>
      <c r="L313" s="27">
        <v>0</v>
      </c>
      <c s="28">
        <f>ROUND(ROUND(L313,2)*ROUND(G313,3),2)</f>
      </c>
      <c s="25" t="s">
        <v>150</v>
      </c>
      <c>
        <f>(M313*21)/100</f>
      </c>
      <c t="s">
        <v>47</v>
      </c>
    </row>
    <row r="314" spans="1:5" ht="12.75" customHeight="1">
      <c r="A314" s="29" t="s">
        <v>48</v>
      </c>
      <c r="E314" s="30" t="s">
        <v>43</v>
      </c>
    </row>
    <row r="315" spans="1:5" ht="12.75" customHeight="1">
      <c r="A315" s="29" t="s">
        <v>49</v>
      </c>
      <c r="E315" s="31" t="s">
        <v>43</v>
      </c>
    </row>
    <row r="316" spans="5:5" ht="12.75" customHeight="1">
      <c r="E316" s="30" t="s">
        <v>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2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1645</v>
      </c>
      <c s="33">
        <f>0+K8+K13+K26+K35+K84+K137+K174+K183+K188+K201+K206+K223+M8+M13+M26+M35+M84+M137+M174+M183+M188+M201+M206+M223</f>
      </c>
      <c s="15" t="s">
        <v>13</v>
      </c>
    </row>
    <row r="4" spans="1:5" ht="15" customHeight="1">
      <c r="A4" s="18" t="s">
        <v>18</v>
      </c>
      <c s="19" t="s">
        <v>21</v>
      </c>
      <c s="20" t="s">
        <v>1645</v>
      </c>
      <c r="E4" s="19" t="s">
        <v>1646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70</v>
      </c>
      <c r="E8" s="23" t="s">
        <v>138</v>
      </c>
      <c r="J8" s="22">
        <f>0</f>
      </c>
      <c s="22">
        <f>0</f>
      </c>
      <c s="22">
        <f>0+L9</f>
      </c>
      <c s="22">
        <f>0+M9</f>
      </c>
    </row>
    <row r="9" spans="1:16" ht="12.75" customHeight="1">
      <c r="A9" t="s">
        <v>40</v>
      </c>
      <c s="6" t="s">
        <v>41</v>
      </c>
      <c s="6" t="s">
        <v>1647</v>
      </c>
      <c t="s">
        <v>43</v>
      </c>
      <c s="24" t="s">
        <v>1648</v>
      </c>
      <c s="25" t="s">
        <v>68</v>
      </c>
      <c s="26">
        <v>2.4</v>
      </c>
      <c s="25">
        <v>0.03358</v>
      </c>
      <c s="25">
        <f>ROUND(G9*H9,6)</f>
      </c>
      <c r="L9" s="27">
        <v>0</v>
      </c>
      <c s="28">
        <f>ROUND(ROUND(L9,2)*ROUND(G9,3),2)</f>
      </c>
      <c s="25" t="s">
        <v>150</v>
      </c>
      <c>
        <f>(M9*21)/100</f>
      </c>
      <c t="s">
        <v>47</v>
      </c>
    </row>
    <row r="10" spans="1:5" ht="12.75" customHeight="1">
      <c r="A10" s="29" t="s">
        <v>48</v>
      </c>
      <c r="E10" s="30" t="s">
        <v>43</v>
      </c>
    </row>
    <row r="11" spans="1:5" ht="38.25" customHeight="1">
      <c r="A11" s="29" t="s">
        <v>49</v>
      </c>
      <c r="E11" s="31" t="s">
        <v>1649</v>
      </c>
    </row>
    <row r="12" spans="5:5" ht="12.75" customHeight="1">
      <c r="E12" s="30" t="s">
        <v>43</v>
      </c>
    </row>
    <row r="13" spans="1:13" ht="12.75" customHeight="1">
      <c r="A13" t="s">
        <v>37</v>
      </c>
      <c r="C13" s="7" t="s">
        <v>1491</v>
      </c>
      <c r="E13" s="32" t="s">
        <v>1492</v>
      </c>
      <c r="J13" s="28">
        <f>0</f>
      </c>
      <c s="28">
        <f>0</f>
      </c>
      <c s="28">
        <f>0+L14+L18+L22</f>
      </c>
      <c s="28">
        <f>0+M14+M18+M22</f>
      </c>
    </row>
    <row r="14" spans="1:16" ht="12.75" customHeight="1">
      <c r="A14" t="s">
        <v>40</v>
      </c>
      <c s="6" t="s">
        <v>80</v>
      </c>
      <c s="6" t="s">
        <v>1650</v>
      </c>
      <c t="s">
        <v>43</v>
      </c>
      <c s="24" t="s">
        <v>1651</v>
      </c>
      <c s="25" t="s">
        <v>68</v>
      </c>
      <c s="26">
        <v>51.363</v>
      </c>
      <c s="25">
        <v>0.00388</v>
      </c>
      <c s="25">
        <f>ROUND(G14*H14,6)</f>
      </c>
      <c r="L14" s="27">
        <v>0</v>
      </c>
      <c s="28">
        <f>ROUND(ROUND(L14,2)*ROUND(G14,3),2)</f>
      </c>
      <c s="25" t="s">
        <v>150</v>
      </c>
      <c>
        <f>(M14*21)/100</f>
      </c>
      <c t="s">
        <v>47</v>
      </c>
    </row>
    <row r="15" spans="1:5" ht="12.75" customHeight="1">
      <c r="A15" s="29" t="s">
        <v>48</v>
      </c>
      <c r="E15" s="30" t="s">
        <v>43</v>
      </c>
    </row>
    <row r="16" spans="1:5" ht="38.25" customHeight="1">
      <c r="A16" s="29" t="s">
        <v>49</v>
      </c>
      <c r="E16" s="31" t="s">
        <v>1652</v>
      </c>
    </row>
    <row r="17" spans="5:5" ht="12.75" customHeight="1">
      <c r="E17" s="30" t="s">
        <v>43</v>
      </c>
    </row>
    <row r="18" spans="1:16" ht="12.75" customHeight="1">
      <c r="A18" t="s">
        <v>40</v>
      </c>
      <c s="6" t="s">
        <v>76</v>
      </c>
      <c s="6" t="s">
        <v>1653</v>
      </c>
      <c t="s">
        <v>43</v>
      </c>
      <c s="24" t="s">
        <v>1654</v>
      </c>
      <c s="25" t="s">
        <v>68</v>
      </c>
      <c s="26">
        <v>46.694</v>
      </c>
      <c s="25">
        <v>0</v>
      </c>
      <c s="25">
        <f>ROUND(G18*H18,6)</f>
      </c>
      <c r="L18" s="27">
        <v>0</v>
      </c>
      <c s="28">
        <f>ROUND(ROUND(L18,2)*ROUND(G18,3),2)</f>
      </c>
      <c s="25" t="s">
        <v>150</v>
      </c>
      <c>
        <f>(M18*21)/100</f>
      </c>
      <c t="s">
        <v>47</v>
      </c>
    </row>
    <row r="19" spans="1:5" ht="12.75" customHeight="1">
      <c r="A19" s="29" t="s">
        <v>48</v>
      </c>
      <c r="E19" s="30" t="s">
        <v>43</v>
      </c>
    </row>
    <row r="20" spans="1:5" ht="114.75" customHeight="1">
      <c r="A20" s="29" t="s">
        <v>49</v>
      </c>
      <c r="E20" s="31" t="s">
        <v>1655</v>
      </c>
    </row>
    <row r="21" spans="5:5" ht="12.75" customHeight="1">
      <c r="E21" s="30" t="s">
        <v>43</v>
      </c>
    </row>
    <row r="22" spans="1:16" ht="12.75" customHeight="1">
      <c r="A22" t="s">
        <v>40</v>
      </c>
      <c s="6" t="s">
        <v>83</v>
      </c>
      <c s="6" t="s">
        <v>1656</v>
      </c>
      <c t="s">
        <v>43</v>
      </c>
      <c s="24" t="s">
        <v>1657</v>
      </c>
      <c s="25" t="s">
        <v>110</v>
      </c>
      <c s="26">
        <v>0.199</v>
      </c>
      <c s="25">
        <v>0</v>
      </c>
      <c s="25">
        <f>ROUND(G22*H22,6)</f>
      </c>
      <c r="L22" s="27">
        <v>0</v>
      </c>
      <c s="28">
        <f>ROUND(ROUND(L22,2)*ROUND(G22,3),2)</f>
      </c>
      <c s="25" t="s">
        <v>150</v>
      </c>
      <c>
        <f>(M22*21)/100</f>
      </c>
      <c t="s">
        <v>47</v>
      </c>
    </row>
    <row r="23" spans="1:5" ht="12.75" customHeight="1">
      <c r="A23" s="29" t="s">
        <v>48</v>
      </c>
      <c r="E23" s="30" t="s">
        <v>43</v>
      </c>
    </row>
    <row r="24" spans="1:5" ht="38.25" customHeight="1">
      <c r="A24" s="29" t="s">
        <v>49</v>
      </c>
      <c r="E24" s="31" t="s">
        <v>1658</v>
      </c>
    </row>
    <row r="25" spans="5:5" ht="12.75" customHeight="1">
      <c r="E25" s="30" t="s">
        <v>43</v>
      </c>
    </row>
    <row r="26" spans="1:13" ht="12.75" customHeight="1">
      <c r="A26" t="s">
        <v>37</v>
      </c>
      <c r="C26" s="7" t="s">
        <v>1561</v>
      </c>
      <c r="E26" s="32" t="s">
        <v>1449</v>
      </c>
      <c r="J26" s="28">
        <f>0</f>
      </c>
      <c s="28">
        <f>0</f>
      </c>
      <c s="28">
        <f>0+L27+L31</f>
      </c>
      <c s="28">
        <f>0+M27+M31</f>
      </c>
    </row>
    <row r="27" spans="1:16" ht="12.75" customHeight="1">
      <c r="A27" t="s">
        <v>40</v>
      </c>
      <c s="6" t="s">
        <v>95</v>
      </c>
      <c s="6" t="s">
        <v>1659</v>
      </c>
      <c t="s">
        <v>43</v>
      </c>
      <c s="24" t="s">
        <v>1660</v>
      </c>
      <c s="25" t="s">
        <v>79</v>
      </c>
      <c s="26">
        <v>16.72</v>
      </c>
      <c s="25">
        <v>9E-05</v>
      </c>
      <c s="25">
        <f>ROUND(G27*H27,6)</f>
      </c>
      <c r="L27" s="27">
        <v>0</v>
      </c>
      <c s="28">
        <f>ROUND(ROUND(L27,2)*ROUND(G27,3),2)</f>
      </c>
      <c s="25" t="s">
        <v>150</v>
      </c>
      <c>
        <f>(M27*21)/100</f>
      </c>
      <c t="s">
        <v>47</v>
      </c>
    </row>
    <row r="28" spans="1:5" ht="12.75" customHeight="1">
      <c r="A28" s="29" t="s">
        <v>48</v>
      </c>
      <c r="E28" s="30" t="s">
        <v>43</v>
      </c>
    </row>
    <row r="29" spans="1:5" ht="38.25" customHeight="1">
      <c r="A29" s="29" t="s">
        <v>49</v>
      </c>
      <c r="E29" s="31" t="s">
        <v>1661</v>
      </c>
    </row>
    <row r="30" spans="5:5" ht="12.75" customHeight="1">
      <c r="E30" s="30" t="s">
        <v>43</v>
      </c>
    </row>
    <row r="31" spans="1:16" ht="12.75" customHeight="1">
      <c r="A31" t="s">
        <v>40</v>
      </c>
      <c s="6" t="s">
        <v>88</v>
      </c>
      <c s="6" t="s">
        <v>1662</v>
      </c>
      <c t="s">
        <v>43</v>
      </c>
      <c s="24" t="s">
        <v>1663</v>
      </c>
      <c s="25" t="s">
        <v>79</v>
      </c>
      <c s="26">
        <v>15.2</v>
      </c>
      <c s="25">
        <v>0</v>
      </c>
      <c s="25">
        <f>ROUND(G31*H31,6)</f>
      </c>
      <c r="L31" s="27">
        <v>0</v>
      </c>
      <c s="28">
        <f>ROUND(ROUND(L31,2)*ROUND(G31,3),2)</f>
      </c>
      <c s="25" t="s">
        <v>150</v>
      </c>
      <c>
        <f>(M31*21)/100</f>
      </c>
      <c t="s">
        <v>47</v>
      </c>
    </row>
    <row r="32" spans="1:5" ht="12.75" customHeight="1">
      <c r="A32" s="29" t="s">
        <v>48</v>
      </c>
      <c r="E32" s="30" t="s">
        <v>43</v>
      </c>
    </row>
    <row r="33" spans="1:5" ht="63.75" customHeight="1">
      <c r="A33" s="29" t="s">
        <v>49</v>
      </c>
      <c r="E33" s="31" t="s">
        <v>1664</v>
      </c>
    </row>
    <row r="34" spans="5:5" ht="12.75" customHeight="1">
      <c r="E34" s="30" t="s">
        <v>43</v>
      </c>
    </row>
    <row r="35" spans="1:13" ht="12.75" customHeight="1">
      <c r="A35" t="s">
        <v>37</v>
      </c>
      <c r="C35" s="7" t="s">
        <v>1665</v>
      </c>
      <c r="E35" s="32" t="s">
        <v>1666</v>
      </c>
      <c r="J35" s="28">
        <f>0</f>
      </c>
      <c s="28">
        <f>0</f>
      </c>
      <c s="28">
        <f>0+L36+L40+L44+L48+L52+L56+L60+L64+L68+L72+L76+L80</f>
      </c>
      <c s="28">
        <f>0+M36+M40+M44+M48+M52+M56+M60+M64+M68+M72+M76+M80</f>
      </c>
    </row>
    <row r="36" spans="1:16" ht="12.75" customHeight="1">
      <c r="A36" t="s">
        <v>40</v>
      </c>
      <c s="6" t="s">
        <v>651</v>
      </c>
      <c s="6" t="s">
        <v>1667</v>
      </c>
      <c t="s">
        <v>43</v>
      </c>
      <c s="24" t="s">
        <v>1668</v>
      </c>
      <c s="25" t="s">
        <v>79</v>
      </c>
      <c s="26">
        <v>113.679</v>
      </c>
      <c s="25">
        <v>0.00295</v>
      </c>
      <c s="25">
        <f>ROUND(G36*H36,6)</f>
      </c>
      <c r="L36" s="27">
        <v>0</v>
      </c>
      <c s="28">
        <f>ROUND(ROUND(L36,2)*ROUND(G36,3),2)</f>
      </c>
      <c s="25" t="s">
        <v>150</v>
      </c>
      <c>
        <f>(M36*21)/100</f>
      </c>
      <c t="s">
        <v>47</v>
      </c>
    </row>
    <row r="37" spans="1:5" ht="12.75" customHeight="1">
      <c r="A37" s="29" t="s">
        <v>48</v>
      </c>
      <c r="E37" s="30" t="s">
        <v>43</v>
      </c>
    </row>
    <row r="38" spans="1:5" ht="38.25" customHeight="1">
      <c r="A38" s="29" t="s">
        <v>49</v>
      </c>
      <c r="E38" s="31" t="s">
        <v>1669</v>
      </c>
    </row>
    <row r="39" spans="5:5" ht="12.75" customHeight="1">
      <c r="E39" s="30" t="s">
        <v>43</v>
      </c>
    </row>
    <row r="40" spans="1:16" ht="12.75" customHeight="1">
      <c r="A40" t="s">
        <v>40</v>
      </c>
      <c s="6" t="s">
        <v>637</v>
      </c>
      <c s="6" t="s">
        <v>1670</v>
      </c>
      <c t="s">
        <v>43</v>
      </c>
      <c s="24" t="s">
        <v>1671</v>
      </c>
      <c s="25" t="s">
        <v>79</v>
      </c>
      <c s="26">
        <v>56.182</v>
      </c>
      <c s="25">
        <v>0</v>
      </c>
      <c s="25">
        <f>ROUND(G40*H40,6)</f>
      </c>
      <c r="L40" s="27">
        <v>0</v>
      </c>
      <c s="28">
        <f>ROUND(ROUND(L40,2)*ROUND(G40,3),2)</f>
      </c>
      <c s="25" t="s">
        <v>150</v>
      </c>
      <c>
        <f>(M40*21)/100</f>
      </c>
      <c t="s">
        <v>47</v>
      </c>
    </row>
    <row r="41" spans="1:5" ht="12.75" customHeight="1">
      <c r="A41" s="29" t="s">
        <v>48</v>
      </c>
      <c r="E41" s="30" t="s">
        <v>43</v>
      </c>
    </row>
    <row r="42" spans="1:5" ht="38.25" customHeight="1">
      <c r="A42" s="29" t="s">
        <v>49</v>
      </c>
      <c r="E42" s="31" t="s">
        <v>1672</v>
      </c>
    </row>
    <row r="43" spans="5:5" ht="12.75" customHeight="1">
      <c r="E43" s="30" t="s">
        <v>43</v>
      </c>
    </row>
    <row r="44" spans="1:16" ht="12.75" customHeight="1">
      <c r="A44" t="s">
        <v>40</v>
      </c>
      <c s="6" t="s">
        <v>139</v>
      </c>
      <c s="6" t="s">
        <v>1673</v>
      </c>
      <c t="s">
        <v>43</v>
      </c>
      <c s="24" t="s">
        <v>1674</v>
      </c>
      <c s="25" t="s">
        <v>1675</v>
      </c>
      <c s="26">
        <v>20.831</v>
      </c>
      <c s="25">
        <v>0.0015</v>
      </c>
      <c s="25">
        <f>ROUND(G44*H44,6)</f>
      </c>
      <c r="L44" s="27">
        <v>0</v>
      </c>
      <c s="28">
        <f>ROUND(ROUND(L44,2)*ROUND(G44,3),2)</f>
      </c>
      <c s="25" t="s">
        <v>150</v>
      </c>
      <c>
        <f>(M44*21)/100</f>
      </c>
      <c t="s">
        <v>47</v>
      </c>
    </row>
    <row r="45" spans="1:5" ht="12.75" customHeight="1">
      <c r="A45" s="29" t="s">
        <v>48</v>
      </c>
      <c r="E45" s="30" t="s">
        <v>43</v>
      </c>
    </row>
    <row r="46" spans="1:5" ht="89.25" customHeight="1">
      <c r="A46" s="29" t="s">
        <v>49</v>
      </c>
      <c r="E46" s="31" t="s">
        <v>1676</v>
      </c>
    </row>
    <row r="47" spans="5:5" ht="12.75" customHeight="1">
      <c r="E47" s="30" t="s">
        <v>43</v>
      </c>
    </row>
    <row r="48" spans="1:16" ht="12.75" customHeight="1">
      <c r="A48" t="s">
        <v>40</v>
      </c>
      <c s="6" t="s">
        <v>179</v>
      </c>
      <c s="6" t="s">
        <v>1677</v>
      </c>
      <c t="s">
        <v>43</v>
      </c>
      <c s="24" t="s">
        <v>1678</v>
      </c>
      <c s="25" t="s">
        <v>79</v>
      </c>
      <c s="26">
        <v>488.572</v>
      </c>
      <c s="25">
        <v>0.0036</v>
      </c>
      <c s="25">
        <f>ROUND(G48*H48,6)</f>
      </c>
      <c r="L48" s="27">
        <v>0</v>
      </c>
      <c s="28">
        <f>ROUND(ROUND(L48,2)*ROUND(G48,3),2)</f>
      </c>
      <c s="25" t="s">
        <v>150</v>
      </c>
      <c>
        <f>(M48*21)/100</f>
      </c>
      <c t="s">
        <v>47</v>
      </c>
    </row>
    <row r="49" spans="1:5" ht="12.75" customHeight="1">
      <c r="A49" s="29" t="s">
        <v>48</v>
      </c>
      <c r="E49" s="30" t="s">
        <v>43</v>
      </c>
    </row>
    <row r="50" spans="1:5" ht="38.25" customHeight="1">
      <c r="A50" s="29" t="s">
        <v>49</v>
      </c>
      <c r="E50" s="31" t="s">
        <v>1679</v>
      </c>
    </row>
    <row r="51" spans="5:5" ht="12.75" customHeight="1">
      <c r="E51" s="30" t="s">
        <v>43</v>
      </c>
    </row>
    <row r="52" spans="1:16" ht="12.75" customHeight="1">
      <c r="A52" t="s">
        <v>40</v>
      </c>
      <c s="6" t="s">
        <v>191</v>
      </c>
      <c s="6" t="s">
        <v>1677</v>
      </c>
      <c t="s">
        <v>41</v>
      </c>
      <c s="24" t="s">
        <v>1678</v>
      </c>
      <c s="25" t="s">
        <v>79</v>
      </c>
      <c s="26">
        <v>245.144</v>
      </c>
      <c s="25">
        <v>0.0036</v>
      </c>
      <c s="25">
        <f>ROUND(G52*H52,6)</f>
      </c>
      <c r="L52" s="27">
        <v>0</v>
      </c>
      <c s="28">
        <f>ROUND(ROUND(L52,2)*ROUND(G52,3),2)</f>
      </c>
      <c s="25" t="s">
        <v>150</v>
      </c>
      <c>
        <f>(M52*21)/100</f>
      </c>
      <c t="s">
        <v>47</v>
      </c>
    </row>
    <row r="53" spans="1:5" ht="12.75" customHeight="1">
      <c r="A53" s="29" t="s">
        <v>48</v>
      </c>
      <c r="E53" s="30" t="s">
        <v>43</v>
      </c>
    </row>
    <row r="54" spans="1:5" ht="38.25" customHeight="1">
      <c r="A54" s="29" t="s">
        <v>49</v>
      </c>
      <c r="E54" s="31" t="s">
        <v>1680</v>
      </c>
    </row>
    <row r="55" spans="5:5" ht="12.75" customHeight="1">
      <c r="E55" s="30" t="s">
        <v>43</v>
      </c>
    </row>
    <row r="56" spans="1:16" ht="12.75" customHeight="1">
      <c r="A56" t="s">
        <v>40</v>
      </c>
      <c s="6" t="s">
        <v>99</v>
      </c>
      <c s="6" t="s">
        <v>1681</v>
      </c>
      <c t="s">
        <v>43</v>
      </c>
      <c s="24" t="s">
        <v>1682</v>
      </c>
      <c s="25" t="s">
        <v>79</v>
      </c>
      <c s="26">
        <v>465.307</v>
      </c>
      <c s="25">
        <v>0</v>
      </c>
      <c s="25">
        <f>ROUND(G56*H56,6)</f>
      </c>
      <c r="L56" s="27">
        <v>0</v>
      </c>
      <c s="28">
        <f>ROUND(ROUND(L56,2)*ROUND(G56,3),2)</f>
      </c>
      <c s="25" t="s">
        <v>150</v>
      </c>
      <c>
        <f>(M56*21)/100</f>
      </c>
      <c t="s">
        <v>47</v>
      </c>
    </row>
    <row r="57" spans="1:5" ht="12.75" customHeight="1">
      <c r="A57" s="29" t="s">
        <v>48</v>
      </c>
      <c r="E57" s="30" t="s">
        <v>43</v>
      </c>
    </row>
    <row r="58" spans="1:5" ht="267.75" customHeight="1">
      <c r="A58" s="29" t="s">
        <v>49</v>
      </c>
      <c r="E58" s="31" t="s">
        <v>1683</v>
      </c>
    </row>
    <row r="59" spans="5:5" ht="12.75" customHeight="1">
      <c r="E59" s="30" t="s">
        <v>43</v>
      </c>
    </row>
    <row r="60" spans="1:16" ht="12.75" customHeight="1">
      <c r="A60" t="s">
        <v>40</v>
      </c>
      <c s="6" t="s">
        <v>185</v>
      </c>
      <c s="6" t="s">
        <v>1684</v>
      </c>
      <c t="s">
        <v>43</v>
      </c>
      <c s="24" t="s">
        <v>1685</v>
      </c>
      <c s="25" t="s">
        <v>68</v>
      </c>
      <c s="26">
        <v>108.266</v>
      </c>
      <c s="25">
        <v>0</v>
      </c>
      <c s="25">
        <f>ROUND(G60*H60,6)</f>
      </c>
      <c r="L60" s="27">
        <v>0</v>
      </c>
      <c s="28">
        <f>ROUND(ROUND(L60,2)*ROUND(G60,3),2)</f>
      </c>
      <c s="25" t="s">
        <v>150</v>
      </c>
      <c>
        <f>(M60*21)/100</f>
      </c>
      <c t="s">
        <v>47</v>
      </c>
    </row>
    <row r="61" spans="1:5" ht="12.75" customHeight="1">
      <c r="A61" s="29" t="s">
        <v>48</v>
      </c>
      <c r="E61" s="30" t="s">
        <v>43</v>
      </c>
    </row>
    <row r="62" spans="1:5" ht="89.25" customHeight="1">
      <c r="A62" s="29" t="s">
        <v>49</v>
      </c>
      <c r="E62" s="31" t="s">
        <v>1686</v>
      </c>
    </row>
    <row r="63" spans="5:5" ht="12.75" customHeight="1">
      <c r="E63" s="30" t="s">
        <v>43</v>
      </c>
    </row>
    <row r="64" spans="1:16" ht="12.75" customHeight="1">
      <c r="A64" t="s">
        <v>40</v>
      </c>
      <c s="6" t="s">
        <v>143</v>
      </c>
      <c s="6" t="s">
        <v>1687</v>
      </c>
      <c t="s">
        <v>43</v>
      </c>
      <c s="24" t="s">
        <v>1688</v>
      </c>
      <c s="25" t="s">
        <v>79</v>
      </c>
      <c s="26">
        <v>233.47</v>
      </c>
      <c s="25">
        <v>0.0012</v>
      </c>
      <c s="25">
        <f>ROUND(G64*H64,6)</f>
      </c>
      <c r="L64" s="27">
        <v>0</v>
      </c>
      <c s="28">
        <f>ROUND(ROUND(L64,2)*ROUND(G64,3),2)</f>
      </c>
      <c s="25" t="s">
        <v>150</v>
      </c>
      <c>
        <f>(M64*21)/100</f>
      </c>
      <c t="s">
        <v>47</v>
      </c>
    </row>
    <row r="65" spans="1:5" ht="12.75" customHeight="1">
      <c r="A65" s="29" t="s">
        <v>48</v>
      </c>
      <c r="E65" s="30" t="s">
        <v>43</v>
      </c>
    </row>
    <row r="66" spans="1:5" ht="114.75" customHeight="1">
      <c r="A66" s="29" t="s">
        <v>49</v>
      </c>
      <c r="E66" s="31" t="s">
        <v>1689</v>
      </c>
    </row>
    <row r="67" spans="5:5" ht="12.75" customHeight="1">
      <c r="E67" s="30" t="s">
        <v>43</v>
      </c>
    </row>
    <row r="68" spans="1:16" ht="12.75" customHeight="1">
      <c r="A68" t="s">
        <v>40</v>
      </c>
      <c s="6" t="s">
        <v>147</v>
      </c>
      <c s="6" t="s">
        <v>1690</v>
      </c>
      <c t="s">
        <v>43</v>
      </c>
      <c s="24" t="s">
        <v>1691</v>
      </c>
      <c s="25" t="s">
        <v>68</v>
      </c>
      <c s="26">
        <v>53.507</v>
      </c>
      <c s="25">
        <v>0.00015</v>
      </c>
      <c s="25">
        <f>ROUND(G68*H68,6)</f>
      </c>
      <c r="L68" s="27">
        <v>0</v>
      </c>
      <c s="28">
        <f>ROUND(ROUND(L68,2)*ROUND(G68,3),2)</f>
      </c>
      <c s="25" t="s">
        <v>150</v>
      </c>
      <c>
        <f>(M68*21)/100</f>
      </c>
      <c t="s">
        <v>47</v>
      </c>
    </row>
    <row r="69" spans="1:5" ht="12.75" customHeight="1">
      <c r="A69" s="29" t="s">
        <v>48</v>
      </c>
      <c r="E69" s="30" t="s">
        <v>43</v>
      </c>
    </row>
    <row r="70" spans="1:5" ht="191.25" customHeight="1">
      <c r="A70" s="29" t="s">
        <v>49</v>
      </c>
      <c r="E70" s="31" t="s">
        <v>1692</v>
      </c>
    </row>
    <row r="71" spans="5:5" ht="12.75" customHeight="1">
      <c r="E71" s="30" t="s">
        <v>43</v>
      </c>
    </row>
    <row r="72" spans="1:16" ht="12.75" customHeight="1">
      <c r="A72" t="s">
        <v>40</v>
      </c>
      <c s="6" t="s">
        <v>644</v>
      </c>
      <c s="6" t="s">
        <v>1693</v>
      </c>
      <c t="s">
        <v>43</v>
      </c>
      <c s="24" t="s">
        <v>1694</v>
      </c>
      <c s="25" t="s">
        <v>68</v>
      </c>
      <c s="26">
        <v>108.266</v>
      </c>
      <c s="25">
        <v>0.00036</v>
      </c>
      <c s="25">
        <f>ROUND(G72*H72,6)</f>
      </c>
      <c r="L72" s="27">
        <v>0</v>
      </c>
      <c s="28">
        <f>ROUND(ROUND(L72,2)*ROUND(G72,3),2)</f>
      </c>
      <c s="25" t="s">
        <v>150</v>
      </c>
      <c>
        <f>(M72*21)/100</f>
      </c>
      <c t="s">
        <v>47</v>
      </c>
    </row>
    <row r="73" spans="1:5" ht="12.75" customHeight="1">
      <c r="A73" s="29" t="s">
        <v>48</v>
      </c>
      <c r="E73" s="30" t="s">
        <v>43</v>
      </c>
    </row>
    <row r="74" spans="1:5" ht="89.25" customHeight="1">
      <c r="A74" s="29" t="s">
        <v>49</v>
      </c>
      <c r="E74" s="31" t="s">
        <v>1686</v>
      </c>
    </row>
    <row r="75" spans="5:5" ht="12.75" customHeight="1">
      <c r="E75" s="30" t="s">
        <v>43</v>
      </c>
    </row>
    <row r="76" spans="1:16" ht="12.75" customHeight="1">
      <c r="A76" t="s">
        <v>40</v>
      </c>
      <c s="6" t="s">
        <v>656</v>
      </c>
      <c s="6" t="s">
        <v>1695</v>
      </c>
      <c t="s">
        <v>43</v>
      </c>
      <c s="24" t="s">
        <v>1696</v>
      </c>
      <c s="25" t="s">
        <v>68</v>
      </c>
      <c s="26">
        <v>161.773</v>
      </c>
      <c s="25">
        <v>0.00019</v>
      </c>
      <c s="25">
        <f>ROUND(G76*H76,6)</f>
      </c>
      <c r="L76" s="27">
        <v>0</v>
      </c>
      <c s="28">
        <f>ROUND(ROUND(L76,2)*ROUND(G76,3),2)</f>
      </c>
      <c s="25" t="s">
        <v>150</v>
      </c>
      <c>
        <f>(M76*21)/100</f>
      </c>
      <c t="s">
        <v>47</v>
      </c>
    </row>
    <row r="77" spans="1:5" ht="12.75" customHeight="1">
      <c r="A77" s="29" t="s">
        <v>48</v>
      </c>
      <c r="E77" s="30" t="s">
        <v>43</v>
      </c>
    </row>
    <row r="78" spans="1:5" ht="38.25" customHeight="1">
      <c r="A78" s="29" t="s">
        <v>49</v>
      </c>
      <c r="E78" s="31" t="s">
        <v>1697</v>
      </c>
    </row>
    <row r="79" spans="5:5" ht="12.75" customHeight="1">
      <c r="E79" s="30" t="s">
        <v>43</v>
      </c>
    </row>
    <row r="80" spans="1:16" ht="12.75" customHeight="1">
      <c r="A80" t="s">
        <v>40</v>
      </c>
      <c s="6" t="s">
        <v>205</v>
      </c>
      <c s="6" t="s">
        <v>1698</v>
      </c>
      <c t="s">
        <v>43</v>
      </c>
      <c s="24" t="s">
        <v>1699</v>
      </c>
      <c s="25" t="s">
        <v>110</v>
      </c>
      <c s="26">
        <v>5.784</v>
      </c>
      <c s="25">
        <v>0</v>
      </c>
      <c s="25">
        <f>ROUND(G80*H80,6)</f>
      </c>
      <c r="L80" s="27">
        <v>0</v>
      </c>
      <c s="28">
        <f>ROUND(ROUND(L80,2)*ROUND(G80,3),2)</f>
      </c>
      <c s="25" t="s">
        <v>150</v>
      </c>
      <c>
        <f>(M80*21)/100</f>
      </c>
      <c t="s">
        <v>47</v>
      </c>
    </row>
    <row r="81" spans="1:5" ht="12.75" customHeight="1">
      <c r="A81" s="29" t="s">
        <v>48</v>
      </c>
      <c r="E81" s="30" t="s">
        <v>43</v>
      </c>
    </row>
    <row r="82" spans="1:5" ht="38.25" customHeight="1">
      <c r="A82" s="29" t="s">
        <v>49</v>
      </c>
      <c r="E82" s="31" t="s">
        <v>1700</v>
      </c>
    </row>
    <row r="83" spans="5:5" ht="12.75" customHeight="1">
      <c r="E83" s="30" t="s">
        <v>43</v>
      </c>
    </row>
    <row r="84" spans="1:13" ht="12.75" customHeight="1">
      <c r="A84" t="s">
        <v>37</v>
      </c>
      <c r="C84" s="7" t="s">
        <v>259</v>
      </c>
      <c r="E84" s="32" t="s">
        <v>260</v>
      </c>
      <c r="J84" s="28">
        <f>0</f>
      </c>
      <c s="28">
        <f>0</f>
      </c>
      <c s="28">
        <f>0+L85+L89+L93+L97+L101+L105+L109+L113+L117+L121+L125+L129+L133</f>
      </c>
      <c s="28">
        <f>0+M85+M89+M93+M97+M101+M105+M109+M113+M117+M121+M125+M129+M133</f>
      </c>
    </row>
    <row r="85" spans="1:16" ht="12.75" customHeight="1">
      <c r="A85" t="s">
        <v>40</v>
      </c>
      <c s="6" t="s">
        <v>255</v>
      </c>
      <c s="6" t="s">
        <v>1701</v>
      </c>
      <c t="s">
        <v>43</v>
      </c>
      <c s="24" t="s">
        <v>1702</v>
      </c>
      <c s="25" t="s">
        <v>91</v>
      </c>
      <c s="26">
        <v>1</v>
      </c>
      <c s="25">
        <v>0.0012</v>
      </c>
      <c s="25">
        <f>ROUND(G85*H85,6)</f>
      </c>
      <c r="L85" s="27">
        <v>0</v>
      </c>
      <c s="28">
        <f>ROUND(ROUND(L85,2)*ROUND(G85,3),2)</f>
      </c>
      <c s="25" t="s">
        <v>150</v>
      </c>
      <c>
        <f>(M85*21)/100</f>
      </c>
      <c t="s">
        <v>47</v>
      </c>
    </row>
    <row r="86" spans="1:5" ht="12.75" customHeight="1">
      <c r="A86" s="29" t="s">
        <v>48</v>
      </c>
      <c r="E86" s="30" t="s">
        <v>43</v>
      </c>
    </row>
    <row r="87" spans="1:5" ht="38.25" customHeight="1">
      <c r="A87" s="29" t="s">
        <v>49</v>
      </c>
      <c r="E87" s="31" t="s">
        <v>1553</v>
      </c>
    </row>
    <row r="88" spans="5:5" ht="12.75" customHeight="1">
      <c r="E88" s="30" t="s">
        <v>43</v>
      </c>
    </row>
    <row r="89" spans="1:16" ht="12.75" customHeight="1">
      <c r="A89" t="s">
        <v>40</v>
      </c>
      <c s="6" t="s">
        <v>211</v>
      </c>
      <c s="6" t="s">
        <v>1703</v>
      </c>
      <c t="s">
        <v>43</v>
      </c>
      <c s="24" t="s">
        <v>1704</v>
      </c>
      <c s="25" t="s">
        <v>91</v>
      </c>
      <c s="26">
        <v>5</v>
      </c>
      <c s="25">
        <v>0</v>
      </c>
      <c s="25">
        <f>ROUND(G89*H89,6)</f>
      </c>
      <c r="L89" s="27">
        <v>0</v>
      </c>
      <c s="28">
        <f>ROUND(ROUND(L89,2)*ROUND(G89,3),2)</f>
      </c>
      <c s="25" t="s">
        <v>150</v>
      </c>
      <c>
        <f>(M89*21)/100</f>
      </c>
      <c t="s">
        <v>47</v>
      </c>
    </row>
    <row r="90" spans="1:5" ht="12.75" customHeight="1">
      <c r="A90" s="29" t="s">
        <v>48</v>
      </c>
      <c r="E90" s="30" t="s">
        <v>43</v>
      </c>
    </row>
    <row r="91" spans="1:5" ht="38.25" customHeight="1">
      <c r="A91" s="29" t="s">
        <v>49</v>
      </c>
      <c r="E91" s="31" t="s">
        <v>1705</v>
      </c>
    </row>
    <row r="92" spans="5:5" ht="12.75" customHeight="1">
      <c r="E92" s="30" t="s">
        <v>43</v>
      </c>
    </row>
    <row r="93" spans="1:16" ht="12.75" customHeight="1">
      <c r="A93" t="s">
        <v>40</v>
      </c>
      <c s="6" t="s">
        <v>216</v>
      </c>
      <c s="6" t="s">
        <v>1706</v>
      </c>
      <c t="s">
        <v>43</v>
      </c>
      <c s="24" t="s">
        <v>1707</v>
      </c>
      <c s="25" t="s">
        <v>91</v>
      </c>
      <c s="26">
        <v>5</v>
      </c>
      <c s="25">
        <v>0</v>
      </c>
      <c s="25">
        <f>ROUND(G93*H93,6)</f>
      </c>
      <c r="L93" s="27">
        <v>0</v>
      </c>
      <c s="28">
        <f>ROUND(ROUND(L93,2)*ROUND(G93,3),2)</f>
      </c>
      <c s="25" t="s">
        <v>150</v>
      </c>
      <c>
        <f>(M93*21)/100</f>
      </c>
      <c t="s">
        <v>47</v>
      </c>
    </row>
    <row r="94" spans="1:5" ht="12.75" customHeight="1">
      <c r="A94" s="29" t="s">
        <v>48</v>
      </c>
      <c r="E94" s="30" t="s">
        <v>43</v>
      </c>
    </row>
    <row r="95" spans="1:5" ht="38.25" customHeight="1">
      <c r="A95" s="29" t="s">
        <v>49</v>
      </c>
      <c r="E95" s="31" t="s">
        <v>1705</v>
      </c>
    </row>
    <row r="96" spans="5:5" ht="12.75" customHeight="1">
      <c r="E96" s="30" t="s">
        <v>43</v>
      </c>
    </row>
    <row r="97" spans="1:16" ht="12.75" customHeight="1">
      <c r="A97" t="s">
        <v>40</v>
      </c>
      <c s="6" t="s">
        <v>221</v>
      </c>
      <c s="6" t="s">
        <v>1708</v>
      </c>
      <c t="s">
        <v>43</v>
      </c>
      <c s="24" t="s">
        <v>1709</v>
      </c>
      <c s="25" t="s">
        <v>91</v>
      </c>
      <c s="26">
        <v>1</v>
      </c>
      <c s="25">
        <v>0</v>
      </c>
      <c s="25">
        <f>ROUND(G97*H97,6)</f>
      </c>
      <c r="L97" s="27">
        <v>0</v>
      </c>
      <c s="28">
        <f>ROUND(ROUND(L97,2)*ROUND(G97,3),2)</f>
      </c>
      <c s="25" t="s">
        <v>150</v>
      </c>
      <c>
        <f>(M97*21)/100</f>
      </c>
      <c t="s">
        <v>47</v>
      </c>
    </row>
    <row r="98" spans="1:5" ht="12.75" customHeight="1">
      <c r="A98" s="29" t="s">
        <v>48</v>
      </c>
      <c r="E98" s="30" t="s">
        <v>43</v>
      </c>
    </row>
    <row r="99" spans="1:5" ht="38.25" customHeight="1">
      <c r="A99" s="29" t="s">
        <v>49</v>
      </c>
      <c r="E99" s="31" t="s">
        <v>1553</v>
      </c>
    </row>
    <row r="100" spans="5:5" ht="12.75" customHeight="1">
      <c r="E100" s="30" t="s">
        <v>43</v>
      </c>
    </row>
    <row r="101" spans="1:16" ht="12.75" customHeight="1">
      <c r="A101" t="s">
        <v>40</v>
      </c>
      <c s="6" t="s">
        <v>199</v>
      </c>
      <c s="6" t="s">
        <v>1710</v>
      </c>
      <c t="s">
        <v>43</v>
      </c>
      <c s="24" t="s">
        <v>1711</v>
      </c>
      <c s="25" t="s">
        <v>91</v>
      </c>
      <c s="26">
        <v>1</v>
      </c>
      <c s="25">
        <v>0</v>
      </c>
      <c s="25">
        <f>ROUND(G101*H101,6)</f>
      </c>
      <c r="L101" s="27">
        <v>0</v>
      </c>
      <c s="28">
        <f>ROUND(ROUND(L101,2)*ROUND(G101,3),2)</f>
      </c>
      <c s="25" t="s">
        <v>150</v>
      </c>
      <c>
        <f>(M101*21)/100</f>
      </c>
      <c t="s">
        <v>47</v>
      </c>
    </row>
    <row r="102" spans="1:5" ht="12.75" customHeight="1">
      <c r="A102" s="29" t="s">
        <v>48</v>
      </c>
      <c r="E102" s="30" t="s">
        <v>43</v>
      </c>
    </row>
    <row r="103" spans="1:5" ht="38.25" customHeight="1">
      <c r="A103" s="29" t="s">
        <v>49</v>
      </c>
      <c r="E103" s="31" t="s">
        <v>1553</v>
      </c>
    </row>
    <row r="104" spans="5:5" ht="12.75" customHeight="1">
      <c r="E104" s="30" t="s">
        <v>43</v>
      </c>
    </row>
    <row r="105" spans="1:16" ht="12.75" customHeight="1">
      <c r="A105" t="s">
        <v>40</v>
      </c>
      <c s="6" t="s">
        <v>226</v>
      </c>
      <c s="6" t="s">
        <v>1712</v>
      </c>
      <c t="s">
        <v>43</v>
      </c>
      <c s="24" t="s">
        <v>1713</v>
      </c>
      <c s="25" t="s">
        <v>91</v>
      </c>
      <c s="26">
        <v>3</v>
      </c>
      <c s="25">
        <v>0</v>
      </c>
      <c s="25">
        <f>ROUND(G105*H105,6)</f>
      </c>
      <c r="L105" s="27">
        <v>0</v>
      </c>
      <c s="28">
        <f>ROUND(ROUND(L105,2)*ROUND(G105,3),2)</f>
      </c>
      <c s="25" t="s">
        <v>150</v>
      </c>
      <c>
        <f>(M105*21)/100</f>
      </c>
      <c t="s">
        <v>47</v>
      </c>
    </row>
    <row r="106" spans="1:5" ht="12.75" customHeight="1">
      <c r="A106" s="29" t="s">
        <v>48</v>
      </c>
      <c r="E106" s="30" t="s">
        <v>43</v>
      </c>
    </row>
    <row r="107" spans="1:5" ht="38.25" customHeight="1">
      <c r="A107" s="29" t="s">
        <v>49</v>
      </c>
      <c r="E107" s="31" t="s">
        <v>1714</v>
      </c>
    </row>
    <row r="108" spans="5:5" ht="12.75" customHeight="1">
      <c r="E108" s="30" t="s">
        <v>43</v>
      </c>
    </row>
    <row r="109" spans="1:16" ht="12.75" customHeight="1">
      <c r="A109" t="s">
        <v>40</v>
      </c>
      <c s="6" t="s">
        <v>231</v>
      </c>
      <c s="6" t="s">
        <v>1715</v>
      </c>
      <c t="s">
        <v>43</v>
      </c>
      <c s="24" t="s">
        <v>1716</v>
      </c>
      <c s="25" t="s">
        <v>91</v>
      </c>
      <c s="26">
        <v>14</v>
      </c>
      <c s="25">
        <v>0</v>
      </c>
      <c s="25">
        <f>ROUND(G109*H109,6)</f>
      </c>
      <c r="L109" s="27">
        <v>0</v>
      </c>
      <c s="28">
        <f>ROUND(ROUND(L109,2)*ROUND(G109,3),2)</f>
      </c>
      <c s="25" t="s">
        <v>150</v>
      </c>
      <c>
        <f>(M109*21)/100</f>
      </c>
      <c t="s">
        <v>47</v>
      </c>
    </row>
    <row r="110" spans="1:5" ht="12.75" customHeight="1">
      <c r="A110" s="29" t="s">
        <v>48</v>
      </c>
      <c r="E110" s="30" t="s">
        <v>43</v>
      </c>
    </row>
    <row r="111" spans="1:5" ht="38.25" customHeight="1">
      <c r="A111" s="29" t="s">
        <v>49</v>
      </c>
      <c r="E111" s="31" t="s">
        <v>1717</v>
      </c>
    </row>
    <row r="112" spans="5:5" ht="12.75" customHeight="1">
      <c r="E112" s="30" t="s">
        <v>43</v>
      </c>
    </row>
    <row r="113" spans="1:16" ht="12.75" customHeight="1">
      <c r="A113" t="s">
        <v>40</v>
      </c>
      <c s="6" t="s">
        <v>235</v>
      </c>
      <c s="6" t="s">
        <v>1718</v>
      </c>
      <c t="s">
        <v>43</v>
      </c>
      <c s="24" t="s">
        <v>1719</v>
      </c>
      <c s="25" t="s">
        <v>91</v>
      </c>
      <c s="26">
        <v>1</v>
      </c>
      <c s="25">
        <v>0</v>
      </c>
      <c s="25">
        <f>ROUND(G113*H113,6)</f>
      </c>
      <c r="L113" s="27">
        <v>0</v>
      </c>
      <c s="28">
        <f>ROUND(ROUND(L113,2)*ROUND(G113,3),2)</f>
      </c>
      <c s="25" t="s">
        <v>150</v>
      </c>
      <c>
        <f>(M113*21)/100</f>
      </c>
      <c t="s">
        <v>47</v>
      </c>
    </row>
    <row r="114" spans="1:5" ht="12.75" customHeight="1">
      <c r="A114" s="29" t="s">
        <v>48</v>
      </c>
      <c r="E114" s="30" t="s">
        <v>43</v>
      </c>
    </row>
    <row r="115" spans="1:5" ht="38.25" customHeight="1">
      <c r="A115" s="29" t="s">
        <v>49</v>
      </c>
      <c r="E115" s="31" t="s">
        <v>1553</v>
      </c>
    </row>
    <row r="116" spans="5:5" ht="12.75" customHeight="1">
      <c r="E116" s="30" t="s">
        <v>43</v>
      </c>
    </row>
    <row r="117" spans="1:16" ht="12.75" customHeight="1">
      <c r="A117" t="s">
        <v>40</v>
      </c>
      <c s="6" t="s">
        <v>202</v>
      </c>
      <c s="6" t="s">
        <v>1720</v>
      </c>
      <c t="s">
        <v>43</v>
      </c>
      <c s="24" t="s">
        <v>1721</v>
      </c>
      <c s="25" t="s">
        <v>91</v>
      </c>
      <c s="26">
        <v>3</v>
      </c>
      <c s="25">
        <v>0</v>
      </c>
      <c s="25">
        <f>ROUND(G117*H117,6)</f>
      </c>
      <c r="L117" s="27">
        <v>0</v>
      </c>
      <c s="28">
        <f>ROUND(ROUND(L117,2)*ROUND(G117,3),2)</f>
      </c>
      <c s="25" t="s">
        <v>150</v>
      </c>
      <c>
        <f>(M117*21)/100</f>
      </c>
      <c t="s">
        <v>47</v>
      </c>
    </row>
    <row r="118" spans="1:5" ht="12.75" customHeight="1">
      <c r="A118" s="29" t="s">
        <v>48</v>
      </c>
      <c r="E118" s="30" t="s">
        <v>43</v>
      </c>
    </row>
    <row r="119" spans="1:5" ht="38.25" customHeight="1">
      <c r="A119" s="29" t="s">
        <v>49</v>
      </c>
      <c r="E119" s="31" t="s">
        <v>1714</v>
      </c>
    </row>
    <row r="120" spans="5:5" ht="12.75" customHeight="1">
      <c r="E120" s="30" t="s">
        <v>43</v>
      </c>
    </row>
    <row r="121" spans="1:16" ht="12.75" customHeight="1">
      <c r="A121" t="s">
        <v>40</v>
      </c>
      <c s="6" t="s">
        <v>246</v>
      </c>
      <c s="6" t="s">
        <v>1722</v>
      </c>
      <c t="s">
        <v>43</v>
      </c>
      <c s="24" t="s">
        <v>1723</v>
      </c>
      <c s="25" t="s">
        <v>91</v>
      </c>
      <c s="26">
        <v>1</v>
      </c>
      <c s="25">
        <v>0</v>
      </c>
      <c s="25">
        <f>ROUND(G121*H121,6)</f>
      </c>
      <c r="L121" s="27">
        <v>0</v>
      </c>
      <c s="28">
        <f>ROUND(ROUND(L121,2)*ROUND(G121,3),2)</f>
      </c>
      <c s="25" t="s">
        <v>150</v>
      </c>
      <c>
        <f>(M121*21)/100</f>
      </c>
      <c t="s">
        <v>47</v>
      </c>
    </row>
    <row r="122" spans="1:5" ht="12.75" customHeight="1">
      <c r="A122" s="29" t="s">
        <v>48</v>
      </c>
      <c r="E122" s="30" t="s">
        <v>43</v>
      </c>
    </row>
    <row r="123" spans="1:5" ht="38.25" customHeight="1">
      <c r="A123" s="29" t="s">
        <v>49</v>
      </c>
      <c r="E123" s="31" t="s">
        <v>1553</v>
      </c>
    </row>
    <row r="124" spans="5:5" ht="12.75" customHeight="1">
      <c r="E124" s="30" t="s">
        <v>43</v>
      </c>
    </row>
    <row r="125" spans="1:16" ht="12.75" customHeight="1">
      <c r="A125" t="s">
        <v>40</v>
      </c>
      <c s="6" t="s">
        <v>241</v>
      </c>
      <c s="6" t="s">
        <v>1724</v>
      </c>
      <c t="s">
        <v>43</v>
      </c>
      <c s="24" t="s">
        <v>1725</v>
      </c>
      <c s="25" t="s">
        <v>91</v>
      </c>
      <c s="26">
        <v>1</v>
      </c>
      <c s="25">
        <v>0.00087</v>
      </c>
      <c s="25">
        <f>ROUND(G125*H125,6)</f>
      </c>
      <c r="L125" s="27">
        <v>0</v>
      </c>
      <c s="28">
        <f>ROUND(ROUND(L125,2)*ROUND(G125,3),2)</f>
      </c>
      <c s="25" t="s">
        <v>150</v>
      </c>
      <c>
        <f>(M125*21)/100</f>
      </c>
      <c t="s">
        <v>47</v>
      </c>
    </row>
    <row r="126" spans="1:5" ht="12.75" customHeight="1">
      <c r="A126" s="29" t="s">
        <v>48</v>
      </c>
      <c r="E126" s="30" t="s">
        <v>43</v>
      </c>
    </row>
    <row r="127" spans="1:5" ht="12.75" customHeight="1">
      <c r="A127" s="29" t="s">
        <v>49</v>
      </c>
      <c r="E127" s="31" t="s">
        <v>1726</v>
      </c>
    </row>
    <row r="128" spans="5:5" ht="12.75" customHeight="1">
      <c r="E128" s="30" t="s">
        <v>43</v>
      </c>
    </row>
    <row r="129" spans="1:16" ht="12.75" customHeight="1">
      <c r="A129" t="s">
        <v>40</v>
      </c>
      <c s="6" t="s">
        <v>251</v>
      </c>
      <c s="6" t="s">
        <v>313</v>
      </c>
      <c t="s">
        <v>43</v>
      </c>
      <c s="24" t="s">
        <v>314</v>
      </c>
      <c s="25" t="s">
        <v>91</v>
      </c>
      <c s="26">
        <v>1</v>
      </c>
      <c s="25">
        <v>0</v>
      </c>
      <c s="25">
        <f>ROUND(G129*H129,6)</f>
      </c>
      <c r="L129" s="27">
        <v>0</v>
      </c>
      <c s="28">
        <f>ROUND(ROUND(L129,2)*ROUND(G129,3),2)</f>
      </c>
      <c s="25" t="s">
        <v>150</v>
      </c>
      <c>
        <f>(M129*21)/100</f>
      </c>
      <c t="s">
        <v>47</v>
      </c>
    </row>
    <row r="130" spans="1:5" ht="12.75" customHeight="1">
      <c r="A130" s="29" t="s">
        <v>48</v>
      </c>
      <c r="E130" s="30" t="s">
        <v>43</v>
      </c>
    </row>
    <row r="131" spans="1:5" ht="38.25" customHeight="1">
      <c r="A131" s="29" t="s">
        <v>49</v>
      </c>
      <c r="E131" s="31" t="s">
        <v>1553</v>
      </c>
    </row>
    <row r="132" spans="5:5" ht="12.75" customHeight="1">
      <c r="E132" s="30" t="s">
        <v>43</v>
      </c>
    </row>
    <row r="133" spans="1:16" ht="12.75" customHeight="1">
      <c r="A133" t="s">
        <v>40</v>
      </c>
      <c s="6" t="s">
        <v>286</v>
      </c>
      <c s="6" t="s">
        <v>1727</v>
      </c>
      <c t="s">
        <v>43</v>
      </c>
      <c s="24" t="s">
        <v>1728</v>
      </c>
      <c s="25" t="s">
        <v>110</v>
      </c>
      <c s="26">
        <v>0.002</v>
      </c>
      <c s="25">
        <v>0</v>
      </c>
      <c s="25">
        <f>ROUND(G133*H133,6)</f>
      </c>
      <c r="L133" s="27">
        <v>0</v>
      </c>
      <c s="28">
        <f>ROUND(ROUND(L133,2)*ROUND(G133,3),2)</f>
      </c>
      <c s="25" t="s">
        <v>150</v>
      </c>
      <c>
        <f>(M133*21)/100</f>
      </c>
      <c t="s">
        <v>47</v>
      </c>
    </row>
    <row r="134" spans="1:5" ht="12.75" customHeight="1">
      <c r="A134" s="29" t="s">
        <v>48</v>
      </c>
      <c r="E134" s="30" t="s">
        <v>43</v>
      </c>
    </row>
    <row r="135" spans="1:5" ht="12.75" customHeight="1">
      <c r="A135" s="29" t="s">
        <v>49</v>
      </c>
      <c r="E135" s="31" t="s">
        <v>43</v>
      </c>
    </row>
    <row r="136" spans="5:5" ht="12.75" customHeight="1">
      <c r="E136" s="30" t="s">
        <v>43</v>
      </c>
    </row>
    <row r="137" spans="1:13" ht="12.75" customHeight="1">
      <c r="A137" t="s">
        <v>37</v>
      </c>
      <c r="C137" s="7" t="s">
        <v>697</v>
      </c>
      <c r="E137" s="32" t="s">
        <v>698</v>
      </c>
      <c r="J137" s="28">
        <f>0</f>
      </c>
      <c s="28">
        <f>0</f>
      </c>
      <c s="28">
        <f>0+L138+L142+L146+L150+L154+L158+L162+L166+L170</f>
      </c>
      <c s="28">
        <f>0+M138+M142+M146+M150+M154+M158+M162+M166+M170</f>
      </c>
    </row>
    <row r="138" spans="1:16" ht="12.75" customHeight="1">
      <c r="A138" t="s">
        <v>40</v>
      </c>
      <c s="6" t="s">
        <v>275</v>
      </c>
      <c s="6" t="s">
        <v>1729</v>
      </c>
      <c t="s">
        <v>43</v>
      </c>
      <c s="24" t="s">
        <v>1730</v>
      </c>
      <c s="25" t="s">
        <v>110</v>
      </c>
      <c s="26">
        <v>0.092</v>
      </c>
      <c s="25">
        <v>1</v>
      </c>
      <c s="25">
        <f>ROUND(G138*H138,6)</f>
      </c>
      <c r="L138" s="27">
        <v>0</v>
      </c>
      <c s="28">
        <f>ROUND(ROUND(L138,2)*ROUND(G138,3),2)</f>
      </c>
      <c s="25" t="s">
        <v>150</v>
      </c>
      <c>
        <f>(M138*21)/100</f>
      </c>
      <c t="s">
        <v>47</v>
      </c>
    </row>
    <row r="139" spans="1:5" ht="12.75" customHeight="1">
      <c r="A139" s="29" t="s">
        <v>48</v>
      </c>
      <c r="E139" s="30" t="s">
        <v>43</v>
      </c>
    </row>
    <row r="140" spans="1:5" ht="38.25" customHeight="1">
      <c r="A140" s="29" t="s">
        <v>49</v>
      </c>
      <c r="E140" s="31" t="s">
        <v>1731</v>
      </c>
    </row>
    <row r="141" spans="5:5" ht="12.75" customHeight="1">
      <c r="E141" s="30" t="s">
        <v>43</v>
      </c>
    </row>
    <row r="142" spans="1:16" ht="12.75" customHeight="1">
      <c r="A142" t="s">
        <v>40</v>
      </c>
      <c s="6" t="s">
        <v>302</v>
      </c>
      <c s="6" t="s">
        <v>1732</v>
      </c>
      <c t="s">
        <v>43</v>
      </c>
      <c s="24" t="s">
        <v>1733</v>
      </c>
      <c s="25" t="s">
        <v>110</v>
      </c>
      <c s="26">
        <v>0.137</v>
      </c>
      <c s="25">
        <v>1</v>
      </c>
      <c s="25">
        <f>ROUND(G142*H142,6)</f>
      </c>
      <c r="L142" s="27">
        <v>0</v>
      </c>
      <c s="28">
        <f>ROUND(ROUND(L142,2)*ROUND(G142,3),2)</f>
      </c>
      <c s="25" t="s">
        <v>150</v>
      </c>
      <c>
        <f>(M142*21)/100</f>
      </c>
      <c t="s">
        <v>47</v>
      </c>
    </row>
    <row r="143" spans="1:5" ht="12.75" customHeight="1">
      <c r="A143" s="29" t="s">
        <v>48</v>
      </c>
      <c r="E143" s="30" t="s">
        <v>43</v>
      </c>
    </row>
    <row r="144" spans="1:5" ht="38.25" customHeight="1">
      <c r="A144" s="29" t="s">
        <v>49</v>
      </c>
      <c r="E144" s="31" t="s">
        <v>1734</v>
      </c>
    </row>
    <row r="145" spans="5:5" ht="12.75" customHeight="1">
      <c r="E145" s="30" t="s">
        <v>43</v>
      </c>
    </row>
    <row r="146" spans="1:16" ht="12.75" customHeight="1">
      <c r="A146" t="s">
        <v>40</v>
      </c>
      <c s="6" t="s">
        <v>278</v>
      </c>
      <c s="6" t="s">
        <v>1735</v>
      </c>
      <c t="s">
        <v>43</v>
      </c>
      <c s="24" t="s">
        <v>1736</v>
      </c>
      <c s="25" t="s">
        <v>110</v>
      </c>
      <c s="26">
        <v>0.009</v>
      </c>
      <c s="25">
        <v>1</v>
      </c>
      <c s="25">
        <f>ROUND(G146*H146,6)</f>
      </c>
      <c r="L146" s="27">
        <v>0</v>
      </c>
      <c s="28">
        <f>ROUND(ROUND(L146,2)*ROUND(G146,3),2)</f>
      </c>
      <c s="25" t="s">
        <v>150</v>
      </c>
      <c>
        <f>(M146*21)/100</f>
      </c>
      <c t="s">
        <v>47</v>
      </c>
    </row>
    <row r="147" spans="1:5" ht="12.75" customHeight="1">
      <c r="A147" s="29" t="s">
        <v>48</v>
      </c>
      <c r="E147" s="30" t="s">
        <v>43</v>
      </c>
    </row>
    <row r="148" spans="1:5" ht="38.25" customHeight="1">
      <c r="A148" s="29" t="s">
        <v>49</v>
      </c>
      <c r="E148" s="31" t="s">
        <v>1737</v>
      </c>
    </row>
    <row r="149" spans="5:5" ht="12.75" customHeight="1">
      <c r="E149" s="30" t="s">
        <v>43</v>
      </c>
    </row>
    <row r="150" spans="1:16" ht="12.75" customHeight="1">
      <c r="A150" t="s">
        <v>40</v>
      </c>
      <c s="6" t="s">
        <v>297</v>
      </c>
      <c s="6" t="s">
        <v>1738</v>
      </c>
      <c t="s">
        <v>43</v>
      </c>
      <c s="24" t="s">
        <v>1739</v>
      </c>
      <c s="25" t="s">
        <v>110</v>
      </c>
      <c s="26">
        <v>0.14</v>
      </c>
      <c s="25">
        <v>1</v>
      </c>
      <c s="25">
        <f>ROUND(G150*H150,6)</f>
      </c>
      <c r="L150" s="27">
        <v>0</v>
      </c>
      <c s="28">
        <f>ROUND(ROUND(L150,2)*ROUND(G150,3),2)</f>
      </c>
      <c s="25" t="s">
        <v>150</v>
      </c>
      <c>
        <f>(M150*21)/100</f>
      </c>
      <c t="s">
        <v>47</v>
      </c>
    </row>
    <row r="151" spans="1:5" ht="12.75" customHeight="1">
      <c r="A151" s="29" t="s">
        <v>48</v>
      </c>
      <c r="E151" s="30" t="s">
        <v>43</v>
      </c>
    </row>
    <row r="152" spans="1:5" ht="38.25" customHeight="1">
      <c r="A152" s="29" t="s">
        <v>49</v>
      </c>
      <c r="E152" s="31" t="s">
        <v>1740</v>
      </c>
    </row>
    <row r="153" spans="5:5" ht="12.75" customHeight="1">
      <c r="E153" s="30" t="s">
        <v>43</v>
      </c>
    </row>
    <row r="154" spans="1:16" ht="12.75" customHeight="1">
      <c r="A154" t="s">
        <v>40</v>
      </c>
      <c s="6" t="s">
        <v>272</v>
      </c>
      <c s="6" t="s">
        <v>1741</v>
      </c>
      <c t="s">
        <v>43</v>
      </c>
      <c s="24" t="s">
        <v>1742</v>
      </c>
      <c s="25" t="s">
        <v>79</v>
      </c>
      <c s="26">
        <v>56.547</v>
      </c>
      <c s="25">
        <v>0</v>
      </c>
      <c s="25">
        <f>ROUND(G154*H154,6)</f>
      </c>
      <c r="L154" s="27">
        <v>0</v>
      </c>
      <c s="28">
        <f>ROUND(ROUND(L154,2)*ROUND(G154,3),2)</f>
      </c>
      <c s="25" t="s">
        <v>150</v>
      </c>
      <c>
        <f>(M154*21)/100</f>
      </c>
      <c t="s">
        <v>47</v>
      </c>
    </row>
    <row r="155" spans="1:5" ht="12.75" customHeight="1">
      <c r="A155" s="29" t="s">
        <v>48</v>
      </c>
      <c r="E155" s="30" t="s">
        <v>43</v>
      </c>
    </row>
    <row r="156" spans="1:5" ht="89.25" customHeight="1">
      <c r="A156" s="29" t="s">
        <v>49</v>
      </c>
      <c r="E156" s="31" t="s">
        <v>1743</v>
      </c>
    </row>
    <row r="157" spans="5:5" ht="12.75" customHeight="1">
      <c r="E157" s="30" t="s">
        <v>43</v>
      </c>
    </row>
    <row r="158" spans="1:16" ht="12.75" customHeight="1">
      <c r="A158" t="s">
        <v>40</v>
      </c>
      <c s="6" t="s">
        <v>292</v>
      </c>
      <c s="6" t="s">
        <v>1744</v>
      </c>
      <c t="s">
        <v>43</v>
      </c>
      <c s="24" t="s">
        <v>1745</v>
      </c>
      <c s="25" t="s">
        <v>68</v>
      </c>
      <c s="26">
        <v>11.275</v>
      </c>
      <c s="25">
        <v>5E-05</v>
      </c>
      <c s="25">
        <f>ROUND(G158*H158,6)</f>
      </c>
      <c r="L158" s="27">
        <v>0</v>
      </c>
      <c s="28">
        <f>ROUND(ROUND(L158,2)*ROUND(G158,3),2)</f>
      </c>
      <c s="25" t="s">
        <v>150</v>
      </c>
      <c>
        <f>(M158*21)/100</f>
      </c>
      <c t="s">
        <v>47</v>
      </c>
    </row>
    <row r="159" spans="1:5" ht="12.75" customHeight="1">
      <c r="A159" s="29" t="s">
        <v>48</v>
      </c>
      <c r="E159" s="30" t="s">
        <v>43</v>
      </c>
    </row>
    <row r="160" spans="1:5" ht="89.25" customHeight="1">
      <c r="A160" s="29" t="s">
        <v>49</v>
      </c>
      <c r="E160" s="31" t="s">
        <v>1746</v>
      </c>
    </row>
    <row r="161" spans="5:5" ht="12.75" customHeight="1">
      <c r="E161" s="30" t="s">
        <v>43</v>
      </c>
    </row>
    <row r="162" spans="1:16" ht="12.75" customHeight="1">
      <c r="A162" t="s">
        <v>40</v>
      </c>
      <c s="6" t="s">
        <v>283</v>
      </c>
      <c s="6" t="s">
        <v>1747</v>
      </c>
      <c t="s">
        <v>43</v>
      </c>
      <c s="24" t="s">
        <v>1748</v>
      </c>
      <c s="25" t="s">
        <v>79</v>
      </c>
      <c s="26">
        <v>22</v>
      </c>
      <c s="25">
        <v>6E-05</v>
      </c>
      <c s="25">
        <f>ROUND(G162*H162,6)</f>
      </c>
      <c r="L162" s="27">
        <v>0</v>
      </c>
      <c s="28">
        <f>ROUND(ROUND(L162,2)*ROUND(G162,3),2)</f>
      </c>
      <c s="25" t="s">
        <v>150</v>
      </c>
      <c>
        <f>(M162*21)/100</f>
      </c>
      <c t="s">
        <v>47</v>
      </c>
    </row>
    <row r="163" spans="1:5" ht="12.75" customHeight="1">
      <c r="A163" s="29" t="s">
        <v>48</v>
      </c>
      <c r="E163" s="30" t="s">
        <v>43</v>
      </c>
    </row>
    <row r="164" spans="1:5" ht="38.25" customHeight="1">
      <c r="A164" s="29" t="s">
        <v>49</v>
      </c>
      <c r="E164" s="31" t="s">
        <v>1457</v>
      </c>
    </row>
    <row r="165" spans="5:5" ht="12.75" customHeight="1">
      <c r="E165" s="30" t="s">
        <v>43</v>
      </c>
    </row>
    <row r="166" spans="1:16" ht="12.75" customHeight="1">
      <c r="A166" t="s">
        <v>40</v>
      </c>
      <c s="6" t="s">
        <v>280</v>
      </c>
      <c s="6" t="s">
        <v>1749</v>
      </c>
      <c t="s">
        <v>43</v>
      </c>
      <c s="24" t="s">
        <v>1750</v>
      </c>
      <c s="25" t="s">
        <v>708</v>
      </c>
      <c s="26">
        <v>96.344</v>
      </c>
      <c s="25">
        <v>6E-05</v>
      </c>
      <c s="25">
        <f>ROUND(G166*H166,6)</f>
      </c>
      <c r="L166" s="27">
        <v>0</v>
      </c>
      <c s="28">
        <f>ROUND(ROUND(L166,2)*ROUND(G166,3),2)</f>
      </c>
      <c s="25" t="s">
        <v>150</v>
      </c>
      <c>
        <f>(M166*21)/100</f>
      </c>
      <c t="s">
        <v>47</v>
      </c>
    </row>
    <row r="167" spans="1:5" ht="12.75" customHeight="1">
      <c r="A167" s="29" t="s">
        <v>48</v>
      </c>
      <c r="E167" s="30" t="s">
        <v>43</v>
      </c>
    </row>
    <row r="168" spans="1:5" ht="63.75" customHeight="1">
      <c r="A168" s="29" t="s">
        <v>49</v>
      </c>
      <c r="E168" s="31" t="s">
        <v>1751</v>
      </c>
    </row>
    <row r="169" spans="5:5" ht="12.75" customHeight="1">
      <c r="E169" s="30" t="s">
        <v>43</v>
      </c>
    </row>
    <row r="170" spans="1:16" ht="12.75" customHeight="1">
      <c r="A170" t="s">
        <v>40</v>
      </c>
      <c s="6" t="s">
        <v>307</v>
      </c>
      <c s="6" t="s">
        <v>1752</v>
      </c>
      <c t="s">
        <v>43</v>
      </c>
      <c s="24" t="s">
        <v>1753</v>
      </c>
      <c s="25" t="s">
        <v>110</v>
      </c>
      <c s="26">
        <v>56.933</v>
      </c>
      <c s="25">
        <v>0</v>
      </c>
      <c s="25">
        <f>ROUND(G170*H170,6)</f>
      </c>
      <c r="L170" s="27">
        <v>0</v>
      </c>
      <c s="28">
        <f>ROUND(ROUND(L170,2)*ROUND(G170,3),2)</f>
      </c>
      <c s="25" t="s">
        <v>150</v>
      </c>
      <c>
        <f>(M170*21)/100</f>
      </c>
      <c t="s">
        <v>47</v>
      </c>
    </row>
    <row r="171" spans="1:5" ht="12.75" customHeight="1">
      <c r="A171" s="29" t="s">
        <v>48</v>
      </c>
      <c r="E171" s="30" t="s">
        <v>43</v>
      </c>
    </row>
    <row r="172" spans="1:5" ht="38.25" customHeight="1">
      <c r="A172" s="29" t="s">
        <v>49</v>
      </c>
      <c r="E172" s="31" t="s">
        <v>1754</v>
      </c>
    </row>
    <row r="173" spans="5:5" ht="12.75" customHeight="1">
      <c r="E173" s="30" t="s">
        <v>43</v>
      </c>
    </row>
    <row r="174" spans="1:13" ht="12.75" customHeight="1">
      <c r="A174" t="s">
        <v>37</v>
      </c>
      <c r="C174" s="7" t="s">
        <v>520</v>
      </c>
      <c r="E174" s="32" t="s">
        <v>1613</v>
      </c>
      <c r="J174" s="28">
        <f>0</f>
      </c>
      <c s="28">
        <f>0</f>
      </c>
      <c s="28">
        <f>0+L175+L179</f>
      </c>
      <c s="28">
        <f>0+M175+M179</f>
      </c>
    </row>
    <row r="175" spans="1:16" ht="12.75" customHeight="1">
      <c r="A175" t="s">
        <v>40</v>
      </c>
      <c s="6" t="s">
        <v>268</v>
      </c>
      <c s="6" t="s">
        <v>1755</v>
      </c>
      <c t="s">
        <v>43</v>
      </c>
      <c s="24" t="s">
        <v>1756</v>
      </c>
      <c s="25" t="s">
        <v>68</v>
      </c>
      <c s="26">
        <v>13.2</v>
      </c>
      <c s="25">
        <v>0</v>
      </c>
      <c s="25">
        <f>ROUND(G175*H175,6)</f>
      </c>
      <c r="L175" s="27">
        <v>0</v>
      </c>
      <c s="28">
        <f>ROUND(ROUND(L175,2)*ROUND(G175,3),2)</f>
      </c>
      <c s="25" t="s">
        <v>150</v>
      </c>
      <c>
        <f>(M175*21)/100</f>
      </c>
      <c t="s">
        <v>47</v>
      </c>
    </row>
    <row r="176" spans="1:5" ht="12.75" customHeight="1">
      <c r="A176" s="29" t="s">
        <v>48</v>
      </c>
      <c r="E176" s="30" t="s">
        <v>43</v>
      </c>
    </row>
    <row r="177" spans="1:5" ht="38.25" customHeight="1">
      <c r="A177" s="29" t="s">
        <v>49</v>
      </c>
      <c r="E177" s="31" t="s">
        <v>1757</v>
      </c>
    </row>
    <row r="178" spans="5:5" ht="12.75" customHeight="1">
      <c r="E178" s="30" t="s">
        <v>43</v>
      </c>
    </row>
    <row r="179" spans="1:16" ht="12.75" customHeight="1">
      <c r="A179" t="s">
        <v>40</v>
      </c>
      <c s="6" t="s">
        <v>312</v>
      </c>
      <c s="6" t="s">
        <v>1758</v>
      </c>
      <c t="s">
        <v>43</v>
      </c>
      <c s="24" t="s">
        <v>1759</v>
      </c>
      <c s="25" t="s">
        <v>68</v>
      </c>
      <c s="26">
        <v>26.24</v>
      </c>
      <c s="25">
        <v>0.00066</v>
      </c>
      <c s="25">
        <f>ROUND(G179*H179,6)</f>
      </c>
      <c r="L179" s="27">
        <v>0</v>
      </c>
      <c s="28">
        <f>ROUND(ROUND(L179,2)*ROUND(G179,3),2)</f>
      </c>
      <c s="25" t="s">
        <v>150</v>
      </c>
      <c>
        <f>(M179*21)/100</f>
      </c>
      <c t="s">
        <v>47</v>
      </c>
    </row>
    <row r="180" spans="1:5" ht="12.75" customHeight="1">
      <c r="A180" s="29" t="s">
        <v>48</v>
      </c>
      <c r="E180" s="30" t="s">
        <v>43</v>
      </c>
    </row>
    <row r="181" spans="1:5" ht="76.5" customHeight="1">
      <c r="A181" s="29" t="s">
        <v>49</v>
      </c>
      <c r="E181" s="31" t="s">
        <v>1760</v>
      </c>
    </row>
    <row r="182" spans="5:5" ht="12.75" customHeight="1">
      <c r="E182" s="30" t="s">
        <v>43</v>
      </c>
    </row>
    <row r="183" spans="1:13" ht="12.75" customHeight="1">
      <c r="A183" t="s">
        <v>37</v>
      </c>
      <c r="C183" s="7" t="s">
        <v>540</v>
      </c>
      <c r="E183" s="32" t="s">
        <v>1613</v>
      </c>
      <c r="J183" s="28">
        <f>0</f>
      </c>
      <c s="28">
        <f>0</f>
      </c>
      <c s="28">
        <f>0+L184</f>
      </c>
      <c s="28">
        <f>0+M184</f>
      </c>
    </row>
    <row r="184" spans="1:16" ht="12.75" customHeight="1">
      <c r="A184" t="s">
        <v>40</v>
      </c>
      <c s="6" t="s">
        <v>265</v>
      </c>
      <c s="6" t="s">
        <v>1761</v>
      </c>
      <c t="s">
        <v>43</v>
      </c>
      <c s="24" t="s">
        <v>1762</v>
      </c>
      <c s="25" t="s">
        <v>68</v>
      </c>
      <c s="26">
        <v>2.4</v>
      </c>
      <c s="25">
        <v>0.00013</v>
      </c>
      <c s="25">
        <f>ROUND(G184*H184,6)</f>
      </c>
      <c r="L184" s="27">
        <v>0</v>
      </c>
      <c s="28">
        <f>ROUND(ROUND(L184,2)*ROUND(G184,3),2)</f>
      </c>
      <c s="25" t="s">
        <v>150</v>
      </c>
      <c>
        <f>(M184*21)/100</f>
      </c>
      <c t="s">
        <v>47</v>
      </c>
    </row>
    <row r="185" spans="1:5" ht="12.75" customHeight="1">
      <c r="A185" s="29" t="s">
        <v>48</v>
      </c>
      <c r="E185" s="30" t="s">
        <v>43</v>
      </c>
    </row>
    <row r="186" spans="1:5" ht="38.25" customHeight="1">
      <c r="A186" s="29" t="s">
        <v>49</v>
      </c>
      <c r="E186" s="31" t="s">
        <v>1649</v>
      </c>
    </row>
    <row r="187" spans="5:5" ht="12.75" customHeight="1">
      <c r="E187" s="30" t="s">
        <v>43</v>
      </c>
    </row>
    <row r="188" spans="1:13" ht="12.75" customHeight="1">
      <c r="A188" t="s">
        <v>37</v>
      </c>
      <c r="C188" s="7" t="s">
        <v>1763</v>
      </c>
      <c r="E188" s="32" t="s">
        <v>1613</v>
      </c>
      <c r="J188" s="28">
        <f>0</f>
      </c>
      <c s="28">
        <f>0</f>
      </c>
      <c s="28">
        <f>0+L189+L193+L197</f>
      </c>
      <c s="28">
        <f>0+M189+M193+M197</f>
      </c>
    </row>
    <row r="189" spans="1:16" ht="12.75" customHeight="1">
      <c r="A189" t="s">
        <v>40</v>
      </c>
      <c s="6" t="s">
        <v>261</v>
      </c>
      <c s="6" t="s">
        <v>1764</v>
      </c>
      <c t="s">
        <v>43</v>
      </c>
      <c s="24" t="s">
        <v>1765</v>
      </c>
      <c s="25" t="s">
        <v>68</v>
      </c>
      <c s="26">
        <v>27.038</v>
      </c>
      <c s="25">
        <v>0.0001</v>
      </c>
      <c s="25">
        <f>ROUND(G189*H189,6)</f>
      </c>
      <c r="L189" s="27">
        <v>0</v>
      </c>
      <c s="28">
        <f>ROUND(ROUND(L189,2)*ROUND(G189,3),2)</f>
      </c>
      <c s="25" t="s">
        <v>150</v>
      </c>
      <c>
        <f>(M189*21)/100</f>
      </c>
      <c t="s">
        <v>47</v>
      </c>
    </row>
    <row r="190" spans="1:5" ht="12.75" customHeight="1">
      <c r="A190" s="29" t="s">
        <v>48</v>
      </c>
      <c r="E190" s="30" t="s">
        <v>43</v>
      </c>
    </row>
    <row r="191" spans="1:5" ht="38.25" customHeight="1">
      <c r="A191" s="29" t="s">
        <v>49</v>
      </c>
      <c r="E191" s="31" t="s">
        <v>1766</v>
      </c>
    </row>
    <row r="192" spans="5:5" ht="12.75" customHeight="1">
      <c r="E192" s="30" t="s">
        <v>43</v>
      </c>
    </row>
    <row r="193" spans="1:16" ht="12.75" customHeight="1">
      <c r="A193" t="s">
        <v>40</v>
      </c>
      <c s="6" t="s">
        <v>316</v>
      </c>
      <c s="6" t="s">
        <v>1767</v>
      </c>
      <c t="s">
        <v>43</v>
      </c>
      <c s="24" t="s">
        <v>1768</v>
      </c>
      <c s="25" t="s">
        <v>68</v>
      </c>
      <c s="26">
        <v>26.25</v>
      </c>
      <c s="25">
        <v>0</v>
      </c>
      <c s="25">
        <f>ROUND(G193*H193,6)</f>
      </c>
      <c r="L193" s="27">
        <v>0</v>
      </c>
      <c s="28">
        <f>ROUND(ROUND(L193,2)*ROUND(G193,3),2)</f>
      </c>
      <c s="25" t="s">
        <v>150</v>
      </c>
      <c>
        <f>(M193*21)/100</f>
      </c>
      <c t="s">
        <v>47</v>
      </c>
    </row>
    <row r="194" spans="1:5" ht="12.75" customHeight="1">
      <c r="A194" s="29" t="s">
        <v>48</v>
      </c>
      <c r="E194" s="30" t="s">
        <v>43</v>
      </c>
    </row>
    <row r="195" spans="1:5" ht="38.25" customHeight="1">
      <c r="A195" s="29" t="s">
        <v>49</v>
      </c>
      <c r="E195" s="31" t="s">
        <v>1769</v>
      </c>
    </row>
    <row r="196" spans="5:5" ht="12.75" customHeight="1">
      <c r="E196" s="30" t="s">
        <v>43</v>
      </c>
    </row>
    <row r="197" spans="1:16" ht="12.75" customHeight="1">
      <c r="A197" t="s">
        <v>40</v>
      </c>
      <c s="6" t="s">
        <v>320</v>
      </c>
      <c s="6" t="s">
        <v>1770</v>
      </c>
      <c t="s">
        <v>43</v>
      </c>
      <c s="24" t="s">
        <v>1771</v>
      </c>
      <c s="25" t="s">
        <v>110</v>
      </c>
      <c s="26">
        <v>0.003</v>
      </c>
      <c s="25">
        <v>0</v>
      </c>
      <c s="25">
        <f>ROUND(G197*H197,6)</f>
      </c>
      <c r="L197" s="27">
        <v>0</v>
      </c>
      <c s="28">
        <f>ROUND(ROUND(L197,2)*ROUND(G197,3),2)</f>
      </c>
      <c s="25" t="s">
        <v>150</v>
      </c>
      <c>
        <f>(M197*21)/100</f>
      </c>
      <c t="s">
        <v>47</v>
      </c>
    </row>
    <row r="198" spans="1:5" ht="12.75" customHeight="1">
      <c r="A198" s="29" t="s">
        <v>48</v>
      </c>
      <c r="E198" s="30" t="s">
        <v>43</v>
      </c>
    </row>
    <row r="199" spans="1:5" ht="12.75" customHeight="1">
      <c r="A199" s="29" t="s">
        <v>49</v>
      </c>
      <c r="E199" s="31" t="s">
        <v>43</v>
      </c>
    </row>
    <row r="200" spans="5:5" ht="12.75" customHeight="1">
      <c r="E200" s="30" t="s">
        <v>43</v>
      </c>
    </row>
    <row r="201" spans="1:13" ht="12.75" customHeight="1">
      <c r="A201" t="s">
        <v>37</v>
      </c>
      <c r="C201" s="7" t="s">
        <v>80</v>
      </c>
      <c r="E201" s="32" t="s">
        <v>728</v>
      </c>
      <c r="J201" s="28">
        <f>0</f>
      </c>
      <c s="28">
        <f>0</f>
      </c>
      <c s="28">
        <f>0+L202</f>
      </c>
      <c s="28">
        <f>0+M202</f>
      </c>
    </row>
    <row r="202" spans="1:16" ht="12.75" customHeight="1">
      <c r="A202" t="s">
        <v>40</v>
      </c>
      <c s="6" t="s">
        <v>47</v>
      </c>
      <c s="6" t="s">
        <v>1772</v>
      </c>
      <c t="s">
        <v>43</v>
      </c>
      <c s="24" t="s">
        <v>1773</v>
      </c>
      <c s="25" t="s">
        <v>68</v>
      </c>
      <c s="26">
        <v>1.6</v>
      </c>
      <c s="25">
        <v>0</v>
      </c>
      <c s="25">
        <f>ROUND(G202*H202,6)</f>
      </c>
      <c r="L202" s="27">
        <v>0</v>
      </c>
      <c s="28">
        <f>ROUND(ROUND(L202,2)*ROUND(G202,3),2)</f>
      </c>
      <c s="25" t="s">
        <v>150</v>
      </c>
      <c>
        <f>(M202*21)/100</f>
      </c>
      <c t="s">
        <v>47</v>
      </c>
    </row>
    <row r="203" spans="1:5" ht="12.75" customHeight="1">
      <c r="A203" s="29" t="s">
        <v>48</v>
      </c>
      <c r="E203" s="30" t="s">
        <v>43</v>
      </c>
    </row>
    <row r="204" spans="1:5" ht="38.25" customHeight="1">
      <c r="A204" s="29" t="s">
        <v>49</v>
      </c>
      <c r="E204" s="31" t="s">
        <v>1774</v>
      </c>
    </row>
    <row r="205" spans="5:5" ht="12.75" customHeight="1">
      <c r="E205" s="30" t="s">
        <v>43</v>
      </c>
    </row>
    <row r="206" spans="1:13" ht="12.75" customHeight="1">
      <c r="A206" t="s">
        <v>37</v>
      </c>
      <c r="C206" s="7" t="s">
        <v>763</v>
      </c>
      <c r="E206" s="32" t="s">
        <v>764</v>
      </c>
      <c r="J206" s="28">
        <f>0</f>
      </c>
      <c s="28">
        <f>0</f>
      </c>
      <c s="28">
        <f>0+L207+L211+L215+L219</f>
      </c>
      <c s="28">
        <f>0+M207+M211+M215+M219</f>
      </c>
    </row>
    <row r="207" spans="1:16" ht="12.75" customHeight="1">
      <c r="A207" t="s">
        <v>40</v>
      </c>
      <c s="6" t="s">
        <v>54</v>
      </c>
      <c s="6" t="s">
        <v>1775</v>
      </c>
      <c t="s">
        <v>43</v>
      </c>
      <c s="24" t="s">
        <v>1776</v>
      </c>
      <c s="25" t="s">
        <v>110</v>
      </c>
      <c s="26">
        <v>0.141</v>
      </c>
      <c s="25">
        <v>0</v>
      </c>
      <c s="25">
        <f>ROUND(G207*H207,6)</f>
      </c>
      <c r="L207" s="27">
        <v>0</v>
      </c>
      <c s="28">
        <f>ROUND(ROUND(L207,2)*ROUND(G207,3),2)</f>
      </c>
      <c s="25" t="s">
        <v>150</v>
      </c>
      <c>
        <f>(M207*21)/100</f>
      </c>
      <c t="s">
        <v>47</v>
      </c>
    </row>
    <row r="208" spans="1:5" ht="12.75" customHeight="1">
      <c r="A208" s="29" t="s">
        <v>48</v>
      </c>
      <c r="E208" s="30" t="s">
        <v>43</v>
      </c>
    </row>
    <row r="209" spans="1:5" ht="12.75" customHeight="1">
      <c r="A209" s="29" t="s">
        <v>49</v>
      </c>
      <c r="E209" s="31" t="s">
        <v>43</v>
      </c>
    </row>
    <row r="210" spans="5:5" ht="12.75" customHeight="1">
      <c r="E210" s="30" t="s">
        <v>43</v>
      </c>
    </row>
    <row r="211" spans="1:16" ht="12.75" customHeight="1">
      <c r="A211" t="s">
        <v>40</v>
      </c>
      <c s="6" t="s">
        <v>61</v>
      </c>
      <c s="6" t="s">
        <v>780</v>
      </c>
      <c t="s">
        <v>43</v>
      </c>
      <c s="24" t="s">
        <v>781</v>
      </c>
      <c s="25" t="s">
        <v>110</v>
      </c>
      <c s="26">
        <v>0.141</v>
      </c>
      <c s="25">
        <v>0</v>
      </c>
      <c s="25">
        <f>ROUND(G211*H211,6)</f>
      </c>
      <c r="L211" s="27">
        <v>0</v>
      </c>
      <c s="28">
        <f>ROUND(ROUND(L211,2)*ROUND(G211,3),2)</f>
      </c>
      <c s="25" t="s">
        <v>150</v>
      </c>
      <c>
        <f>(M211*21)/100</f>
      </c>
      <c t="s">
        <v>47</v>
      </c>
    </row>
    <row r="212" spans="1:5" ht="12.75" customHeight="1">
      <c r="A212" s="29" t="s">
        <v>48</v>
      </c>
      <c r="E212" s="30" t="s">
        <v>43</v>
      </c>
    </row>
    <row r="213" spans="1:5" ht="12.75" customHeight="1">
      <c r="A213" s="29" t="s">
        <v>49</v>
      </c>
      <c r="E213" s="31" t="s">
        <v>43</v>
      </c>
    </row>
    <row r="214" spans="5:5" ht="12.75" customHeight="1">
      <c r="E214" s="30" t="s">
        <v>43</v>
      </c>
    </row>
    <row r="215" spans="1:16" ht="12.75" customHeight="1">
      <c r="A215" t="s">
        <v>40</v>
      </c>
      <c s="6" t="s">
        <v>65</v>
      </c>
      <c s="6" t="s">
        <v>784</v>
      </c>
      <c t="s">
        <v>43</v>
      </c>
      <c s="24" t="s">
        <v>785</v>
      </c>
      <c s="25" t="s">
        <v>110</v>
      </c>
      <c s="26">
        <v>2.82</v>
      </c>
      <c s="25">
        <v>0</v>
      </c>
      <c s="25">
        <f>ROUND(G215*H215,6)</f>
      </c>
      <c r="L215" s="27">
        <v>0</v>
      </c>
      <c s="28">
        <f>ROUND(ROUND(L215,2)*ROUND(G215,3),2)</f>
      </c>
      <c s="25" t="s">
        <v>150</v>
      </c>
      <c>
        <f>(M215*21)/100</f>
      </c>
      <c t="s">
        <v>47</v>
      </c>
    </row>
    <row r="216" spans="1:5" ht="12.75" customHeight="1">
      <c r="A216" s="29" t="s">
        <v>48</v>
      </c>
      <c r="E216" s="30" t="s">
        <v>43</v>
      </c>
    </row>
    <row r="217" spans="1:5" ht="12.75" customHeight="1">
      <c r="A217" s="29" t="s">
        <v>49</v>
      </c>
      <c r="E217" s="31" t="s">
        <v>43</v>
      </c>
    </row>
    <row r="218" spans="5:5" ht="12.75" customHeight="1">
      <c r="E218" s="30" t="s">
        <v>43</v>
      </c>
    </row>
    <row r="219" spans="1:16" ht="12.75" customHeight="1">
      <c r="A219" t="s">
        <v>40</v>
      </c>
      <c s="6" t="s">
        <v>70</v>
      </c>
      <c s="6" t="s">
        <v>796</v>
      </c>
      <c t="s">
        <v>43</v>
      </c>
      <c s="24" t="s">
        <v>1777</v>
      </c>
      <c s="25" t="s">
        <v>110</v>
      </c>
      <c s="26">
        <v>0.141</v>
      </c>
      <c s="25">
        <v>0</v>
      </c>
      <c s="25">
        <f>ROUND(G219*H219,6)</f>
      </c>
      <c r="L219" s="27">
        <v>0</v>
      </c>
      <c s="28">
        <f>ROUND(ROUND(L219,2)*ROUND(G219,3),2)</f>
      </c>
      <c s="25" t="s">
        <v>150</v>
      </c>
      <c>
        <f>(M219*21)/100</f>
      </c>
      <c t="s">
        <v>47</v>
      </c>
    </row>
    <row r="220" spans="1:5" ht="12.75" customHeight="1">
      <c r="A220" s="29" t="s">
        <v>48</v>
      </c>
      <c r="E220" s="30" t="s">
        <v>43</v>
      </c>
    </row>
    <row r="221" spans="1:5" ht="12.75" customHeight="1">
      <c r="A221" s="29" t="s">
        <v>49</v>
      </c>
      <c r="E221" s="31" t="s">
        <v>43</v>
      </c>
    </row>
    <row r="222" spans="5:5" ht="12.75" customHeight="1">
      <c r="E222" s="30" t="s">
        <v>43</v>
      </c>
    </row>
    <row r="223" spans="1:13" ht="12.75" customHeight="1">
      <c r="A223" t="s">
        <v>37</v>
      </c>
      <c r="C223" s="7" t="s">
        <v>649</v>
      </c>
      <c r="E223" s="32" t="s">
        <v>650</v>
      </c>
      <c r="J223" s="28">
        <f>0</f>
      </c>
      <c s="28">
        <f>0</f>
      </c>
      <c s="28">
        <f>0+L224</f>
      </c>
      <c s="28">
        <f>0+M224</f>
      </c>
    </row>
    <row r="224" spans="1:16" ht="12.75" customHeight="1">
      <c r="A224" t="s">
        <v>40</v>
      </c>
      <c s="6" t="s">
        <v>73</v>
      </c>
      <c s="6" t="s">
        <v>1778</v>
      </c>
      <c t="s">
        <v>43</v>
      </c>
      <c s="24" t="s">
        <v>1779</v>
      </c>
      <c s="25" t="s">
        <v>110</v>
      </c>
      <c s="26">
        <v>1.2</v>
      </c>
      <c s="25">
        <v>0</v>
      </c>
      <c s="25">
        <f>ROUND(G224*H224,6)</f>
      </c>
      <c r="L224" s="27">
        <v>0</v>
      </c>
      <c s="28">
        <f>ROUND(ROUND(L224,2)*ROUND(G224,3),2)</f>
      </c>
      <c s="25" t="s">
        <v>150</v>
      </c>
      <c>
        <f>(M224*21)/100</f>
      </c>
      <c t="s">
        <v>47</v>
      </c>
    </row>
    <row r="225" spans="1:5" ht="12.75" customHeight="1">
      <c r="A225" s="29" t="s">
        <v>48</v>
      </c>
      <c r="E225" s="30" t="s">
        <v>43</v>
      </c>
    </row>
    <row r="226" spans="1:5" ht="12.75" customHeight="1">
      <c r="A226" s="29" t="s">
        <v>49</v>
      </c>
      <c r="E226" s="31" t="s">
        <v>43</v>
      </c>
    </row>
    <row r="227" spans="5:5" ht="12.75" customHeight="1">
      <c r="E227" s="30" t="s">
        <v>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