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00 - VRN" sheetId="2" r:id="rId2"/>
    <sheet name="001 - Bourací práce" sheetId="3" r:id="rId3"/>
    <sheet name="1 - 1.PP" sheetId="4" r:id="rId4"/>
    <sheet name="2 - 1.NP" sheetId="5" r:id="rId5"/>
    <sheet name="003 - komunikace a opěrná..." sheetId="6" r:id="rId6"/>
    <sheet name="001 - Demolice" sheetId="7" r:id="rId7"/>
    <sheet name="002 - Úprava terénu a sta..." sheetId="8" r:id="rId8"/>
    <sheet name="001 - Zateplení obálky ob..." sheetId="9" r:id="rId9"/>
    <sheet name="002 - Zateplení střešního..." sheetId="10" r:id="rId10"/>
    <sheet name="003 - Ocel. konstrukce - ..." sheetId="11" r:id="rId11"/>
    <sheet name="VZT - Vzduchotechnika" sheetId="12" r:id="rId12"/>
    <sheet name="EI - Elektroinstalace - S..." sheetId="13" r:id="rId13"/>
    <sheet name="Pokyny pro vyplnění" sheetId="14" r:id="rId14"/>
  </sheets>
  <definedNames>
    <definedName name="_xlnm._FilterDatabase" localSheetId="2" hidden="1">'001 - Bourací práce'!$C$95:$K$247</definedName>
    <definedName name="_xlnm._FilterDatabase" localSheetId="6" hidden="1">'001 - Demolice'!$C$87:$K$139</definedName>
    <definedName name="_xlnm._FilterDatabase" localSheetId="8" hidden="1">'001 - Zateplení obálky ob...'!$C$94:$K$493</definedName>
    <definedName name="_xlnm._FilterDatabase" localSheetId="7" hidden="1">'002 - Úprava terénu a sta...'!$C$94:$K$193</definedName>
    <definedName name="_xlnm._FilterDatabase" localSheetId="9" hidden="1">'002 - Zateplení střešního...'!$C$96:$K$254</definedName>
    <definedName name="_xlnm._FilterDatabase" localSheetId="5" hidden="1">'003 - komunikace a opěrná...'!$C$93:$K$235</definedName>
    <definedName name="_xlnm._FilterDatabase" localSheetId="10" hidden="1">'003 - Ocel. konstrukce - ...'!$C$90:$K$170</definedName>
    <definedName name="_xlnm._FilterDatabase" localSheetId="3" hidden="1">'1 - 1.PP'!$C$110:$K$707</definedName>
    <definedName name="_xlnm._FilterDatabase" localSheetId="4" hidden="1">'2 - 1.NP'!$C$99:$K$170</definedName>
    <definedName name="_xlnm._FilterDatabase" localSheetId="12" hidden="1">'EI - Elektroinstalace - S...'!$C$86:$K$221</definedName>
    <definedName name="_xlnm._FilterDatabase" localSheetId="1" hidden="1">'SO 00 - VRN'!$C$80:$K$109</definedName>
    <definedName name="_xlnm._FilterDatabase" localSheetId="11" hidden="1">'VZT - Vzduchotechnika'!$C$92:$K$136</definedName>
    <definedName name="_xlnm.Print_Area" localSheetId="2">'001 - Bourací práce'!$C$4:$J$38,'001 - Bourací práce'!$C$44:$J$75,'001 - Bourací práce'!$C$81:$K$247</definedName>
    <definedName name="_xlnm.Print_Area" localSheetId="6">'001 - Demolice'!$C$4:$J$38,'001 - Demolice'!$C$44:$J$67,'001 - Demolice'!$C$73:$K$139</definedName>
    <definedName name="_xlnm.Print_Area" localSheetId="8">'001 - Zateplení obálky ob...'!$C$4:$J$38,'001 - Zateplení obálky ob...'!$C$44:$J$74,'001 - Zateplení obálky ob...'!$C$80:$K$493</definedName>
    <definedName name="_xlnm.Print_Area" localSheetId="7">'002 - Úprava terénu a sta...'!$C$4:$J$38,'002 - Úprava terénu a sta...'!$C$44:$J$74,'002 - Úprava terénu a sta...'!$C$80:$K$193</definedName>
    <definedName name="_xlnm.Print_Area" localSheetId="9">'002 - Zateplení střešního...'!$C$4:$J$38,'002 - Zateplení střešního...'!$C$44:$J$76,'002 - Zateplení střešního...'!$C$82:$K$254</definedName>
    <definedName name="_xlnm.Print_Area" localSheetId="5">'003 - komunikace a opěrná...'!$C$4:$J$38,'003 - komunikace a opěrná...'!$C$44:$J$73,'003 - komunikace a opěrná...'!$C$79:$K$235</definedName>
    <definedName name="_xlnm.Print_Area" localSheetId="10">'003 - Ocel. konstrukce - ...'!$C$4:$J$38,'003 - Ocel. konstrukce - ...'!$C$44:$J$70,'003 - Ocel. konstrukce - ...'!$C$76:$K$170</definedName>
    <definedName name="_xlnm.Print_Area" localSheetId="3">'1 - 1.PP'!$C$4:$J$40,'1 - 1.PP'!$C$46:$J$88,'1 - 1.PP'!$C$94:$K$707</definedName>
    <definedName name="_xlnm.Print_Area" localSheetId="4">'2 - 1.NP'!$C$4:$J$40,'2 - 1.NP'!$C$46:$J$77,'2 - 1.NP'!$C$83:$K$170</definedName>
    <definedName name="_xlnm.Print_Area" localSheetId="12">'EI - Elektroinstalace - S...'!$C$4:$J$38,'EI - Elektroinstalace - S...'!$C$44:$J$66,'EI - Elektroinstalace - S...'!$C$72:$K$221</definedName>
    <definedName name="_xlnm.Print_Area" localSheetId="1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stavby'!$C$39:$AQ$69</definedName>
    <definedName name="_xlnm.Print_Area" localSheetId="1">'SO 00 - VRN'!$C$4:$J$36,'SO 00 - VRN'!$C$42:$J$62,'SO 00 - VRN'!$C$68:$K$109</definedName>
    <definedName name="_xlnm.Print_Area" localSheetId="11">'VZT - Vzduchotechnika'!$C$4:$J$38,'VZT - Vzduchotechnika'!$C$44:$J$72,'VZT - Vzduchotechnika'!$C$78:$K$136</definedName>
    <definedName name="_xlnm.Print_Titles" localSheetId="0">'Rekapitulace stavby'!$49:$49</definedName>
    <definedName name="_xlnm.Print_Titles" localSheetId="1">'SO 00 - VRN'!$80:$80</definedName>
    <definedName name="_xlnm.Print_Titles" localSheetId="2">'001 - Bourací práce'!$95:$95</definedName>
    <definedName name="_xlnm.Print_Titles" localSheetId="3">'1 - 1.PP'!$110:$110</definedName>
    <definedName name="_xlnm.Print_Titles" localSheetId="4">'2 - 1.NP'!$99:$99</definedName>
    <definedName name="_xlnm.Print_Titles" localSheetId="5">'003 - komunikace a opěrná...'!$93:$93</definedName>
    <definedName name="_xlnm.Print_Titles" localSheetId="6">'001 - Demolice'!$87:$87</definedName>
    <definedName name="_xlnm.Print_Titles" localSheetId="7">'002 - Úprava terénu a sta...'!$94:$94</definedName>
    <definedName name="_xlnm.Print_Titles" localSheetId="8">'001 - Zateplení obálky ob...'!$94:$94</definedName>
    <definedName name="_xlnm.Print_Titles" localSheetId="9">'002 - Zateplení střešního...'!$96:$96</definedName>
    <definedName name="_xlnm.Print_Titles" localSheetId="10">'003 - Ocel. konstrukce - ...'!$90:$90</definedName>
    <definedName name="_xlnm.Print_Titles" localSheetId="11">'VZT - Vzduchotechnika'!$92:$92</definedName>
    <definedName name="_xlnm.Print_Titles" localSheetId="12">'EI - Elektroinstalace - S...'!$86:$86</definedName>
  </definedNames>
  <calcPr calcId="162913"/>
</workbook>
</file>

<file path=xl/sharedStrings.xml><?xml version="1.0" encoding="utf-8"?>
<sst xmlns="http://schemas.openxmlformats.org/spreadsheetml/2006/main" count="24047" uniqueCount="3517">
  <si>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</si>
  <si>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</si>
  <si>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</si>
  <si>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</si>
  <si>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</si>
  <si>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</si>
  <si>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</si>
  <si>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{6739a3c7-6d46-4c9f-98fb-de36870e211e}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</si>
  <si>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</si>
  <si>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</si>
  <si>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</si>
  <si>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</si>
  <si>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</si>
  <si>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</si>
  <si>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</si>
  <si>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</si>
  <si>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20181106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</si>
  <si>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</si>
  <si>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</si>
  <si>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Demolice a sanace části budovy T</t>
  </si>
  <si>
    <t>0,1</t>
  </si>
  <si>
    <t>KSO:</t>
  </si>
  <si>
    <t>812 62 13</t>
  </si>
  <si>
    <t>CC-CZ:</t>
  </si>
  <si>
    <t/>
  </si>
  <si>
    <t>1</t>
  </si>
  <si>
    <t>Místo:</t>
  </si>
  <si>
    <t>Ústí nad Labem</t>
  </si>
  <si>
    <t>Datum:</t>
  </si>
  <si>
    <t>6. 11. 2018</t>
  </si>
  <si>
    <t>10</t>
  </si>
  <si>
    <t>100</t>
  </si>
  <si>
    <t>Zadavatel:</t>
  </si>
  <si>
    <t>IČ:</t>
  </si>
  <si>
    <t>44555601</t>
  </si>
  <si>
    <t>Univerzita Jana Evangelisty Purkyně v Ústí n Labem</t>
  </si>
  <si>
    <t>DIČ:</t>
  </si>
  <si>
    <t>CZ44555601</t>
  </si>
  <si>
    <t>Uchazeč:</t>
  </si>
  <si>
    <t>Vyplň údaj</t>
  </si>
  <si>
    <t>Projektant:</t>
  </si>
  <si>
    <t>25028588</t>
  </si>
  <si>
    <t>Correct BC, s.r.o.</t>
  </si>
  <si>
    <t>CZ25028588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</si>
  <si>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</si>
  <si>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</si>
  <si>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</si>
  <si>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</si>
  <si>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</si>
  <si>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</si>
  <si>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</si>
  <si>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</si>
  <si>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</si>
  <si>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</si>
  <si>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</si>
  <si>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</si>
  <si>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</si>
  <si>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</si>
  <si>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</si>
  <si>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</si>
  <si>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</si>
  <si>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</si>
  <si>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</si>
  <si>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</si>
  <si>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</si>
  <si>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</si>
  <si>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</si>
  <si>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</si>
  <si>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</si>
  <si>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</si>
  <si>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</si>
  <si>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</si>
  <si>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</si>
  <si>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</si>
  <si>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</si>
  <si>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</si>
  <si>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</si>
  <si>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</si>
  <si>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</si>
  <si>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</si>
  <si>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</si>
  <si>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</si>
  <si>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</si>
  <si>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</si>
  <si>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</si>
  <si>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</si>
  <si>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</si>
  <si>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VRN</t>
  </si>
  <si>
    <t>STA</t>
  </si>
  <si>
    <t>{5b553079-21f6-4e93-97da-7cdf259b4657}</t>
  </si>
  <si>
    <t>802 23 23</t>
  </si>
  <si>
    <t>2</t>
  </si>
  <si>
    <t>SO 01</t>
  </si>
  <si>
    <t>Vnitřní úpravy pro prostory garáže</t>
  </si>
  <si>
    <t>{a2c83302-c43e-4019-8c5e-1a33626e15dd}</t>
  </si>
  <si>
    <t>001</t>
  </si>
  <si>
    <t>Bourací práce</t>
  </si>
  <si>
    <t>Soupis</t>
  </si>
  <si>
    <t>{698f0f1e-76f8-4d4f-b00f-887e58268184}</t>
  </si>
  <si>
    <t>002</t>
  </si>
  <si>
    <t>Nová vnitřní dispozice</t>
  </si>
  <si>
    <t>{d66d8823-4326-496f-8e95-aff0ef3594ca}</t>
  </si>
  <si>
    <t>1.PP</t>
  </si>
  <si>
    <t>3</t>
  </si>
  <si>
    <t>{23e44d95-62bb-4cce-88c8-ffd7458eed00}</t>
  </si>
  <si>
    <t>1.NP</t>
  </si>
  <si>
    <t>{a8ca8536-b7e3-40ac-a1e3-56b41eeabbb8}</t>
  </si>
  <si>
    <t>003</t>
  </si>
  <si>
    <t>komunikace a opěrná zeď</t>
  </si>
  <si>
    <t>{516b0048-d543-4b7c-8bc4-9ab567475d04}</t>
  </si>
  <si>
    <t>SO 02</t>
  </si>
  <si>
    <t>Demolice západní části objektu</t>
  </si>
  <si>
    <t>{c3fca2de-1a28-497f-8afb-8bd270c1ebd2}</t>
  </si>
  <si>
    <t>Demolice</t>
  </si>
  <si>
    <t>{c4a7fc86-2673-49d9-b75a-7e07196499ff}</t>
  </si>
  <si>
    <t>Úprava terénu a stavební úpravy</t>
  </si>
  <si>
    <t>{3e870cd1-1053-4629-8c45-5e14d9dd4350}</t>
  </si>
  <si>
    <t>SO 03</t>
  </si>
  <si>
    <t>Úprava fasády objektu včetně oken a střechy</t>
  </si>
  <si>
    <t>{e419acf2-b968-4531-af0e-6e9d49bd7b6a}</t>
  </si>
  <si>
    <t>Zateplení obálky objektu + Výměna Výplní</t>
  </si>
  <si>
    <t>{7d5c3f5a-4855-43da-a297-9fa4329c0fac}</t>
  </si>
  <si>
    <t>Zateplení střešního pláště</t>
  </si>
  <si>
    <t>{f80072a4-48d4-4c0a-a13d-722a0cbddaf2}</t>
  </si>
  <si>
    <t>Ocel. konstrukce - Rampa + Zábradlí</t>
  </si>
  <si>
    <t>{31817d1d-9ff9-4208-b5e8-380ca13680ec}</t>
  </si>
  <si>
    <t>TI</t>
  </si>
  <si>
    <t>Technické Instalace</t>
  </si>
  <si>
    <t>{2ec40103-9979-4e85-b50d-0c3e10950976}</t>
  </si>
  <si>
    <t>VZT</t>
  </si>
  <si>
    <t>Vzduchotechnika</t>
  </si>
  <si>
    <t>{ccc1a83f-9d54-4ccc-b66b-0a7b2787bc97}</t>
  </si>
  <si>
    <t>EI</t>
  </si>
  <si>
    <t>Elektroinstalace - Silnoproud, Hromosvod</t>
  </si>
  <si>
    <t>{b55bfcbc-3521-44f3-8611-f1bb0ab32c81}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</si>
  <si>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</si>
  <si>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</si>
  <si>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</si>
  <si>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</si>
  <si>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</si>
  <si>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</si>
  <si>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</si>
  <si>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00 - VRN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</si>
  <si>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</si>
  <si>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</si>
  <si>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</si>
  <si>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</si>
  <si>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</si>
  <si>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</si>
  <si>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</si>
  <si>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</si>
  <si>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</si>
  <si>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</si>
  <si>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</si>
  <si>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</si>
  <si>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</si>
  <si>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</si>
  <si>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</si>
  <si>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</si>
  <si>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</si>
  <si>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</si>
  <si>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</si>
  <si>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</si>
  <si>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</si>
  <si>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</si>
  <si>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</si>
  <si>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</si>
  <si>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</si>
  <si>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</si>
  <si>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</si>
  <si>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</si>
  <si>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</si>
  <si>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</si>
  <si>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012203000</t>
  </si>
  <si>
    <t>Průzkumné, geodetické a projektové práce geodetické práce při provádění stavby</t>
  </si>
  <si>
    <t>ks</t>
  </si>
  <si>
    <t>CS ÚRS 2016 02</t>
  </si>
  <si>
    <t>1024</t>
  </si>
  <si>
    <t>1497735139</t>
  </si>
  <si>
    <t>P</t>
  </si>
  <si>
    <t>Poznámka k položce:
Zaměření po provedení demolice</t>
  </si>
  <si>
    <t>012403000</t>
  </si>
  <si>
    <t>Průzkumné, geodetické a projektové práce geodetické práce kartografické práce</t>
  </si>
  <si>
    <t>CS ÚRS 2017 02</t>
  </si>
  <si>
    <t>-128487412</t>
  </si>
  <si>
    <t>Poznámka k položce:
komplexní zaměření pro změnu v Katastrrální mapě po provedení díla</t>
  </si>
  <si>
    <t>013254000</t>
  </si>
  <si>
    <t>Průzkumné, geodetické a projektové práce projektové práce dokumentace stavby (výkresová a textová) skutečného provedení stavby</t>
  </si>
  <si>
    <t>sada</t>
  </si>
  <si>
    <t>-393429628</t>
  </si>
  <si>
    <t>Poznámka k položce:
1x CD s dokumentací v pdf
1x DvD s fotodokumentací stavby - min. 250 fotografií/měsíc
2x Paré - dokumentace skutečného provedení</t>
  </si>
  <si>
    <t>VRN3</t>
  </si>
  <si>
    <t>Zařízení staveniště</t>
  </si>
  <si>
    <t>4</t>
  </si>
  <si>
    <t>031203000</t>
  </si>
  <si>
    <t>Zařízení staveniště související (přípravné) práce terénní úpravy pro zařízení staveniště</t>
  </si>
  <si>
    <t>m2</t>
  </si>
  <si>
    <t>-202407339</t>
  </si>
  <si>
    <t>032103000</t>
  </si>
  <si>
    <t>Zařízení staveniště vybavení staveniště náklady na stavební buňky</t>
  </si>
  <si>
    <t>Kus</t>
  </si>
  <si>
    <t>-540252337</t>
  </si>
  <si>
    <t>6</t>
  </si>
  <si>
    <t>032403000</t>
  </si>
  <si>
    <t>Zařízení staveniště vybavení staveniště provizorní komunikace</t>
  </si>
  <si>
    <t>168573228</t>
  </si>
  <si>
    <t>7</t>
  </si>
  <si>
    <t>032603000</t>
  </si>
  <si>
    <t>Zařízení staveniště vybavení staveniště ostatní náklady</t>
  </si>
  <si>
    <t>1622307346</t>
  </si>
  <si>
    <t>Poznámka k položce:
označení a zabezpečení staveniště pro zajištění realizace stavby v souladu s platnou legislativou</t>
  </si>
  <si>
    <t>8</t>
  </si>
  <si>
    <t>034103000</t>
  </si>
  <si>
    <t>Zařízení staveniště zabezpečení staveniště energie pro zařízení staveniště</t>
  </si>
  <si>
    <t>měsíc</t>
  </si>
  <si>
    <t>1353443006</t>
  </si>
  <si>
    <t>9</t>
  </si>
  <si>
    <t>034203000</t>
  </si>
  <si>
    <t>Zařízení staveniště zabezpečení staveniště oplocení staveniště</t>
  </si>
  <si>
    <t>m</t>
  </si>
  <si>
    <t>188573106</t>
  </si>
  <si>
    <t>039103000</t>
  </si>
  <si>
    <t>Zařízení staveniště zrušení zařízení staveniště rozebrání, bourání a odvoz</t>
  </si>
  <si>
    <t>kpl</t>
  </si>
  <si>
    <t>-969195748</t>
  </si>
  <si>
    <t>11</t>
  </si>
  <si>
    <t>039203000</t>
  </si>
  <si>
    <t>Zařízení staveniště zrušení zařízení staveniště úprava terénu</t>
  </si>
  <si>
    <t>m2…</t>
  </si>
  <si>
    <t>351438952</t>
  </si>
  <si>
    <t>VRN4</t>
  </si>
  <si>
    <t>Inženýrská činnost</t>
  </si>
  <si>
    <t>12</t>
  </si>
  <si>
    <t>043114000</t>
  </si>
  <si>
    <t>Inženýrská činnost zkoušky a ostatní měření zkoušky tlakové</t>
  </si>
  <si>
    <t>1719220724</t>
  </si>
  <si>
    <t>Poznámka k položce:
Tlakové zkoušky zeminy</t>
  </si>
  <si>
    <t>13</t>
  </si>
  <si>
    <t>045203000</t>
  </si>
  <si>
    <t>Inženýrská činnost kompletační a koordinační činnost kompletační činnost</t>
  </si>
  <si>
    <t>1343327919</t>
  </si>
  <si>
    <t>Poznámka k položce:
Kompletní sada dokladů pro předání stavby (předávací protokoly, prohlášení o shode, revize, certifikáty...) nutných ke kolaudaci stavby.</t>
  </si>
  <si>
    <t>VRN7</t>
  </si>
  <si>
    <t>Provozní vlivy</t>
  </si>
  <si>
    <t>14</t>
  </si>
  <si>
    <t>075103000</t>
  </si>
  <si>
    <t>Provozní vlivy ochranná pásma elektrického vedení</t>
  </si>
  <si>
    <t>1733217999</t>
  </si>
  <si>
    <t>Poznámka k položce:
Zjištění přítomnosti a případné zabezpečení dotčených sítí (např. cetin, O2, ČEZ..) před poškozením</t>
  </si>
  <si>
    <t>075203000</t>
  </si>
  <si>
    <t>Provozní vlivy ochranná pásma vodárenská</t>
  </si>
  <si>
    <t>1295423675</t>
  </si>
  <si>
    <t>Poznámka k položce:
Zjištění přítomnosti a případné zabezpečení dotčených sítí (SVČK...) před poškozením</t>
  </si>
  <si>
    <t>SO 01 - Vnitřní úpravy pro prostory garáže</t>
  </si>
  <si>
    <t>Soupis:</t>
  </si>
  <si>
    <t>001 - Bourací práce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</si>
  <si>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</si>
  <si>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</si>
  <si>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</si>
  <si>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</si>
  <si>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</si>
  <si>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</si>
  <si>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</si>
  <si>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</si>
  <si>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</si>
  <si>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</si>
  <si>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</si>
  <si>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</si>
  <si>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</si>
  <si>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>HZS - Hodinové zúčtovací sazby</t>
  </si>
  <si>
    <t>HSV</t>
  </si>
  <si>
    <t>Práce a dodávky HSV</t>
  </si>
  <si>
    <t>Zemní práce</t>
  </si>
  <si>
    <t>113107112</t>
  </si>
  <si>
    <t>Odstranění podkladů nebo krytů s přemístěním hmot na skládku na vzdálenost do 3 m nebo s naložením na dopravní prostředek v ploše jednotlivě do 50 m2 z kameniva těženého, o tl. vrstvy přes 100 do 200 mm</t>
  </si>
  <si>
    <t>1215294360</t>
  </si>
  <si>
    <t>VV</t>
  </si>
  <si>
    <t>"zpevněná plocha"(10,6*4,86)</t>
  </si>
  <si>
    <t>"zpevněná plocha - chodník"14,788</t>
  </si>
  <si>
    <t>"zpevněná plocha - rampa"13,78</t>
  </si>
  <si>
    <t>Součet</t>
  </si>
  <si>
    <t>113107132</t>
  </si>
  <si>
    <t>Odstranění podkladů nebo krytů s přemístěním hmot na skládku na vzdálenost do 3 m nebo s naložením na dopravní prostředek v ploše jednotlivě do 50 m2 z betonu prostého, o tl. vrstvy přes 150 do 300 mm</t>
  </si>
  <si>
    <t>734219881</t>
  </si>
  <si>
    <t>113201111</t>
  </si>
  <si>
    <t>Vytrhání obrub s vybouráním lože, s přemístěním hmot na skládku na vzdálenost do 3 m nebo s naložením na dopravní prostředek chodníkových ležatých</t>
  </si>
  <si>
    <t>1409845322</t>
  </si>
  <si>
    <t>8,9+9,2</t>
  </si>
  <si>
    <t>Ostatní konstrukce a práce, bourání</t>
  </si>
  <si>
    <t>961044111</t>
  </si>
  <si>
    <t>Bourání základů z betonu prostého</t>
  </si>
  <si>
    <t>m3</t>
  </si>
  <si>
    <t>-798220811</t>
  </si>
  <si>
    <t>"základ rampy"0,9*(4,414)</t>
  </si>
  <si>
    <t>"základy pod schodišti"0,5*(1,66*2,7)+0,5*(1,36*1,45)</t>
  </si>
  <si>
    <t>962031132</t>
  </si>
  <si>
    <t>Bourání příček z cihel, tvárnic nebo příčkovek z cihel pálených, plných nebo dutých na maltu vápennou nebo vápenocementovou, tl. do 100 mm</t>
  </si>
  <si>
    <t>489417387</t>
  </si>
  <si>
    <t>"003"2,95*2-0,9*2</t>
  </si>
  <si>
    <t>"006"4*2*1,09</t>
  </si>
  <si>
    <t>"007/008"22,95*2,45-0,8*2</t>
  </si>
  <si>
    <t>"008"2*1,02</t>
  </si>
  <si>
    <t>962031133</t>
  </si>
  <si>
    <t>Bourání příček z cihel, tvárnic nebo příčkovek z cihel pálených, plných nebo dutých na maltu vápennou nebo vápenocementovou, tl. do 150 mm</t>
  </si>
  <si>
    <t>-588191417</t>
  </si>
  <si>
    <t>"005/006"2,95*4,4-0,8*2</t>
  </si>
  <si>
    <t>962032231</t>
  </si>
  <si>
    <t>Bourání zdiva nadzákladového z cihel nebo tvárnic z cihel pálených nebo vápenopískových, na maltu vápennou nebo vápenocementovou, objemu přes 1 m3</t>
  </si>
  <si>
    <t>1245992177</t>
  </si>
  <si>
    <t>"001"0,51*(1,545*2,2+0,905*2,2)+0,51*(2,4+2,2-1,98)</t>
  </si>
  <si>
    <t>"001/002"0,17*2,95*(4,76-0,13-0,23)-0,17*2*1,45</t>
  </si>
  <si>
    <t>"002"0,17*2,95*(5,94-0,23-0,11)</t>
  </si>
  <si>
    <t>"006/007/008"0,17*2,95*(0,88+0,1+0,89+0,1+1,09+0,1+1,6)</t>
  </si>
  <si>
    <t>"010/011"0,17*2,95*4,4</t>
  </si>
  <si>
    <t>"011"0,51*4,85*2,2-0,51*1,18*0,6*2</t>
  </si>
  <si>
    <t>"011/012"0,17*2,95*5,6</t>
  </si>
  <si>
    <t>"011/001"0,17*(2,95*4,4-0,9*2)</t>
  </si>
  <si>
    <t>"012/005/006/007"0,17*((2,245-0,35+0,17)+(3,785-0,25)+(11,675-0,475)-(0,8*2)-(0,9*2))</t>
  </si>
  <si>
    <t>962052211</t>
  </si>
  <si>
    <t>Bourání zdiva železobetonového nadzákladového, objemu přes 1 m3</t>
  </si>
  <si>
    <t>663670197</t>
  </si>
  <si>
    <t>"stávající opěrná zeď"1,65*(0,27*3+0,48*3,22)</t>
  </si>
  <si>
    <t>"konstrukce terasy"0,9*4,17</t>
  </si>
  <si>
    <t>963042819</t>
  </si>
  <si>
    <t>Bourání schodišťových stupňů betonových zhotovených na místě</t>
  </si>
  <si>
    <t>-1365230974</t>
  </si>
  <si>
    <t>1,66*11+1,2*6</t>
  </si>
  <si>
    <t>965042141</t>
  </si>
  <si>
    <t>Bourání mazanin betonových nebo z litého asfaltu tl. do 100 mm, plochy přes 4 m2</t>
  </si>
  <si>
    <t>1957192102</t>
  </si>
  <si>
    <t>"006"0,07*((4,76*(3,785-1,090))-(1,065*1))+0,03*1,09*(0,88+0,89+1,089+1,6)</t>
  </si>
  <si>
    <t>"Okap chodník"0,1*7,993</t>
  </si>
  <si>
    <t>965042231</t>
  </si>
  <si>
    <t>Bourání mazanin betonových nebo z litého asfaltu tl. přes 100 mm, plochy do 4 m2</t>
  </si>
  <si>
    <t>-1515884176</t>
  </si>
  <si>
    <t>"011 - Rampa"0,15*(2*1,289)</t>
  </si>
  <si>
    <t>"012 - Rampa"0,15*(1,89*3,22)</t>
  </si>
  <si>
    <t>968062374</t>
  </si>
  <si>
    <t>Vybourání dřevěných rámů oken s křídly, dveřních zárubní, vrat, stěn, ostění nebo obkladů rámů oken s křídly zdvojených, plochy do 1 m2</t>
  </si>
  <si>
    <t>-1102650197</t>
  </si>
  <si>
    <t>"D01"1,18*0,6*12+1,18*0,57*2</t>
  </si>
  <si>
    <t>968072455</t>
  </si>
  <si>
    <t>Vybourání kovových rámů oken s křídly, dveřních zárubní, vrat, stěn, ostění nebo obkladů dveřních zárubní, plochy do 2 m2</t>
  </si>
  <si>
    <t>1261350370</t>
  </si>
  <si>
    <t>3*(0,8*2)</t>
  </si>
  <si>
    <t>5*(0,9*2)</t>
  </si>
  <si>
    <t>968072456</t>
  </si>
  <si>
    <t>Vybourání kovových rámů oken s křídly, dveřních zárubní, vrat, stěn, ostění nebo obkladů dveřních zárubní, plochy přes 2 m2</t>
  </si>
  <si>
    <t>1204803730</t>
  </si>
  <si>
    <t>2*(1,45*2)</t>
  </si>
  <si>
    <t>968072641</t>
  </si>
  <si>
    <t>Vybourání kovových rámů oken s křídly, dveřních zárubní, vrat, stěn, ostění nebo obkladů stěn jakýchkoliv, kromě výkladních jakékoliv plochy</t>
  </si>
  <si>
    <t>-1119683647</t>
  </si>
  <si>
    <t>"D15"6,93*3,3</t>
  </si>
  <si>
    <t>16</t>
  </si>
  <si>
    <t>976075211</t>
  </si>
  <si>
    <t>Vybourání kovových madel, zábradlí, dvířek, zděří, kotevních želez ocelových kotevních želez, hmotnosti do 20 kg</t>
  </si>
  <si>
    <t>t</t>
  </si>
  <si>
    <t>-1781565389</t>
  </si>
  <si>
    <t>"D10"15*(2*3)/1000</t>
  </si>
  <si>
    <t>997</t>
  </si>
  <si>
    <t>Přesun sutě</t>
  </si>
  <si>
    <t>17</t>
  </si>
  <si>
    <t>997013151</t>
  </si>
  <si>
    <t>Vnitrostaveništní doprava suti a vybouraných hmot vodorovně do 50 m svisle s omezením mechanizace pro budovy a haly výšky do 6 m</t>
  </si>
  <si>
    <t>-1373984697</t>
  </si>
  <si>
    <t>18</t>
  </si>
  <si>
    <t>997013219</t>
  </si>
  <si>
    <t>Vnitrostaveništní doprava suti a vybouraných hmot vodorovně do 50 m Příplatek k cenám -3111 až -3217 za zvětšenou vodorovnou dopravu přes vymezenou dopravní vzdálenost za každých dalších i započatých 10 m</t>
  </si>
  <si>
    <t>32994482</t>
  </si>
  <si>
    <t>187,706*5 'Přepočtené koeficientem množství</t>
  </si>
  <si>
    <t>19</t>
  </si>
  <si>
    <t>997013501</t>
  </si>
  <si>
    <t>Odvoz suti a vybouraných hmot na skládku nebo meziskládku se složením, na vzdálenost do 1 km</t>
  </si>
  <si>
    <t>1402940561</t>
  </si>
  <si>
    <t>20</t>
  </si>
  <si>
    <t>997013509</t>
  </si>
  <si>
    <t>Odvoz suti a vybouraných hmot na skládku nebo meziskládku se složením, na vzdálenost Příplatek k ceně za každý další i započatý 1 km přes 1 km</t>
  </si>
  <si>
    <t>553895188</t>
  </si>
  <si>
    <t>997013801</t>
  </si>
  <si>
    <t>Poplatek za uložení stavebního odpadu na skládce (skládkovné) betonového</t>
  </si>
  <si>
    <t>-631897554</t>
  </si>
  <si>
    <t>187,706*0,3 'Přepočtené koeficientem množství</t>
  </si>
  <si>
    <t>22</t>
  </si>
  <si>
    <t>997013802</t>
  </si>
  <si>
    <t>Poplatek za uložení stavebního odpadu na skládce (skládkovné) železobetonového</t>
  </si>
  <si>
    <t>1135832152</t>
  </si>
  <si>
    <t>187,706*0,1 'Přepočtené koeficientem množství</t>
  </si>
  <si>
    <t>23</t>
  </si>
  <si>
    <t>997013803</t>
  </si>
  <si>
    <t>Poplatek za uložení stavebního odpadu na skládce (skládkovné) cihelného</t>
  </si>
  <si>
    <t>1689166483</t>
  </si>
  <si>
    <t>187,706*0,5 'Přepočtené koeficientem množství</t>
  </si>
  <si>
    <t>24</t>
  </si>
  <si>
    <t>997013811</t>
  </si>
  <si>
    <t>Poplatek za uložení stavebního odpadu na skládce (skládkovné) dřevěného</t>
  </si>
  <si>
    <t>2117012554</t>
  </si>
  <si>
    <t>187,706*0,05 'Přepočtené koeficientem množství</t>
  </si>
  <si>
    <t>25</t>
  </si>
  <si>
    <t>997013831</t>
  </si>
  <si>
    <t>Poplatek za uložení stavebního odpadu na skládce (skládkovné) směsného</t>
  </si>
  <si>
    <t>188328518</t>
  </si>
  <si>
    <t>PSV</t>
  </si>
  <si>
    <t>Práce a dodávky PSV</t>
  </si>
  <si>
    <t>721</t>
  </si>
  <si>
    <t>Zdravotechnika - vnitřní kanalizace</t>
  </si>
  <si>
    <t>26</t>
  </si>
  <si>
    <t>721140802</t>
  </si>
  <si>
    <t>Demontáž potrubí z litinových trub odpadních nebo dešťových do DN 100</t>
  </si>
  <si>
    <t>1958926518</t>
  </si>
  <si>
    <t>"Předpoklad"10</t>
  </si>
  <si>
    <t>27</t>
  </si>
  <si>
    <t>721140806</t>
  </si>
  <si>
    <t>Demontáž potrubí z litinových trub odpadních nebo dešťových přes 100 do DN 200</t>
  </si>
  <si>
    <t>-15522815</t>
  </si>
  <si>
    <t>"Předpoklad"5</t>
  </si>
  <si>
    <t>28</t>
  </si>
  <si>
    <t>721210812</t>
  </si>
  <si>
    <t>Demontáž kanalizačního příslušenství vpustí podlahových z kyselinovzdorné kameniny DN 70</t>
  </si>
  <si>
    <t>kus</t>
  </si>
  <si>
    <t>970847573</t>
  </si>
  <si>
    <t>29</t>
  </si>
  <si>
    <t>721210814</t>
  </si>
  <si>
    <t>Demontáž kanalizačního příslušenství vpustí podlahových z kyselinovzdorné kameniny DN 125</t>
  </si>
  <si>
    <t>-2068964130</t>
  </si>
  <si>
    <t>"dvorní vpusť"1</t>
  </si>
  <si>
    <t>722</t>
  </si>
  <si>
    <t>Zdravotechnika - vnitřní vodovod</t>
  </si>
  <si>
    <t>30</t>
  </si>
  <si>
    <t>722130802</t>
  </si>
  <si>
    <t>Demontáž potrubí z ocelových trubek pozinkovaných závitových přes 25 do DN 40</t>
  </si>
  <si>
    <t>629375636</t>
  </si>
  <si>
    <t>"Předpoklad"15</t>
  </si>
  <si>
    <t>31</t>
  </si>
  <si>
    <t>722130803</t>
  </si>
  <si>
    <t>Demontáž potrubí z ocelových trubek pozinkovaných závitových přes 40 do DN 50</t>
  </si>
  <si>
    <t>766299284</t>
  </si>
  <si>
    <t>32</t>
  </si>
  <si>
    <t>722130804</t>
  </si>
  <si>
    <t>Demontáž potrubí z ocelových trubek pozinkovaných závitových DN 65</t>
  </si>
  <si>
    <t>949998054</t>
  </si>
  <si>
    <t>33</t>
  </si>
  <si>
    <t>722130831</t>
  </si>
  <si>
    <t>Demontáž potrubí z ocelových trubek pozinkovaných tvarovek nástěnek</t>
  </si>
  <si>
    <t>-1746844876</t>
  </si>
  <si>
    <t>34</t>
  </si>
  <si>
    <t>722260802</t>
  </si>
  <si>
    <t>Demontáž vodoměrů přírubových DN 80</t>
  </si>
  <si>
    <t>-1342295745</t>
  </si>
  <si>
    <t>725</t>
  </si>
  <si>
    <t>Zdravotechnika - zařizovací předměty</t>
  </si>
  <si>
    <t>35</t>
  </si>
  <si>
    <t>725110811</t>
  </si>
  <si>
    <t>Demontáž klozetů splachovacích s nádrží nebo tlakovým splachovačem</t>
  </si>
  <si>
    <t>soubor</t>
  </si>
  <si>
    <t>-428202636</t>
  </si>
  <si>
    <t>36</t>
  </si>
  <si>
    <t>725210821</t>
  </si>
  <si>
    <t>Demontáž umyvadel bez výtokových armatur umyvadel</t>
  </si>
  <si>
    <t>1896229900</t>
  </si>
  <si>
    <t>37</t>
  </si>
  <si>
    <t>725240818R</t>
  </si>
  <si>
    <t>Demontáž doplňků zařízení koupelen a záchodů - zásobníky na mýdlo, ručníky, odpadkové koše ...</t>
  </si>
  <si>
    <t>-1028154151</t>
  </si>
  <si>
    <t>"zásobník"1</t>
  </si>
  <si>
    <t>"ostatní vybavení"5</t>
  </si>
  <si>
    <t>38</t>
  </si>
  <si>
    <t>725820802</t>
  </si>
  <si>
    <t>Demontáž baterií stojánkových do 1 otvoru</t>
  </si>
  <si>
    <t>-499397920</t>
  </si>
  <si>
    <t>39</t>
  </si>
  <si>
    <t>725840851</t>
  </si>
  <si>
    <t>Demontáž baterií sprchových diferenciálních T 1954 přes 3/4 x 1 do G 5/4 x 6/4</t>
  </si>
  <si>
    <t>1176267763</t>
  </si>
  <si>
    <t>40</t>
  </si>
  <si>
    <t>725860811</t>
  </si>
  <si>
    <t>Demontáž zápachových uzávěrek pro zařizovací předměty jednoduchých</t>
  </si>
  <si>
    <t>-1014048988</t>
  </si>
  <si>
    <t>762</t>
  </si>
  <si>
    <t>Konstrukce tesařské</t>
  </si>
  <si>
    <t>41</t>
  </si>
  <si>
    <t>762431825</t>
  </si>
  <si>
    <t>Demontáž obložení stěn z dřevoštěpkových desek šroubovaných na pero a drážku, tloušťka desky do 15 mm</t>
  </si>
  <si>
    <t>-696505114</t>
  </si>
  <si>
    <t>"D14"1*1,5</t>
  </si>
  <si>
    <t>766</t>
  </si>
  <si>
    <t>Konstrukce truhlářské</t>
  </si>
  <si>
    <t>42</t>
  </si>
  <si>
    <t>766691914</t>
  </si>
  <si>
    <t>Ostatní práce vyvěšení nebo zavěšení křídel s případným uložením a opětovným zavěšením po provedení stavebních změn dřevěných dveřních, plochy do 2 m2</t>
  </si>
  <si>
    <t>-973519377</t>
  </si>
  <si>
    <t>"80"3</t>
  </si>
  <si>
    <t>"90"5</t>
  </si>
  <si>
    <t>"145"2*2</t>
  </si>
  <si>
    <t>767</t>
  </si>
  <si>
    <t>Konstrukce zámečnické</t>
  </si>
  <si>
    <t>43</t>
  </si>
  <si>
    <t>767161813</t>
  </si>
  <si>
    <t>Demontáž zábradlí rovného nerozebíratelný spoj hmotnosti 1 m zábradlí do 20 kg</t>
  </si>
  <si>
    <t>494961206</t>
  </si>
  <si>
    <t>"D16"(1,8+5,6)+(2,45+1,8)</t>
  </si>
  <si>
    <t>44</t>
  </si>
  <si>
    <t>767651821</t>
  </si>
  <si>
    <t>Demontáž garážových a průmyslových vrat otvíravých, plochy do 6 m2</t>
  </si>
  <si>
    <t>1203344500</t>
  </si>
  <si>
    <t>"D01 - vrata"1</t>
  </si>
  <si>
    <t>45</t>
  </si>
  <si>
    <t>767996701</t>
  </si>
  <si>
    <t>Demontáž ostatních zámečnických konstrukcí o hmotnosti jednotlivých dílů řezáním do 50 kg</t>
  </si>
  <si>
    <t>kg</t>
  </si>
  <si>
    <t>1573853933</t>
  </si>
  <si>
    <t>"D03"14*5,5</t>
  </si>
  <si>
    <t>46</t>
  </si>
  <si>
    <t>767996702</t>
  </si>
  <si>
    <t>Demontáž ostatních zámečnických konstrukcí o hmotnosti jednotlivých dílů řezáním přes 50 do 100 kg</t>
  </si>
  <si>
    <t>811518730</t>
  </si>
  <si>
    <t>"D15 - dělící mříž včetně dveří"250</t>
  </si>
  <si>
    <t>771</t>
  </si>
  <si>
    <t>Podlahy z dlaždic</t>
  </si>
  <si>
    <t>47</t>
  </si>
  <si>
    <t>771571810</t>
  </si>
  <si>
    <t>Demontáž podlah z dlaždic keramických kladených do malty</t>
  </si>
  <si>
    <t>1835550860</t>
  </si>
  <si>
    <t>"003"3,72*2</t>
  </si>
  <si>
    <t>"005"11,675*4,76</t>
  </si>
  <si>
    <t>"007"2,45*1,77-(0,35*0,13)</t>
  </si>
  <si>
    <t>"008"2,245*2,89-(0,35*1,3+1,02*0,1)</t>
  </si>
  <si>
    <t>781</t>
  </si>
  <si>
    <t>Dokončovací práce - obklady</t>
  </si>
  <si>
    <t>48</t>
  </si>
  <si>
    <t>781441810</t>
  </si>
  <si>
    <t>Demontáž obkladů z obkladaček hutných nebo polohutných kladených do malty</t>
  </si>
  <si>
    <t>-1824068566</t>
  </si>
  <si>
    <t>"Kabřincový obklad"2*(0,3*(2*1,18+2*0,57))</t>
  </si>
  <si>
    <t>49</t>
  </si>
  <si>
    <t>781473810</t>
  </si>
  <si>
    <t>Demontáž obkladů z dlaždic keramických lepených</t>
  </si>
  <si>
    <t>-667361397</t>
  </si>
  <si>
    <t>"006"2*(2,89+2,245)</t>
  </si>
  <si>
    <t>"008"2*(3,785)</t>
  </si>
  <si>
    <t>HZS</t>
  </si>
  <si>
    <t>Hodinové zúčtovací sazby</t>
  </si>
  <si>
    <t>50</t>
  </si>
  <si>
    <t>HZS1291</t>
  </si>
  <si>
    <t>Hodinové zúčtovací sazby profesí HSV zemní a pomocné práce pomocný stavební dělník</t>
  </si>
  <si>
    <t>hod</t>
  </si>
  <si>
    <t>512</t>
  </si>
  <si>
    <t>-1953494973</t>
  </si>
  <si>
    <t>"D11 - demontáž TZB - předpoklad"32</t>
  </si>
  <si>
    <t>"přidružené demontáže k ZTI"8</t>
  </si>
  <si>
    <t>51</t>
  </si>
  <si>
    <t>HZS1292</t>
  </si>
  <si>
    <t>Hodinové zúčtovací sazby profesí HSV zemní a pomocné práce stavební dělník</t>
  </si>
  <si>
    <t>-440897841</t>
  </si>
  <si>
    <t>"dočištění po provedení bouracích prací"16</t>
  </si>
  <si>
    <t>52</t>
  </si>
  <si>
    <t>HZS2211</t>
  </si>
  <si>
    <t>Hodinové zúčtovací sazby profesí PSV provádění stavebních instalací instalatér</t>
  </si>
  <si>
    <t>166700349</t>
  </si>
  <si>
    <t>Poznámka k položce:
Neočekávané práce - Bude účtováno dle skutečně provedených prací zapsaných ve stavebním deníku a odsouhlasených TDI</t>
  </si>
  <si>
    <t>Epoxy_podlahy</t>
  </si>
  <si>
    <t>276,034</t>
  </si>
  <si>
    <t>I160</t>
  </si>
  <si>
    <t>18,113</t>
  </si>
  <si>
    <t>malby</t>
  </si>
  <si>
    <t>945,765</t>
  </si>
  <si>
    <t>Omit_vni_zdivo</t>
  </si>
  <si>
    <t>104,489</t>
  </si>
  <si>
    <t>omitka</t>
  </si>
  <si>
    <t>185,643</t>
  </si>
  <si>
    <t>Sanace_om</t>
  </si>
  <si>
    <t>215,486</t>
  </si>
  <si>
    <t>sloup_om</t>
  </si>
  <si>
    <t>87,32</t>
  </si>
  <si>
    <t>Strop_om</t>
  </si>
  <si>
    <t>187,5</t>
  </si>
  <si>
    <t>Strop_om_2</t>
  </si>
  <si>
    <t>121</t>
  </si>
  <si>
    <t>002 - Nová vnitřní dispozice</t>
  </si>
  <si>
    <t>Strop_SDK</t>
  </si>
  <si>
    <t>5,2</t>
  </si>
  <si>
    <t>Úroveň 3:</t>
  </si>
  <si>
    <t>stuk_om_wc</t>
  </si>
  <si>
    <t>33,367</t>
  </si>
  <si>
    <t>1 - 1.PP</t>
  </si>
  <si>
    <t>zarubne_783</t>
  </si>
  <si>
    <t>8,594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</si>
  <si>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</si>
  <si>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</si>
  <si>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</si>
  <si>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</si>
  <si>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</si>
  <si>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</si>
  <si>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</si>
  <si>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</si>
  <si>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</si>
  <si>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</si>
  <si>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</si>
  <si>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Zakládání</t>
  </si>
  <si>
    <t>213311141</t>
  </si>
  <si>
    <t>Polštáře zhutněné pod základy ze štěrkopísku tříděného</t>
  </si>
  <si>
    <t>117194574</t>
  </si>
  <si>
    <t>"doplnění mazaniny po odbourání"0,1*11,425</t>
  </si>
  <si>
    <t>Svislé a kompletní konstrukce</t>
  </si>
  <si>
    <t>317168111</t>
  </si>
  <si>
    <t>Překlady keramické ploché osazené do maltového lože, výšky překladu 7,1 cm šířky 11,5 cm, délky 100 cm</t>
  </si>
  <si>
    <t>-1397192893</t>
  </si>
  <si>
    <t>"D01"3</t>
  </si>
  <si>
    <t>317168122</t>
  </si>
  <si>
    <t>Překlady keramické ploché osazené do maltového lože, výšky překladu 7,1 cm šířky 14,5 cm, délky 125 cm</t>
  </si>
  <si>
    <t>2044064740</t>
  </si>
  <si>
    <t>"D03"1</t>
  </si>
  <si>
    <t>317168124</t>
  </si>
  <si>
    <t>Překlady keramické ploché osazené do maltového lože, výšky překladu 7,1 cm šířky 14,5 cm, délky 175 cm</t>
  </si>
  <si>
    <t>-642821672</t>
  </si>
  <si>
    <t>"D02"2</t>
  </si>
  <si>
    <t>317941123</t>
  </si>
  <si>
    <t>Osazování ocelových válcovaných nosníků na zdivu I nebo IE nebo U nebo UE nebo L č. 14 až 22 nebo výšky do 220 mm</t>
  </si>
  <si>
    <t>1190535424</t>
  </si>
  <si>
    <t>"I160"17,9*2*(3*5,25)/1000</t>
  </si>
  <si>
    <t>M</t>
  </si>
  <si>
    <t>130107180</t>
  </si>
  <si>
    <t>ocel profilová IPN, v jakosti 11 375, h=160 mm</t>
  </si>
  <si>
    <t>466958010</t>
  </si>
  <si>
    <t>340239226</t>
  </si>
  <si>
    <t>Zazdívka otvorů v příčkách nebo stěnách plochy přes 1 m2 do 4 m2 děrovanými cihlami , pevnosti P10, tl. příčky 140 mm</t>
  </si>
  <si>
    <t>-881883621</t>
  </si>
  <si>
    <t>"006"1*2,05</t>
  </si>
  <si>
    <t>342248146</t>
  </si>
  <si>
    <t>Příčky jednoduché z cihel děrovaných spojených na pero a drážku broušených, lepených PUR pěnou, pevnost cihel P10, tl. příčky 115 mm</t>
  </si>
  <si>
    <t>685166626</t>
  </si>
  <si>
    <t>"002,003,008"2,95*(3*2,14+3,29)-3*(0,7*2)</t>
  </si>
  <si>
    <t>342248147</t>
  </si>
  <si>
    <t>Příčky jednoduché z cihel děrovaných spojených na pero a drážku broušených, lepených PUR pěnou, pevnost cihel P8, P10, tl. příčky 140 mm</t>
  </si>
  <si>
    <t>522950037</t>
  </si>
  <si>
    <t>"005"2,95*(4,68+6,1)-(1,45*2)</t>
  </si>
  <si>
    <t>"006"2,95*2-(0,9*2)</t>
  </si>
  <si>
    <t>"007"2,95*(5,6+4,68)-(1,45*2)</t>
  </si>
  <si>
    <t>342291112</t>
  </si>
  <si>
    <t>Ukotvení příček polyuretanovou pěnou, tl. příčky přes 100 mm</t>
  </si>
  <si>
    <t>-1209280614</t>
  </si>
  <si>
    <t>"002,003,008"(3*2,14+3,29)</t>
  </si>
  <si>
    <t>"005"(4,68+6,1)-(1,45*2)</t>
  </si>
  <si>
    <t>"006"2</t>
  </si>
  <si>
    <t>"007"(5,6+4,68)</t>
  </si>
  <si>
    <t>342291131</t>
  </si>
  <si>
    <t>Ukotvení příček plochými kotvami, do konstrukce betonové</t>
  </si>
  <si>
    <t>677418578</t>
  </si>
  <si>
    <t>"002,003,008"4*2,95</t>
  </si>
  <si>
    <t>"005"4*2,95</t>
  </si>
  <si>
    <t>"006"2*2,95</t>
  </si>
  <si>
    <t>"007"4*2,95</t>
  </si>
  <si>
    <t>346244381</t>
  </si>
  <si>
    <t>Plentování ocelových válcovaných nosníků jednostranné cihlami na maltu, výška stojiny do 200 mm</t>
  </si>
  <si>
    <t>-1448688560</t>
  </si>
  <si>
    <t>2*(2*0,2*5,25)</t>
  </si>
  <si>
    <t>Úpravy povrchů, podlahy a osazování výplní</t>
  </si>
  <si>
    <t>611142001</t>
  </si>
  <si>
    <t>Potažení vnitřních ploch pletivem v ploše nebo pruzích, na plném podkladu sklovláknitým vtlačením do tmelu stropů</t>
  </si>
  <si>
    <t>-514233253</t>
  </si>
  <si>
    <t>"001"187,5</t>
  </si>
  <si>
    <t>611311131</t>
  </si>
  <si>
    <t>Potažení vnitřních ploch štukem tloušťky do 3 mm vodorovných konstrukcí stropů rovných</t>
  </si>
  <si>
    <t>-63764514</t>
  </si>
  <si>
    <t>611325403</t>
  </si>
  <si>
    <t>Oprava vápenocementové nebo vápenné omítky vnitřních ploch hrubé, tloušťky do 20 mm stropů, v rozsahu opravované plochy přes 30 do 50%</t>
  </si>
  <si>
    <t>-169410214</t>
  </si>
  <si>
    <t>611325422</t>
  </si>
  <si>
    <t>Oprava vápenocementové nebo vápenné omítky vnitřních ploch štukové dvouvrstvé, tloušťky do 20 mm stropů, v rozsahu opravované plochy přes 10 do 30%</t>
  </si>
  <si>
    <t>1283885158</t>
  </si>
  <si>
    <t>"004"26,5</t>
  </si>
  <si>
    <t>"005"28,4</t>
  </si>
  <si>
    <t>"006"20,6</t>
  </si>
  <si>
    <t>"007"45,5</t>
  </si>
  <si>
    <t>612142001</t>
  </si>
  <si>
    <t>Potažení vnitřních ploch pletivem v ploše nebo pruzích, na plném podkladu sklovláknitým vtlačením do tmelu stěn</t>
  </si>
  <si>
    <t>-1109378080</t>
  </si>
  <si>
    <t>"soc. zázemí"2,95*(2,14+3,29)-(2*0,7*2)</t>
  </si>
  <si>
    <t>612311131</t>
  </si>
  <si>
    <t>Potažení vnitřních ploch štukem tloušťky do 3 mm svislých konstrukcí stěn</t>
  </si>
  <si>
    <t>1011463386</t>
  </si>
  <si>
    <t>"002"1,15*(2*0,96+2*1,96)</t>
  </si>
  <si>
    <t>"003"1,15*(2*0,96+2*1,96)</t>
  </si>
  <si>
    <t>"008"1,15*(2*0,96+2*1,96)</t>
  </si>
  <si>
    <t>612321121</t>
  </si>
  <si>
    <t>Omítka vápenocementová vnitřních ploch nanášená ručně jednovrstvá, tloušťky do 10 mm hladká svislých konstrukcí stěn</t>
  </si>
  <si>
    <t>-1869229560</t>
  </si>
  <si>
    <t>"podklad pod obklady"</t>
  </si>
  <si>
    <t>"002"1,8*(2*0,96+2*1,96-0,7)</t>
  </si>
  <si>
    <t>"003"1,8*(2*0,96+2*1,96-0,7)</t>
  </si>
  <si>
    <t>"008"1,8*(2*0,96+2*1,96-0,7)</t>
  </si>
  <si>
    <t>612321191</t>
  </si>
  <si>
    <t>Omítka vápenocementová vnitřních ploch nanášená ručně Příplatek k cenám za každých dalších i započatých 5 mm tloušťky omítky přes 10 mm stěn</t>
  </si>
  <si>
    <t>-506009351</t>
  </si>
  <si>
    <t>612322141</t>
  </si>
  <si>
    <t>Omítka vápenocementová lehčená vnitřních ploch nanášená ručně dvouvrstvá, tloušťky jádrové omítky do 10 mm a tloušťky štuku do 3 mm štuková svislých konstrukcí stěn</t>
  </si>
  <si>
    <t>1596499002</t>
  </si>
  <si>
    <t>"002,003,008"2*2,95*(3*2,14+3,29)-3*(0,7*2)</t>
  </si>
  <si>
    <t>"005"2*2,95*(4,68+6,1)-(1,45*2)</t>
  </si>
  <si>
    <t>"006"2*2,95*2-(0,9*2)</t>
  </si>
  <si>
    <t>"007"2*2,95*(5,6+4,68)-(1,45*2)</t>
  </si>
  <si>
    <t>"006"2*1*2,05</t>
  </si>
  <si>
    <t>612325222</t>
  </si>
  <si>
    <t>Vápenocementová nebo vápenná omítka jednotlivých malých ploch štuková na stěnách, plochy jednotlivě přes 0,09 do 0,25 m2</t>
  </si>
  <si>
    <t>282871955</t>
  </si>
  <si>
    <t>"Ostění oken + nadpraží"12*3</t>
  </si>
  <si>
    <t>612325402</t>
  </si>
  <si>
    <t>Oprava vápenocementové nebo vápenné omítky vnitřních ploch hrubé, tloušťky do 20 mm stěn, v rozsahu opravované plochy přes 10 do 30%</t>
  </si>
  <si>
    <t>-1708707699</t>
  </si>
  <si>
    <t>"Vnitřní zdivo"2,95*(2*3,2+4*4,4+2*5,71)</t>
  </si>
  <si>
    <t>612821002</t>
  </si>
  <si>
    <t>Sanační omítka vnitřních ploch stěn pro vlhké zdivo, prováděná ručně štuková</t>
  </si>
  <si>
    <t>253374713</t>
  </si>
  <si>
    <t>"obvodové zdivo"2,95*(2*12,88+2*28,46)-(2*4,85*2,2+10*(1,18*0,6))</t>
  </si>
  <si>
    <t>612821031</t>
  </si>
  <si>
    <t>Sanační omítka vnitřních ploch stěn vyrovnávací vrstva, prováděná v tl. do 20 mm ručně</t>
  </si>
  <si>
    <t>-1943006598</t>
  </si>
  <si>
    <t>612821051</t>
  </si>
  <si>
    <t>Sanační omítka vnitřních ploch Příplatek k cenám: za každých dalších 10 mm omítky prováděné ve více vrstvách -1001 a -1002</t>
  </si>
  <si>
    <t>-2113355659</t>
  </si>
  <si>
    <t>613142001</t>
  </si>
  <si>
    <t>Potažení vnitřních ploch pletivem v ploše nebo pruzích, na plném podkladu sklovláknitým vtlačením do tmelu pilířů nebo sloupů</t>
  </si>
  <si>
    <t>-1314121625</t>
  </si>
  <si>
    <t>"sloupy v prostoru"2,95*7*(4*0,4)</t>
  </si>
  <si>
    <t>"Sloupy u zdi"2,95*12*(3*0,4)</t>
  </si>
  <si>
    <t>"Sloupy - ostatní"2,95*5*(2*0,4)</t>
  </si>
  <si>
    <t>613311131</t>
  </si>
  <si>
    <t>Potažení vnitřních ploch štukem tloušťky do 3 mm svislých konstrukcí pilířů nebo sloupů</t>
  </si>
  <si>
    <t>-238961211</t>
  </si>
  <si>
    <t>619995001</t>
  </si>
  <si>
    <t>Začištění omítek (s dodáním hmot) kolem oken, dveří, podlah, obkladů apod.</t>
  </si>
  <si>
    <t>788187856</t>
  </si>
  <si>
    <t>"vrata"2*(2*2,2+4,85)</t>
  </si>
  <si>
    <t>"dveře"2*(3*(2*2+0,7)+3*(2*2+1,45)+1*(2*2+0,9))</t>
  </si>
  <si>
    <t>"okna"10*(2*0,6+1,18)</t>
  </si>
  <si>
    <t>622143003</t>
  </si>
  <si>
    <t>Montáž omítkových profilů plastových nebo pozinkovaných, upevněných vtlačením do podkladní vrstvy nebo přibitím rohových s tkaninou</t>
  </si>
  <si>
    <t>860860410</t>
  </si>
  <si>
    <t>"sloupy v prostoru"2,95*4</t>
  </si>
  <si>
    <t>"Sloupy u zdi"2,95*2</t>
  </si>
  <si>
    <t>"Sloupy - ostatní"2,95*5*1</t>
  </si>
  <si>
    <t>590514840</t>
  </si>
  <si>
    <t>lišta rohová PVC 10/10 cm s tkaninou bal. 2,5 m</t>
  </si>
  <si>
    <t>764182942</t>
  </si>
  <si>
    <t>32,45*1,05 'Přepočtené koeficientem množství</t>
  </si>
  <si>
    <t>631311134</t>
  </si>
  <si>
    <t>Mazanina z betonu prostého bez zvýšených nároků na prostředí tl. přes 120 do 240 mm tř. C 16/20</t>
  </si>
  <si>
    <t>2035532097</t>
  </si>
  <si>
    <t>"doplnění mazaniny po odbourání"0,15*11,425</t>
  </si>
  <si>
    <t>631311224</t>
  </si>
  <si>
    <t>Mazanina z betonu prostého se zvýšenými nároky na prostředí tl. přes 80 do 120 mm tř. C 25/30</t>
  </si>
  <si>
    <t>1707848452</t>
  </si>
  <si>
    <t>průměrná tl. 100mm</t>
  </si>
  <si>
    <t>"001+004+005"0,1*(187,5+26,5+28,4)</t>
  </si>
  <si>
    <t>Rampy průměrná tl. 65mm</t>
  </si>
  <si>
    <t>0,1*(2,3+5,297)</t>
  </si>
  <si>
    <t>631319012</t>
  </si>
  <si>
    <t>Příplatek k cenám mazanin za úpravu povrchu mazaniny přehlazením, mazanina tl. přes 80 do 120 mm</t>
  </si>
  <si>
    <t>331872200</t>
  </si>
  <si>
    <t>631319173</t>
  </si>
  <si>
    <t>Příplatek k cenám mazanin za stržení povrchu spodní vrstvy mazaniny latí před vložením výztuže nebo pletiva pro tl. obou vrstev mazaniny přes 80 do 120 mm</t>
  </si>
  <si>
    <t>850388673</t>
  </si>
  <si>
    <t>631319183</t>
  </si>
  <si>
    <t>Příplatek k cenám mazanin za sklon přes 15 st. do 35 st. od vodorovné roviny mazanina tl. přes 80 do 120 mm</t>
  </si>
  <si>
    <t>1840788747</t>
  </si>
  <si>
    <t>631319196</t>
  </si>
  <si>
    <t>Příplatek k cenám mazanin za malou plochu do 5 m2 jednotlivě mazanina tl. přes 80 do 120 mm</t>
  </si>
  <si>
    <t>3894441</t>
  </si>
  <si>
    <t>631362021</t>
  </si>
  <si>
    <t>Výztuž mazanin ze svařovaných sítí z drátů typu KARI</t>
  </si>
  <si>
    <t>1375246811</t>
  </si>
  <si>
    <t>Poznámka k položce:
Včetně nakotvení sítě do podkladního betonu</t>
  </si>
  <si>
    <t>"001+004+005"4,44*(187,5+26,5+28,4)/1000</t>
  </si>
  <si>
    <t>1,076*1,1 'Přepočtené koeficientem množství</t>
  </si>
  <si>
    <t>632453351</t>
  </si>
  <si>
    <t>Potěr betonový samonivelační litý tl. přes 40 mm do 50 mm tř. C 25/30</t>
  </si>
  <si>
    <t>959461096</t>
  </si>
  <si>
    <t>634663111</t>
  </si>
  <si>
    <t>Výplň dilatačních spar mazanin polyuretanovou samonivelační hmotou, šířka spáry do 10 mm</t>
  </si>
  <si>
    <t>1044312042</t>
  </si>
  <si>
    <t>634911123</t>
  </si>
  <si>
    <t>Řezání dilatačních nebo smršťovacích spár v čerstvé betonové mazanině nebo potěru šířky přes 5 do 10 mm, hloubky přes 20 do 50 mm</t>
  </si>
  <si>
    <t>948961714</t>
  </si>
  <si>
    <t>4*5,6+3*4,4+2*2+2,42+28*0,5</t>
  </si>
  <si>
    <t>642944121</t>
  </si>
  <si>
    <t>Osazení ocelových dveřních zárubní lisovaných nebo z úhelníků dodatečně s vybetonováním prahu, plochy do 2,5 m2</t>
  </si>
  <si>
    <t>-902254967</t>
  </si>
  <si>
    <t>553312240</t>
  </si>
  <si>
    <t>zárubeň ocelová pro běžné zdění hranatý profil s drážko 160 900 L/P</t>
  </si>
  <si>
    <t>1770600451</t>
  </si>
  <si>
    <t>553311280</t>
  </si>
  <si>
    <t>zárubeň ocelová pro běžné zdění hranatý profil 125 700 L/P</t>
  </si>
  <si>
    <t>-1831276987</t>
  </si>
  <si>
    <t>642944221</t>
  </si>
  <si>
    <t>Osazení ocelových dveřních zárubní lisovaných nebo z úhelníků dodatečně s vybetonováním prahu, plochy přes 2,5 m2</t>
  </si>
  <si>
    <t>1001067586</t>
  </si>
  <si>
    <t>"D02"3</t>
  </si>
  <si>
    <t>553312290</t>
  </si>
  <si>
    <t>zárubeň ocelová pro běžné zdění hranatý profil s drážko 160 1450 dvoukřídlá</t>
  </si>
  <si>
    <t>-507612811</t>
  </si>
  <si>
    <t>935113111</t>
  </si>
  <si>
    <t>Osazení odvodňovacího žlabu s krycím roštem polymerbetonového šířky do 200 mm</t>
  </si>
  <si>
    <t>-1198997267</t>
  </si>
  <si>
    <t>2*4,5</t>
  </si>
  <si>
    <t>592270000</t>
  </si>
  <si>
    <t>žlab odvodňovací polymerbetonový se spádem dna 0,5%, 1000x130x155/160 mm</t>
  </si>
  <si>
    <t>-605123049</t>
  </si>
  <si>
    <t>592270210</t>
  </si>
  <si>
    <t>rošt krycí mřížkový 30x20 - pozink.ocel</t>
  </si>
  <si>
    <t>-1717293791</t>
  </si>
  <si>
    <t>592270270</t>
  </si>
  <si>
    <t>čelo plné na začátek a konec odvodňovacího žlabu polymerický beton všechny stavební výšky</t>
  </si>
  <si>
    <t>-1916141445</t>
  </si>
  <si>
    <t>949101111</t>
  </si>
  <si>
    <t>Lešení pomocné pracovní pro objekty pozemních staveb pro zatížení do 150 kg/m2, o výšce lešeňové podlahy do 1,9 m</t>
  </si>
  <si>
    <t>1500525655</t>
  </si>
  <si>
    <t>"50%"0,5*(187,5+1,8+1,7+26,5+28,4+20,6+45,5+1,7)</t>
  </si>
  <si>
    <t>949101112</t>
  </si>
  <si>
    <t>Lešení pomocné pracovní pro objekty pozemních staveb pro zatížení do 150 kg/m2, o výšce lešeňové podlahy přes 1,9 do 3,5 m</t>
  </si>
  <si>
    <t>693812241</t>
  </si>
  <si>
    <t>53</t>
  </si>
  <si>
    <t>965042241</t>
  </si>
  <si>
    <t>Bourání mazanin betonových nebo z litého asfaltu tl. přes 100 mm, plochy přes 4 m2</t>
  </si>
  <si>
    <t>115768706</t>
  </si>
  <si>
    <t>"bourání pro kanalizaci - 001"0,15*11,425</t>
  </si>
  <si>
    <t>54</t>
  </si>
  <si>
    <t>965082923</t>
  </si>
  <si>
    <t>Odstranění násypu pod podlahami nebo ochranného násypu na střechách tl. do 100 mm, plochy přes 2 m2</t>
  </si>
  <si>
    <t>-667248484</t>
  </si>
  <si>
    <t>"bourání pro kanalizaci - 001"0,1*11,425</t>
  </si>
  <si>
    <t>55</t>
  </si>
  <si>
    <t>973042461</t>
  </si>
  <si>
    <t>Vysekání výklenků nebo kapes ve zdivu betonovém kapes, plochy do 0,25 m2, hl. do 450 mm</t>
  </si>
  <si>
    <t>899371683</t>
  </si>
  <si>
    <t>56</t>
  </si>
  <si>
    <t>977311112</t>
  </si>
  <si>
    <t>Řezání stávajících betonových mazanin bez vyztužení hloubky přes 50 do 100 mm</t>
  </si>
  <si>
    <t>-1530079467</t>
  </si>
  <si>
    <t>"bourání pro kanalizaci - 001"2*2,75+2*8,5</t>
  </si>
  <si>
    <t>57</t>
  </si>
  <si>
    <t>978011141</t>
  </si>
  <si>
    <t>Otlučení vápenných nebo vápenocementových omítek vnitřních ploch stropů, v rozsahu přes 10 do 30 %</t>
  </si>
  <si>
    <t>-442536318</t>
  </si>
  <si>
    <t>58</t>
  </si>
  <si>
    <t>978011161</t>
  </si>
  <si>
    <t>Otlučení vápenných nebo vápenocementových omítek vnitřních ploch stropů, v rozsahu přes 30 do 50 %</t>
  </si>
  <si>
    <t>125182897</t>
  </si>
  <si>
    <t>59</t>
  </si>
  <si>
    <t>978013141</t>
  </si>
  <si>
    <t>Otlučení vápenných nebo vápenocementových omítek vnitřních ploch stěn s vyškrabáním spar, s očištěním zdiva, v rozsahu přes 10 do 30 %</t>
  </si>
  <si>
    <t>-1564531562</t>
  </si>
  <si>
    <t>60</t>
  </si>
  <si>
    <t>978013191</t>
  </si>
  <si>
    <t>Otlučení vápenných nebo vápenocementových omítek vnitřních ploch stěn s vyškrabáním spar, s očištěním zdiva, v rozsahu přes 50 do 100 %</t>
  </si>
  <si>
    <t>896131798</t>
  </si>
  <si>
    <t>61</t>
  </si>
  <si>
    <t>985311113</t>
  </si>
  <si>
    <t>Reprofilace betonu sanačními maltami na cementové bázi ručně stěn, tloušťky přes 20 do 30 mm</t>
  </si>
  <si>
    <t>-476933077</t>
  </si>
  <si>
    <t>Oprava Poškozené kotvení do v. 500mm</t>
  </si>
  <si>
    <t>"sloupy v prostoru"0,5*7*(4*0,4)</t>
  </si>
  <si>
    <t>"Sloupy u zdi"0,5*12*(3*0,4)</t>
  </si>
  <si>
    <t>"Sloupy - ostatní"0,5*5*(2*0,4)</t>
  </si>
  <si>
    <t>Průvlak</t>
  </si>
  <si>
    <t>3*0,4*4,4</t>
  </si>
  <si>
    <t>62</t>
  </si>
  <si>
    <t>985311912</t>
  </si>
  <si>
    <t>Reprofilace betonu sanačními maltami na cementové bázi ručně Příplatek k cenám za plochu do 10 m2 jednotlivě</t>
  </si>
  <si>
    <t>211063797</t>
  </si>
  <si>
    <t>63</t>
  </si>
  <si>
    <t>985311913</t>
  </si>
  <si>
    <t>Reprofilace betonu sanačními maltami na cementové bázi ručně Příplatek k cenám za větší členitost povrchu (sloupy, výklenky)</t>
  </si>
  <si>
    <t>-691509323</t>
  </si>
  <si>
    <t>64</t>
  </si>
  <si>
    <t>985312112</t>
  </si>
  <si>
    <t>Stěrka k vyrovnání ploch reprofilovaného betonu stěn, tloušťky přes 2 do 3 mm</t>
  </si>
  <si>
    <t>857297349</t>
  </si>
  <si>
    <t>65</t>
  </si>
  <si>
    <t>985312192</t>
  </si>
  <si>
    <t>Stěrka k vyrovnání ploch reprofilovaného betonu Příplatek k cenám za plochu do 10 m2 jednotlivě</t>
  </si>
  <si>
    <t>873418889</t>
  </si>
  <si>
    <t>66</t>
  </si>
  <si>
    <t>985321111</t>
  </si>
  <si>
    <t>Ochranný nátěr betonářské výztuže 1 vrstva tloušťky 1 mm na cementové bázi stěn, líce kleneb a podhledů</t>
  </si>
  <si>
    <t>-2059495471</t>
  </si>
  <si>
    <t>67</t>
  </si>
  <si>
    <t>985321912</t>
  </si>
  <si>
    <t>Ochranný nátěr betonářské výztuže Příplatek k cenám za plochu do 10 m2 jednotlivě</t>
  </si>
  <si>
    <t>-211102634</t>
  </si>
  <si>
    <t>68</t>
  </si>
  <si>
    <t>985323111</t>
  </si>
  <si>
    <t>Spojovací můstek reprofilovaného betonu na cementové bázi, tloušťky 1 mm</t>
  </si>
  <si>
    <t>783988021</t>
  </si>
  <si>
    <t>69</t>
  </si>
  <si>
    <t>985331213</t>
  </si>
  <si>
    <t>Dodatečné vlepování betonářské výztuže včetně vyvrtání a vyčištění otvoru chemickou maltou průměr výztuže 12 mm</t>
  </si>
  <si>
    <t>-1446088621</t>
  </si>
  <si>
    <t>"předpokládané statické zajištění patek sloupů - 1,5m/sloup"24*1,5</t>
  </si>
  <si>
    <t>70</t>
  </si>
  <si>
    <t>130210130</t>
  </si>
  <si>
    <t>tyč ocelová žebírková, výztuž do betonu, zn.oceli BSt 500S, v tyčích, D 12 mm</t>
  </si>
  <si>
    <t>-1236760063</t>
  </si>
  <si>
    <t>36,000*0,88/1000</t>
  </si>
  <si>
    <t>71</t>
  </si>
  <si>
    <t>529994528</t>
  </si>
  <si>
    <t>72</t>
  </si>
  <si>
    <t>14182557</t>
  </si>
  <si>
    <t>22,024*5 'Přepočtené koeficientem množství</t>
  </si>
  <si>
    <t>73</t>
  </si>
  <si>
    <t>139763966</t>
  </si>
  <si>
    <t>74</t>
  </si>
  <si>
    <t>467864451</t>
  </si>
  <si>
    <t>75</t>
  </si>
  <si>
    <t>1714659820</t>
  </si>
  <si>
    <t>22,024*0,3 'Přepočtené koeficientem množství</t>
  </si>
  <si>
    <t>76</t>
  </si>
  <si>
    <t>-1609636165</t>
  </si>
  <si>
    <t>22,024*0,1 'Přepočtené koeficientem množství</t>
  </si>
  <si>
    <t>77</t>
  </si>
  <si>
    <t>-457471375</t>
  </si>
  <si>
    <t>22,024*0,5 'Přepočtené koeficientem množství</t>
  </si>
  <si>
    <t>78</t>
  </si>
  <si>
    <t>-1360892563</t>
  </si>
  <si>
    <t>22,024*0,05 'Přepočtené koeficientem množství</t>
  </si>
  <si>
    <t>79</t>
  </si>
  <si>
    <t>-1858362219</t>
  </si>
  <si>
    <t>998</t>
  </si>
  <si>
    <t>Přesun hmot</t>
  </si>
  <si>
    <t>80</t>
  </si>
  <si>
    <t>998017001</t>
  </si>
  <si>
    <t>Přesun hmot pro budovy občanské výstavby, bydlení, výrobu a služby s omezením mechanizace vodorovná dopravní vzdálenost do 100 m pro budovy s jakoukoliv nosnou konstrukcí výšky do 6 m</t>
  </si>
  <si>
    <t>-700671724</t>
  </si>
  <si>
    <t>81</t>
  </si>
  <si>
    <t>998018011</t>
  </si>
  <si>
    <t>Přesun hmot pro budovy občanské výstavby, bydlení, výrobu a služby ruční - bez užití mechanizace Příplatek k cenám za ruční zvětšený přesun přes vymezenou největší dopravní vzdálenost za každých dalších i započatých 100 m</t>
  </si>
  <si>
    <t>-1043847987</t>
  </si>
  <si>
    <t>711</t>
  </si>
  <si>
    <t>Izolace proti vodě, vlhkosti a plynům</t>
  </si>
  <si>
    <t>82</t>
  </si>
  <si>
    <t>711111001</t>
  </si>
  <si>
    <t>Provedení izolace proti zemní vlhkosti natěradly a tmely za studena na ploše vodorovné V nátěrem penetračním</t>
  </si>
  <si>
    <t>-1086542856</t>
  </si>
  <si>
    <t>"oprava poškození vodorovné hydroizolace - předpoklad"25</t>
  </si>
  <si>
    <t>83</t>
  </si>
  <si>
    <t>111631510</t>
  </si>
  <si>
    <t>lak asfaltový (MJ kg) bal 9 kg</t>
  </si>
  <si>
    <t>-637820946</t>
  </si>
  <si>
    <t>25*0,3 'Přepočtené koeficientem množství</t>
  </si>
  <si>
    <t>84</t>
  </si>
  <si>
    <t>711141559</t>
  </si>
  <si>
    <t>Provedení izolace proti zemní vlhkosti pásy přitavením NAIP na ploše vodorovné V</t>
  </si>
  <si>
    <t>-1884835071</t>
  </si>
  <si>
    <t>85</t>
  </si>
  <si>
    <t>628321320</t>
  </si>
  <si>
    <t>pás těžký asfaltovaný V 60 S 35</t>
  </si>
  <si>
    <t>166001303</t>
  </si>
  <si>
    <t>25*1,15 'Přepočtené koeficientem množství</t>
  </si>
  <si>
    <t>86</t>
  </si>
  <si>
    <t>998711101</t>
  </si>
  <si>
    <t>Přesun hmot pro izolace proti vodě, vlhkosti a plynům stanovený z hmotnosti přesunovaného materiálu vodorovná dopravní vzdálenost do 50 m v objektech výšky do 6 m</t>
  </si>
  <si>
    <t>1476007956</t>
  </si>
  <si>
    <t>87</t>
  </si>
  <si>
    <t>998711181</t>
  </si>
  <si>
    <t>Přesun hmot pro izolace proti vodě, vlhkosti a plynům stanovený z hmotnosti přesunovaného materiálu Příplatek k cenám za přesun prováděný bez použití mechanizace pro jakoukoliv výšku objektu</t>
  </si>
  <si>
    <t>589915150</t>
  </si>
  <si>
    <t>88</t>
  </si>
  <si>
    <t>998711192</t>
  </si>
  <si>
    <t>Přesun hmot pro izolace proti vodě, vlhkosti a plynům stanovený z hmotnosti přesunovaného materiálu Příplatek k cenám za zvětšený přesun přes vymezenou největší dopravní vzdálenost do 100 m</t>
  </si>
  <si>
    <t>-241859867</t>
  </si>
  <si>
    <t>713</t>
  </si>
  <si>
    <t>Izolace tepelné</t>
  </si>
  <si>
    <t>89</t>
  </si>
  <si>
    <t>713111127</t>
  </si>
  <si>
    <t>Montáž tepelné izolace stropů rohožemi, pásy, dílci, deskami, bloky (izolační materiál ve specifikaci) rovných spodem lepením celoplošně</t>
  </si>
  <si>
    <t>-1606799207</t>
  </si>
  <si>
    <t>90</t>
  </si>
  <si>
    <t>631515270</t>
  </si>
  <si>
    <t>deska izolační minerální kontaktních fasád podélné vlákno λ-0.037 tl. 100 mm</t>
  </si>
  <si>
    <t>123409929</t>
  </si>
  <si>
    <t>187,5*1,02 'Přepočtené koeficientem množství</t>
  </si>
  <si>
    <t>91</t>
  </si>
  <si>
    <t>713131141</t>
  </si>
  <si>
    <t>Montáž tepelné izolace stěn rohožemi, pásy, deskami, dílci, bloky (izolační materiál ve specifikaci) lepením celoplošně</t>
  </si>
  <si>
    <t>1582812889</t>
  </si>
  <si>
    <t>92</t>
  </si>
  <si>
    <t>631515080</t>
  </si>
  <si>
    <t>deska izolační minerální kontaktních fasád kolmé vlákno λ-0.041 tl. 50 mm</t>
  </si>
  <si>
    <t>470805376</t>
  </si>
  <si>
    <t>13,219*1,02 'Přepočtené koeficientem množství</t>
  </si>
  <si>
    <t>93</t>
  </si>
  <si>
    <t>998713101</t>
  </si>
  <si>
    <t>Přesun hmot pro izolace tepelné stanovený z hmotnosti přesunovaného materiálu vodorovná dopravní vzdálenost do 50 m v objektech výšky do 6 m</t>
  </si>
  <si>
    <t>-268973895</t>
  </si>
  <si>
    <t>94</t>
  </si>
  <si>
    <t>998713181</t>
  </si>
  <si>
    <t>Přesun hmot pro izolace tepelné stanovený z hmotnosti přesunovaného materiálu Příplatek k cenám za přesun prováděný bez použití mechanizace pro jakoukoliv výšku objektu</t>
  </si>
  <si>
    <t>233745222</t>
  </si>
  <si>
    <t>95</t>
  </si>
  <si>
    <t>998713192</t>
  </si>
  <si>
    <t>Přesun hmot pro izolace tepelné stanovený z hmotnosti přesunovaného materiálu Příplatek k cenám za zvětšený přesun přes vymezenou největší dopravní vzdálenost do 100 m</t>
  </si>
  <si>
    <t>-2070923203</t>
  </si>
  <si>
    <t>96</t>
  </si>
  <si>
    <t>721173401</t>
  </si>
  <si>
    <t>Potrubí z plastových trub PVC SN4 svodné (ležaté) DN 110</t>
  </si>
  <si>
    <t>1650608317</t>
  </si>
  <si>
    <t>97</t>
  </si>
  <si>
    <t>721173402</t>
  </si>
  <si>
    <t>Potrubí z plastových trub PVC SN4 svodné (ležaté) DN 125</t>
  </si>
  <si>
    <t>-1303137583</t>
  </si>
  <si>
    <t>2*2</t>
  </si>
  <si>
    <t>98</t>
  </si>
  <si>
    <t>721173707</t>
  </si>
  <si>
    <t>Potrubí z plastových trub polyetylenové svařované odpadní (svislé) DN 125</t>
  </si>
  <si>
    <t>-1827426821</t>
  </si>
  <si>
    <t>99</t>
  </si>
  <si>
    <t>721173724</t>
  </si>
  <si>
    <t>Potrubí z plastových trub polyetylenové svařované připojovací DN 70</t>
  </si>
  <si>
    <t>363823234</t>
  </si>
  <si>
    <t>721211502</t>
  </si>
  <si>
    <t>Podlahové vpusti sklepní vpusti s vodorovným odtokem DN 110 mřížka litina 170x240</t>
  </si>
  <si>
    <t>1844330438</t>
  </si>
  <si>
    <t>101</t>
  </si>
  <si>
    <t>722130234</t>
  </si>
  <si>
    <t>Potrubí z ocelových trubek pozinkovaných závitových svařovaných běžných DN 32</t>
  </si>
  <si>
    <t>-334132610</t>
  </si>
  <si>
    <t>"napojení - Hadicového systému"13</t>
  </si>
  <si>
    <t>102</t>
  </si>
  <si>
    <t>722174002</t>
  </si>
  <si>
    <t>Potrubí z plastových trubek z polypropylenu (PPR) svařovaných polyfuzně PN 16 (SDR 7,4) D 20 x 2,8</t>
  </si>
  <si>
    <t>1916681715</t>
  </si>
  <si>
    <t>"rozvody WC"3</t>
  </si>
  <si>
    <t>103</t>
  </si>
  <si>
    <t>722174003</t>
  </si>
  <si>
    <t>Potrubí z plastových trubek z polypropylenu (PPR) svařovaných polyfuzně PN 16 (SDR 7,4) D 25 x 3,5</t>
  </si>
  <si>
    <t>-805481880</t>
  </si>
  <si>
    <t>"rozvody WC"6</t>
  </si>
  <si>
    <t>104</t>
  </si>
  <si>
    <t>722174004</t>
  </si>
  <si>
    <t>Potrubí z plastových trubek z polypropylenu (PPR) svařovaných polyfuzně PN 16 (SDR 7,4) D 32 x 4,4</t>
  </si>
  <si>
    <t>-2001764002</t>
  </si>
  <si>
    <t>"přívod vody k 1.NP"9,75+2,95</t>
  </si>
  <si>
    <t>105</t>
  </si>
  <si>
    <t>722220112</t>
  </si>
  <si>
    <t>Armatury s jedním závitem nástěnky pro výtokový ventil G 3/4</t>
  </si>
  <si>
    <t>-1434988396</t>
  </si>
  <si>
    <t>106</t>
  </si>
  <si>
    <t>722220122</t>
  </si>
  <si>
    <t>Armatury s jedním závitem nástěnky pro baterii G 3/4</t>
  </si>
  <si>
    <t>pár</t>
  </si>
  <si>
    <t>1237129568</t>
  </si>
  <si>
    <t>107</t>
  </si>
  <si>
    <t>722220233</t>
  </si>
  <si>
    <t>Armatury s jedním závitem přechodové tvarovky PPR, PN 20 (SDR 6) s kovovým závitem vnitřním přechodky dGK D 32 x G 1</t>
  </si>
  <si>
    <t>-2047593747</t>
  </si>
  <si>
    <t>108</t>
  </si>
  <si>
    <t>722231142</t>
  </si>
  <si>
    <t>Armatury se dvěma závity ventily pojistné rohové G 3/4</t>
  </si>
  <si>
    <t>-637121831</t>
  </si>
  <si>
    <t>109</t>
  </si>
  <si>
    <t>722240122</t>
  </si>
  <si>
    <t>Armatury z plastických hmot kohouty (PPR) kulové DN 20</t>
  </si>
  <si>
    <t>-1765123091</t>
  </si>
  <si>
    <t>110</t>
  </si>
  <si>
    <t>722240123</t>
  </si>
  <si>
    <t>Armatury z plastických hmot kohouty (PPR) kulové DN 25</t>
  </si>
  <si>
    <t>-348639703</t>
  </si>
  <si>
    <t>111</t>
  </si>
  <si>
    <t>722240124</t>
  </si>
  <si>
    <t>Armatury z plastických hmot kohouty (PPR) kulové DN 32</t>
  </si>
  <si>
    <t>1295114010</t>
  </si>
  <si>
    <t>112</t>
  </si>
  <si>
    <t>722240125</t>
  </si>
  <si>
    <t>Armatury z plastických hmot kohouty (PPR) kulové DN 40</t>
  </si>
  <si>
    <t>-1704792082</t>
  </si>
  <si>
    <t>113</t>
  </si>
  <si>
    <t>722290226</t>
  </si>
  <si>
    <t>Zkoušky, proplach a desinfekce vodovodního potrubí zkoušky těsnosti vodovodního potrubí závitového do DN 50</t>
  </si>
  <si>
    <t>1138962851</t>
  </si>
  <si>
    <t>13+3+6+12,7</t>
  </si>
  <si>
    <t>114</t>
  </si>
  <si>
    <t>998722101</t>
  </si>
  <si>
    <t>Přesun hmot pro vnitřní vodovod stanovený z hmotnosti přesunovaného materiálu vodorovná dopravní vzdálenost do 50 m v objektech výšky do 6 m</t>
  </si>
  <si>
    <t>-977511644</t>
  </si>
  <si>
    <t>115</t>
  </si>
  <si>
    <t>998722181</t>
  </si>
  <si>
    <t>Přesun hmot pro vnitřní vodovod stanovený z hmotnosti přesunovaného materiálu Příplatek k ceně za přesun prováděný bez použití mechanizace pro jakoukoliv výšku objektu</t>
  </si>
  <si>
    <t>245156012</t>
  </si>
  <si>
    <t>116</t>
  </si>
  <si>
    <t>998722192</t>
  </si>
  <si>
    <t>Přesun hmot pro vnitřní vodovod stanovený z hmotnosti přesunovaného materiálu Příplatek k ceně za zvětšený přesun přes vymezenou největší dopravní vzdálenost do 100 m</t>
  </si>
  <si>
    <t>-701425146</t>
  </si>
  <si>
    <t>117</t>
  </si>
  <si>
    <t>725111131</t>
  </si>
  <si>
    <t>Zařízení záchodů splachovače nádržkové plastové vysokopoložené</t>
  </si>
  <si>
    <t>-2143885063</t>
  </si>
  <si>
    <t>118</t>
  </si>
  <si>
    <t>725112182</t>
  </si>
  <si>
    <t>Zařízení záchodů kombi klozety s úspornou armaturou odpad svislý</t>
  </si>
  <si>
    <t>1929255225</t>
  </si>
  <si>
    <t>119</t>
  </si>
  <si>
    <t>725211603</t>
  </si>
  <si>
    <t>Umyvadla keramická bez výtokových armatur se zápachovou uzávěrkou připevněná na stěnu šrouby bílá bez sloupu nebo krytu na sifon 600 mm</t>
  </si>
  <si>
    <t>-582292705</t>
  </si>
  <si>
    <t>120</t>
  </si>
  <si>
    <t>725331111</t>
  </si>
  <si>
    <t>Výlevky bez výtokových armatur a splachovací nádrže keramické se sklopnou plastovou mřížkou 425 mm</t>
  </si>
  <si>
    <t>1247188636</t>
  </si>
  <si>
    <t>725532103</t>
  </si>
  <si>
    <t>Elektrické ohřívače zásobníkové beztlakové přepadové akumulační s pojistným ventilem závěsné svislé 15 l (3,3 kW) objem nádrže (příkon)</t>
  </si>
  <si>
    <t>1148083194</t>
  </si>
  <si>
    <t>122</t>
  </si>
  <si>
    <t>725811161</t>
  </si>
  <si>
    <t xml:space="preserve">Ventily nástěnné s otočným výtokem G 1/2 x 80 mm </t>
  </si>
  <si>
    <t>-641164101</t>
  </si>
  <si>
    <t>123</t>
  </si>
  <si>
    <t>725821316</t>
  </si>
  <si>
    <t>Baterie dřezové nástěnné pákové s otáčivým plochým ústím a délkou ramínka 300 mm</t>
  </si>
  <si>
    <t>-719961393</t>
  </si>
  <si>
    <t>124</t>
  </si>
  <si>
    <t>725822612</t>
  </si>
  <si>
    <t>Baterie umyvadlové stojánkové pákové s výpustí</t>
  </si>
  <si>
    <t>473372673</t>
  </si>
  <si>
    <t>763</t>
  </si>
  <si>
    <t>Konstrukce suché výstavby</t>
  </si>
  <si>
    <t>125</t>
  </si>
  <si>
    <t>763131451</t>
  </si>
  <si>
    <t>Podhled ze sádrokartonových desek dvouvrstvá zavěšená spodní konstrukce z ocelových profilů CD, UD jednoduše opláštěná deskou impregnovanou H2, tl. 12,5 mm, bez TI</t>
  </si>
  <si>
    <t>-1482507086</t>
  </si>
  <si>
    <t>"002"1,8</t>
  </si>
  <si>
    <t>"003"1,7</t>
  </si>
  <si>
    <t>"008"1,7</t>
  </si>
  <si>
    <t>126</t>
  </si>
  <si>
    <t>763131714</t>
  </si>
  <si>
    <t>Podhled ze sádrokartonových desek ostatní práce a konstrukce na podhledech ze sádrokartonových desek základní penetrační nátěr</t>
  </si>
  <si>
    <t>1863544705</t>
  </si>
  <si>
    <t>127</t>
  </si>
  <si>
    <t>763131751</t>
  </si>
  <si>
    <t>Podhled ze sádrokartonových desek ostatní práce a konstrukce na podhledech ze sádrokartonových desek montáž parotěsné zábrany</t>
  </si>
  <si>
    <t>1970576881</t>
  </si>
  <si>
    <t>128</t>
  </si>
  <si>
    <t>283292100</t>
  </si>
  <si>
    <t>folie podstřešní parotěsná PE role 1,5 x 50 m</t>
  </si>
  <si>
    <t>-1890095726</t>
  </si>
  <si>
    <t>5,2*1,1 'Přepočtené koeficientem množství</t>
  </si>
  <si>
    <t>129</t>
  </si>
  <si>
    <t>763131752</t>
  </si>
  <si>
    <t>Podhled ze sádrokartonových desek ostatní práce a konstrukce na podhledech ze sádrokartonových desek montáž jedné vrstvy tepelné izolace</t>
  </si>
  <si>
    <t>-244639588</t>
  </si>
  <si>
    <t>130</t>
  </si>
  <si>
    <t>631508490</t>
  </si>
  <si>
    <t>pás tepelně izolační pro izolace trámových stropů, podhledů a nepochůz.půd 100 mm 7500x1200 mm</t>
  </si>
  <si>
    <t>-1141038207</t>
  </si>
  <si>
    <t>5,2*1,05 'Přepočtené koeficientem množství</t>
  </si>
  <si>
    <t>131</t>
  </si>
  <si>
    <t>763131761</t>
  </si>
  <si>
    <t>Podhled ze sádrokartonových desek Příplatek k cenám za plochu do 3 m2 jednotlivě</t>
  </si>
  <si>
    <t>2134460568</t>
  </si>
  <si>
    <t>132</t>
  </si>
  <si>
    <t>998763301</t>
  </si>
  <si>
    <t>Přesun hmot pro konstrukce montované z desek sádrokartonových, sádrovláknitých, cementovláknitých nebo cementových stanovený z hmotnosti přesunovaného materiálu vodorovná dopravní vzdálenost do 50 m v objektech výšky do 6 m</t>
  </si>
  <si>
    <t>225349426</t>
  </si>
  <si>
    <t>133</t>
  </si>
  <si>
    <t>998763381</t>
  </si>
  <si>
    <t>Přesun hmot pro konstrukce montované z desek sádrokartonových, sádrovláknitých, cementovláknitých nebo cementových Příplatek k cenám za přesun prováděný bez použití mechanizace pro jakoukoliv výšku objektu</t>
  </si>
  <si>
    <t>-852821890</t>
  </si>
  <si>
    <t>134</t>
  </si>
  <si>
    <t>998763391</t>
  </si>
  <si>
    <t>Přesun hmot pro konstrukce montované z desek sádrokartonových, sádrovláknitých, cementovláknitých nebo cementových Příplatek k cenám za zvětšený přesun přes vymezenou dopravní vzdálenost do 100 m</t>
  </si>
  <si>
    <t>1051271052</t>
  </si>
  <si>
    <t>135</t>
  </si>
  <si>
    <t>766622216</t>
  </si>
  <si>
    <t>Montáž oken plastových plochy do 1 m2 včetně montáže rámu na polyuretanovou pěnu otevíravých nebo sklápěcích do zdiva</t>
  </si>
  <si>
    <t>1487904773</t>
  </si>
  <si>
    <t>"F01"10</t>
  </si>
  <si>
    <t>136</t>
  </si>
  <si>
    <t>611430110-F01</t>
  </si>
  <si>
    <t>okno plastové jednodílné sklápěcí 54x114 cm</t>
  </si>
  <si>
    <t>178843570</t>
  </si>
  <si>
    <t>Poznámka k položce:
PLASTOVÉ OKNO JEDNOKŘÍDLÉ
rámy:
- plastové, stavební hloubka rámu min. 82 mm
- 50 mm podkladní profil (stavební šířka min. 50 mm, min 5 komor)
tepelně-technické vlastnosti:
- plastové profily rámů max. Uf = 1,0W/m²K
dle DIN EN ISO 10077-2
- izolační dvojsklo, součinitel prostupu tepla sklem max. Ug = 1,0W/m²K
dle DIN EN 673 - bezpečnostní sklo
- plastové distanční rámečky zasklení max. Ψg = 0,046W/m²K
- celkový součinitel prostupu tepla max. Uw = 1,1W/m²K
dle DIN EN ISO 10077-1
těsnění:
- dorazové těsnění
kování:
- celoobvodové, sklápěcí, funkce mikroventilace, průvanová pojistka,
zvedač křídla, zamykatelná klika, závěsy seřiditelné ve všech směrech,
vícebodový systém uzavírání hřibovými čepy, otvírání křídel směrem do interiéru
barevné řešení:
- barva rámů
- exteriér - světle šedá
- interiér - bílá
- barva kliky a prvků kování
- bílá
technické parametry:
- zatížení větrem: minimálně třída B2, průhyb rámu: tř.B
(dle ČSN EN 12210)
- vodotěsnost: min. tř. 5A/5B
(dle ČSN EN 12208)
- třída zvukové izolace oken: 2 (30-34dB)
(dle ČSN 73 0532)
- průvzdušnost: tř.2
(dle ČSN EN 12207)
- světelný součinitel prostupu Lt: min. 0,75</t>
  </si>
  <si>
    <t>137</t>
  </si>
  <si>
    <t>766660001</t>
  </si>
  <si>
    <t>Montáž dveřních křídel dřevěných nebo plastových otevíravých do ocelové zárubně povrchově upravených jednokřídlových, šířky do 800 mm</t>
  </si>
  <si>
    <t>139826637</t>
  </si>
  <si>
    <t>138</t>
  </si>
  <si>
    <t>611629320</t>
  </si>
  <si>
    <t>dveře vnitřní hladké laminované plné 1křídlé 70x197 cm</t>
  </si>
  <si>
    <t>-372275455</t>
  </si>
  <si>
    <t>Poznámka k položce:
- dveřní křídlo: plné, bezfalcové
- levé otvírání/pravé otvírání dle pozice
- čistý průchod - 700x1970
- povrchová úprava:
- dveřní křídlo: povrchová úprava - vysokotlaký laminát HPL,
odstín RAL 7042, nebo přibližný dle možností výrobce</t>
  </si>
  <si>
    <t>139</t>
  </si>
  <si>
    <t>766660022</t>
  </si>
  <si>
    <t>Montáž dveřních křídel dřevěných nebo plastových otevíravých do ocelové zárubně protipožárních jednokřídlových, šířky přes 800 mm</t>
  </si>
  <si>
    <t>-1548142549</t>
  </si>
  <si>
    <t>140</t>
  </si>
  <si>
    <t>611656110</t>
  </si>
  <si>
    <t>dveře vnitřní požárně odolné,odolnost EI (EW) 30 D3, 1křídlové 90 x 197 cm</t>
  </si>
  <si>
    <t>996745052</t>
  </si>
  <si>
    <t>Poznámka k položce:
- požární odolnost křídla a zárubně: EW 30DP3/C
- dveřní křídlo: plné, bezfalcové
- levé otvírání/pravé otvírání dle pozice
- čistý průchod - 900x1970
- povrchová úprava:
- dveřní křídlo: povrchová úprava - vysokotlaký laminát HPL,
odstín RAL 7042, nebo přibližný dle možností výrobce</t>
  </si>
  <si>
    <t>141</t>
  </si>
  <si>
    <t>766660031</t>
  </si>
  <si>
    <t>Montáž dveřních křídel dřevěných nebo plastových otevíravých do ocelové zárubně protipožárních dvoukřídlových jakékoliv šířky</t>
  </si>
  <si>
    <t>-2670125</t>
  </si>
  <si>
    <t>142</t>
  </si>
  <si>
    <t>611656140</t>
  </si>
  <si>
    <t>dveře vnitřní požárně odolné, odolnost EI (EW) 30 D3, 2křídlové 145 x 197 cm</t>
  </si>
  <si>
    <t>-1251015681</t>
  </si>
  <si>
    <t>Poznámka k položce:
- požární odolnost křídla a zárubně: EW 30DP3/C
- dveřní křídlo: plné, falcové
- primární křídlo levé - 900 mm
- čistý průchod - 1450x1970
- povrchová úprava:
- dveřní křídlo: povrchová úprava - vysokotlaký laminát HPL,
odstín RAL 7042, nebo přibližný dle možností výrobce</t>
  </si>
  <si>
    <t>143</t>
  </si>
  <si>
    <t>766660717</t>
  </si>
  <si>
    <t>Montáž dveřních doplňků samozavírače na zárubeň ocelovou</t>
  </si>
  <si>
    <t>-1559717632</t>
  </si>
  <si>
    <t>144</t>
  </si>
  <si>
    <t>549172550</t>
  </si>
  <si>
    <t>samozavírač dveří hydraulický K214 č.12 zlatá bronz</t>
  </si>
  <si>
    <t>1482051152</t>
  </si>
  <si>
    <t>145</t>
  </si>
  <si>
    <t>766660718</t>
  </si>
  <si>
    <t>Montáž dveřních doplňků stavěče křídla</t>
  </si>
  <si>
    <t>-503944328</t>
  </si>
  <si>
    <t>146</t>
  </si>
  <si>
    <t>549163620</t>
  </si>
  <si>
    <t>kování dveřní stavěč dveří K501 lak</t>
  </si>
  <si>
    <t>-1417993361</t>
  </si>
  <si>
    <t>147</t>
  </si>
  <si>
    <t>766660720</t>
  </si>
  <si>
    <t>Montáž dveřních doplňků větrací mřížky s vyříznutím otvoru</t>
  </si>
  <si>
    <t>1292904685</t>
  </si>
  <si>
    <t>"D01"1</t>
  </si>
  <si>
    <t>148</t>
  </si>
  <si>
    <t>553414270</t>
  </si>
  <si>
    <t>mřížka větrací nerezová 100 x 300 se síťovinou</t>
  </si>
  <si>
    <t>1737793976</t>
  </si>
  <si>
    <t>149</t>
  </si>
  <si>
    <t>766660722</t>
  </si>
  <si>
    <t>Montáž dveřních doplňků dveřního kování zámku</t>
  </si>
  <si>
    <t>-1046777723</t>
  </si>
  <si>
    <t>"D02"2*3</t>
  </si>
  <si>
    <t>150</t>
  </si>
  <si>
    <t>549146200</t>
  </si>
  <si>
    <t>kování vrchní dveřní klika včetně rozet a montážního materiálu R PZ nerez PK</t>
  </si>
  <si>
    <t>1831271755</t>
  </si>
  <si>
    <t>Poznámka k položce:
kování klika/klika, bezpečnostní, rozeta dle výběru investora,
obyčejný zámek - cylindrická vložka</t>
  </si>
  <si>
    <t>151</t>
  </si>
  <si>
    <t>766695213</t>
  </si>
  <si>
    <t>Montáž ostatních truhlářských konstrukcí prahů dveří jednokřídlových, šířky přes 100 mm</t>
  </si>
  <si>
    <t>643169501</t>
  </si>
  <si>
    <t>152</t>
  </si>
  <si>
    <t>611874160</t>
  </si>
  <si>
    <t>prah dveřní dřevěný bukový tl 2 cm dl.92 cm š 10 cm</t>
  </si>
  <si>
    <t>941816200</t>
  </si>
  <si>
    <t>153</t>
  </si>
  <si>
    <t>766695233</t>
  </si>
  <si>
    <t>Montáž ostatních truhlářských konstrukcí prahů dveří dvoukřídlových, šířky přes 100 mm</t>
  </si>
  <si>
    <t>2092627643</t>
  </si>
  <si>
    <t>154</t>
  </si>
  <si>
    <t>611874960</t>
  </si>
  <si>
    <t>prah dveřní dřevěný bukový tl 2 cm dl.147 cm š 10 cm</t>
  </si>
  <si>
    <t>-1872179017</t>
  </si>
  <si>
    <t>155</t>
  </si>
  <si>
    <t>998766101</t>
  </si>
  <si>
    <t>Přesun hmot pro konstrukce truhlářské stanovený z hmotnosti přesunovaného materiálu vodorovná dopravní vzdálenost do 50 m v objektech výšky do 6 m</t>
  </si>
  <si>
    <t>-1759430154</t>
  </si>
  <si>
    <t>156</t>
  </si>
  <si>
    <t>998766181</t>
  </si>
  <si>
    <t>Přesun hmot pro konstrukce truhlářské stanovený z hmotnosti přesunovaného materiálu Příplatek k ceně za přesun prováděný bez použití mechanizace pro jakoukoliv výšku objektu</t>
  </si>
  <si>
    <t>-1720726906</t>
  </si>
  <si>
    <t>157</t>
  </si>
  <si>
    <t>998766192</t>
  </si>
  <si>
    <t>Přesun hmot pro konstrukce truhlářské stanovený z hmotnosti přesunovaného materiálu Příplatek k ceně za zvětšený přesun přes vymezenou největší dopravní vzdálenost do 100 m</t>
  </si>
  <si>
    <t>-989655601</t>
  </si>
  <si>
    <t>158</t>
  </si>
  <si>
    <t>767651113</t>
  </si>
  <si>
    <t>Montáž vrat garážových nebo průmyslových sekčních zajížděcích pod strop, plochy přes 9 do 13 m2</t>
  </si>
  <si>
    <t>492229322</t>
  </si>
  <si>
    <t>"O01"2</t>
  </si>
  <si>
    <t>159</t>
  </si>
  <si>
    <t>553458710-O01</t>
  </si>
  <si>
    <t>vrata garážová sekční zateplená rozměr 4850 x 2200</t>
  </si>
  <si>
    <t>-2107048941</t>
  </si>
  <si>
    <t>Poznámka k položce:
- vratové křídlo vyrobeno z dvoustěnných sendvičových panelů tl. 40 mm (42)
- ocelový pozinkovaný plech zateplený polyuretanem.
- montáž vrat za otvor
- vrata zajíždějí pod stropní desku
vybavení:
- zajištění proti přetržení lan
- dojezdové pružiny
- dvoupraporkové podlahové těsnění
- součinitel prostupu tepla U = 1.08 W/Mk
- barevné řešení
- světle šedá barva - dle klempířských výrobků a ocelových konstrukcí
- montážní otvor: 4850x2200 mm
- čistý průchod po zateplení ve třetí etapě: 4750x2150 mm
- clona lícující s plochou vrat</t>
  </si>
  <si>
    <t>160</t>
  </si>
  <si>
    <t>553458770-O01</t>
  </si>
  <si>
    <t>pohon garážových sekčních a výklopných vrat o síle 800 N  max. 25 cyklů denně</t>
  </si>
  <si>
    <t>-1381271531</t>
  </si>
  <si>
    <t>Poznámka k položce:
- motorický pohon
- ovládání "mrtvý muž" - nahoru jedou vrata automaticky, dolů se tlačítko drží
- nouzový řetízek v případě výpadku el. proudu</t>
  </si>
  <si>
    <t>161</t>
  </si>
  <si>
    <t>767995114</t>
  </si>
  <si>
    <t>Montáž ostatních atypických zámečnických konstrukcí hmotnosti přes 20 do 50 kg</t>
  </si>
  <si>
    <t>-425521550</t>
  </si>
  <si>
    <t>2*4,85*7,38</t>
  </si>
  <si>
    <t>2*7*0,18*1,57</t>
  </si>
  <si>
    <t>162</t>
  </si>
  <si>
    <t>130104300</t>
  </si>
  <si>
    <t>úhelník ocelový rovnostranný, v jakosti 11 375, 70 x 70 x 7 mm</t>
  </si>
  <si>
    <t>-1598182876</t>
  </si>
  <si>
    <t>2*4,85*7,38/1000</t>
  </si>
  <si>
    <t>163</t>
  </si>
  <si>
    <t>130103590</t>
  </si>
  <si>
    <t>ocel pásová válcovaná za studena 50 x 5  mm</t>
  </si>
  <si>
    <t>-115799460</t>
  </si>
  <si>
    <t>2*7*0,18*1,57/1000</t>
  </si>
  <si>
    <t>164</t>
  </si>
  <si>
    <t>998767101</t>
  </si>
  <si>
    <t>Přesun hmot pro zámečnické konstrukce stanovený z hmotnosti přesunovaného materiálu vodorovná dopravní vzdálenost do 50 m v objektech výšky do 6 m</t>
  </si>
  <si>
    <t>382333554</t>
  </si>
  <si>
    <t>165</t>
  </si>
  <si>
    <t>998767181</t>
  </si>
  <si>
    <t>Přesun hmot pro zámečnické konstrukce stanovený z hmotnosti přesunovaného materiálu Příplatek k cenám za přesun prováděný bez použití mechanizace pro jakoukoliv výšku objektu</t>
  </si>
  <si>
    <t>-1102886506</t>
  </si>
  <si>
    <t>166</t>
  </si>
  <si>
    <t>998767192</t>
  </si>
  <si>
    <t>Přesun hmot pro zámečnické konstrukce stanovený z hmotnosti přesunovaného materiálu Příplatek k cenám za zvětšený přesun přes vymezenou největší dopravní vzdálenost do 100 m</t>
  </si>
  <si>
    <t>1037463753</t>
  </si>
  <si>
    <t>167</t>
  </si>
  <si>
    <t>771571112</t>
  </si>
  <si>
    <t>Montáž podlah z dlaždic keramických kladených do malty režných nebo glazovaných hladkých do 9 ks/ m2</t>
  </si>
  <si>
    <t>1902914060</t>
  </si>
  <si>
    <t>168</t>
  </si>
  <si>
    <t>597614340</t>
  </si>
  <si>
    <t>dlaždice keramické slinuté neglazované mrazuvzdorné 29,8 x 29,8 x 0,9 cm</t>
  </si>
  <si>
    <t>-302862973</t>
  </si>
  <si>
    <t>Poznámka k položce:
např: Taurus (sytá barva) - odstín dle standartů/výběru uživatele/investora
před provedením budou předloženy vzorky k odsouhlasení.</t>
  </si>
  <si>
    <t>169</t>
  </si>
  <si>
    <t>771591111</t>
  </si>
  <si>
    <t>Podlahy - ostatní práce penetrace podkladu</t>
  </si>
  <si>
    <t>1084316073</t>
  </si>
  <si>
    <t>170</t>
  </si>
  <si>
    <t>771591115</t>
  </si>
  <si>
    <t>Podlahy - ostatní práce spárování silikonem</t>
  </si>
  <si>
    <t>-1852164473</t>
  </si>
  <si>
    <t>"vnitřní kout - sokl"</t>
  </si>
  <si>
    <t>"002"(2*0,96+2*1,96)-2*0,7</t>
  </si>
  <si>
    <t>"003"(2*0,96+2*1,96)-0,7</t>
  </si>
  <si>
    <t>"008"(2*0,96+2*1,96)-0,7</t>
  </si>
  <si>
    <t>171</t>
  </si>
  <si>
    <t>771990111</t>
  </si>
  <si>
    <t>Vyrovnání podkladní vrstvy samonivelační stěrkou tl. 4 mm, min. pevnosti 15 MPa</t>
  </si>
  <si>
    <t>-1548594746</t>
  </si>
  <si>
    <t>172</t>
  </si>
  <si>
    <t>771990191</t>
  </si>
  <si>
    <t>Vyrovnání podkladní vrstvy samonivelační stěrkou tl. 4 mm, min. pevnosti Příplatek k cenám za každý další 1 mm tloušťky, min. pevnosti 15 MPa</t>
  </si>
  <si>
    <t>419037845</t>
  </si>
  <si>
    <t>173</t>
  </si>
  <si>
    <t>998771101</t>
  </si>
  <si>
    <t>Přesun hmot pro podlahy z dlaždic stanovený z hmotnosti přesunovaného materiálu vodorovná dopravní vzdálenost do 50 m v objektech výšky do 6 m</t>
  </si>
  <si>
    <t>-2100681758</t>
  </si>
  <si>
    <t>174</t>
  </si>
  <si>
    <t>998771181</t>
  </si>
  <si>
    <t>Přesun hmot pro podlahy z dlaždic stanovený z hmotnosti přesunovaného materiálu Příplatek k ceně za přesun prováděný bez použití mechanizace pro jakoukoliv výšku objektu</t>
  </si>
  <si>
    <t>1990331482</t>
  </si>
  <si>
    <t>175</t>
  </si>
  <si>
    <t>998771192</t>
  </si>
  <si>
    <t>Přesun hmot pro podlahy z dlaždic stanovený z hmotnosti přesunovaného materiálu Příplatek k ceně za zvětšený přesun přes vymezenou největší dopravní vzdálenost do 100 m</t>
  </si>
  <si>
    <t>-613967792</t>
  </si>
  <si>
    <t>777</t>
  </si>
  <si>
    <t>Podlahy lité</t>
  </si>
  <si>
    <t>176</t>
  </si>
  <si>
    <t>777111111</t>
  </si>
  <si>
    <t>Příprava podkladu před provedením litých podlah vysátí</t>
  </si>
  <si>
    <t>2112997621</t>
  </si>
  <si>
    <t>Plocha</t>
  </si>
  <si>
    <t>Sokl</t>
  </si>
  <si>
    <t>"001"0,1*(2*17,81+2*11,86)</t>
  </si>
  <si>
    <t>"004"0,1*(2*4,605+2*5,71)</t>
  </si>
  <si>
    <t>"005"0,1*(2*4,68+2*6,1)</t>
  </si>
  <si>
    <t>"007"0,1*(2*4,68+2*9,725)</t>
  </si>
  <si>
    <t>177</t>
  </si>
  <si>
    <t>777111121</t>
  </si>
  <si>
    <t>Příprava podkladu před provedením litých podlah obroušení ruční ( v místě styku se stěnou, v rozích apod.)</t>
  </si>
  <si>
    <t>-861750710</t>
  </si>
  <si>
    <t>"001"2*17,81+2*11,86</t>
  </si>
  <si>
    <t>"004"2*4,605+2*5,71</t>
  </si>
  <si>
    <t>"005"2*4,68+2*6,1</t>
  </si>
  <si>
    <t>"007"2*4,68+2*9,725</t>
  </si>
  <si>
    <t>178</t>
  </si>
  <si>
    <t>777111123</t>
  </si>
  <si>
    <t>Příprava podkladu před provedením litých podlah obroušení strojní</t>
  </si>
  <si>
    <t>553954931</t>
  </si>
  <si>
    <t>epoxy_podlahy</t>
  </si>
  <si>
    <t>179</t>
  </si>
  <si>
    <t>777111141</t>
  </si>
  <si>
    <t>Příprava podkladu před provedením litých podlah obroušení otryskání</t>
  </si>
  <si>
    <t>-112044298</t>
  </si>
  <si>
    <t>180</t>
  </si>
  <si>
    <t>777121101</t>
  </si>
  <si>
    <t>Vyrovnání podkladu epoxidovou stěrkou plněnou pískem, tloušťky do 3 mm, plochy do 0,25 m2</t>
  </si>
  <si>
    <t>-1178671680</t>
  </si>
  <si>
    <t>"lokální opravy - předpoklad"3</t>
  </si>
  <si>
    <t>181</t>
  </si>
  <si>
    <t>777121103</t>
  </si>
  <si>
    <t>Vyrovnání podkladu epoxidovou stěrkou plněnou pískem, tloušťky do 3 mm, plochy přes 0,25 do 1,0 m2</t>
  </si>
  <si>
    <t>80748965</t>
  </si>
  <si>
    <t>182</t>
  </si>
  <si>
    <t>777121105</t>
  </si>
  <si>
    <t>Vyrovnání podkladu epoxidovou stěrkou plněnou pískem, tloušťky do 3 mm, plochy přes 1,0 m2</t>
  </si>
  <si>
    <t>1574035073</t>
  </si>
  <si>
    <t>183</t>
  </si>
  <si>
    <t>777131103</t>
  </si>
  <si>
    <t>Penetrační nátěr podlahy epoxidový, na podklad vlhký nebo s nízkou nasákavostí</t>
  </si>
  <si>
    <t>1951309775</t>
  </si>
  <si>
    <t>184</t>
  </si>
  <si>
    <t>777611151</t>
  </si>
  <si>
    <t>Krycí nátěr podlahy parkovacích ploch epoxidový</t>
  </si>
  <si>
    <t>1084482495</t>
  </si>
  <si>
    <t>"006"-20,6</t>
  </si>
  <si>
    <t>185</t>
  </si>
  <si>
    <t>777611161</t>
  </si>
  <si>
    <t>Krycí nátěr podlahy protiskluzová úprava prosyp křemenným pískem</t>
  </si>
  <si>
    <t>-1414140458</t>
  </si>
  <si>
    <t>186</t>
  </si>
  <si>
    <t>777611221</t>
  </si>
  <si>
    <t>Krycí nátěr schodištových stupňů průmyslový epoxidový</t>
  </si>
  <si>
    <t>2129709141</t>
  </si>
  <si>
    <t>187</t>
  </si>
  <si>
    <t>777611261</t>
  </si>
  <si>
    <t>Krycí nátěr schodištových stupňů protiskluzová úprava prosyp křemenným pískem</t>
  </si>
  <si>
    <t>1313762894</t>
  </si>
  <si>
    <t>188</t>
  </si>
  <si>
    <t>777911113</t>
  </si>
  <si>
    <t>Napojení na stěnu nebo sokl fabionem z epoxidové stěrky plněné pískem a výplňovým spárovým profilem s trvale pružným tmelem pohyblivé</t>
  </si>
  <si>
    <t>1941097635</t>
  </si>
  <si>
    <t>189</t>
  </si>
  <si>
    <t>998777101</t>
  </si>
  <si>
    <t>Přesun hmot pro podlahy lité stanovený z hmotnosti přesunovaného materiálu vodorovná dopravní vzdálenost do 50 m v objektech výšky do 6 m</t>
  </si>
  <si>
    <t>-940279817</t>
  </si>
  <si>
    <t>190</t>
  </si>
  <si>
    <t>998777181</t>
  </si>
  <si>
    <t>Přesun hmot pro podlahy lité stanovený z hmotnosti přesunovaného materiálu Příplatek k cenám za přesun prováděný bez použití mechanizace pro jakoukoliv výšku objektu</t>
  </si>
  <si>
    <t>-421411662</t>
  </si>
  <si>
    <t>191</t>
  </si>
  <si>
    <t>998777192</t>
  </si>
  <si>
    <t>Přesun hmot pro podlahy lité stanovený z hmotnosti přesunovaného materiálu Příplatek k cenám za zvětšený přesun přes vymezenou největší dopravní vzdálenost do 100 m</t>
  </si>
  <si>
    <t>315437801</t>
  </si>
  <si>
    <t>192</t>
  </si>
  <si>
    <t>781474113</t>
  </si>
  <si>
    <t>Montáž obkladů vnitřních stěn z dlaždic keramických lepených flexibilním lepidlem režných nebo glazovaných hladkých přes 12 do 19 ks/m2</t>
  </si>
  <si>
    <t>934430206</t>
  </si>
  <si>
    <t>"002"1,8*(2*0,96+2*1,96)-2*0,7*1,8</t>
  </si>
  <si>
    <t>"003"1,8*(2*0,96+2*1,96)-0,7*1,8</t>
  </si>
  <si>
    <t>"008"1,8*(2*0,96+2*1,96)-0,7*1,8</t>
  </si>
  <si>
    <t>193</t>
  </si>
  <si>
    <t>5976113565</t>
  </si>
  <si>
    <t>dlaždice keramické - koupelny (barevné) 20 x 20 x 0,8 cm I. j.</t>
  </si>
  <si>
    <t>-1052252144</t>
  </si>
  <si>
    <t>Poznámka k položce:
např RAKO color ONE (sytá barva) - odstín dle standartů/výběru uživatele/investora
před provedením budou předloženy vzorky k odsouhlasení.</t>
  </si>
  <si>
    <t>26,496*1,1 'Přepočtené koeficientem množství</t>
  </si>
  <si>
    <t>194</t>
  </si>
  <si>
    <t>781494511</t>
  </si>
  <si>
    <t>Ostatní prvky plastové profily ukončovací a dilatační lepené flexibilním lepidlem ukončovací</t>
  </si>
  <si>
    <t>2052095143</t>
  </si>
  <si>
    <t>ukončení u zárubní</t>
  </si>
  <si>
    <t>"002"2*1,8</t>
  </si>
  <si>
    <t>"003"2*2*1,8</t>
  </si>
  <si>
    <t>"008"2*1,8</t>
  </si>
  <si>
    <t>195</t>
  </si>
  <si>
    <t>781495111</t>
  </si>
  <si>
    <t>Ostatní prvky ostatní práce penetrace podkladu</t>
  </si>
  <si>
    <t>-573016515</t>
  </si>
  <si>
    <t>"Parapety"12*0,2*1,2</t>
  </si>
  <si>
    <t>196</t>
  </si>
  <si>
    <t>781495115</t>
  </si>
  <si>
    <t>Ostatní prvky ostatní práce spárování silikonem</t>
  </si>
  <si>
    <t>-1967379583</t>
  </si>
  <si>
    <t>"Vnitřní kouty"</t>
  </si>
  <si>
    <t>"002"1,8*4</t>
  </si>
  <si>
    <t>"003"1,8*4</t>
  </si>
  <si>
    <t>"008"1,8*4</t>
  </si>
  <si>
    <t>"parapety"12*(2*0,2+1,2)</t>
  </si>
  <si>
    <t>197</t>
  </si>
  <si>
    <t>781674113</t>
  </si>
  <si>
    <t>Montáž obkladů parapetů z dlaždic keramických lepených flexibilním lepidlem, šířky parapetu přes 150 do 200 mm</t>
  </si>
  <si>
    <t>-1104346488</t>
  </si>
  <si>
    <t>12*1,2</t>
  </si>
  <si>
    <t>198</t>
  </si>
  <si>
    <t>-1630295728</t>
  </si>
  <si>
    <t>14,4*0,25 'Přepočtené koeficientem množství</t>
  </si>
  <si>
    <t>199</t>
  </si>
  <si>
    <t>998781101</t>
  </si>
  <si>
    <t>Přesun hmot pro obklady keramické stanovený z hmotnosti přesunovaného materiálu vodorovná dopravní vzdálenost do 50 m v objektech výšky do 6 m</t>
  </si>
  <si>
    <t>1097543104</t>
  </si>
  <si>
    <t>200</t>
  </si>
  <si>
    <t>998781181</t>
  </si>
  <si>
    <t>Přesun hmot pro obklady keramické stanovený z hmotnosti přesunovaného materiálu Příplatek k cenám za přesun prováděný bez použití mechanizace pro jakoukoliv výšku objektu</t>
  </si>
  <si>
    <t>774410068</t>
  </si>
  <si>
    <t>201</t>
  </si>
  <si>
    <t>998781192</t>
  </si>
  <si>
    <t>Přesun hmot pro obklady keramické stanovený z hmotnosti přesunovaného materiálu Příplatek k cenám za zvětšený přesun přes vymezenou největší dopravní vzdálenost do 100 m</t>
  </si>
  <si>
    <t>-1519349464</t>
  </si>
  <si>
    <t>783</t>
  </si>
  <si>
    <t>Dokončovací práce - nátěry</t>
  </si>
  <si>
    <t>202</t>
  </si>
  <si>
    <t>783301311</t>
  </si>
  <si>
    <t>Příprava podkladu zámečnických konstrukcí před provedením nátěru odmaštění odmašťovačem vodou ředitelným</t>
  </si>
  <si>
    <t>-1162455522</t>
  </si>
  <si>
    <t>P = (2v + š ) × (hloubka zárubně + 2z)</t>
  </si>
  <si>
    <t>"D01"3*(2*1,97+0,7)*(0,125+2*0,05)</t>
  </si>
  <si>
    <t>"D02"3*(2*1,97+1,45)*(0,16+2*0,05)</t>
  </si>
  <si>
    <t>"D03"1*(2*1,97+0,9)*(0,16+2*0,05)</t>
  </si>
  <si>
    <t>Mezisoučet</t>
  </si>
  <si>
    <t>"I160"2*3*0,575*5,25</t>
  </si>
  <si>
    <t>203</t>
  </si>
  <si>
    <t>783301401</t>
  </si>
  <si>
    <t>Příprava podkladu zámečnických konstrukcí před provedením nátěru odmaštění ometení</t>
  </si>
  <si>
    <t>-1592349643</t>
  </si>
  <si>
    <t>204</t>
  </si>
  <si>
    <t>783314201</t>
  </si>
  <si>
    <t>Základní antikorozní nátěr zámečnických konstrukcí jednonásobný syntetický standardní</t>
  </si>
  <si>
    <t>1851557748</t>
  </si>
  <si>
    <t>205</t>
  </si>
  <si>
    <t>783315101</t>
  </si>
  <si>
    <t>Mezinátěr zámečnických konstrukcí jednonásobný syntetický standardní</t>
  </si>
  <si>
    <t>1797731798</t>
  </si>
  <si>
    <t>206</t>
  </si>
  <si>
    <t>783317101</t>
  </si>
  <si>
    <t>Krycí nátěr (email) zámečnických konstrukcí jednonásobný syntetický standardní</t>
  </si>
  <si>
    <t>1699611591</t>
  </si>
  <si>
    <t>784</t>
  </si>
  <si>
    <t>Dokončovací práce - malby a tapety</t>
  </si>
  <si>
    <t>207</t>
  </si>
  <si>
    <t>784111001</t>
  </si>
  <si>
    <t>Oprášení (ometení) podkladu v místnostech výšky do 3,80 m</t>
  </si>
  <si>
    <t>1210114572</t>
  </si>
  <si>
    <t>"okna ostění+nadpraží"12*(2*0,2*0,6+0,2*1,2)</t>
  </si>
  <si>
    <t>208</t>
  </si>
  <si>
    <t>784161201</t>
  </si>
  <si>
    <t>Lokální vyrovnání podkladu sádrovou stěrkou, tloušťky do 3 mm, plochy do 0,1 m2 v místnostech výšky do 3,80 m</t>
  </si>
  <si>
    <t>-1705459016</t>
  </si>
  <si>
    <t>209</t>
  </si>
  <si>
    <t>784161211</t>
  </si>
  <si>
    <t>Lokální vyrovnání podkladu sádrovou stěrkou, tloušťky do 3 mm, plochy přes 0,1 do 0,25 m2 v místnostech výšky do 3,80 m</t>
  </si>
  <si>
    <t>-317031349</t>
  </si>
  <si>
    <t>210</t>
  </si>
  <si>
    <t>784161221</t>
  </si>
  <si>
    <t>Lokální vyrovnání podkladu sádrovou stěrkou, tloušťky do 3 mm, plochy přes 0,25 do 0,5 m2 v místnostech výšky do 3,80 m</t>
  </si>
  <si>
    <t>1357119636</t>
  </si>
  <si>
    <t>211</t>
  </si>
  <si>
    <t>784161231</t>
  </si>
  <si>
    <t>Lokální vyrovnání podkladu sádrovou stěrkou, tloušťky do 3 mm, plochy přes 0,5 do 1,0 m2 v místnostech výšky do 3,80 m</t>
  </si>
  <si>
    <t>-1721632907</t>
  </si>
  <si>
    <t>212</t>
  </si>
  <si>
    <t>784161401</t>
  </si>
  <si>
    <t>Celoplošné vyrovnání podkladu sádrovou stěrkou, tloušťky do 3 mm vyhlazením v místnostech výšky do 3,80 m</t>
  </si>
  <si>
    <t>-1948831579</t>
  </si>
  <si>
    <t>"předpoklad 20%z malovaných ploch"0,2*malby</t>
  </si>
  <si>
    <t>213</t>
  </si>
  <si>
    <t>784181101</t>
  </si>
  <si>
    <t>Penetrace podkladu jednonásobná základní akrylátová v místnostech výšky do 3,80 m</t>
  </si>
  <si>
    <t>661881477</t>
  </si>
  <si>
    <t>214</t>
  </si>
  <si>
    <t>784191007</t>
  </si>
  <si>
    <t>Čištění vnitřních ploch hrubý úklid po provedení malířských prací omytím podlah</t>
  </si>
  <si>
    <t>-1566534054</t>
  </si>
  <si>
    <t>"úklid po malbách"187,5+1,8+1,7+26,5+28,4+20,6+45,5+1,7</t>
  </si>
  <si>
    <t>215</t>
  </si>
  <si>
    <t>784331001</t>
  </si>
  <si>
    <t>Malby protiplísňové dvojnásobné, bílé v místnostech výšky do 3,80 m</t>
  </si>
  <si>
    <t>-475064282</t>
  </si>
  <si>
    <t>216</t>
  </si>
  <si>
    <t>784331011</t>
  </si>
  <si>
    <t>Malby protiplísňové dvojnásobné, bílé Příplatek k cenám za provádění barevné malby tónované tónovacími prostředky</t>
  </si>
  <si>
    <t>-1150439754</t>
  </si>
  <si>
    <t>789</t>
  </si>
  <si>
    <t>Povrchové úpravy ocelových konstrukcí a technologických zařízení</t>
  </si>
  <si>
    <t>217</t>
  </si>
  <si>
    <t>789221112</t>
  </si>
  <si>
    <t>Provedení otryskání povrchů ocelových konstrukcí suché abrazivní tryskání třídy I stupeň zrezivění A, stupeň přípravy Sa 2½</t>
  </si>
  <si>
    <t>-1239661760</t>
  </si>
  <si>
    <t>"Osazení profilu L 70x7"2*(4*0,07)*4,85</t>
  </si>
  <si>
    <t>218</t>
  </si>
  <si>
    <t>789421213</t>
  </si>
  <si>
    <t>Provedení žárového stříkání ocelových konstrukcí zinkem, tloušťky 50 μm, třídy III (0,632 kg Zn/m2)</t>
  </si>
  <si>
    <t>-931640458</t>
  </si>
  <si>
    <t>219</t>
  </si>
  <si>
    <t>-1847018005</t>
  </si>
  <si>
    <t>220</t>
  </si>
  <si>
    <t>1557700921</t>
  </si>
  <si>
    <t>"průzkum kanalizačních tras  - sondy"12</t>
  </si>
  <si>
    <t>221</t>
  </si>
  <si>
    <t>1604589676</t>
  </si>
  <si>
    <t>222</t>
  </si>
  <si>
    <t>HZS1301</t>
  </si>
  <si>
    <t>Hodinové zúčtovací sazby profesí HSV provádění konstrukcí zedník</t>
  </si>
  <si>
    <t>201017296</t>
  </si>
  <si>
    <t>223</t>
  </si>
  <si>
    <t>HZS1311</t>
  </si>
  <si>
    <t>Hodinové zúčtovací sazby profesí HSV provádění konstrukcí omítkář</t>
  </si>
  <si>
    <t>627872184</t>
  </si>
  <si>
    <t>224</t>
  </si>
  <si>
    <t>HZS1321</t>
  </si>
  <si>
    <t>Hodinové zúčtovací sazby profesí HSV provádění konstrukcí betonář/železář</t>
  </si>
  <si>
    <t>650513240</t>
  </si>
  <si>
    <t>225</t>
  </si>
  <si>
    <t>HZS1341</t>
  </si>
  <si>
    <t>Hodinové zúčtovací sazby profesí HSV provádění konstrukcí lešenář</t>
  </si>
  <si>
    <t>798418472</t>
  </si>
  <si>
    <t>226</t>
  </si>
  <si>
    <t>HZS1411</t>
  </si>
  <si>
    <t>Hodinové zúčtovací sazby profesí HSV provádění konstrukcí inženýrských a dopravních staveb dlaždič</t>
  </si>
  <si>
    <t>-863177700</t>
  </si>
  <si>
    <t>227</t>
  </si>
  <si>
    <t>HZS2171</t>
  </si>
  <si>
    <t>Hodinové zúčtovací sazby profesí PSV provádění stavebních konstrukcí sádrokartonář</t>
  </si>
  <si>
    <t>-1116829976</t>
  </si>
  <si>
    <t>228</t>
  </si>
  <si>
    <t>HZS2311</t>
  </si>
  <si>
    <t>Hodinové zúčtovací sazby profesí PSV úpravy povrchů a podlahy malíř, natěrač, lakýrník</t>
  </si>
  <si>
    <t>27443034</t>
  </si>
  <si>
    <t>229</t>
  </si>
  <si>
    <t>HZS2321</t>
  </si>
  <si>
    <t>Hodinové zúčtovací sazby profesí PSV úpravy povrchů a podlahy obkladač</t>
  </si>
  <si>
    <t>-484289926</t>
  </si>
  <si>
    <t>2 - 1.NP</t>
  </si>
  <si>
    <t xml:space="preserve">    4 - Vodorovné konstrukce</t>
  </si>
  <si>
    <t xml:space="preserve">    727 - Zdravotechnika - požární ochrana</t>
  </si>
  <si>
    <t>Vodorovné konstrukce</t>
  </si>
  <si>
    <t>411388531</t>
  </si>
  <si>
    <t>Zabetonování otvorů ve stropech nebo v klenbách včetně lešení, bednění, odbednění a výztuže (materiál v ceně) ve stropech železobetonových, tvárnicových a prefabrikovaných</t>
  </si>
  <si>
    <t>-2145957829</t>
  </si>
  <si>
    <t>"Zaslepení prostupů"5*(0,3*0,05)</t>
  </si>
  <si>
    <t>953945231</t>
  </si>
  <si>
    <t>Kotvy mechanické s vyvrtáním otvoru do betonu, železobetonu nebo tvrdého kamene pro těžká kotvení, velikost M 12, délka 135 mm</t>
  </si>
  <si>
    <t>1184898365</t>
  </si>
  <si>
    <t>6*2</t>
  </si>
  <si>
    <t>972054241</t>
  </si>
  <si>
    <t>Vybourání otvorů ve stropech nebo klenbách železobetonových bez odstranění podlahy a násypu, plochy do 0,09 m2, tl. do 150 mm</t>
  </si>
  <si>
    <t>-1891875160</t>
  </si>
  <si>
    <t>-1846102364</t>
  </si>
  <si>
    <t>556219078</t>
  </si>
  <si>
    <t>"obnova potrubí"5</t>
  </si>
  <si>
    <t>721173403</t>
  </si>
  <si>
    <t>Potrubí z plastových trub PVC SN4 svodné (ležaté) DN 160</t>
  </si>
  <si>
    <t>1218203109</t>
  </si>
  <si>
    <t>"případná výměna"4*3,5</t>
  </si>
  <si>
    <t>"Obnova potrubí"1*3,5</t>
  </si>
  <si>
    <t>721173725</t>
  </si>
  <si>
    <t>Potrubí z plastových trub polyetylenové svařované připojovací DN 80</t>
  </si>
  <si>
    <t>-388556156</t>
  </si>
  <si>
    <t>"Příprava potrubí pro napojení Sprchy"2,5</t>
  </si>
  <si>
    <t>721290112</t>
  </si>
  <si>
    <t>Zkouška těsnosti kanalizace v objektech vodou DN 150 nebo DN 200</t>
  </si>
  <si>
    <t>-346832232</t>
  </si>
  <si>
    <t>721300912</t>
  </si>
  <si>
    <t>Pročištění svislých odpadů v jednom podlaží do DN 200</t>
  </si>
  <si>
    <t>337098956</t>
  </si>
  <si>
    <t>998721101</t>
  </si>
  <si>
    <t>Přesun hmot pro vnitřní kanalizace stanovený z hmotnosti přesunovaného materiálu vodorovná dopravní vzdálenost do 50 m v objektech výšky do 6 m</t>
  </si>
  <si>
    <t>-1060123180</t>
  </si>
  <si>
    <t>998721181</t>
  </si>
  <si>
    <t>Přesun hmot pro vnitřní kanalizace stanovený z hmotnosti přesunovaného materiálu Příplatek k ceně za přesun prováděný bez použití mechanizace pro jakoukoliv výšku objektu</t>
  </si>
  <si>
    <t>-437854851</t>
  </si>
  <si>
    <t>998721192</t>
  </si>
  <si>
    <t>Přesun hmot pro vnitřní kanalizace stanovený z hmotnosti přesunovaného materiálu Příplatek k ceně za zvětšený přesun přes vymezenou největší dopravní vzdálenost do 100 m</t>
  </si>
  <si>
    <t>1589858896</t>
  </si>
  <si>
    <t>-685082337</t>
  </si>
  <si>
    <t>"potrubí pro hadicový systém"1,3</t>
  </si>
  <si>
    <t>1406856391</t>
  </si>
  <si>
    <t>722174022</t>
  </si>
  <si>
    <t>Potrubí z plastových trubek z polypropylenu (PPR) svařovaných polyfuzně PN 20 (SDR 6) D 20 x 3,4</t>
  </si>
  <si>
    <t>1770311791</t>
  </si>
  <si>
    <t>722250133</t>
  </si>
  <si>
    <t>Požární příslušenství a armatury hydrantový systém s tvarově stálou hadicí celoplechový D 25 x 30 m</t>
  </si>
  <si>
    <t>1743920654</t>
  </si>
  <si>
    <t>-613876734</t>
  </si>
  <si>
    <t>1,3+2*2,5</t>
  </si>
  <si>
    <t>12485757</t>
  </si>
  <si>
    <t>-53286866</t>
  </si>
  <si>
    <t>1897347696</t>
  </si>
  <si>
    <t>727</t>
  </si>
  <si>
    <t>Zdravotechnika - požární ochrana</t>
  </si>
  <si>
    <t>727111204</t>
  </si>
  <si>
    <t>Protipožární trubní ucpávky předizolované kovové potrubí prostup stropem tloušťky 150 mm požární odolnost EI 60-120 D 33</t>
  </si>
  <si>
    <t>-27475183</t>
  </si>
  <si>
    <t>762085113</t>
  </si>
  <si>
    <t>Práce společné pro tesařské konstrukce montáž ocelových spojovacích prostředků (materiál ve specifikaci) svorníků, šroubů délky přes 300 do 450 mm</t>
  </si>
  <si>
    <t>701780739</t>
  </si>
  <si>
    <t>2*6</t>
  </si>
  <si>
    <t>311971030</t>
  </si>
  <si>
    <t>tyč závitová pozinkovaná 4.6 M12x 1000 mm</t>
  </si>
  <si>
    <t>-1544140725</t>
  </si>
  <si>
    <t>998762101</t>
  </si>
  <si>
    <t>Přesun hmot pro konstrukce tesařské stanovený z hmotnosti přesunovaného materiálu vodorovná dopravní vzdálenost do 50 m v objektech výšky do 6 m</t>
  </si>
  <si>
    <t>620258546</t>
  </si>
  <si>
    <t>998762181</t>
  </si>
  <si>
    <t>Přesun hmot pro konstrukce tesařské stanovený z hmotnosti přesunovaného materiálu Příplatek k cenám za přesun prováděný bez použití mechanizace pro jakoukoliv výšku objektu</t>
  </si>
  <si>
    <t>1769280875</t>
  </si>
  <si>
    <t>767995111</t>
  </si>
  <si>
    <t>Montáž ostatních atypických zámečnických konstrukcí hmotnosti do 5 kg</t>
  </si>
  <si>
    <t>-959824840</t>
  </si>
  <si>
    <t>"plech"12*(0,1*0,1)*78,5</t>
  </si>
  <si>
    <t>136112280</t>
  </si>
  <si>
    <t>plech tlustý hladký jakost S 235 JR, 10x1000x2000 mm</t>
  </si>
  <si>
    <t>1166812194</t>
  </si>
  <si>
    <t>9,42*0,001 'Přepočtené koeficientem množství</t>
  </si>
  <si>
    <t>767995112</t>
  </si>
  <si>
    <t>Montáž ostatních atypických zámečnických konstrukcí hmotnosti přes 5 do 10 kg</t>
  </si>
  <si>
    <t>-687810725</t>
  </si>
  <si>
    <t>"Osazení profilu L 120x80x8mm dl. 500mm"12,2*(0,5*6)</t>
  </si>
  <si>
    <t>130105280</t>
  </si>
  <si>
    <t>úhelník ocelový nerovnostranný, v jakosti 11 375, 120 x 80 x 8 mm</t>
  </si>
  <si>
    <t>327125027</t>
  </si>
  <si>
    <t>36,6*0,001 'Přepočtené koeficientem množství</t>
  </si>
  <si>
    <t>1048788933</t>
  </si>
  <si>
    <t>-60646975</t>
  </si>
  <si>
    <t>-1416395914</t>
  </si>
  <si>
    <t>-1716060710</t>
  </si>
  <si>
    <t>"plech"12*(0,1*0,1)*2</t>
  </si>
  <si>
    <t>"Osazení profilu L 120x80x8mm dl. 500mm"(2*0,08+2*0,12)*(0,5*6)</t>
  </si>
  <si>
    <t>-1218317198</t>
  </si>
  <si>
    <t>2110039235</t>
  </si>
  <si>
    <t>"úprava rozvodů pro případnou výměnu PVC potrubí"2*4</t>
  </si>
  <si>
    <t>HZS2491</t>
  </si>
  <si>
    <t>Hodinové zúčtovací sazby profesí PSV zednické výpomoci a pomocné práce PSV dělník zednických výpomocí</t>
  </si>
  <si>
    <t>-1492134648</t>
  </si>
  <si>
    <t>"začištění"1*4</t>
  </si>
  <si>
    <t>HZS2492</t>
  </si>
  <si>
    <t>Hodinové zúčtovací sazby profesí PSV zednické výpomoci a pomocné práce PSV pomocný dělník PSV</t>
  </si>
  <si>
    <t>-1229094879</t>
  </si>
  <si>
    <t>003 - komunikace a opěrná zeď</t>
  </si>
  <si>
    <t xml:space="preserve">    5 - Komunikace pozemní</t>
  </si>
  <si>
    <t xml:space="preserve">    8 - Trubní vedení</t>
  </si>
  <si>
    <t>122201101</t>
  </si>
  <si>
    <t>Odkopávky a prokopávky nezapažené s přehozením výkopku na vzdálenost do 3 m nebo s naložením na dopravní prostředek v hornině tř. 3 do 100 m3</t>
  </si>
  <si>
    <t>-280801487</t>
  </si>
  <si>
    <t>"pod novou komunikaci a zpevněné plochy"</t>
  </si>
  <si>
    <t>0,5*(22,795*5,15+(1,22+4,105)*5,15)</t>
  </si>
  <si>
    <t>Pro opěrnou zeď - průměrná plocha výkopu</t>
  </si>
  <si>
    <t>2,5*16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</si>
  <si>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</si>
  <si>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</si>
  <si>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53880262</t>
  </si>
  <si>
    <t>132201209</t>
  </si>
  <si>
    <t>Hloubení zapažených i nezapažených rýh šířky přes 600 do 2 000 mm s urovnáním dna do předepsaného profilu a spádu v hornině tř. 3 Příplatek k cenám za lepivost horniny tř. 3</t>
  </si>
  <si>
    <t>-338257429</t>
  </si>
  <si>
    <t>"Pas pro opěrou zeď"</t>
  </si>
  <si>
    <t>0,4*0,9*16</t>
  </si>
  <si>
    <t>133202011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</si>
  <si>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</si>
  <si>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355722751</t>
  </si>
  <si>
    <t>"Výkop pro šachtu + Lalop"1,2*(1,5*3)</t>
  </si>
  <si>
    <t>"Šachata vpusť"1,2*1,2*2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</si>
  <si>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</si>
  <si>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</si>
  <si>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-1052155937</t>
  </si>
  <si>
    <t>"Vnitrostaveništní"(112,409+5,76)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</si>
  <si>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</si>
  <si>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</si>
  <si>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-1334485966</t>
  </si>
  <si>
    <t>"Deponie"(112,409+5,76)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</si>
  <si>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</si>
  <si>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</si>
  <si>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1254579005</t>
  </si>
  <si>
    <t>"skládka"(112,409+5,76)</t>
  </si>
  <si>
    <t>167101102</t>
  </si>
  <si>
    <t>Nakládání, skládání a překládání neulehlého výkopku nebo sypaniny nakládání, množství přes 100 m3, z hornin tř. 1 až 4</t>
  </si>
  <si>
    <t>-1107728790</t>
  </si>
  <si>
    <t>(112,409+5,76)</t>
  </si>
  <si>
    <t>171151101</t>
  </si>
  <si>
    <t>Hutnění boků násypů z hornin soudržných a sypkých pro jakýkoliv sklon, délku a míru zhutnění svahu</t>
  </si>
  <si>
    <t>455221323</t>
  </si>
  <si>
    <t>(22,795*5,15+(1,22+4,105)*5,15)</t>
  </si>
  <si>
    <t>0,75*16</t>
  </si>
  <si>
    <t>171201201</t>
  </si>
  <si>
    <t>Uložení sypaniny na skládky</t>
  </si>
  <si>
    <t>-411137098</t>
  </si>
  <si>
    <t>171201211</t>
  </si>
  <si>
    <t>Uložení sypaniny poplatek za uložení sypaniny na skládce (skládkovné)</t>
  </si>
  <si>
    <t>730192679</t>
  </si>
  <si>
    <t>1,7*(112,409+5,76)</t>
  </si>
  <si>
    <t>171203111</t>
  </si>
  <si>
    <t>Uložení výkopku bez zhutnění s hrubým rozhrnutím v rovině nebo na svahu do 1:5</t>
  </si>
  <si>
    <t>-126256516</t>
  </si>
  <si>
    <t>"Zatravňovací tvárnice"33,478*0,25</t>
  </si>
  <si>
    <t>"Ostatní terní úpravy"1,25*16*0,25</t>
  </si>
  <si>
    <t>103641000</t>
  </si>
  <si>
    <t>zemina pro terénní úpravy - tříděná</t>
  </si>
  <si>
    <t>1046581425</t>
  </si>
  <si>
    <t>0,5*53,478*1,65*0,25</t>
  </si>
  <si>
    <t>103641010</t>
  </si>
  <si>
    <t>zemina pro terénní úpravy -  ornice</t>
  </si>
  <si>
    <t>2059155965</t>
  </si>
  <si>
    <t>174101101</t>
  </si>
  <si>
    <t>Zásyp sypaninou z jakékoliv horniny s uložením výkopku ve vrstvách se zhutněním jam, šachet, rýh nebo kolem objektů v těchto vykopávkách</t>
  </si>
  <si>
    <t>-1344641437</t>
  </si>
  <si>
    <t>1,5*16</t>
  </si>
  <si>
    <t>181151114</t>
  </si>
  <si>
    <t>Úprava zrnitosti zemin pláně rozpojením balvanů v rovině nebo ve svahu sklonu do 1 : 5 při souvislé ploše do 500 m2 v hornině tř. 1 až 4, tl. vrstvy přes 200 do 250 mm</t>
  </si>
  <si>
    <t>-193762781</t>
  </si>
  <si>
    <t>"Zatravňovací tvárnice"33,478</t>
  </si>
  <si>
    <t>"Ostatní terní úpravy"1,25*16</t>
  </si>
  <si>
    <t>181411131</t>
  </si>
  <si>
    <t>Založení trávníku na půdě předem připravené plochy do 1000 m2 výsevem včetně utažení parkového v rovině nebo na svahu do 1:5</t>
  </si>
  <si>
    <t>-1071112882</t>
  </si>
  <si>
    <t>005724100</t>
  </si>
  <si>
    <t>osivo směs travní parková</t>
  </si>
  <si>
    <t>-1989437444</t>
  </si>
  <si>
    <t>53,478*0,15 'Přepočtené koeficientem množství</t>
  </si>
  <si>
    <t>181951102</t>
  </si>
  <si>
    <t>Úprava pláně vyrovnáním výškových rozdílů v hornině tř. 1 až 4 se zhutněním</t>
  </si>
  <si>
    <t>-1590051495</t>
  </si>
  <si>
    <t>-1976971708</t>
  </si>
  <si>
    <t>0,1*0,9*16</t>
  </si>
  <si>
    <t>274322511</t>
  </si>
  <si>
    <t>Základy z betonu železového (bez výztuže) pasy z betonu se zvýšenými nároky na prostředí tř. C 25/30</t>
  </si>
  <si>
    <t>1885748835</t>
  </si>
  <si>
    <t>278361101</t>
  </si>
  <si>
    <t>Výztuž základu (podezdívky) betonového z betonářské oceli 10 505 (R) nebo BSt 500</t>
  </si>
  <si>
    <t>1709473933</t>
  </si>
  <si>
    <t>"4*D12"4*16*0,888/1000</t>
  </si>
  <si>
    <t>"třmínky D6/500m"32*(2*0,3+2*0,7)*0,222/1000</t>
  </si>
  <si>
    <t>279113154</t>
  </si>
  <si>
    <t>Základové zdi z tvárnic ztraceného bednění včetně výplně z betonu bez zvláštních nároků na vliv prostředí třídy C 25/30, tloušťky zdiva přes 250 do 300 mm</t>
  </si>
  <si>
    <t>-452943922</t>
  </si>
  <si>
    <t>35,125</t>
  </si>
  <si>
    <t>279311811</t>
  </si>
  <si>
    <t>Základové zdi z betonu prostého bez zvláštních nároků na vliv prostředí tř. C 12/15</t>
  </si>
  <si>
    <t>1644186199</t>
  </si>
  <si>
    <t>"obetonování sorbční vpusti"0,15*1,5*(2*1,2+2*1,5)+0,15*1,2*1,5</t>
  </si>
  <si>
    <t>348272515</t>
  </si>
  <si>
    <t>Ploty z tvárnic betonových plotová stříška lepená mrazuvzdorným lepidlem z tvarovek hladkých nebo štípaných, sedlového tvaru přírodních, tloušťka zdiva 295 mm</t>
  </si>
  <si>
    <t>1465328205</t>
  </si>
  <si>
    <t>386130102</t>
  </si>
  <si>
    <t>Montáž odlučovačů ropných látek polyetylenových, průtoku 6 l/s</t>
  </si>
  <si>
    <t>669588267</t>
  </si>
  <si>
    <t>562415000</t>
  </si>
  <si>
    <t>odlučovač ropných látek plastový (PP), průtok max 4 l/s, plocha do 300 m2 s mříží do 3,5 t</t>
  </si>
  <si>
    <t>-1494136845</t>
  </si>
  <si>
    <t>Komunikace pozemní</t>
  </si>
  <si>
    <t>564750113</t>
  </si>
  <si>
    <t>Podklad nebo kryt z kameniva hrubého drceného vel. 16-32 mm s rozprostřením a zhutněním, po zhutnění tl. 170 mm</t>
  </si>
  <si>
    <t>-1847393745</t>
  </si>
  <si>
    <t>5,15*22,795</t>
  </si>
  <si>
    <t>564851111</t>
  </si>
  <si>
    <t>Podklad ze štěrkodrti ŠD s rozprostřením a zhutněním, po zhutnění tl. 150 mm</t>
  </si>
  <si>
    <t>-287469430</t>
  </si>
  <si>
    <t>593531211</t>
  </si>
  <si>
    <t>Kladení dlažby z plastových vegetačních tvárnic komunikací pro pěší s vyrovnávací vrstvou z kameniva tl. do 20 mm a s vyplněním vegetačních otvorů bez zámku tl. do 60 mm, pro plochy do 50 m2</t>
  </si>
  <si>
    <t>1592970975</t>
  </si>
  <si>
    <t>(1,22+4,105)*5,15/cos 35</t>
  </si>
  <si>
    <t>562451420</t>
  </si>
  <si>
    <t>dlažba zatravňovací recyklovaný PE, 50 x 50 x 4 cm nosnost 300 t/m2</t>
  </si>
  <si>
    <t>-1223884271</t>
  </si>
  <si>
    <t>33,478*1,05 'Přepočtené koeficientem množství</t>
  </si>
  <si>
    <t>596212212</t>
  </si>
  <si>
    <t>Kladení dlažby z betonových zámkových dlaždic pozemních komunikací s ložem z kameniva těženého nebo drceného tl. do 50 mm, s vyplněním spár, s dvojitým hutněním vibrováním a se smetením přebytečného materiálu na krajnici tl. 80 mm skupiny A, pro plochy přes 100 do 300 m2</t>
  </si>
  <si>
    <t>183943906</t>
  </si>
  <si>
    <t>592450380</t>
  </si>
  <si>
    <t>dlažba zámková profilová základní 20x16,5x6 cm přírodní</t>
  </si>
  <si>
    <t>1790280294</t>
  </si>
  <si>
    <t>117,394*1,05 'Přepočtené koeficientem množství</t>
  </si>
  <si>
    <t>635111142</t>
  </si>
  <si>
    <t>Násyp ze štěrkopísku, písku nebo kameniva pod podlahy s udusáním a urovnáním povrchu z kameniva hrubého 16-32</t>
  </si>
  <si>
    <t>1045821560</t>
  </si>
  <si>
    <t>"Případná stabilizace pod opěrnou zeď tl. 250mm"0,25*0,9*16</t>
  </si>
  <si>
    <t>637211311</t>
  </si>
  <si>
    <t>Okapový chodník z dlaždic betonových vymývaných s vyplněním spár drobným kamenivem, tl. dlaždic 50 mm do cementové malty MC-10</t>
  </si>
  <si>
    <t>-2045637584</t>
  </si>
  <si>
    <t>0,5*5,322/cos 35</t>
  </si>
  <si>
    <t>Trubní vedení</t>
  </si>
  <si>
    <t>894812200</t>
  </si>
  <si>
    <t>Revizní a čistící šachta z polypropylenu PP pro hladké trouby DN 425 šachtové dno (DN šachty / DN trubního vedení) DN 425/150 Revizní a čistící šachta z PP šachtové dno DN 425/150 bezodtokové</t>
  </si>
  <si>
    <t>906603918</t>
  </si>
  <si>
    <t>286617890</t>
  </si>
  <si>
    <t>koš kalový ocelový pro silniční vpusť 425 vč. madla</t>
  </si>
  <si>
    <t>-388645251</t>
  </si>
  <si>
    <t>894812233</t>
  </si>
  <si>
    <t>Revizní a čistící šachta z polypropylenu PP pro hladké trouby DN 425 roura šachtová korugovaná bez hrdla, světlé hloubky 3000 mm</t>
  </si>
  <si>
    <t>109200151</t>
  </si>
  <si>
    <t>894812249</t>
  </si>
  <si>
    <t>Revizní a čistící šachta z polypropylenu PP pro hladké trouby DN 425 roura šachtová korugovaná Příplatek k cenám 2231 - 2242 za uříznutí šachtové roury</t>
  </si>
  <si>
    <t>-1855336006</t>
  </si>
  <si>
    <t>894812268</t>
  </si>
  <si>
    <t>Revizní a čistící šachta z polypropylenu PP pro hladké trouby DN 425 mříž do teleskopu (pro zatížení) kruhová (12,5 t)</t>
  </si>
  <si>
    <t>-440048662</t>
  </si>
  <si>
    <t>894812313</t>
  </si>
  <si>
    <t>Revizní a čistící šachta z polypropylenu PP pro hladké trouby DN 600 šachtové dno (DN šachty / DN trubního vedení) DN 600/160 s přítokem tvaru T</t>
  </si>
  <si>
    <t>-714491621</t>
  </si>
  <si>
    <t>894812332</t>
  </si>
  <si>
    <t>Revizní a čistící šachta z polypropylenu PP pro hladké trouby DN 600 roura šachtová korugovaná, světlé hloubky 2 000 mm</t>
  </si>
  <si>
    <t>1255933901</t>
  </si>
  <si>
    <t>894812339</t>
  </si>
  <si>
    <t>Revizní a čistící šachta z polypropylenu PP pro hladké trouby DN 600 Příplatek k cenám 2331 - 2334 za uříznutí šachtové roury</t>
  </si>
  <si>
    <t>-851415183</t>
  </si>
  <si>
    <t>894812357</t>
  </si>
  <si>
    <t>Revizní a čistící šachta z polypropylenu PP pro hladké trouby DN 600 poklop (mříž) litinový pro zatížení od 1,5 t do 12,5 t s teleskopickým adaptérem</t>
  </si>
  <si>
    <t>-1338368588</t>
  </si>
  <si>
    <t>916131213</t>
  </si>
  <si>
    <t>Osazení silničního obrubníku betonového se zřízením lože, s vyplněním a zatřením spár cementovou maltou stojatého s boční opěrou z betonu prostého tř. C 12/15, do lože z betonu prostého téže značky</t>
  </si>
  <si>
    <t>-1278465078</t>
  </si>
  <si>
    <t>11+5,15</t>
  </si>
  <si>
    <t>592174650</t>
  </si>
  <si>
    <t>obrubník betonový silniční vibrolisovaný 100x15x25 cm</t>
  </si>
  <si>
    <t>-1435293155</t>
  </si>
  <si>
    <t>16,15*1,05 'Přepočtené koeficientem množství</t>
  </si>
  <si>
    <t>711112001</t>
  </si>
  <si>
    <t>Provedení izolace proti zemní vlhkosti natěradly a tmely za studena na ploše svislé S nátěrem penetračním</t>
  </si>
  <si>
    <t>543509345</t>
  </si>
  <si>
    <t>16,000*2,5</t>
  </si>
  <si>
    <t>-635826061</t>
  </si>
  <si>
    <t>40*0,35 'Přepočtené koeficientem množství</t>
  </si>
  <si>
    <t>711142559</t>
  </si>
  <si>
    <t>Provedení izolace proti zemní vlhkosti pásy přitavením NAIP na ploše svislé S</t>
  </si>
  <si>
    <t>-659417282</t>
  </si>
  <si>
    <t>16*2,5</t>
  </si>
  <si>
    <t>931410727</t>
  </si>
  <si>
    <t>40*1,2 'Přepočtené koeficientem množství</t>
  </si>
  <si>
    <t>711161307</t>
  </si>
  <si>
    <t>Izolace proti zemní vlhkosti nopovými foliemi základů nebo stěn pro běžné podmínky tloušťky 0,5 mm, šířky 1,5 m</t>
  </si>
  <si>
    <t>1912383884</t>
  </si>
  <si>
    <t>711161308</t>
  </si>
  <si>
    <t>Izolace proti zemní vlhkosti nopovými foliemi základů nebo stěn pro běžné podmínky tloušťky 0,5 mm, šířky 2,0 m</t>
  </si>
  <si>
    <t>666331788</t>
  </si>
  <si>
    <t>2*16</t>
  </si>
  <si>
    <t>711161571</t>
  </si>
  <si>
    <t xml:space="preserve">Izolace nopovými foliemi ukončení izolace zakončovací profil </t>
  </si>
  <si>
    <t>-224006197</t>
  </si>
  <si>
    <t>-1439079387</t>
  </si>
  <si>
    <t>-1360017492</t>
  </si>
  <si>
    <t>-1370255776</t>
  </si>
  <si>
    <t>2112762436</t>
  </si>
  <si>
    <t>2*1,75+5+1,25</t>
  </si>
  <si>
    <t>-568432591</t>
  </si>
  <si>
    <t>1400983313</t>
  </si>
  <si>
    <t>-945195579</t>
  </si>
  <si>
    <t>HZS1211</t>
  </si>
  <si>
    <t>Hodinové zúčtovací sazby profesí HSV zemní a pomocné práce kopáč nekvalifikovaný</t>
  </si>
  <si>
    <t>-927180561</t>
  </si>
  <si>
    <t>HZS1212</t>
  </si>
  <si>
    <t>Hodinové zúčtovací sazby profesí HSV zemní a pomocné práce kopáč</t>
  </si>
  <si>
    <t>513229758</t>
  </si>
  <si>
    <t>1075778268</t>
  </si>
  <si>
    <t>-1980706441</t>
  </si>
  <si>
    <t>SO 02 - Demolice západní části objektu</t>
  </si>
  <si>
    <t>001 - Demolice</t>
  </si>
  <si>
    <t>-1933295733</t>
  </si>
  <si>
    <t>"Lešení pro postupnou demolici objektu"16,27*13,02</t>
  </si>
  <si>
    <t>952902131</t>
  </si>
  <si>
    <t>Čištění budov při provádění oprav a udržovacích prací podlah drsných nebo chodníků omytím</t>
  </si>
  <si>
    <t>-948588643</t>
  </si>
  <si>
    <t>"úklid staveništní prostoru po demolici objektu"16,27*13,02</t>
  </si>
  <si>
    <t>952902151</t>
  </si>
  <si>
    <t>Čištění budov při provádění oprav a udržovacích prací podlah drsných nebo chodníků splachováním vodou</t>
  </si>
  <si>
    <t>-2023705640</t>
  </si>
  <si>
    <t>981011713</t>
  </si>
  <si>
    <t>Demolice budov postupným rozebíráním z monolitického nebo montovaného železobetonového skeletu včetně výplňového zdiva, s podílem konstrukcí přes 15 do 20 %</t>
  </si>
  <si>
    <t>1923246275</t>
  </si>
  <si>
    <t>Poznámka k položce:
Demolice poddružných prvků stavby např. okna, vnitřní příčky, krytina...</t>
  </si>
  <si>
    <t>"komplexní demolice části objektu dle PD - SO 02 - 40% objektu"0,4*(4,22*(16,27*13,02))</t>
  </si>
  <si>
    <t>981013713</t>
  </si>
  <si>
    <t>Demolice budov těžkými mechanizačními prostředky z monolitického nebo montovaného železobetonového skeletu včetně výplňového zdiva, s podílem konstrukcí přes 15 do 20 %</t>
  </si>
  <si>
    <t>-1871616486</t>
  </si>
  <si>
    <t>Poznámka k položce:
Bourání hlavní nosné konstrukce, monolitu, základů atd...</t>
  </si>
  <si>
    <t>"komplexní demolice části objektu dle PD - SO 02 - 60% objektu"0,6*(4,22*(16,27*13,02))</t>
  </si>
  <si>
    <t>997006511</t>
  </si>
  <si>
    <t>Vodorovná doprava suti na skládku s naložením na dopravní prostředek a složením do 100 m</t>
  </si>
  <si>
    <t>-1928369593</t>
  </si>
  <si>
    <t>Poznámka k položce:
Vnitrostaveništní doprava suti</t>
  </si>
  <si>
    <t>997006512</t>
  </si>
  <si>
    <t>Vodorovná doprava suti na skládku s naložením na dopravní prostředek a složením přes 100 m do 1 km</t>
  </si>
  <si>
    <t>-851287088</t>
  </si>
  <si>
    <t>Poznámka k položce:
Odvoz suti na skládku - předpokládaná skládka Všebořice</t>
  </si>
  <si>
    <t>997006519</t>
  </si>
  <si>
    <t>Vodorovná doprava suti na skládku s naložením na dopravní prostředek a složením Příplatek k ceně za každý další i započatý 1 km</t>
  </si>
  <si>
    <t>-1667565776</t>
  </si>
  <si>
    <t>375,457*5 'Přepočtené koeficientem množství</t>
  </si>
  <si>
    <t>997006551</t>
  </si>
  <si>
    <t>Hrubé urovnání suti na skládce bez zhutnění</t>
  </si>
  <si>
    <t>-157433673</t>
  </si>
  <si>
    <t>-1643119109</t>
  </si>
  <si>
    <t>375,457*0,35 'Přepočtené koeficientem množství</t>
  </si>
  <si>
    <t>-1613011123</t>
  </si>
  <si>
    <t>-687659759</t>
  </si>
  <si>
    <t>375,457*0,05 'Přepočtené koeficientem množství</t>
  </si>
  <si>
    <t>997013804</t>
  </si>
  <si>
    <t>Poplatek za uložení stavebního odpadu na skládce (skládkovné) ze skla</t>
  </si>
  <si>
    <t>1660131542</t>
  </si>
  <si>
    <t>375,457*0,025 'Přepočtené koeficientem množství</t>
  </si>
  <si>
    <t>-1213928341</t>
  </si>
  <si>
    <t>997013814</t>
  </si>
  <si>
    <t>Poplatek za uložení stavebního odpadu na skládce (skládkovné) z izolačních materiálů</t>
  </si>
  <si>
    <t>297962003</t>
  </si>
  <si>
    <t>997013821</t>
  </si>
  <si>
    <t>Poplatek za uložení stavebního odpadu na skládce (skládkovné) s obsahem azbestu</t>
  </si>
  <si>
    <t>-1372829987</t>
  </si>
  <si>
    <t>77219662</t>
  </si>
  <si>
    <t>375,457*0,1 'Přepočtené koeficientem množství</t>
  </si>
  <si>
    <t>1680800232</t>
  </si>
  <si>
    <t>-697587105</t>
  </si>
  <si>
    <t>HZS4112</t>
  </si>
  <si>
    <t>Hodinové zúčtovací sazby ostatních profesí obsluha stavebních strojů a zařízení řidič speciálních vozidel</t>
  </si>
  <si>
    <t>1853792796</t>
  </si>
  <si>
    <t>HZS4121</t>
  </si>
  <si>
    <t>Hodinové zúčtovací sazby ostatních profesí obsluha stavebních strojů a zařízení obsluha strojů</t>
  </si>
  <si>
    <t>2064724730</t>
  </si>
  <si>
    <t>075603000</t>
  </si>
  <si>
    <t>Provozní vlivy ochranná pásma jiná</t>
  </si>
  <si>
    <t>1988583180</t>
  </si>
  <si>
    <t>Poznámka k položce:
Zajištění snížené prašnosti při demolici objektu. např. Kropením</t>
  </si>
  <si>
    <t>"komplexní demolice části objektu dle PD - SO 02"4,22*(16,27*13,02)</t>
  </si>
  <si>
    <t>malba</t>
  </si>
  <si>
    <t>51,132</t>
  </si>
  <si>
    <t>úprava_HTÚ</t>
  </si>
  <si>
    <t>211,835</t>
  </si>
  <si>
    <t>002 - Úprava terénu a stavební úpravy</t>
  </si>
  <si>
    <t xml:space="preserve">    712 - Povlakové krytiny</t>
  </si>
  <si>
    <t xml:space="preserve">    751 - Vzduchotechnika</t>
  </si>
  <si>
    <t>-495672619</t>
  </si>
  <si>
    <t>"doplnění terénu po demolici"úprava_HTÚ*0,25</t>
  </si>
  <si>
    <t>-1414496941</t>
  </si>
  <si>
    <t>0,5*(úprava_HTÚ*0,25)*1,65</t>
  </si>
  <si>
    <t>-775855114</t>
  </si>
  <si>
    <t>-81056695</t>
  </si>
  <si>
    <t>181301103</t>
  </si>
  <si>
    <t>Rozprostření a urovnání ornice v rovině nebo ve svahu sklonu do 1:5 při souvislé ploše do 500 m2, tl. vrstvy přes 150 do 200 mm</t>
  </si>
  <si>
    <t>931907332</t>
  </si>
  <si>
    <t>-232093184</t>
  </si>
  <si>
    <t>1405971397</t>
  </si>
  <si>
    <t>211,835*0,15 'Přepočtené koeficientem množství</t>
  </si>
  <si>
    <t>-667117972</t>
  </si>
  <si>
    <t>16,27*13,02</t>
  </si>
  <si>
    <t>215901101</t>
  </si>
  <si>
    <t>Zhutnění podloží pod násypy z rostlé horniny tř. 1 až 4 z hornin soudružných do 92 % PS a nesoudržných sypkých relativní ulehlosti I(d) do 0,8</t>
  </si>
  <si>
    <t>-1901788330</t>
  </si>
  <si>
    <t>311238131</t>
  </si>
  <si>
    <t>Zdivo nosné jednovrstvé z cihel děrovaných vnitřní zvukově izolační spojené na pero a drážku tl. zdiva 250 mm, pevnost cihel P10, P 15 na maltu MVC</t>
  </si>
  <si>
    <t>-1057605535</t>
  </si>
  <si>
    <t>12,3*4,1</t>
  </si>
  <si>
    <t>311238135</t>
  </si>
  <si>
    <t>Zdivo nosné jednovrstvé z cihel děrovaných vnitřní zvukově izolační spojené na pero a drážku tl. zdiva 300 mm, pevnost cihel P10, P15 na maltu MVC</t>
  </si>
  <si>
    <t>-254667203</t>
  </si>
  <si>
    <t>1,525*0,95</t>
  </si>
  <si>
    <t>612131121</t>
  </si>
  <si>
    <t>Podkladní a spojovací vrstva vnitřních omítaných ploch penetrace akrylát-silikonová nanášená ručně stěn</t>
  </si>
  <si>
    <t>-578865499</t>
  </si>
  <si>
    <t>12,3*4,1+4,387</t>
  </si>
  <si>
    <t>612321141</t>
  </si>
  <si>
    <t>Omítka vápenocementová vnitřních ploch nanášená ručně dvouvrstvá, tloušťky jádrové omítky do 10 mm a tloušťky štuku do 3 mm štuková svislých konstrukcí stěn</t>
  </si>
  <si>
    <t>286900321</t>
  </si>
  <si>
    <t>622131121</t>
  </si>
  <si>
    <t>Podkladní a spojovací vrstva vnějších omítaných ploch penetrace akrylát-silikonová nanášená ručně stěn</t>
  </si>
  <si>
    <t>1186956777</t>
  </si>
  <si>
    <t>12,3*4,1+6,41</t>
  </si>
  <si>
    <t>622321121</t>
  </si>
  <si>
    <t>Omítka vápenocementová vnějších ploch nanášená ručně jednovrstvá, tloušťky do 15 mm hladká stěn</t>
  </si>
  <si>
    <t>-454969135</t>
  </si>
  <si>
    <t>12,3*4,1+6,412</t>
  </si>
  <si>
    <t>631312131</t>
  </si>
  <si>
    <t>Doplnění dosavadních mazanin prostým betonem s dodáním hmot, bez potěru, plochy jednotlivě přes 1 m2 do 4 m2 a tl. přes 80 mm</t>
  </si>
  <si>
    <t>1891753839</t>
  </si>
  <si>
    <t>"doplnění podlahy"0,1*(4,452-(2*0,4*0,4))</t>
  </si>
  <si>
    <t>631312141</t>
  </si>
  <si>
    <t>Doplnění dosavadních mazanin prostým betonem s dodáním hmot, bez potěru, plochy jednotlivě rýh v dosavadních mazaninách</t>
  </si>
  <si>
    <t>-110472927</t>
  </si>
  <si>
    <t>"doplnění podlahy pod sbourání příčky"3,085*(0,075*0,075)</t>
  </si>
  <si>
    <t>953735111</t>
  </si>
  <si>
    <t>Odvětrání vodorovné na střechách, do izolačních násypů apod. troubami ukládanými na sraz, na maltové terče se zakrytím volných konců síťkami, z trub plastových, vnitřní průměr do 60 mm</t>
  </si>
  <si>
    <t>1515269639</t>
  </si>
  <si>
    <t>6*(0,45)</t>
  </si>
  <si>
    <t>-382067868</t>
  </si>
  <si>
    <t>712</t>
  </si>
  <si>
    <t>Povlakové krytiny</t>
  </si>
  <si>
    <t>712311101</t>
  </si>
  <si>
    <t>Provedení povlakové krytiny střech plochých do 10 st. natěradly a tmely za studena nátěrem lakem penetračním nebo asfaltovým</t>
  </si>
  <si>
    <t>-1594021082</t>
  </si>
  <si>
    <t>"atika - dočasné řešení"12,3*(0,3+0,5+1)</t>
  </si>
  <si>
    <t>-657043539</t>
  </si>
  <si>
    <t>22,14*0,3 'Přepočtené koeficientem množství</t>
  </si>
  <si>
    <t>712341559</t>
  </si>
  <si>
    <t>Provedení povlakové krytiny střech plochých do 10 st. pásy přitavením NAIP v plné ploše</t>
  </si>
  <si>
    <t>143541958</t>
  </si>
  <si>
    <t>628321340</t>
  </si>
  <si>
    <t>pás těžký asfaltovaný V60 S40</t>
  </si>
  <si>
    <t>-1358404774</t>
  </si>
  <si>
    <t>22,14*1,15 'Přepočtené koeficientem množství</t>
  </si>
  <si>
    <t>712964703</t>
  </si>
  <si>
    <t>Provedení povlakové krytiny střech fóliemi - ostatní práce zesílení koutů, rohů nebo hran fólií</t>
  </si>
  <si>
    <t>1370494690</t>
  </si>
  <si>
    <t>"Vnější hrany atiky"2*12,3</t>
  </si>
  <si>
    <t>712997001</t>
  </si>
  <si>
    <t>Provedení povlakové krytiny střech - ostatní práce přilepení klínů do asfaltu</t>
  </si>
  <si>
    <t>-1532291359</t>
  </si>
  <si>
    <t>"vnitřní kout atiky"12,3</t>
  </si>
  <si>
    <t>998712101</t>
  </si>
  <si>
    <t>Přesun hmot pro povlakové krytiny stanovený z hmotnosti přesunovaného materiálu vodorovná dopravní vzdálenost do 50 m v objektech výšky do 6 m</t>
  </si>
  <si>
    <t>146276760</t>
  </si>
  <si>
    <t>998712181</t>
  </si>
  <si>
    <t>Přesun hmot pro povlakové krytiny stanovený z hmotnosti přesunovaného materiálu Příplatek k cenám za přesun prováděný bez použití mechanizace pro jakoukoliv výšku objektu</t>
  </si>
  <si>
    <t>122199501</t>
  </si>
  <si>
    <t>998712192</t>
  </si>
  <si>
    <t>Přesun hmot pro povlakové krytiny stanovený z hmotnosti přesunovaného materiálu Příplatek k cenám za zvětšený přesun přes vymezenou největší dopravní vzdálenost do 100 m</t>
  </si>
  <si>
    <t>1545739143</t>
  </si>
  <si>
    <t>751</t>
  </si>
  <si>
    <t>751398011</t>
  </si>
  <si>
    <t>Montáž ostatních zařízení větrací mřížky na kruhové potrubí, průměru do 100 mm</t>
  </si>
  <si>
    <t>-2071632329</t>
  </si>
  <si>
    <t>"D20"6</t>
  </si>
  <si>
    <t>562456530</t>
  </si>
  <si>
    <t>mřížka větrací plast 50 bílá se síťovinou</t>
  </si>
  <si>
    <t>1981586613</t>
  </si>
  <si>
    <t>762342441</t>
  </si>
  <si>
    <t>Bednění a laťování montáž lišt trojúhelníkových nebo kontralatí</t>
  </si>
  <si>
    <t>1275041255</t>
  </si>
  <si>
    <t>"Ukončení"12,3</t>
  </si>
  <si>
    <t>605141140</t>
  </si>
  <si>
    <t>řezivo jehličnaté latě střešní impregnované dl 4 m</t>
  </si>
  <si>
    <t>-757179496</t>
  </si>
  <si>
    <t>12,3*0,0264 'Přepočtené koeficientem množství</t>
  </si>
  <si>
    <t>762395000</t>
  </si>
  <si>
    <t>Spojovací prostředky krovů, bednění a laťování, nadstřešních konstrukcí svory, prkna, hřebíky, pásová ocel, vruty</t>
  </si>
  <si>
    <t>988299338</t>
  </si>
  <si>
    <t>-1795834725</t>
  </si>
  <si>
    <t>230301268</t>
  </si>
  <si>
    <t>-1455760682</t>
  </si>
  <si>
    <t>0,3*(2*2,02+1,525)+(12,3*3,5+6,412)</t>
  </si>
  <si>
    <t>892995334</t>
  </si>
  <si>
    <t>197701405</t>
  </si>
  <si>
    <t>1285906881</t>
  </si>
  <si>
    <t>-1133131796</t>
  </si>
  <si>
    <t>784221101</t>
  </si>
  <si>
    <t>Malby z malířských směsí otěruvzdorných za sucha dvojnásobné, bílé za sucha otěruvzdorné dobře v místnostech výšky do 3,80 m</t>
  </si>
  <si>
    <t>-420317515</t>
  </si>
  <si>
    <t>Malba</t>
  </si>
  <si>
    <t>784221153</t>
  </si>
  <si>
    <t>Malby z malířských směsí otěruvzdorných za sucha Příplatek k cenám dvojnásobných maleb na tónovacích automatech, v odstínu středně sytém</t>
  </si>
  <si>
    <t>277298971</t>
  </si>
  <si>
    <t>-449178764</t>
  </si>
  <si>
    <t>-312494</t>
  </si>
  <si>
    <t>-147982601</t>
  </si>
  <si>
    <t>-1503863150</t>
  </si>
  <si>
    <t>HZS2161</t>
  </si>
  <si>
    <t>Hodinové zúčtovací sazby profesí PSV provádění stavebních konstrukcí izolatér</t>
  </si>
  <si>
    <t>-813954481</t>
  </si>
  <si>
    <t>-1326168197</t>
  </si>
  <si>
    <t>JP_NOP_02</t>
  </si>
  <si>
    <t>7,411</t>
  </si>
  <si>
    <t>JP_NOP_03</t>
  </si>
  <si>
    <t>9,836</t>
  </si>
  <si>
    <t>JP_NOP_04</t>
  </si>
  <si>
    <t>7,348</t>
  </si>
  <si>
    <t>JP_NOP_05</t>
  </si>
  <si>
    <t>10,814</t>
  </si>
  <si>
    <t>JP_NOP_06</t>
  </si>
  <si>
    <t>17,605</t>
  </si>
  <si>
    <t>JP_NOP_07</t>
  </si>
  <si>
    <t>3,446</t>
  </si>
  <si>
    <t>JP_NOP_08</t>
  </si>
  <si>
    <t>91,78</t>
  </si>
  <si>
    <t>SO 03 - Úprava fasády objektu včetně oken a střechy</t>
  </si>
  <si>
    <t>JP_NOP_12</t>
  </si>
  <si>
    <t>4,309</t>
  </si>
  <si>
    <t>JP_ON</t>
  </si>
  <si>
    <t>18,762</t>
  </si>
  <si>
    <t>001 - Zateplení obálky objektu + Výměna Výplní</t>
  </si>
  <si>
    <t>nater_767</t>
  </si>
  <si>
    <t>10,36</t>
  </si>
  <si>
    <t>SP_NOP_01</t>
  </si>
  <si>
    <t>12,639</t>
  </si>
  <si>
    <t>SP_NOP_02</t>
  </si>
  <si>
    <t>16,093</t>
  </si>
  <si>
    <t>SP_NOP_07</t>
  </si>
  <si>
    <t>11,822</t>
  </si>
  <si>
    <t>SP_NOP_08</t>
  </si>
  <si>
    <t>85,779</t>
  </si>
  <si>
    <t>SP_ON</t>
  </si>
  <si>
    <t>15,677</t>
  </si>
  <si>
    <t>VP_NOP_01</t>
  </si>
  <si>
    <t>1,644</t>
  </si>
  <si>
    <t>VP_NOP_02</t>
  </si>
  <si>
    <t>3,291</t>
  </si>
  <si>
    <t>VP_NOP_07</t>
  </si>
  <si>
    <t>16,98</t>
  </si>
  <si>
    <t>VP_NOP_08</t>
  </si>
  <si>
    <t>35,835</t>
  </si>
  <si>
    <t>VP_NOP_12</t>
  </si>
  <si>
    <t>14,49</t>
  </si>
  <si>
    <t>VP_ON</t>
  </si>
  <si>
    <t>1,65</t>
  </si>
  <si>
    <t>ZP_NOP_01</t>
  </si>
  <si>
    <t>0,602</t>
  </si>
  <si>
    <t>ZP_NOP_09</t>
  </si>
  <si>
    <t>5,961</t>
  </si>
  <si>
    <t>ZP_NOP_10</t>
  </si>
  <si>
    <t>14,016</t>
  </si>
  <si>
    <t>ZP_NOP_11</t>
  </si>
  <si>
    <t>36,395</t>
  </si>
  <si>
    <t xml:space="preserve">    764 - Konstrukce klempířské</t>
  </si>
  <si>
    <t xml:space="preserve">    786 - Dokončovací práce - čalounické úpravy</t>
  </si>
  <si>
    <t>612131111</t>
  </si>
  <si>
    <t>Podkladní a spojovací vrstva vnitřních omítaných ploch polymercementový spojovací můstek nanášený ručně stěn</t>
  </si>
  <si>
    <t>1033312413</t>
  </si>
  <si>
    <t>"Jižní Pohled"JP_NOP_01+JP_NOP_02+JP_NOP_03</t>
  </si>
  <si>
    <t>"Severní Pohled"SP_NOP_01+SP_NOP_02</t>
  </si>
  <si>
    <t>"Východní Pohled"VP_NOP_01+VP_NOP_02</t>
  </si>
  <si>
    <t>"Západní Pohled"ZP_NOP_01</t>
  </si>
  <si>
    <t>100302911</t>
  </si>
  <si>
    <t>"F02"16*(2*2,08+1,525)</t>
  </si>
  <si>
    <t>"F03"2*(2*2,2+1,5)</t>
  </si>
  <si>
    <t>621325107</t>
  </si>
  <si>
    <t>Oprava vápenocementové omítky vnějších ploch stupně členitosti 1 hladké podhledů, v rozsahu opravované plochy přes 50 do 65%</t>
  </si>
  <si>
    <t>172045093</t>
  </si>
  <si>
    <t>Severní Pohled</t>
  </si>
  <si>
    <t>"NOP 01"0,776+7*0,9725+8*0,157+3,799</t>
  </si>
  <si>
    <t>"NOP 02"16,093</t>
  </si>
  <si>
    <t>"NOP 07"11,822</t>
  </si>
  <si>
    <t>"NOP 08"108,979-(8*2,9)</t>
  </si>
  <si>
    <t>49939346</t>
  </si>
  <si>
    <t>Celková plocha</t>
  </si>
  <si>
    <t>"Jižní Pohled"JP_NOP_01+JP_NOP_02+JP_NOP_03+JP_NOP_04+JP_NOP_05+JP_NOP_06+JP_NOP_07+JP_NOP_08+JP_NOP_12+JP_ON</t>
  </si>
  <si>
    <t>"Severní Pohled"SP_NOP_01+SP_NOP_02+SP_NOP_07+SP_NOP_08+SP_ON</t>
  </si>
  <si>
    <t>"Východní Pohled"VP_NOP_01+VP_NOP_02+VP_NOP_07+VP_NOP_08+VP_NOP_12+VP_ON</t>
  </si>
  <si>
    <t>"Západní Pohled"ZP_NOP_01+ZP_NOP_09+ZP_NOP_10+ZP_NOP_11</t>
  </si>
  <si>
    <t>Pod adhézní můstek</t>
  </si>
  <si>
    <t>622135001</t>
  </si>
  <si>
    <t>Vyrovnání nerovností podkladu vnějších omítaných ploch maltou, tloušťky do 10 mm vápenocementovou stěn</t>
  </si>
  <si>
    <t>18752556</t>
  </si>
  <si>
    <t>Výmětry jsou digitálné odměřeny z PD</t>
  </si>
  <si>
    <t>Jižní Pohled</t>
  </si>
  <si>
    <t>JP_NOP_01</t>
  </si>
  <si>
    <t>"NOP 01"3,36</t>
  </si>
  <si>
    <t>"NOP 02"7,411</t>
  </si>
  <si>
    <t>"NOP 03"9,836</t>
  </si>
  <si>
    <t>"NOP 04"0,624+6,724</t>
  </si>
  <si>
    <t>"NOP 05"1,251+9,563</t>
  </si>
  <si>
    <t>"NOP 06"17,605</t>
  </si>
  <si>
    <t>"NOP 07"3,446</t>
  </si>
  <si>
    <t>"NOP 08"117,88-(9*2,9)</t>
  </si>
  <si>
    <t>"NOP 12"2,499+1,81</t>
  </si>
  <si>
    <t>"Ostění a nadpraží"0,25*(2*(2*2,18+4,75)+9*(2*2,08+1,525)+4*(2*0,6*1,18))</t>
  </si>
  <si>
    <t>Mezisoučet_JP</t>
  </si>
  <si>
    <t>"Ostění a nadpraží"0,25*(8*(2*2,08+1,525)+8*(2*0,6*1,18)+(2*2,2+1,5))</t>
  </si>
  <si>
    <t>Mezisoučet_SP</t>
  </si>
  <si>
    <t>Východní Pohled</t>
  </si>
  <si>
    <t>"NOP 01"1,644</t>
  </si>
  <si>
    <t>"NOP 02"1,975+1,316</t>
  </si>
  <si>
    <t>"NOP 07"7,859+9,121</t>
  </si>
  <si>
    <t>"NOP 08"35,835</t>
  </si>
  <si>
    <t>"NOP 12"1,454+13,036</t>
  </si>
  <si>
    <t>"Ostění a nadpraží"0,25*(2*2,2*1,5)</t>
  </si>
  <si>
    <t>Mezisoučet_VP</t>
  </si>
  <si>
    <t>Západní pohled</t>
  </si>
  <si>
    <t>"NOP 01"0,602</t>
  </si>
  <si>
    <t>"NOP 09"5,961</t>
  </si>
  <si>
    <t>"NOP 10"14,016</t>
  </si>
  <si>
    <t>"NOP 11"36,395</t>
  </si>
  <si>
    <t>Mezisoučet_ZP</t>
  </si>
  <si>
    <t>622135091</t>
  </si>
  <si>
    <t>Vyrovnání nerovností podkladu vnějších omítaných ploch tmelem, tloušťky do 2 mm Příplatek k ceně za každých dalších 5 mm tloušťky podkladní vrstvy přes 10 mm maltou vápenocementovou stěn</t>
  </si>
  <si>
    <t>-763320361</t>
  </si>
  <si>
    <t>622142001</t>
  </si>
  <si>
    <t>Potažení vnějších ploch pletivem v ploše nebo pruzích, na plném podkladu sklovláknitým vtlačením do tmelu stěn</t>
  </si>
  <si>
    <t>584724462</t>
  </si>
  <si>
    <t>622143001</t>
  </si>
  <si>
    <t>Montáž omítkových profilů plastových nebo pozinkovaných, upevněných vtlačením do podkladní vrstvy nebo přibitím soklových</t>
  </si>
  <si>
    <t>799391143</t>
  </si>
  <si>
    <t>2*28,5+2*13,31</t>
  </si>
  <si>
    <t>590516550</t>
  </si>
  <si>
    <t>lišta soklová Al s okapničkou, zakládací U 18 cm, 0,95/200 cm</t>
  </si>
  <si>
    <t>-138688342</t>
  </si>
  <si>
    <t>83,62*1,05 'Přepočtené koeficientem množství</t>
  </si>
  <si>
    <t>-1911214512</t>
  </si>
  <si>
    <t>"Rohy objektu + ostatní"4*10+15</t>
  </si>
  <si>
    <t>-540860714</t>
  </si>
  <si>
    <t>55*1,05 'Přepočtené koeficientem množství</t>
  </si>
  <si>
    <t>622143004</t>
  </si>
  <si>
    <t xml:space="preserve">Montáž omítkových profilů plastových nebo pozinkovaných, upevněných vtlačením do podkladní vrstvy nebo přibitím začišťovacích samolepících </t>
  </si>
  <si>
    <t>-1224797971</t>
  </si>
  <si>
    <t>"Ostění a nadpraží"(2*(2*2,18+4,75)+9*(2*2,08+1,525)+4*(2*0,6+1,18))</t>
  </si>
  <si>
    <t>"Ostění a nadpraží"(8*(2*2,08+1,525)+8*(2*0,6+1,18)+(2*2,2+1,5))</t>
  </si>
  <si>
    <t>"Ostění a nadpraží"(2*2,2+1,5)</t>
  </si>
  <si>
    <t>590514760</t>
  </si>
  <si>
    <t>profil okenní začišťovací se sklovláknitou armovací tkaninou 9 mm/2,4 m</t>
  </si>
  <si>
    <t>-1710660848</t>
  </si>
  <si>
    <t>155,225*1,05 'Přepočtené koeficientem množství</t>
  </si>
  <si>
    <t>622211021</t>
  </si>
  <si>
    <t>Montáž kontaktního zateplení z polystyrenových desek nebo z kombinovaných desek na vnější stěny, tloušťky desek přes 80 do 120 mm</t>
  </si>
  <si>
    <t>1831369808</t>
  </si>
  <si>
    <t>"NOP 01 XPS 120mm"JP_NOP_01+SP_NOP_01+VP_NOP_01+ZP_NOP_01</t>
  </si>
  <si>
    <t>283764440</t>
  </si>
  <si>
    <t>deska z polystyrénu XPS, hrana rovná a strukturovaný povrch tl 120 mm</t>
  </si>
  <si>
    <t>-1757427450</t>
  </si>
  <si>
    <t>18,245*1,05 'Přepočtené koeficientem množství</t>
  </si>
  <si>
    <t>622211031</t>
  </si>
  <si>
    <t>Montáž kontaktního zateplení z polystyrenových desek nebo z kombinovaných desek na vnější stěny, tloušťky desek přes 120 do 160 mm</t>
  </si>
  <si>
    <t>-204538514</t>
  </si>
  <si>
    <t>"NOP 04 XPS 150mm"JP_NOP_04</t>
  </si>
  <si>
    <t>"NOP 09 XPS 150mm"ZP_NOP_09</t>
  </si>
  <si>
    <t>Mezisoučet_XPS</t>
  </si>
  <si>
    <t>"NOP 03 EPS 150mm"JP_NOP_03</t>
  </si>
  <si>
    <t>"NOP 08 EPS 150mm"JP_NOP_08+SP_NOP_08+VP_NOP_08</t>
  </si>
  <si>
    <t>"NOP 11 EPS 150mm"ZP_NOP_11</t>
  </si>
  <si>
    <t>Mezisoučet_EPS</t>
  </si>
  <si>
    <t>283764455</t>
  </si>
  <si>
    <t>deska z polystyrénu XPS, hrana rovná a strukturovaný povrch tl 150 mm</t>
  </si>
  <si>
    <t>1838972401</t>
  </si>
  <si>
    <t>13,309*1,05 'Přepočtené koeficientem množství</t>
  </si>
  <si>
    <t>283759815</t>
  </si>
  <si>
    <t>deska fasádní polystyrénová EPS 100 F 1000 x 500 x 150 mm</t>
  </si>
  <si>
    <t>1074786044</t>
  </si>
  <si>
    <t>259,625*1,05 'Přepočtené koeficientem množství</t>
  </si>
  <si>
    <t>622211041</t>
  </si>
  <si>
    <t>Montáž kontaktního zateplení z polystyrenových desek nebo z kombinovaných desek na vnější stěny, tloušťky desek přes 160 do 200 mm</t>
  </si>
  <si>
    <t>242590025</t>
  </si>
  <si>
    <t>"NOP 06 EPS 180mm"JP_NOP_06</t>
  </si>
  <si>
    <t>283759860</t>
  </si>
  <si>
    <t>deska fasádní polystyrénová EPS 100 F 1000 x 500 x 180 mm</t>
  </si>
  <si>
    <t>-941415549</t>
  </si>
  <si>
    <t>17,605*1,05 'Přepočtené koeficientem množství</t>
  </si>
  <si>
    <t>622212051</t>
  </si>
  <si>
    <t>Montáž kontaktního zateplení vnějšího ostění, nadpraží nebo parapetu z polystyrenových desek hloubky špalet přes 200 do 400 mm, tloušťky desek do 40 mm</t>
  </si>
  <si>
    <t>1935088007</t>
  </si>
  <si>
    <t>"Ostění a nadpraží + parapety"(2*(2*2,18+4,75)+9*(2*2,08+2*1,525)+4*(2*0,6+2*1,18))</t>
  </si>
  <si>
    <t>"Ostění a nadpraží + parapety"(8*(2*2,08+2*1,525)+8*(2*0,6+1,18)+(2*2,2+2*1,5))</t>
  </si>
  <si>
    <t>"Ostění a nadpraží + parapety"(2*2,2+2*1,5)</t>
  </si>
  <si>
    <t>283759440</t>
  </si>
  <si>
    <t>deska fasádní polystyrénová EPS 100 F 1000 x 500 x 40 mm</t>
  </si>
  <si>
    <t>2063425562</t>
  </si>
  <si>
    <t>155,225*0,3 'Přepočtené koeficientem množství</t>
  </si>
  <si>
    <t>283760120</t>
  </si>
  <si>
    <t>deska fasádní polystyrénová soklová  1250 x 600 x 40 mm</t>
  </si>
  <si>
    <t>-210733354</t>
  </si>
  <si>
    <t>"parapety"(9*(1,525)+4*(1,18))</t>
  </si>
  <si>
    <t>"parapety"(8*(1,525)+8*(1,18)+(1,5))</t>
  </si>
  <si>
    <t>"parapety"(1,5)</t>
  </si>
  <si>
    <t>43,085*0,3 'Přepočtené koeficientem množství</t>
  </si>
  <si>
    <t>622221031</t>
  </si>
  <si>
    <t>Montáž kontaktního zateplení z desek z minerální vlny s podélnou orientací vláken na vnější stěny, tloušťky desek přes 120 do 160 mm</t>
  </si>
  <si>
    <t>1718118659</t>
  </si>
  <si>
    <t>"NOP 02 Minerál 150mm"JP_NOP_02+SP_NOP_02+VP_NOP_02</t>
  </si>
  <si>
    <t>"NOP 07 Minerál 150mm"JP_NOP_07+SP_NOP_07+VP_NOP_07</t>
  </si>
  <si>
    <t>"NOP 10 Minerál 150mm"ZP_NOP_10</t>
  </si>
  <si>
    <t>631515315</t>
  </si>
  <si>
    <t>deska izolační minerální kontaktních fasád podélné vlákno λ-0.036 tl. 150 mm</t>
  </si>
  <si>
    <t>1870432326</t>
  </si>
  <si>
    <t>73,059*1,05 'Přepočtené koeficientem množství</t>
  </si>
  <si>
    <t>622221041</t>
  </si>
  <si>
    <t>Montáž kontaktního zateplení z desek z minerální vlny s podélnou orientací vláken na vnější stěny, tloušťky desek přes 160 mm</t>
  </si>
  <si>
    <t>876319637</t>
  </si>
  <si>
    <t>"NOP 05 Minerál 180mm"JP_NOP_05</t>
  </si>
  <si>
    <t>631515390</t>
  </si>
  <si>
    <t>deska izolační minerální kontaktních fasád podélné vlákno λ-0.036 tl. 180 mm</t>
  </si>
  <si>
    <t>-605787717</t>
  </si>
  <si>
    <t>10,814*1,05 'Přepočtené koeficientem množství</t>
  </si>
  <si>
    <t>622251101</t>
  </si>
  <si>
    <t>Montáž kontaktního zateplení Příplatek k cenám za zápustnou montáž kotev s použitím tepelněizolačních zátek na vnější stěny z polystyrenu</t>
  </si>
  <si>
    <t>427221086</t>
  </si>
  <si>
    <t>Mezisoučet_XPS 120</t>
  </si>
  <si>
    <t>Mezisoučet_XPS 150</t>
  </si>
  <si>
    <t>"NOP 10 EPS 150mm"ZP_NOP_10</t>
  </si>
  <si>
    <t>Mezisoučet_EPS 150</t>
  </si>
  <si>
    <t>Mezisoučet_EPS 180</t>
  </si>
  <si>
    <t>622251105</t>
  </si>
  <si>
    <t>Montáž kontaktního zateplení Příplatek k cenám za zápustnou montáž kotev s použitím tepelněizolačních zátek na vnější stěny z minerální vlny</t>
  </si>
  <si>
    <t>66311136</t>
  </si>
  <si>
    <t>Mezisoučet_TF 150mm</t>
  </si>
  <si>
    <t>Mezisoučet_TF 180mm</t>
  </si>
  <si>
    <t>622252001</t>
  </si>
  <si>
    <t>Montáž lišt kontaktního zateplení zakládacích soklových připevněných hmoždinkami</t>
  </si>
  <si>
    <t>1162479072</t>
  </si>
  <si>
    <t>"120"6,15+0,42+0,1+4,95+1,25+7,055</t>
  </si>
  <si>
    <t>"150"5*0,6+4*0,925+4,95+1,25+2,755+0,3+4,29</t>
  </si>
  <si>
    <t>"180"1,2+0,6+0,925</t>
  </si>
  <si>
    <t>Severni pohled</t>
  </si>
  <si>
    <t>"120"1,55+0,15+7*(2*0,15+1,925)+0,15+5,175</t>
  </si>
  <si>
    <t>"150"1,58+7*1,925+1,035+0,7+4,125</t>
  </si>
  <si>
    <t>"120"3,45+3,525</t>
  </si>
  <si>
    <t>"150"2,04+1,75+3,9+</t>
  </si>
  <si>
    <t>622511111</t>
  </si>
  <si>
    <t>Omítka tenkovrstvá akrylátová vnějších ploch probarvená, včetně penetrace podkladu mozaiková střednězrnná stěn</t>
  </si>
  <si>
    <t>-130033097</t>
  </si>
  <si>
    <t>"NOP 12"JP_NOP_12+VP_NOP_12</t>
  </si>
  <si>
    <t>622531021</t>
  </si>
  <si>
    <t>Omítka tenkovrstvá silikonová vnějších ploch probarvená, včetně penetrace podkladu zrnitá, tloušťky 2,0 mm stěn</t>
  </si>
  <si>
    <t>-1048801089</t>
  </si>
  <si>
    <t>623511111</t>
  </si>
  <si>
    <t>Omítka tenkovrstvá akrylátová vnějších ploch probarvená, včetně penetrace podkladu mozaiková střednězrnná pilířů nebo sloupů</t>
  </si>
  <si>
    <t>-835265325</t>
  </si>
  <si>
    <t>"Ostění a nadpraží"0,25*(2*(2*2,18+4,75)+4*(2*0,6*1,18))</t>
  </si>
  <si>
    <t>"Ostění a nadpraží"0,25*(8*(2*0,6*1,18))</t>
  </si>
  <si>
    <t>623531021</t>
  </si>
  <si>
    <t>Omítka tenkovrstvá silikonová vnějších ploch probarvená, včetně penetrace podkladu zrnitá, tloušťky 2,0 mm pilířů a sloupů</t>
  </si>
  <si>
    <t>-1177029380</t>
  </si>
  <si>
    <t>"Ostění a nadpraží"0,25*(2*(2*2,18+4,75)+9*(2*2,08+1,525))</t>
  </si>
  <si>
    <t>"Ostění a nadpraží"0,25*(8*(2*2,08+1,525)+(2*2,2+1,5))</t>
  </si>
  <si>
    <t>629135102</t>
  </si>
  <si>
    <t>Vyrovnávací vrstva z cementové malty pod klempířskými prvky šířky přes 150 do 300 mm</t>
  </si>
  <si>
    <t>-1751207394</t>
  </si>
  <si>
    <t>"K01"27</t>
  </si>
  <si>
    <t>"K02"9,2</t>
  </si>
  <si>
    <t>"K11"7,2</t>
  </si>
  <si>
    <t>"K12"2</t>
  </si>
  <si>
    <t>629991012</t>
  </si>
  <si>
    <t>Zakrytí vnějších ploch před znečištěním včetně pozdějšího odkrytí výplní otvorů a svislých ploch fólií přilepenou na začišťovací lištu</t>
  </si>
  <si>
    <t>-1961903179</t>
  </si>
  <si>
    <t>"F01"10*1,14*0,54</t>
  </si>
  <si>
    <t>"F02"18*1,525*2,08</t>
  </si>
  <si>
    <t>"F03"2*1,5*2,2</t>
  </si>
  <si>
    <t>"O01"2*2,2*4,85</t>
  </si>
  <si>
    <t>637211112</t>
  </si>
  <si>
    <t>Okapový chodník z dlaždic betonových se zalitím spár cementovou maltou do cementové malty MC-10, tl. dlaždic 60 mm</t>
  </si>
  <si>
    <t>242638911</t>
  </si>
  <si>
    <t>0,5*(2,34+28,46)</t>
  </si>
  <si>
    <t>914111111a</t>
  </si>
  <si>
    <t>Montáž svislé dopravní značky základní velikosti do 1 m2 objímkami na sloupky nebo konzoly</t>
  </si>
  <si>
    <t>1017610729</t>
  </si>
  <si>
    <t>"3,5t"1</t>
  </si>
  <si>
    <t>"LPG"1</t>
  </si>
  <si>
    <t>404441020</t>
  </si>
  <si>
    <t>značka dopravní svislá reflexní zákazová B FeZn NK 500 mm</t>
  </si>
  <si>
    <t>273036890</t>
  </si>
  <si>
    <t>"Zákaz vjezdu vozidel, jejichž výška přesahuje vyznačenou mez (č. B 16)"1</t>
  </si>
  <si>
    <t>"Zákaz vjezdu vozidel vozidlům na PLG"1</t>
  </si>
  <si>
    <t>941211111</t>
  </si>
  <si>
    <t>Montáž lešení řadového rámového lehkého pracovního s podlahami s provozním zatížením tř. 3 do 200 kg/m2 šířky tř. SW06 přes 0,6 do 0,9 m, výšky do 10 m</t>
  </si>
  <si>
    <t>275907154</t>
  </si>
  <si>
    <t>10*(2*30+2*14)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</si>
  <si>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</si>
  <si>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</si>
  <si>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-1446415698</t>
  </si>
  <si>
    <t>880*60 'Přepočtené koeficientem množství</t>
  </si>
  <si>
    <t>941211811</t>
  </si>
  <si>
    <t>Demontáž lešení řadového rámového lehkého pracovního s provozním zatížením tř. 3 do 200 kg/m2 šířky tř. SW06 přes 0,6 do 0,9 m, výšky do 10 m</t>
  </si>
  <si>
    <t>1472708744</t>
  </si>
  <si>
    <t>944511111</t>
  </si>
  <si>
    <t>Montáž ochranné sítě zavěšené na konstrukci lešení z textilie z umělých vláken</t>
  </si>
  <si>
    <t>887661547</t>
  </si>
  <si>
    <t>944511211</t>
  </si>
  <si>
    <t>Montáž ochranné sítě Příplatek za první a každý další den použití sítě k ceně -1111</t>
  </si>
  <si>
    <t>-1677235486</t>
  </si>
  <si>
    <t>944511811</t>
  </si>
  <si>
    <t>Demontáž ochranné sítě zavěšené na konstrukci lešení z textilie z umělých vláken</t>
  </si>
  <si>
    <t>762606074</t>
  </si>
  <si>
    <t>944711111</t>
  </si>
  <si>
    <t>Montáž záchytné stříšky zřizované současně s lehkým nebo těžkým lešením, šířky do 1,5 m</t>
  </si>
  <si>
    <t>1871643726</t>
  </si>
  <si>
    <t>4*3</t>
  </si>
  <si>
    <t>944711211</t>
  </si>
  <si>
    <t>Montáž záchytné stříšky Příplatek za první a každý další den použití záchytné stříšky k ceně -1111</t>
  </si>
  <si>
    <t>-1993618569</t>
  </si>
  <si>
    <t>12*60 'Přepočtené koeficientem množství</t>
  </si>
  <si>
    <t>944711811</t>
  </si>
  <si>
    <t>Demontáž záchytné stříšky zřizované současně s lehkým nebo těžkým lešením, šířky do 1,5 m</t>
  </si>
  <si>
    <t>-1516581299</t>
  </si>
  <si>
    <t>978036371</t>
  </si>
  <si>
    <t>Otlučení omítek z umělého kamene vnějších ploch s vyškrabáním spar zdiva, s očištěním povrchu, v rozsahu přes 50 do 65 %</t>
  </si>
  <si>
    <t>-809837610</t>
  </si>
  <si>
    <t>-1707305946</t>
  </si>
  <si>
    <t>1588530653</t>
  </si>
  <si>
    <t>721173706</t>
  </si>
  <si>
    <t>Potrubí z plastových trub polyetylenové svařované odpadní (svislé) DN 100</t>
  </si>
  <si>
    <t>-1899137173</t>
  </si>
  <si>
    <t>"Odvodnění - přepady"4,135+4,55</t>
  </si>
  <si>
    <t>1542683377</t>
  </si>
  <si>
    <t>-1352188679</t>
  </si>
  <si>
    <t>197931085</t>
  </si>
  <si>
    <t>764</t>
  </si>
  <si>
    <t>Konstrukce klempířské</t>
  </si>
  <si>
    <t>764011611</t>
  </si>
  <si>
    <t>Podkladní plech z pozinkovaného plechu s povrchovou úpravou rš 150 mm</t>
  </si>
  <si>
    <t>909001111</t>
  </si>
  <si>
    <t>764212636</t>
  </si>
  <si>
    <t>Oplechování střešních prvků z pozinkovaného plechu s povrchovou úpravou štítu závětrnou lištou rš 500 mm</t>
  </si>
  <si>
    <t>-1083346327</t>
  </si>
  <si>
    <t>"K06"4</t>
  </si>
  <si>
    <t>764212662</t>
  </si>
  <si>
    <t>Oplechování střešních prvků z pozinkovaného plechu s povrchovou úpravou okapu okapovým plechem střechy rovné rš 200 mm</t>
  </si>
  <si>
    <t>-1892253254</t>
  </si>
  <si>
    <t>"K07"9,5</t>
  </si>
  <si>
    <t>764214405</t>
  </si>
  <si>
    <t>Oplechování horních ploch zdí a nadezdívek (atik) z pozinkovaného plechu mechanicky kotvené rš 400 mm</t>
  </si>
  <si>
    <t>-483663690</t>
  </si>
  <si>
    <t>"K05"9,5</t>
  </si>
  <si>
    <t>764214603</t>
  </si>
  <si>
    <t>Oplechování horních ploch zdí a nadezdívek (atik) z pozinkovaného plechu s povrchovou úpravou mechanicky kotvené rš 250 mm</t>
  </si>
  <si>
    <t>-884337496</t>
  </si>
  <si>
    <t>764216604</t>
  </si>
  <si>
    <t>Oplechování parapetů z pozinkovaného plechu s povrchovou úpravou rovných mechanicky kotvené, bez rohů rš 330 mm</t>
  </si>
  <si>
    <t>835557238</t>
  </si>
  <si>
    <t>764511612</t>
  </si>
  <si>
    <t>Žlab podokapní z pozinkovaného plechu s povrchovou úpravou včetně háků a čel hranatý rš 330 mm</t>
  </si>
  <si>
    <t>-950270884</t>
  </si>
  <si>
    <t>"K03"9,5</t>
  </si>
  <si>
    <t>764518401</t>
  </si>
  <si>
    <t>Svod z pozinkovaného plechu včetně objímek, kolen a odskoků hranatý, o straně 80 mm</t>
  </si>
  <si>
    <t>580871824</t>
  </si>
  <si>
    <t>"K04"5,2</t>
  </si>
  <si>
    <t>998764101</t>
  </si>
  <si>
    <t>Přesun hmot pro konstrukce klempířské stanovený z hmotnosti přesunovaného materiálu vodorovná dopravní vzdálenost do 50 m v objektech výšky do 6 m</t>
  </si>
  <si>
    <t>1999367227</t>
  </si>
  <si>
    <t>998764181</t>
  </si>
  <si>
    <t>Přesun hmot pro konstrukce klempířské stanovený z hmotnosti přesunovaného materiálu Příplatek k cenám za přesun prováděný bez použití mechanizace pro jakoukoliv výšku objektu</t>
  </si>
  <si>
    <t>1064829742</t>
  </si>
  <si>
    <t>998764192</t>
  </si>
  <si>
    <t>Přesun hmot pro konstrukce klempířské stanovený z hmotnosti přesunovaného materiálu Příplatek k cenám za zvětšený přesun přes vymezenou největší dopravní vzdálenost do 100 m</t>
  </si>
  <si>
    <t>-785537946</t>
  </si>
  <si>
    <t>766622132</t>
  </si>
  <si>
    <t>Montáž oken plastových včetně montáže rámu na polyuretanovou pěnu plochy přes 1 m2 otevíravých nebo sklápěcích do zdiva, výšky přes 1,5 do 2,5 m</t>
  </si>
  <si>
    <t>1487899274</t>
  </si>
  <si>
    <t>Poznámka k položce:
osazení:
- osazení výplně, včetně návrhu kotvení bude provedeno dle ČSN 74 6077
- prostor mezi výplní a hrubým stavebním otvorem bude v celé průřezu
vyplněn nízko-expanzní montážní PUR pěnou
- z vnější strany bude provedena vodotěsná fólie na bází EPDM
(paropropustná)
- z vnitřní strany je navržena parotěsná fólie na bázi EPDM, tl. 0,75 mm
- začištění po osazení ze strany interiéru: osazení ukončovací omítkové lišty, omítnutí ostění</t>
  </si>
  <si>
    <t>"F02"16*2,08*1,525</t>
  </si>
  <si>
    <t>611400310-F02</t>
  </si>
  <si>
    <t>okno plastové dvoukřídlé otvíravé a vyklápěcí 208 x 152 cm</t>
  </si>
  <si>
    <t>-11863584</t>
  </si>
  <si>
    <t>Poznámka k položce:
PLASTOVÉ OKNO DVOUKŘÍDLÉ
rámy:
- plastové, stavební hloubka rámu min. 82 mm
- 50 mm podkladní profil (stavební šířka min. 50 mm, min 5 komor)
tepelně-technické vlastnosti:
- plastové profily rámů max. Uf = 1,0W/m²K
dle DIN EN ISO 10077-2
- izolační dvojsklo, součinitel prostupu tepla sklem max. Ug = 1,0W/m²K
dle DIN EN 673 - bezpečnostní sklo
- plastové distanční rámečky zasklení max. Ψg = 0,046W/m²K
- celkový součinitel prostupu tepla max. Uw = 1,1W/m²K
dle DIN EN ISO 10077-1
těsnění:
- dorazové těsnění
kování:
- celoobvodové, sklápěcí, funkce mikroventilace, průvanová pojistka,
zvedač křídla, zamykatelná klika, závěsy seřiditelné ve všech směrech,
vícebodový systém uzavírání hřibovými čepy, otvírání křídel směrem do interiéru
barevné řešení:
- barva rámů
- exteriér - světle šedá
- interiér - bílá
- barva kliky a prvků kování
- bílá
technické parametry:
- zatížení větrem: minimálně třída B2, průhyb rámu: tř.B
(dle ČSN EN 12210)
- vodotěsnost: min. tř. 5A/5B
(dle ČSN EN 12208)
- třída zvukové izolace oken: 2 (30-34dB)
(dle ČSN 73 0532)
- průvzdušnost: tř.2
(dle ČSN EN 12207)
- světelný součinitel prostupu Lt: min. 0,75</t>
  </si>
  <si>
    <t>766660451</t>
  </si>
  <si>
    <t>Montáž dveřních křídel dřevěných nebo plastových vchodových dveří včetně rámu do zdiva dvoukřídlových bez nadsvětlíku</t>
  </si>
  <si>
    <t>932198541</t>
  </si>
  <si>
    <t>Poznámka k položce:
OSAZENÍ:
- osazení výplně, včetně návrhu kotvení bude provedeno
dle ČSN 74 6077
- prostor mezi výplní a hrubým stavebním otvorem bude v
celé průřezu vyplněn nízko-expanzní montážní PUR pěnou
- z vnější strany bude provedena vodotěsná fólie na bází
EPDM (paropropustná)
- z vnitřní strany je navržena parotěsná fólie na bázi EPDM,
tl. 0,75 mm
- začištění po osazení ze strany interiéru: osazení
ukončovací omítkové lišty, omítnutí ostění</t>
  </si>
  <si>
    <t>"F03"2</t>
  </si>
  <si>
    <t>611441500-F03</t>
  </si>
  <si>
    <t>dveře plastové dvoukřídlové otvíravé 150x220 cm</t>
  </si>
  <si>
    <t>-728307809</t>
  </si>
  <si>
    <t>Poznámka k položce:
PLASTOVÉ DVOUKŘÍDLÉ DVEŘE
rámy:
- plastové, stavební hloubka rámu min. 82 mm
- pevná okopová hrana, min výška 0,5 m, řešená plnou sendvičovou
výplní, nutno prokázat tepelně technické vlastnosti této výplně!
tepelně-technické vlastnosti:
- plastové profily rámů max. Uf = 1,0W/m²K
dle DIN EN ISO 10077-2
- celkový součinitel prostupu tepla max. Ud = 1,1W/m²K
dle DIN EN ISO 10077-1
kování:
- kování klika/klika, sdružená fazeta, bezpečnostní zámek
otvor:
- průchozí rozměr 1250x2100 mm
- aktivní křídlo 800x2100 mm, pasivní křídlo 450x2100mm
barevné řešení:
- barva rámů
- exteriér - světle šedá
- interiér - bílá
- barva kliky a prvků kování
- dle barvy rámů
technické parametry:
- zatížení větrem: minimálně třída B2
průhyb rámu: tř.B
(dle ČSN EN 12210)
- vodotěsnost: min. tř. 2B/2A
(dle ČSN EN 12208)
- třída zvukové izolace oken: 2 (30-34dB)
(dle ČSN 73 0532)
- průvzdušnost: tř.3
(dle ČSN EN 12207)
- světelný součinitel prostupu Lt: min. 0,75</t>
  </si>
  <si>
    <t>-359508217</t>
  </si>
  <si>
    <t>1900004148</t>
  </si>
  <si>
    <t>-1756471096</t>
  </si>
  <si>
    <t>-977857897</t>
  </si>
  <si>
    <t>"D05"2,7+2,865</t>
  </si>
  <si>
    <t>767810112</t>
  </si>
  <si>
    <t>Montáž větracích mřížek ocelových čtyřhranných, průřezu přes 0,01 do 0,04 m2</t>
  </si>
  <si>
    <t>-784373181</t>
  </si>
  <si>
    <t>"A01"44</t>
  </si>
  <si>
    <t>mřížka větrací nerezová 150 x 150 se síťovinou</t>
  </si>
  <si>
    <t>1852249680</t>
  </si>
  <si>
    <t>1446353571</t>
  </si>
  <si>
    <t>"A02"1,5</t>
  </si>
  <si>
    <t>767A02</t>
  </si>
  <si>
    <t>Smaltová cedule s označením objektu</t>
  </si>
  <si>
    <t>Ks</t>
  </si>
  <si>
    <t>1043309087</t>
  </si>
  <si>
    <t>-676472954</t>
  </si>
  <si>
    <t>2083951841</t>
  </si>
  <si>
    <t>962899981</t>
  </si>
  <si>
    <t>1750636767</t>
  </si>
  <si>
    <t>"Parapety"16*0,2*1,525</t>
  </si>
  <si>
    <t>-498603364</t>
  </si>
  <si>
    <t>"parapety"16*(2*0,2+1,525)</t>
  </si>
  <si>
    <t>1619706567</t>
  </si>
  <si>
    <t>16*1,2</t>
  </si>
  <si>
    <t>1379032539</t>
  </si>
  <si>
    <t>19,2*0,25 'Přepočtené koeficientem množství</t>
  </si>
  <si>
    <t>1951960160</t>
  </si>
  <si>
    <t>435500638</t>
  </si>
  <si>
    <t>1437963397</t>
  </si>
  <si>
    <t>783301303</t>
  </si>
  <si>
    <t>Příprava podkladu zámečnických konstrukcí před provedením nátěru odrezivění odrezovačem bezoplachovým</t>
  </si>
  <si>
    <t>531859929</t>
  </si>
  <si>
    <t>"elektro rozvaděče"0,6*1,2+0,6*1,6</t>
  </si>
  <si>
    <t>"11-ocelová konstrukce lávky"2*4,34</t>
  </si>
  <si>
    <t>783301313</t>
  </si>
  <si>
    <t>Příprava podkladu zámečnických konstrukcí před provedením nátěru odmaštění odmašťovačem ředidlovým</t>
  </si>
  <si>
    <t>-1002367643</t>
  </si>
  <si>
    <t>783306801</t>
  </si>
  <si>
    <t>Odstranění nátěrů ze zámečnických konstrukcí obroušením</t>
  </si>
  <si>
    <t>144737361</t>
  </si>
  <si>
    <t>783306809</t>
  </si>
  <si>
    <t>Odstranění nátěrů ze zámečnických konstrukcí okartáčováním</t>
  </si>
  <si>
    <t>1841917041</t>
  </si>
  <si>
    <t>-1352572391</t>
  </si>
  <si>
    <t>1004810662</t>
  </si>
  <si>
    <t>682801344</t>
  </si>
  <si>
    <t>786</t>
  </si>
  <si>
    <t>Dokončovací práce - čalounické úpravy</t>
  </si>
  <si>
    <t>786624121</t>
  </si>
  <si>
    <t>Montáž zastiňujících žaluzií lamelových do oken zdvojených otevíravých, sklápěcích nebo vyklápěcích kovových</t>
  </si>
  <si>
    <t>1826520313</t>
  </si>
  <si>
    <t>611243490</t>
  </si>
  <si>
    <t>žaluzie hliníková interiérová bílá 114 x 118 cm</t>
  </si>
  <si>
    <t>2124605896</t>
  </si>
  <si>
    <t>611243415</t>
  </si>
  <si>
    <t>žaluzie hliníková interiérová bílá 66 x 118 cm</t>
  </si>
  <si>
    <t>-2063602794</t>
  </si>
  <si>
    <t>998786101</t>
  </si>
  <si>
    <t>Přesun hmot pro čalounické úpravy stanovený z hmotnosti přesunovaného materiálu vodorovná dopravní vzdálenost do 50 m v objektech výšky (hloubky) do 6 m</t>
  </si>
  <si>
    <t>2070067141</t>
  </si>
  <si>
    <t>998786181</t>
  </si>
  <si>
    <t>Přesun hmot pro čalounické úpravy stanovený z hmotnosti přesunovaného materiálu Příplatek k cenám za přesun prováděný bez použití mechanizace pro jakoukoliv výšku objektu</t>
  </si>
  <si>
    <t>-1999560352</t>
  </si>
  <si>
    <t>998786192</t>
  </si>
  <si>
    <t>Přesun hmot pro čalounické úpravy stanovený z hmotnosti přesunovaného materiálu Příplatek k cenám za zvětšený přesun přes vymezenou největší dopravní vzdálenost do 100 m</t>
  </si>
  <si>
    <t>-564074420</t>
  </si>
  <si>
    <t>-268051130</t>
  </si>
  <si>
    <t>2090157233</t>
  </si>
  <si>
    <t>"DMTŽ - hromosvodové soustavy"24</t>
  </si>
  <si>
    <t>2123399551</t>
  </si>
  <si>
    <t>-126107045</t>
  </si>
  <si>
    <t>859254797</t>
  </si>
  <si>
    <t>1678655953</t>
  </si>
  <si>
    <t>002 - Zateplení střešního pláště</t>
  </si>
  <si>
    <t>345272632</t>
  </si>
  <si>
    <t>Stěny z přesných pórobetonových tvárnic atikové, poprsní, schodišťové a zábradelní zídky hladkých jakékoli pevnosti na tenké maltové lože, tloušťka stěny 300 mm, objemová hmotnost 500 kg/m3</t>
  </si>
  <si>
    <t>16852477</t>
  </si>
  <si>
    <t>Poznámka k položce:
Včetně kotvení viz. stavebně-konstrukční část PD</t>
  </si>
  <si>
    <t>0,25*(2*13,31+2*28,8)</t>
  </si>
  <si>
    <t>417321414</t>
  </si>
  <si>
    <t>Ztužující pásy a věnce z betonu železového (bez výztuže) tř. C 20/25</t>
  </si>
  <si>
    <t>-1657669412</t>
  </si>
  <si>
    <t>0,3*0,15*(2*13,31+2*28,8)</t>
  </si>
  <si>
    <t>417351115</t>
  </si>
  <si>
    <t>Bednění bočnic ztužujících pásů a věnců včetně vzpěr zřízení</t>
  </si>
  <si>
    <t>725737955</t>
  </si>
  <si>
    <t>2*0,2*(2*13,31+2*28,8)</t>
  </si>
  <si>
    <t>417351116</t>
  </si>
  <si>
    <t>Bednění bočnic ztužujících pásů a věnců včetně vzpěr odstranění</t>
  </si>
  <si>
    <t>-497277455</t>
  </si>
  <si>
    <t>417361821</t>
  </si>
  <si>
    <t>Výztuž ztužujících pásů a věnců z betonářské oceli 10 505 (R) nebo BSt 500</t>
  </si>
  <si>
    <t>-1132385669</t>
  </si>
  <si>
    <t>"4x R12"4*0,888*(2*13,31+2*28,8)/1000</t>
  </si>
  <si>
    <t>"třmínky R6 á 200mm"0,222*(2*13,31+2*28,8)/0,2*(2*0,25+2*0,1)/1000</t>
  </si>
  <si>
    <t>-1689585200</t>
  </si>
  <si>
    <t>"začiětění po odpbourání atiky"0,25*(2*13,31+2*28,8)</t>
  </si>
  <si>
    <t>-659217979</t>
  </si>
  <si>
    <t>1581054824</t>
  </si>
  <si>
    <t>"odbourání části atiky"</t>
  </si>
  <si>
    <t>0,3*0,2*2*13,01</t>
  </si>
  <si>
    <t>0,15*0,2*2*28,5</t>
  </si>
  <si>
    <t>997013152</t>
  </si>
  <si>
    <t>Vnitrostaveništní doprava suti a vybouraných hmot vodorovně do 50 m svisle s omezením mechanizace pro budovy a haly výšky přes 6 do 9 m</t>
  </si>
  <si>
    <t>-1392072372</t>
  </si>
  <si>
    <t>483631614</t>
  </si>
  <si>
    <t>6,792*5 'Přepočtené koeficientem množství</t>
  </si>
  <si>
    <t>1234101268</t>
  </si>
  <si>
    <t>1165284625</t>
  </si>
  <si>
    <t>6,792*10 'Přepočtené koeficientem množství</t>
  </si>
  <si>
    <t>-1860941427</t>
  </si>
  <si>
    <t>6,792*0,1 'Přepočtené koeficientem množství</t>
  </si>
  <si>
    <t>1888291554</t>
  </si>
  <si>
    <t>6,792*0,7 'Přepočtené koeficientem množství</t>
  </si>
  <si>
    <t>292100875</t>
  </si>
  <si>
    <t>6,792*0,2 'Přepočtené koeficientem množství</t>
  </si>
  <si>
    <t>998017002</t>
  </si>
  <si>
    <t>Přesun hmot pro budovy občanské výstavby, bydlení, výrobu a služby s omezením mechanizace vodorovná dopravní vzdálenost do 100 m pro budovy s jakoukoliv nosnou konstrukcí výšky přes 6 do 12 m</t>
  </si>
  <si>
    <t>1887181231</t>
  </si>
  <si>
    <t>1741967642</t>
  </si>
  <si>
    <t>712300841</t>
  </si>
  <si>
    <t>Odstranění ze střech plochých do 10 st. mechu odškrabáním a očistěním s urovnáním povrchu</t>
  </si>
  <si>
    <t>2057249427</t>
  </si>
  <si>
    <t>"Plocha střešního pláště"27,8*12,31</t>
  </si>
  <si>
    <t>712300845</t>
  </si>
  <si>
    <t>Odstranění ze střech plochých do 10 st. doplňků ventilační hlavice</t>
  </si>
  <si>
    <t>-755126794</t>
  </si>
  <si>
    <t>712363312</t>
  </si>
  <si>
    <t>Povlakové krytiny střech plochých do 10 st. z tvarovaných poplastovaných lišt pro mPVC, délka 2 m vnitřní koutová lišta rš 100 mm</t>
  </si>
  <si>
    <t>-1527171868</t>
  </si>
  <si>
    <t>"vnitřní část atika - vnitřní kout - K09"2*12,31+2*27,8</t>
  </si>
  <si>
    <t>712363313</t>
  </si>
  <si>
    <t>Povlakové krytiny střech plochých do 10 st. z tvarovaných poplastovaných lišt pro mPVC, délka 2 m vnější koutová lišta rš 100 mm</t>
  </si>
  <si>
    <t>-1766417532</t>
  </si>
  <si>
    <t>"vnitřní část atika - vnější roh - K10"2*12,31+2*27,8</t>
  </si>
  <si>
    <t>712363401</t>
  </si>
  <si>
    <t>Provedení povlakové krytiny střech plochých do 10 st. s mechanicky kotvenou izolací včetně položení fólie a horkovzdušného svaření tl. tepelné izolace do 100 mm budovy výšky do 18 m, kotvené do betonu nebo pórobetonu vnitřní plocha</t>
  </si>
  <si>
    <t>218615387</t>
  </si>
  <si>
    <t>283220000</t>
  </si>
  <si>
    <t>fólie hydroizolační střešní mPVC, tl. 2 mm š 1200 mm šedá</t>
  </si>
  <si>
    <t>549927248</t>
  </si>
  <si>
    <t>342,218*1,15 'Přepočtené koeficientem množství</t>
  </si>
  <si>
    <t>712363402</t>
  </si>
  <si>
    <t>Provedení povlakové krytiny střech plochých do 10 st. s mechanicky kotvenou izolací včetně položení fólie a horkovzdušného svaření tl. tepelné izolace do 100 mm budovy výšky do 18 m, kotvené do betonu nebo pórobetonu okraj</t>
  </si>
  <si>
    <t>535336505</t>
  </si>
  <si>
    <t>"Plocha střešního pláště"0,5*(2*27,8+2*12,31)</t>
  </si>
  <si>
    <t>"Atika"(0,51+0,175)*(2*13,31+2*28,5)</t>
  </si>
  <si>
    <t>1161915279</t>
  </si>
  <si>
    <t>97,39*1,15 'Přepočtené koeficientem množství</t>
  </si>
  <si>
    <t>712363403</t>
  </si>
  <si>
    <t>Provedení povlakové krytiny střech plochých do 10 st. s mechanicky kotvenou izolací včetně položení fólie a horkovzdušného svaření tl. tepelné izolace do 100 mm budovy výšky do 18 m, kotvené do betonu nebo pórobetonu roh</t>
  </si>
  <si>
    <t>75537937</t>
  </si>
  <si>
    <t>4*(0,5*0,5)</t>
  </si>
  <si>
    <t>-634142596</t>
  </si>
  <si>
    <t>1*1,15 'Přepočtené koeficientem množství</t>
  </si>
  <si>
    <t>712391171</t>
  </si>
  <si>
    <t>Provedení povlakové krytiny střech plochých do 10 st. -ostatní práce provedení vrstvy textilní podkladní</t>
  </si>
  <si>
    <t>-1752654562</t>
  </si>
  <si>
    <t>"Kraje"0,5*(2*27,8+2*12,31)</t>
  </si>
  <si>
    <t>"Roh"4*(0,5*0,5)</t>
  </si>
  <si>
    <t>693110610</t>
  </si>
  <si>
    <t>geotextilie z polyesterových vláken netkaná, 200 g/m2, šíře 200 cm</t>
  </si>
  <si>
    <t>-1551687854</t>
  </si>
  <si>
    <t>383,328*1,15 'Přepočtené koeficientem množství</t>
  </si>
  <si>
    <t>712998201</t>
  </si>
  <si>
    <t>Provedení povlakové krytiny střech - ostatní práce montáž odvodňovacího prvku nouzového atikového přepadu z PVC na dešťovou vodu do DN 70</t>
  </si>
  <si>
    <t>1483794579</t>
  </si>
  <si>
    <t>283424750</t>
  </si>
  <si>
    <t>přepad bezpečnostní PVC atikový DN 70</t>
  </si>
  <si>
    <t>-1745308087</t>
  </si>
  <si>
    <t>998712102</t>
  </si>
  <si>
    <t>Přesun hmot pro povlakové krytiny stanovený z hmotnosti přesunovaného materiálu vodorovná dopravní vzdálenost do 50 m v objektech výšky přes 6 do 12 m</t>
  </si>
  <si>
    <t>-1055924030</t>
  </si>
  <si>
    <t>662947443</t>
  </si>
  <si>
    <t>-1613275524</t>
  </si>
  <si>
    <t>-1018454709</t>
  </si>
  <si>
    <t>"vnitřní část atiky"0,375*(2*27,8+2*12,31)</t>
  </si>
  <si>
    <t>283723050</t>
  </si>
  <si>
    <t>deska z pěnového polystyrenu pro trvalé zatížení v tlaku (max. 2000 kg/m2) 1000 x 500 x 50 mm</t>
  </si>
  <si>
    <t>1226035651</t>
  </si>
  <si>
    <t>30,083*1,02 'Přepočtené koeficientem množství</t>
  </si>
  <si>
    <t>713141131</t>
  </si>
  <si>
    <t>Montáž tepelné izolace střech plochých rohožemi, pásy, deskami, dílci, bloky (izolační materiál ve specifikaci) přilepenými za studena zplna, jednovrstvá</t>
  </si>
  <si>
    <t>-1686343392</t>
  </si>
  <si>
    <t>"vrchní část atiky"0,3*(2*13,31+2*28,8)</t>
  </si>
  <si>
    <t>283764170</t>
  </si>
  <si>
    <t>deska z polystyrénu XPS, hrana polodrážková a hladký povrch tl 50 mm</t>
  </si>
  <si>
    <t>-185504012</t>
  </si>
  <si>
    <t>25,266*1,02 'Přepočtené koeficientem množství</t>
  </si>
  <si>
    <t>713141135</t>
  </si>
  <si>
    <t>Montáž tepelné izolace střech plochých rohožemi, pásy, deskami, dílci, bloky (izolační materiál ve specifikaci) přilepenými za studena bodově, jednovrstvá</t>
  </si>
  <si>
    <t>-117898345</t>
  </si>
  <si>
    <t>"2x100mm"2*(27,8*12,31)</t>
  </si>
  <si>
    <t>283723090</t>
  </si>
  <si>
    <t>deska z pěnového polystyrenu pro trvalé zatížení v tlaku (max. 2000 kg/m2) 1000 x 500 x 100 mm</t>
  </si>
  <si>
    <t>1822426259</t>
  </si>
  <si>
    <t>Poznámka k položce:
λ = 0,037</t>
  </si>
  <si>
    <t>684,436*1,02 'Přepočtené koeficientem množství</t>
  </si>
  <si>
    <t>713141211</t>
  </si>
  <si>
    <t>Montáž tepelné izolace střech plochých atikovými klíny kladenými volně</t>
  </si>
  <si>
    <t>-710052747</t>
  </si>
  <si>
    <t>"vnitřní část atika - vnitřní kout"2*12,31+2*27,8</t>
  </si>
  <si>
    <t>283759130</t>
  </si>
  <si>
    <t>deska z pěnového polystyrenu pro trvalé zatížení v tlaku (max. 2000 kg/m2) 1000 x 500 (1000) mm</t>
  </si>
  <si>
    <t>1097663074</t>
  </si>
  <si>
    <t>80,22*0,01 'Přepočtené koeficientem množství</t>
  </si>
  <si>
    <t>713191116</t>
  </si>
  <si>
    <t>Montáž tepelné izolace stavebních konstrukcí - doplňky a konstrukční součásti podlah, stropů vrchem nebo střech překrytím pásem asfaltovým položeném volně se svařovanými spoji</t>
  </si>
  <si>
    <t>-2129910411</t>
  </si>
  <si>
    <t>27,8*12,31</t>
  </si>
  <si>
    <t>713191321</t>
  </si>
  <si>
    <t>Montáž tepelné izolace stavebních konstrukcí - doplňky a konstrukční součásti střech plochých osazení odvětrávacích komínků</t>
  </si>
  <si>
    <t>-2026295182</t>
  </si>
  <si>
    <t>628614400</t>
  </si>
  <si>
    <t>komínek střešní odvětrávací pro bitumenovou/folii krytinu</t>
  </si>
  <si>
    <t>-964189891</t>
  </si>
  <si>
    <t>628361100</t>
  </si>
  <si>
    <t>pás těžký asfaltovaný s Al folií nosnou vložkou</t>
  </si>
  <si>
    <t>1269144437</t>
  </si>
  <si>
    <t>342,218*1,1 'Přepočtené koeficientem množství</t>
  </si>
  <si>
    <t>998713102</t>
  </si>
  <si>
    <t>Přesun hmot pro izolace tepelné stanovený z hmotnosti přesunovaného materiálu vodorovná dopravní vzdálenost do 50 m v objektech výšky přes 6 m do 12 m</t>
  </si>
  <si>
    <t>-1770123334</t>
  </si>
  <si>
    <t>1337726672</t>
  </si>
  <si>
    <t>1942847029</t>
  </si>
  <si>
    <t>721210823</t>
  </si>
  <si>
    <t>Demontáž kanalizačního příslušenství střešních vtoků DN 125</t>
  </si>
  <si>
    <t>-523376207</t>
  </si>
  <si>
    <t>721233113</t>
  </si>
  <si>
    <t xml:space="preserve">Střešní vtoky (vpusti) polypropylenové (PP) pro ploché střechy s odtokem svislým DN 125 </t>
  </si>
  <si>
    <t>-902156297</t>
  </si>
  <si>
    <t>721233121</t>
  </si>
  <si>
    <t xml:space="preserve">Střešní vtoky (vpusti) polypropylenové (PP) pro ploché střechy s odtokem vodorovným DN 75/110 </t>
  </si>
  <si>
    <t>2004334554</t>
  </si>
  <si>
    <t>721290822</t>
  </si>
  <si>
    <t>Vnitrostaveništní přemístění vybouraných (demontovaných) hmot vnitřní kanalizace vodorovně do 100 m v objektech výšky přes 6 do 12 m</t>
  </si>
  <si>
    <t>1104743</t>
  </si>
  <si>
    <t>998721102</t>
  </si>
  <si>
    <t>Přesun hmot pro vnitřní kanalizace stanovený z hmotnosti přesunovaného materiálu vodorovná dopravní vzdálenost do 50 m v objektech výšky přes 6 do 12 m</t>
  </si>
  <si>
    <t>-661002151</t>
  </si>
  <si>
    <t>1486403106</t>
  </si>
  <si>
    <t>-1030335386</t>
  </si>
  <si>
    <t>762341275</t>
  </si>
  <si>
    <t>Bednění a laťování montáž bednění střech rovných a šikmých sklonu do 60 st. s vyřezáním otvorů z desek dřevotřískových nebo dřevoštěpkových na pero a drážku</t>
  </si>
  <si>
    <t>-1792281548</t>
  </si>
  <si>
    <t>"bednění atiky"0,51*(2*13,31+2*28,8)</t>
  </si>
  <si>
    <t>607262850</t>
  </si>
  <si>
    <t>deska dřevoštěpková OSB perodrážka broušená 2500x675x22 mm</t>
  </si>
  <si>
    <t>-1121984270</t>
  </si>
  <si>
    <t>42,952*1,05 'Přepočtené koeficientem množství</t>
  </si>
  <si>
    <t>1446963851</t>
  </si>
  <si>
    <t>998762102</t>
  </si>
  <si>
    <t>Přesun hmot pro konstrukce tesařské stanovený z hmotnosti přesunovaného materiálu vodorovná dopravní vzdálenost do 50 m v objektech výšky přes 6 do 12 m</t>
  </si>
  <si>
    <t>505246275</t>
  </si>
  <si>
    <t>-546785781</t>
  </si>
  <si>
    <t>764002841</t>
  </si>
  <si>
    <t>Demontáž klempířských konstrukcí oplechování horních ploch zdí a nadezdívek do suti</t>
  </si>
  <si>
    <t>1487144922</t>
  </si>
  <si>
    <t>2*28,5+2*13,01</t>
  </si>
  <si>
    <t>764212635</t>
  </si>
  <si>
    <t>Oplechování střešních prvků z pozinkovaného plechu s povrchovou úpravou štítu závětrnou lištou rš 400 mm</t>
  </si>
  <si>
    <t>1131200462</t>
  </si>
  <si>
    <t>"K08"2*13,31+2*28,8</t>
  </si>
  <si>
    <t>998764102</t>
  </si>
  <si>
    <t>Přesun hmot pro konstrukce klempířské stanovený z hmotnosti přesunovaného materiálu vodorovná dopravní vzdálenost do 50 m v objektech výšky přes 6 do 12 m</t>
  </si>
  <si>
    <t>1654392072</t>
  </si>
  <si>
    <t>-214923856</t>
  </si>
  <si>
    <t>2082736381</t>
  </si>
  <si>
    <t>767833100</t>
  </si>
  <si>
    <t>Montáž žebříků do zdiva s bočnicemi z profilové oceli, z trubek nebo tenkostěnných profilů</t>
  </si>
  <si>
    <t>-1888196768</t>
  </si>
  <si>
    <t>767-Z11</t>
  </si>
  <si>
    <t>Ocelový žebřík s bezpečnostním košem a výstupní plošinou se zábradlím</t>
  </si>
  <si>
    <t>1232201264</t>
  </si>
  <si>
    <t>Poznámka k položce:
Popis viz.Z11</t>
  </si>
  <si>
    <t>767834102</t>
  </si>
  <si>
    <t>Montáž žebříků Příplatek k cenám za montáž ochranného koše, připevněného svařováním</t>
  </si>
  <si>
    <t>-362662562</t>
  </si>
  <si>
    <t>767881112</t>
  </si>
  <si>
    <t>Montáž záchytného systému proti pádu sloupků samostatných nebo v systému s poddajným kotvícím vedením do železobetonu chemickou kotvou</t>
  </si>
  <si>
    <t>-398370528</t>
  </si>
  <si>
    <t>"hlavní střecha"7</t>
  </si>
  <si>
    <t>548792280a</t>
  </si>
  <si>
    <t>šroub kotevní záchytného systému do železobetonu - s okem</t>
  </si>
  <si>
    <t>361616141</t>
  </si>
  <si>
    <t>Poznámka k položce:
700mm</t>
  </si>
  <si>
    <t>548792280b</t>
  </si>
  <si>
    <t>Roznášecí deska 200x200 mm</t>
  </si>
  <si>
    <t>448961045</t>
  </si>
  <si>
    <t>998767102</t>
  </si>
  <si>
    <t>Přesun hmot pro zámečnické konstrukce stanovený z hmotnosti přesunovaného materiálu vodorovná dopravní vzdálenost do 50 m v objektech výšky přes 6 do 12 m</t>
  </si>
  <si>
    <t>225462591</t>
  </si>
  <si>
    <t>1107244480</t>
  </si>
  <si>
    <t>-1722729962</t>
  </si>
  <si>
    <t>1561679763</t>
  </si>
  <si>
    <t>Poznámka k položce:
Nepředvídatelné práce - Bude účtováno dle skutěčně odsouhlasených prací zapsaných ve Stavebním Denníku</t>
  </si>
  <si>
    <t>HZS2111</t>
  </si>
  <si>
    <t>Hodinové zúčtovací sazby profesí PSV provádění stavebních konstrukcí tesař</t>
  </si>
  <si>
    <t>-2087174252</t>
  </si>
  <si>
    <t>HZS2151</t>
  </si>
  <si>
    <t>Hodinové zúčtovací sazby profesí PSV provádění stavebních konstrukcí klempíř</t>
  </si>
  <si>
    <t>1408536967</t>
  </si>
  <si>
    <t>277661738</t>
  </si>
  <si>
    <t>HZS2221</t>
  </si>
  <si>
    <t>Hodinové zúčtovací sazby profesí PSV provádění stavebních instalací elektrikář</t>
  </si>
  <si>
    <t>-1885660054</t>
  </si>
  <si>
    <t>"demontáž stávajího hromosvodu"16</t>
  </si>
  <si>
    <t>1001854976</t>
  </si>
  <si>
    <t>povrch_767</t>
  </si>
  <si>
    <t>22,567</t>
  </si>
  <si>
    <t>003 - Ocel. konstrukce - Rampa + Zábradlí</t>
  </si>
  <si>
    <t>-877783301</t>
  </si>
  <si>
    <t>(2*3,74+4,5)*(2*4,75+6*4,55)</t>
  </si>
  <si>
    <t>953946111</t>
  </si>
  <si>
    <t>Montáž atypických ocelových konstrukcí profilů hmotnosti do 13 kg/m, hmotnosti konstrukce do 1 t</t>
  </si>
  <si>
    <t>-1133236050</t>
  </si>
  <si>
    <t>"viz. Z10 - Zastřešení rampy"0,718</t>
  </si>
  <si>
    <t>136001</t>
  </si>
  <si>
    <t>Brankový závěs</t>
  </si>
  <si>
    <t>249084234</t>
  </si>
  <si>
    <t>136002</t>
  </si>
  <si>
    <t>Fixační prvek pro branku</t>
  </si>
  <si>
    <t>1197772241</t>
  </si>
  <si>
    <t>145502420a</t>
  </si>
  <si>
    <t>profil ocelový čtvercový svařovaný 45x45x4 mm</t>
  </si>
  <si>
    <t>-1405912475</t>
  </si>
  <si>
    <t>Poznámka k položce:
4,979kg/m2</t>
  </si>
  <si>
    <t>27,46*4,979/1000</t>
  </si>
  <si>
    <t>145502660a</t>
  </si>
  <si>
    <t>profil ocelový čtvercový svařovaný 80x80x4 mm</t>
  </si>
  <si>
    <t>600516551</t>
  </si>
  <si>
    <t>Poznámka k položce:
9,494kg/m</t>
  </si>
  <si>
    <t>11,6*9,494/1000</t>
  </si>
  <si>
    <t>130108200</t>
  </si>
  <si>
    <t>ocel profilová UPN, v jakosti 11 375, h=140 mm</t>
  </si>
  <si>
    <t>1864723037</t>
  </si>
  <si>
    <t>Poznámka k položce:
16kg/m</t>
  </si>
  <si>
    <t>18*16/1000</t>
  </si>
  <si>
    <t>13Spoj-kotvy</t>
  </si>
  <si>
    <t>Spojovací materiál + kotvy</t>
  </si>
  <si>
    <t>245490409</t>
  </si>
  <si>
    <t>998014211</t>
  </si>
  <si>
    <t>Přesun hmot pro budovy a haly občanské výstavby, bydlení, výrobu a služby s nosnou svislou konstrukcí montovanou z dílců kovových vodorovná dopravní vzdálenost do 100 m, pro budovy a haly jednopodlažní</t>
  </si>
  <si>
    <t>-1242138334</t>
  </si>
  <si>
    <t>-667984285</t>
  </si>
  <si>
    <t>549146220</t>
  </si>
  <si>
    <t>kování vrchní dveřní klika včetně štítu a montážního materiálu BB 72 matný nikl</t>
  </si>
  <si>
    <t>49258693</t>
  </si>
  <si>
    <t>767161226</t>
  </si>
  <si>
    <t>Montáž zábradlí rovného z profilové oceli na ocelovou konstrukci, hmotnosti 1 m zábradlí do 20 kg</t>
  </si>
  <si>
    <t>1682635391</t>
  </si>
  <si>
    <t>"Z12"2,506+2,656</t>
  </si>
  <si>
    <t>130102420</t>
  </si>
  <si>
    <t>tyč ocelová plochá, v jakosti 11 375, 60 x 6  mm</t>
  </si>
  <si>
    <t>1646769921</t>
  </si>
  <si>
    <t>0,5*47,5/1000</t>
  </si>
  <si>
    <t>140110220</t>
  </si>
  <si>
    <t>trubka ocelová bezešvá hladká jakost 11 353, 44,5 x 4 mm</t>
  </si>
  <si>
    <t>-1909484457</t>
  </si>
  <si>
    <t>10,4</t>
  </si>
  <si>
    <t>13Spoj-plotny</t>
  </si>
  <si>
    <t>Spojovací materiál + plotny</t>
  </si>
  <si>
    <t>359914471</t>
  </si>
  <si>
    <t>767391112</t>
  </si>
  <si>
    <t>Montáž krytiny z tvarovaných plechů trapézových nebo vlnitých, uchyceným šroubováním</t>
  </si>
  <si>
    <t>1283499020</t>
  </si>
  <si>
    <t>154843420</t>
  </si>
  <si>
    <t>profil trapézový pozink s polyesterem 25µm 50/250 tl 1,00 mm</t>
  </si>
  <si>
    <t>1484565665</t>
  </si>
  <si>
    <t>12*1,05 'Přepočtené koeficientem množství</t>
  </si>
  <si>
    <t>767662210</t>
  </si>
  <si>
    <t>Montáž mříží otvíravých</t>
  </si>
  <si>
    <t>-1303507058</t>
  </si>
  <si>
    <t>"Z13"1,45*2,05</t>
  </si>
  <si>
    <t>145502360</t>
  </si>
  <si>
    <t>profil ocelový čtvercový svařovaný 40x40x3 mm</t>
  </si>
  <si>
    <t>-1861997376</t>
  </si>
  <si>
    <t>1,2*3,404/1000</t>
  </si>
  <si>
    <t>145502540</t>
  </si>
  <si>
    <t>profil ocelový čtvercový svařovaný 60x60x3 mm</t>
  </si>
  <si>
    <t>-1118898562</t>
  </si>
  <si>
    <t>6,4*5,343/1000</t>
  </si>
  <si>
    <t>130102000</t>
  </si>
  <si>
    <t>tyč ocelová plochá, v jakosti 11 375, 40 x 4  mm</t>
  </si>
  <si>
    <t>-2127245921</t>
  </si>
  <si>
    <t>2,4*1,26/1000</t>
  </si>
  <si>
    <t>130100120</t>
  </si>
  <si>
    <t>tyč ocelová kruhová, v jakosti 11 375 D 12 mm</t>
  </si>
  <si>
    <t>-739039414</t>
  </si>
  <si>
    <t>12*0,888/1000</t>
  </si>
  <si>
    <t>844273380</t>
  </si>
  <si>
    <t>-823126061</t>
  </si>
  <si>
    <t>-64484102</t>
  </si>
  <si>
    <t>-656308043</t>
  </si>
  <si>
    <t>-291734426</t>
  </si>
  <si>
    <t>1986659427</t>
  </si>
  <si>
    <t>-665434874</t>
  </si>
  <si>
    <t>1859702560</t>
  </si>
  <si>
    <t>489801459</t>
  </si>
  <si>
    <t>Z10</t>
  </si>
  <si>
    <t>"45x4"27,46*(0,045*4)</t>
  </si>
  <si>
    <t>"80x4"11,6*(0,08*4)</t>
  </si>
  <si>
    <t>"UPN 140"0,489*18</t>
  </si>
  <si>
    <t>Z12</t>
  </si>
  <si>
    <t>"TR 44,5x4"0,1413*10,4</t>
  </si>
  <si>
    <t>"Plech"0,5*2</t>
  </si>
  <si>
    <t>Z13</t>
  </si>
  <si>
    <t>"40x3"1,2*(0,04*4)</t>
  </si>
  <si>
    <t>"60x3"6,4*(0,06*4)</t>
  </si>
  <si>
    <t>"Plo 40x4"2,4*(2*0,04)</t>
  </si>
  <si>
    <t>"D12"12*0,06</t>
  </si>
  <si>
    <t>-1096184766</t>
  </si>
  <si>
    <t>HZS2132</t>
  </si>
  <si>
    <t>Hodinové zúčtovací sazby profesí PSV provádění stavebních konstrukcí zámečník odborný</t>
  </si>
  <si>
    <t>2121015422</t>
  </si>
  <si>
    <t>"Odborná demontáž stávajícího zastřešení rampy"32</t>
  </si>
  <si>
    <t>TI - Technické Instalace</t>
  </si>
  <si>
    <t>VZT - Vzduchotechnika</t>
  </si>
  <si>
    <t>Všechny položky jsou včetně dodávek a montáže. (včetně spotřebního a podružného materiálu)</t>
  </si>
  <si>
    <t xml:space="preserve">      1 - Hygienická zařízení</t>
  </si>
  <si>
    <t xml:space="preserve">      2 - Garáž</t>
  </si>
  <si>
    <t xml:space="preserve">    VRN9 - Ostatní náklady</t>
  </si>
  <si>
    <t>1842712673</t>
  </si>
  <si>
    <t>"prostupy"2*0,5</t>
  </si>
  <si>
    <t>971042461</t>
  </si>
  <si>
    <t>Vybourání otvorů v betonových příčkách a zdech základových nebo nadzákladových plochy do 0,25 m2, tl. do 600 mm</t>
  </si>
  <si>
    <t>-159157848</t>
  </si>
  <si>
    <t>997013214</t>
  </si>
  <si>
    <t>Vnitrostaveništní doprava suti a vybouraných hmot vodorovně do 50 m svisle ručně (nošením po schodech) pro budovy a haly výšky přes 12 do 15 m</t>
  </si>
  <si>
    <t>324565738</t>
  </si>
  <si>
    <t>-1361464388</t>
  </si>
  <si>
    <t>0,33*4 'Přepočtené koeficientem množství</t>
  </si>
  <si>
    <t>2003902609</t>
  </si>
  <si>
    <t>1198288563</t>
  </si>
  <si>
    <t>0,33*9 'Přepočtené koeficientem množství</t>
  </si>
  <si>
    <t>-955442447</t>
  </si>
  <si>
    <t>751691111sys</t>
  </si>
  <si>
    <t>Zaregulování systému vzduchotechnického zařízení - Komplexní zaregulování systému</t>
  </si>
  <si>
    <t>-896511621</t>
  </si>
  <si>
    <t>Hygienická zařízení</t>
  </si>
  <si>
    <t>1.001</t>
  </si>
  <si>
    <t>Ventilátor potrubní s doběhem TD-350/125-T</t>
  </si>
  <si>
    <t>1350058403</t>
  </si>
  <si>
    <t>1.002</t>
  </si>
  <si>
    <t>Žaluz. klapka PER-125</t>
  </si>
  <si>
    <t>-741939192</t>
  </si>
  <si>
    <t>1.003</t>
  </si>
  <si>
    <t>Talířový ventil plastový ELF-125mm/odvodní/</t>
  </si>
  <si>
    <t>-230906917</t>
  </si>
  <si>
    <t>1.004</t>
  </si>
  <si>
    <t>Ohebná hadice Sonodec 25 - 127mm x10m</t>
  </si>
  <si>
    <t>222228990</t>
  </si>
  <si>
    <t>1.005</t>
  </si>
  <si>
    <t>Oblouk SPIRO 90° segmentový D 125</t>
  </si>
  <si>
    <t>-1667801613</t>
  </si>
  <si>
    <t>1.006</t>
  </si>
  <si>
    <t>Odbočka jednostranná 90° 125 - 125</t>
  </si>
  <si>
    <t>-122732693</t>
  </si>
  <si>
    <t>1.007</t>
  </si>
  <si>
    <t>Spiro potrubí pozink D 125</t>
  </si>
  <si>
    <t>bm</t>
  </si>
  <si>
    <t>-779985400</t>
  </si>
  <si>
    <t>1.008</t>
  </si>
  <si>
    <t>Teplená izolace potrubí tl.40mm s obalem ALU fólií</t>
  </si>
  <si>
    <t>-1962089043</t>
  </si>
  <si>
    <t>Garáž</t>
  </si>
  <si>
    <t>2.001</t>
  </si>
  <si>
    <t>Protidešťová žaluzie PDZM-TPM079/ 1120x560.122 se sítí proti hmyzu</t>
  </si>
  <si>
    <t>-541558830</t>
  </si>
  <si>
    <t>2.002</t>
  </si>
  <si>
    <t>Protidešťová žaluzie PDZM-TPM079/ 1120x630.122 se sítí proti hmyzu</t>
  </si>
  <si>
    <t>-1537987166</t>
  </si>
  <si>
    <t>2.003</t>
  </si>
  <si>
    <t>Mřížka čtyřhranná 1120x560 pozink</t>
  </si>
  <si>
    <t>476394826</t>
  </si>
  <si>
    <t>2.004</t>
  </si>
  <si>
    <t>čtyřhran. potr. sk.I do obv. 3500, 90% tvarovek</t>
  </si>
  <si>
    <t>-791340024</t>
  </si>
  <si>
    <t>2.005</t>
  </si>
  <si>
    <t>Montážní, těsnící a spojovací materiál</t>
  </si>
  <si>
    <t>1027911498</t>
  </si>
  <si>
    <t>546272726</t>
  </si>
  <si>
    <t>-160144649</t>
  </si>
  <si>
    <t>"výpomoce pro VZT"16</t>
  </si>
  <si>
    <t>HZS3212</t>
  </si>
  <si>
    <t>Hodinové zúčtovací sazby montáží technologických zařízení na stavebních objektech montér vzduchotechniky odborný</t>
  </si>
  <si>
    <t>-73311186</t>
  </si>
  <si>
    <t>"Zaškolení obsluhy"2</t>
  </si>
  <si>
    <t>VRN9</t>
  </si>
  <si>
    <t>Ostatní náklady</t>
  </si>
  <si>
    <t>VRN002</t>
  </si>
  <si>
    <t>Doprava a náklady spojené s dopravou</t>
  </si>
  <si>
    <t>%</t>
  </si>
  <si>
    <t>-1753282647</t>
  </si>
  <si>
    <t>EI - Elektroinstalace - Silnoproud, Hromosvod</t>
  </si>
  <si>
    <t xml:space="preserve">    741 - Elektroinstalace - silnoproud</t>
  </si>
  <si>
    <t xml:space="preserve">      Rozpis rozvaděče R-g - Rozpis rozvaděče R</t>
  </si>
  <si>
    <t>OST - Ostatní</t>
  </si>
  <si>
    <t>741</t>
  </si>
  <si>
    <t>Elektroinstalace - silnoproud</t>
  </si>
  <si>
    <t>210010021</t>
  </si>
  <si>
    <t>trubka plast tuhá pevně uložená do průměru 16</t>
  </si>
  <si>
    <t>-875165003</t>
  </si>
  <si>
    <t>322222</t>
  </si>
  <si>
    <t>trubka PVC tuhá střední namáhání 4016EHF</t>
  </si>
  <si>
    <t>1042935098</t>
  </si>
  <si>
    <t>210010022</t>
  </si>
  <si>
    <t>trubka plast tuhá pevně uložená do průměru 25</t>
  </si>
  <si>
    <t>992232355</t>
  </si>
  <si>
    <t>322224</t>
  </si>
  <si>
    <t>trubka PVC tuhá střední namáhání 4025HF</t>
  </si>
  <si>
    <t>-138755653</t>
  </si>
  <si>
    <t>210010301</t>
  </si>
  <si>
    <t>krabice přístrojová bez zapojení</t>
  </si>
  <si>
    <t>1635217135</t>
  </si>
  <si>
    <t>311115</t>
  </si>
  <si>
    <t>krabice univerzální/přístrojová KU68-1901</t>
  </si>
  <si>
    <t>-180914079</t>
  </si>
  <si>
    <t>210010453</t>
  </si>
  <si>
    <t>krabice plast pro P rozvod vč.zapojení 8111</t>
  </si>
  <si>
    <t>1831148899</t>
  </si>
  <si>
    <t>312212</t>
  </si>
  <si>
    <t>krabice IP55 88x88/2úch 4xESt13,5 5x2,5Cu</t>
  </si>
  <si>
    <t>183027361</t>
  </si>
  <si>
    <t>210020133</t>
  </si>
  <si>
    <t>kabelový rošt do š.40cm</t>
  </si>
  <si>
    <t>-1267687338</t>
  </si>
  <si>
    <t>364011</t>
  </si>
  <si>
    <t>DZ 35X100  ŽLAB KABELOVÝ DRÁTĚNÝ  BASOR/ZINKOCHROM vč.úchytů</t>
  </si>
  <si>
    <t>-655478772</t>
  </si>
  <si>
    <t>210110021</t>
  </si>
  <si>
    <t>spínač nástěnný od IP.2 vč.zapojení 1pólový/ř.1</t>
  </si>
  <si>
    <t>-4645681</t>
  </si>
  <si>
    <t>413201</t>
  </si>
  <si>
    <t>spínač 10A/250Vstř nástěnný IP54 řaz.1</t>
  </si>
  <si>
    <t>-414302259</t>
  </si>
  <si>
    <t>-394173325</t>
  </si>
  <si>
    <t>413207</t>
  </si>
  <si>
    <t>ovl 10A/250Vstř nástěnný IP54 ř.1/0</t>
  </si>
  <si>
    <t>1991589461</t>
  </si>
  <si>
    <t>420091</t>
  </si>
  <si>
    <t>rámeček pro 1 přístroj</t>
  </si>
  <si>
    <t>-916445686</t>
  </si>
  <si>
    <t>1124115001</t>
  </si>
  <si>
    <t>210110041</t>
  </si>
  <si>
    <t>spínač zapuštěný vč.zapojení 1pólový/řazení 1</t>
  </si>
  <si>
    <t>793299574</t>
  </si>
  <si>
    <t>409011</t>
  </si>
  <si>
    <t>spínač 10A/250Vstř design TANGOI řaz.1</t>
  </si>
  <si>
    <t>-703849180</t>
  </si>
  <si>
    <t>210110091</t>
  </si>
  <si>
    <t>spínač PIR vč.zapoj. oblast zachycení r-16m, 220st</t>
  </si>
  <si>
    <t>-306863933</t>
  </si>
  <si>
    <t>410170.1</t>
  </si>
  <si>
    <t>spínač automatic+snímač pohybu PIR</t>
  </si>
  <si>
    <t>-390705526</t>
  </si>
  <si>
    <t>210110091.1</t>
  </si>
  <si>
    <t>spínač zapuštěný vč.zapojení s plynulou regulací</t>
  </si>
  <si>
    <t>384061745</t>
  </si>
  <si>
    <t>410170</t>
  </si>
  <si>
    <t>spínač automatic+snímač pohybu -úhel pokrytí 220stupňů, oblast zachycení - výseč o pooměru 16m2</t>
  </si>
  <si>
    <t>888875185</t>
  </si>
  <si>
    <t>210111011</t>
  </si>
  <si>
    <t>zásuvka domovní zapuštěná vč.zapojení</t>
  </si>
  <si>
    <t>-1912227754</t>
  </si>
  <si>
    <t>420002</t>
  </si>
  <si>
    <t>zásuvka 16A/250Vstř design Tango clonky</t>
  </si>
  <si>
    <t>639627462</t>
  </si>
  <si>
    <t>210111032</t>
  </si>
  <si>
    <t>zásuvka nástěnná od IP.2 vč.zapojení 2P+Z průběžně</t>
  </si>
  <si>
    <t>-1742412254</t>
  </si>
  <si>
    <t>423223</t>
  </si>
  <si>
    <t>zásuvka 16A/250Vstř nástěnná /IP54 průb</t>
  </si>
  <si>
    <t>1796987710</t>
  </si>
  <si>
    <t>210120103</t>
  </si>
  <si>
    <t>patrona nožové pojistky do 630A</t>
  </si>
  <si>
    <t>329944075</t>
  </si>
  <si>
    <t>433361</t>
  </si>
  <si>
    <t>pojistková patrona PNA(50A)gG</t>
  </si>
  <si>
    <t>-51734025</t>
  </si>
  <si>
    <t>210192121</t>
  </si>
  <si>
    <t>skříň litinová, Al nebo plast do hmotnosti 10kg</t>
  </si>
  <si>
    <t>-133104959</t>
  </si>
  <si>
    <t>713181</t>
  </si>
  <si>
    <t>skříň Zasuvková IP43 2x230V 400V/16A/5p jistič+chr</t>
  </si>
  <si>
    <t>-56239034</t>
  </si>
  <si>
    <t>210200012</t>
  </si>
  <si>
    <t>svítidlo žárovkové bytové stropní/více zdrojů</t>
  </si>
  <si>
    <t>780536545</t>
  </si>
  <si>
    <t>509032</t>
  </si>
  <si>
    <t>svít."A" LED přisazené 61W,7700lm,1500mm,IP65,polykarbonát,prachotěs</t>
  </si>
  <si>
    <t>894195184</t>
  </si>
  <si>
    <t>-2007681280</t>
  </si>
  <si>
    <t>509002</t>
  </si>
  <si>
    <t>svít."B" LED 14W,1300lm,IP44 opál PMMA</t>
  </si>
  <si>
    <t>827027047</t>
  </si>
  <si>
    <t>1682018111</t>
  </si>
  <si>
    <t>509002.1</t>
  </si>
  <si>
    <t>svít."C" LED 14W,1300lm,IP44 opál PMMA, pohyb.čidlo</t>
  </si>
  <si>
    <t>1635497605</t>
  </si>
  <si>
    <t>210202103</t>
  </si>
  <si>
    <t>svítidlo výbojkové venkovní na výložník</t>
  </si>
  <si>
    <t>-1963279438</t>
  </si>
  <si>
    <t>530101</t>
  </si>
  <si>
    <t>svít."D" LED na výložník  39W,5000lm, IP65, vč.výložníku,venkovní</t>
  </si>
  <si>
    <t>-453001934</t>
  </si>
  <si>
    <t>210220021</t>
  </si>
  <si>
    <t>uzemňov.vedení v zemi úplná mtž FeZn do 120mm2</t>
  </si>
  <si>
    <t>1345746859</t>
  </si>
  <si>
    <t>295001</t>
  </si>
  <si>
    <t>vedení FeZn 30/4 (0,96kg/m)</t>
  </si>
  <si>
    <t>-2099007415</t>
  </si>
  <si>
    <t>210220022</t>
  </si>
  <si>
    <t>uzemňov.vedení v zemi úplná mtž FeZn pr.8-10mm</t>
  </si>
  <si>
    <t>-1803934464</t>
  </si>
  <si>
    <t>295011</t>
  </si>
  <si>
    <t>vedení FeZn pr.10mm(0,63kg/m)</t>
  </si>
  <si>
    <t>1550613433</t>
  </si>
  <si>
    <t>210220101</t>
  </si>
  <si>
    <t>svod vč.podpěr drát do pr.10mm</t>
  </si>
  <si>
    <t>1704738651</t>
  </si>
  <si>
    <t>295601</t>
  </si>
  <si>
    <t>drát AlMgSi pr.8mm polotvrdý 0,135kg/m</t>
  </si>
  <si>
    <t>-854300188</t>
  </si>
  <si>
    <t>160*1,05 'Přepočtené koeficientem množství</t>
  </si>
  <si>
    <t>295301</t>
  </si>
  <si>
    <t>podpěra vedení na plech PV1s 60mm AlMgSi</t>
  </si>
  <si>
    <t>-1344723546</t>
  </si>
  <si>
    <t>295351</t>
  </si>
  <si>
    <t>podpěra vedení na ploché střechy PV21c 0,9kg plast</t>
  </si>
  <si>
    <t>142665673</t>
  </si>
  <si>
    <t>295324</t>
  </si>
  <si>
    <t>podpěra vedení do zdiva hmoždi PV 200mm AlMgSi</t>
  </si>
  <si>
    <t>-1432714718</t>
  </si>
  <si>
    <t>210220301</t>
  </si>
  <si>
    <t>svorka hromosvodová do 2 šroubů</t>
  </si>
  <si>
    <t>-193498064</t>
  </si>
  <si>
    <t>295621</t>
  </si>
  <si>
    <t>svorka univerzální SU Al</t>
  </si>
  <si>
    <t>-752414799</t>
  </si>
  <si>
    <t>371038999</t>
  </si>
  <si>
    <t>295632</t>
  </si>
  <si>
    <t>svorka zkušební SZ 2šrouby Al litá</t>
  </si>
  <si>
    <t>-1484521016</t>
  </si>
  <si>
    <t>295626</t>
  </si>
  <si>
    <t>svorka na okapní žlab SO 1šroub Al</t>
  </si>
  <si>
    <t>125147083</t>
  </si>
  <si>
    <t>2130528156</t>
  </si>
  <si>
    <t>295073</t>
  </si>
  <si>
    <t>svorka pásku drátu zemnící SR3a 2šrouby FeZn</t>
  </si>
  <si>
    <t>-1529620474</t>
  </si>
  <si>
    <t>210220302</t>
  </si>
  <si>
    <t>svorka hromosvodová do 4 šroubů</t>
  </si>
  <si>
    <t>288567125</t>
  </si>
  <si>
    <t>295081</t>
  </si>
  <si>
    <t>svorka k tyči zemnící SJ2 4šrouby FeZn</t>
  </si>
  <si>
    <t>-332796462</t>
  </si>
  <si>
    <t>210220361</t>
  </si>
  <si>
    <t>tyčový zemnič 2m vč.připojení</t>
  </si>
  <si>
    <t>2066028494</t>
  </si>
  <si>
    <t>295052</t>
  </si>
  <si>
    <t>tyč zemnící ZT1,5 FeZn 1500/28mm holá</t>
  </si>
  <si>
    <t>-758446715</t>
  </si>
  <si>
    <t>210220372</t>
  </si>
  <si>
    <t>ochranný úhelník nebo trubka/ držáky do zdiva</t>
  </si>
  <si>
    <t>411885710</t>
  </si>
  <si>
    <t>295455</t>
  </si>
  <si>
    <t>ochranná trubka svodu OT délka 1,7m</t>
  </si>
  <si>
    <t>1886777271</t>
  </si>
  <si>
    <t>295463</t>
  </si>
  <si>
    <t>držák úhelníku středový do zdiva</t>
  </si>
  <si>
    <t>1808568563</t>
  </si>
  <si>
    <t>210220401</t>
  </si>
  <si>
    <t>označení svodu štítkem</t>
  </si>
  <si>
    <t>-4879255</t>
  </si>
  <si>
    <t>295882</t>
  </si>
  <si>
    <t>označovací štítek zemního svodu</t>
  </si>
  <si>
    <t>1138856188</t>
  </si>
  <si>
    <t>210220441</t>
  </si>
  <si>
    <t>ochrana zemní svorky asfaltovým nátěrem</t>
  </si>
  <si>
    <t>1753919882</t>
  </si>
  <si>
    <t>-520872833</t>
  </si>
  <si>
    <t>210800851</t>
  </si>
  <si>
    <t>vodič Cu(-CY,CYA) pevně uložený do 1x35</t>
  </si>
  <si>
    <t>1730260427</t>
  </si>
  <si>
    <t>171108</t>
  </si>
  <si>
    <t>vodič CY 6  /H07V-U/</t>
  </si>
  <si>
    <t>-372956880</t>
  </si>
  <si>
    <t>20*1,05 'Přepočtené koeficientem množství</t>
  </si>
  <si>
    <t>210810048</t>
  </si>
  <si>
    <t>kabel(-CYKY) pevně uložený do 3x6/4x4/7x2,5</t>
  </si>
  <si>
    <t>1421989676</t>
  </si>
  <si>
    <t>101305</t>
  </si>
  <si>
    <t>kabel CYKY 5x1,5</t>
  </si>
  <si>
    <t>1014334951</t>
  </si>
  <si>
    <t>50*1,05 'Přepočtené koeficientem množství</t>
  </si>
  <si>
    <t>336850575</t>
  </si>
  <si>
    <t>101105</t>
  </si>
  <si>
    <t>kabel CYKY 3x1,5</t>
  </si>
  <si>
    <t>-1805658599</t>
  </si>
  <si>
    <t>630*1,05 'Přepočtené koeficientem množství</t>
  </si>
  <si>
    <t>822413402</t>
  </si>
  <si>
    <t>101106</t>
  </si>
  <si>
    <t>kabel CYKY 3x2,5</t>
  </si>
  <si>
    <t>413565606</t>
  </si>
  <si>
    <t>490*1,05 'Přepočtené koeficientem množství</t>
  </si>
  <si>
    <t>210810052</t>
  </si>
  <si>
    <t>kabel(-CYKY) pevně uložený do 5x6/7x4/12x1,5</t>
  </si>
  <si>
    <t>-1893645805</t>
  </si>
  <si>
    <t>101307</t>
  </si>
  <si>
    <t>kabel CYKY 5x4</t>
  </si>
  <si>
    <t>1316414835</t>
  </si>
  <si>
    <t>14*1,05 'Přepočtené koeficientem množství</t>
  </si>
  <si>
    <t>210810053</t>
  </si>
  <si>
    <t>kabel(-CYKY) pevně ulož.do 5x10/12x4/19x2,5/24x1,5</t>
  </si>
  <si>
    <t>-630409149</t>
  </si>
  <si>
    <t>101209</t>
  </si>
  <si>
    <t>kabel CYKY 4x10</t>
  </si>
  <si>
    <t>-929665839</t>
  </si>
  <si>
    <t>10*1,05 'Přepočtené koeficientem množství</t>
  </si>
  <si>
    <t>210990001</t>
  </si>
  <si>
    <t>elektrický konvektor</t>
  </si>
  <si>
    <t>-1584324966</t>
  </si>
  <si>
    <t>900001</t>
  </si>
  <si>
    <t>elektrický konvektor 3.0kW s termostatem</t>
  </si>
  <si>
    <t>-1412139120</t>
  </si>
  <si>
    <t>1419477081</t>
  </si>
  <si>
    <t>900001.1</t>
  </si>
  <si>
    <t>elektrický konvektor 0.5kW s termostatem</t>
  </si>
  <si>
    <t>-1687714665</t>
  </si>
  <si>
    <t>210990001.1</t>
  </si>
  <si>
    <t>časové relé</t>
  </si>
  <si>
    <t>-1187971437</t>
  </si>
  <si>
    <t>900001.2</t>
  </si>
  <si>
    <t>časové relé do elektroinstalační krabice pro vent.</t>
  </si>
  <si>
    <t>-180253309</t>
  </si>
  <si>
    <t>210990001.2</t>
  </si>
  <si>
    <t>samoregulační topný kabel</t>
  </si>
  <si>
    <t>-313617887</t>
  </si>
  <si>
    <t>900001.3</t>
  </si>
  <si>
    <t>samoregulační topný kabel 10W/m - 10m</t>
  </si>
  <si>
    <t>420638995</t>
  </si>
  <si>
    <t>210990001.3</t>
  </si>
  <si>
    <t>Al páska</t>
  </si>
  <si>
    <t>-1844291352</t>
  </si>
  <si>
    <t>900001.4</t>
  </si>
  <si>
    <t>Al páska 50mx50mm pro topný kabel</t>
  </si>
  <si>
    <t>-1821864831</t>
  </si>
  <si>
    <t>210990001.4</t>
  </si>
  <si>
    <t>spojka a koncovka k samoreg.kabelům</t>
  </si>
  <si>
    <t>1285985616</t>
  </si>
  <si>
    <t>900001.5</t>
  </si>
  <si>
    <t>spojka a koncovka k samoregulačním kabelům</t>
  </si>
  <si>
    <t>-537786299</t>
  </si>
  <si>
    <t>210990001.5</t>
  </si>
  <si>
    <t>termostat venkovní</t>
  </si>
  <si>
    <t>51228964</t>
  </si>
  <si>
    <t>900001.6</t>
  </si>
  <si>
    <t>termostat venkovní +20 - -20st.C</t>
  </si>
  <si>
    <t>-564684735</t>
  </si>
  <si>
    <t>Rozpis rozvaděče R-g</t>
  </si>
  <si>
    <t>Rozpis rozvaděče R</t>
  </si>
  <si>
    <t>764703</t>
  </si>
  <si>
    <t>skříň plast 3x18M/500x400x210mm/IP65 nástěnná</t>
  </si>
  <si>
    <t>-1630686514</t>
  </si>
  <si>
    <t>781107</t>
  </si>
  <si>
    <t>sběrnice hřebenová G1L-1000-12mm2 57vývod vidlice</t>
  </si>
  <si>
    <t>-1485976206</t>
  </si>
  <si>
    <t>415024</t>
  </si>
  <si>
    <t>spínač páčkový APN-63-3 3pol 63A na lištu</t>
  </si>
  <si>
    <t>1803739058</t>
  </si>
  <si>
    <t>483312</t>
  </si>
  <si>
    <t>elektroměr 1fázový přímý na DIN lištu 10-40A</t>
  </si>
  <si>
    <t>543306731</t>
  </si>
  <si>
    <t>434323</t>
  </si>
  <si>
    <t>jistič LTN-10B-1 1pól/ch.B/ 10A/10kA</t>
  </si>
  <si>
    <t>1791240187</t>
  </si>
  <si>
    <t>434325</t>
  </si>
  <si>
    <t>jistič LTN-16B-1 1pól/ch.B/ 16A/10kA</t>
  </si>
  <si>
    <t>-1360269586</t>
  </si>
  <si>
    <t>438013</t>
  </si>
  <si>
    <t>proud chránič+jistič 2p/1+N OLE-16B-N1-030AC</t>
  </si>
  <si>
    <t>1558604784</t>
  </si>
  <si>
    <t>435024</t>
  </si>
  <si>
    <t>jistič LTN-20B-3 3pól/ch.B/ 20A/10kA</t>
  </si>
  <si>
    <t>1924327540</t>
  </si>
  <si>
    <t>441121</t>
  </si>
  <si>
    <t>stykač 2pól RSI-20-20/2Z/20A na lištu</t>
  </si>
  <si>
    <t>-1427625</t>
  </si>
  <si>
    <t>441131</t>
  </si>
  <si>
    <t>stykač 4pól RSI-25-40/4Z/25A na lištu</t>
  </si>
  <si>
    <t>-1387180482</t>
  </si>
  <si>
    <t>montážní materál</t>
  </si>
  <si>
    <t>-1161919451</t>
  </si>
  <si>
    <t>revize</t>
  </si>
  <si>
    <t>1330295168</t>
  </si>
  <si>
    <t>montáž rozvaděče</t>
  </si>
  <si>
    <t>1485785667</t>
  </si>
  <si>
    <t>210990011.1</t>
  </si>
  <si>
    <t>demontáže</t>
  </si>
  <si>
    <t>-1954088681</t>
  </si>
  <si>
    <t>-751110031</t>
  </si>
  <si>
    <t>Poznámka k položce:
Nepředvídatelné práce spojené s rekonstrukcí objektu - bude účtováno dle skutečně provedených prací odsouhlasených TDI a zápisem v SD</t>
  </si>
  <si>
    <t>-1648774382</t>
  </si>
  <si>
    <t>"Zednické přípomoce"8</t>
  </si>
  <si>
    <t>2016978099</t>
  </si>
  <si>
    <t>OST</t>
  </si>
  <si>
    <t>Ostatní</t>
  </si>
  <si>
    <t>218009001</t>
  </si>
  <si>
    <t>poplatek za recyklaci svítidla</t>
  </si>
  <si>
    <t>732871802</t>
  </si>
  <si>
    <t>Dokumentace skutečného provedení</t>
  </si>
  <si>
    <t>-477872980</t>
  </si>
  <si>
    <t>měření umělého/sdruženého/denního osvětlení vč.vyhotovení protokolu</t>
  </si>
  <si>
    <t>-28113348</t>
  </si>
  <si>
    <t>741810002</t>
  </si>
  <si>
    <t>Zkoušky a prohlídky elektrických rozvodů a zařízení celková prohlídka a vyhotovení revizní zprávy pro objem montážních prací přes 100 do 500 tis. Kč</t>
  </si>
  <si>
    <t>1885834936</t>
  </si>
  <si>
    <t>doprava dodávek</t>
  </si>
  <si>
    <t>-1528983770</t>
  </si>
  <si>
    <t>Poznámka k položce:
Z celkové částky bez ostatních nákladů a HZS</t>
  </si>
  <si>
    <t>materiál podružný</t>
  </si>
  <si>
    <t>526089629</t>
  </si>
  <si>
    <t>PPV pro elektromontáže</t>
  </si>
  <si>
    <t>1850412740</t>
  </si>
  <si>
    <t>Poznámka k položce:
Z celkové částky bez ostatních nákladů a HZS
PPV - Pomocné práce a výroba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</si>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</sst>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sz val="8"/>
      <color rgb="FF000000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2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0" borderId="23" xfId="0" applyNumberFormat="1" applyFont="1" applyBorder="1" applyAlignment="1" applyProtection="1">
      <alignment vertical="center"/>
      <protection/>
    </xf>
    <xf numFmtId="166" fontId="33" fillId="0" borderId="23" xfId="0" applyNumberFormat="1" applyFont="1" applyBorder="1" applyAlignment="1" applyProtection="1">
      <alignment vertical="center"/>
      <protection/>
    </xf>
    <xf numFmtId="4" fontId="33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166" fontId="36" fillId="0" borderId="14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 applyProtection="1">
      <alignment horizontal="center" vertical="center"/>
      <protection/>
    </xf>
    <xf numFmtId="49" fontId="41" fillId="0" borderId="27" xfId="0" applyNumberFormat="1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167" fontId="41" fillId="0" borderId="27" xfId="0" applyNumberFormat="1" applyFont="1" applyBorder="1" applyAlignment="1" applyProtection="1">
      <alignment vertical="center"/>
      <protection/>
    </xf>
    <xf numFmtId="4" fontId="41" fillId="3" borderId="27" xfId="0" applyNumberFormat="1" applyFont="1" applyFill="1" applyBorder="1" applyAlignment="1" applyProtection="1">
      <alignment vertical="center"/>
      <protection locked="0"/>
    </xf>
    <xf numFmtId="4" fontId="41" fillId="0" borderId="27" xfId="0" applyNumberFormat="1" applyFont="1" applyBorder="1" applyAlignment="1" applyProtection="1">
      <alignment vertical="center"/>
      <protection/>
    </xf>
    <xf numFmtId="0" fontId="41" fillId="0" borderId="4" xfId="0" applyFont="1" applyBorder="1" applyAlignment="1">
      <alignment vertical="center"/>
    </xf>
    <xf numFmtId="0" fontId="41" fillId="3" borderId="27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top" wrapText="1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 wrapText="1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0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405"/>
      <c r="AS2" s="405"/>
      <c r="AT2" s="405"/>
      <c r="AU2" s="405"/>
      <c r="AV2" s="405"/>
      <c r="AW2" s="405"/>
      <c r="AX2" s="405"/>
      <c r="AY2" s="405"/>
      <c r="AZ2" s="405"/>
      <c r="BA2" s="405"/>
      <c r="BB2" s="405"/>
      <c r="BC2" s="405"/>
      <c r="BD2" s="405"/>
      <c r="BE2" s="405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5" t="s">
        <v>16</v>
      </c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0"/>
      <c r="AQ5" s="32"/>
      <c r="BE5" s="363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67" t="s">
        <v>19</v>
      </c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0"/>
      <c r="AQ6" s="32"/>
      <c r="BE6" s="364"/>
      <c r="BS6" s="25" t="s">
        <v>20</v>
      </c>
    </row>
    <row r="7" spans="2:71" ht="14.45" customHeight="1">
      <c r="B7" s="29"/>
      <c r="C7" s="30"/>
      <c r="D7" s="38" t="s">
        <v>21</v>
      </c>
      <c r="E7" s="30"/>
      <c r="F7" s="30"/>
      <c r="G7" s="30"/>
      <c r="H7" s="30"/>
      <c r="I7" s="30"/>
      <c r="J7" s="30"/>
      <c r="K7" s="36" t="s">
        <v>22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23</v>
      </c>
      <c r="AL7" s="30"/>
      <c r="AM7" s="30"/>
      <c r="AN7" s="36" t="s">
        <v>24</v>
      </c>
      <c r="AO7" s="30"/>
      <c r="AP7" s="30"/>
      <c r="AQ7" s="32"/>
      <c r="BE7" s="364"/>
      <c r="BS7" s="25" t="s">
        <v>25</v>
      </c>
    </row>
    <row r="8" spans="2:71" ht="14.45" customHeight="1">
      <c r="B8" s="29"/>
      <c r="C8" s="30"/>
      <c r="D8" s="38" t="s">
        <v>26</v>
      </c>
      <c r="E8" s="30"/>
      <c r="F8" s="30"/>
      <c r="G8" s="30"/>
      <c r="H8" s="30"/>
      <c r="I8" s="30"/>
      <c r="J8" s="30"/>
      <c r="K8" s="36" t="s">
        <v>27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28</v>
      </c>
      <c r="AL8" s="30"/>
      <c r="AM8" s="30"/>
      <c r="AN8" s="39" t="s">
        <v>29</v>
      </c>
      <c r="AO8" s="30"/>
      <c r="AP8" s="30"/>
      <c r="AQ8" s="32"/>
      <c r="BE8" s="364"/>
      <c r="BS8" s="25" t="s">
        <v>30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64"/>
      <c r="BS9" s="25" t="s">
        <v>31</v>
      </c>
    </row>
    <row r="10" spans="2:71" ht="14.45" customHeight="1">
      <c r="B10" s="29"/>
      <c r="C10" s="30"/>
      <c r="D10" s="38" t="s">
        <v>32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33</v>
      </c>
      <c r="AL10" s="30"/>
      <c r="AM10" s="30"/>
      <c r="AN10" s="36" t="s">
        <v>34</v>
      </c>
      <c r="AO10" s="30"/>
      <c r="AP10" s="30"/>
      <c r="AQ10" s="32"/>
      <c r="BE10" s="364"/>
      <c r="BS10" s="25" t="s">
        <v>20</v>
      </c>
    </row>
    <row r="11" spans="2:71" ht="18.4" customHeight="1">
      <c r="B11" s="29"/>
      <c r="C11" s="30"/>
      <c r="D11" s="30"/>
      <c r="E11" s="36" t="s">
        <v>35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36</v>
      </c>
      <c r="AL11" s="30"/>
      <c r="AM11" s="30"/>
      <c r="AN11" s="36" t="s">
        <v>37</v>
      </c>
      <c r="AO11" s="30"/>
      <c r="AP11" s="30"/>
      <c r="AQ11" s="32"/>
      <c r="BE11" s="364"/>
      <c r="BS11" s="25" t="s">
        <v>20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64"/>
      <c r="BS12" s="25" t="s">
        <v>20</v>
      </c>
    </row>
    <row r="13" spans="2:71" ht="14.45" customHeight="1">
      <c r="B13" s="29"/>
      <c r="C13" s="30"/>
      <c r="D13" s="38" t="s">
        <v>38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33</v>
      </c>
      <c r="AL13" s="30"/>
      <c r="AM13" s="30"/>
      <c r="AN13" s="40" t="s">
        <v>39</v>
      </c>
      <c r="AO13" s="30"/>
      <c r="AP13" s="30"/>
      <c r="AQ13" s="32"/>
      <c r="BE13" s="364"/>
      <c r="BS13" s="25" t="s">
        <v>20</v>
      </c>
    </row>
    <row r="14" spans="2:71" ht="13.5">
      <c r="B14" s="29"/>
      <c r="C14" s="30"/>
      <c r="D14" s="30"/>
      <c r="E14" s="368" t="s">
        <v>39</v>
      </c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8" t="s">
        <v>36</v>
      </c>
      <c r="AL14" s="30"/>
      <c r="AM14" s="30"/>
      <c r="AN14" s="40" t="s">
        <v>39</v>
      </c>
      <c r="AO14" s="30"/>
      <c r="AP14" s="30"/>
      <c r="AQ14" s="32"/>
      <c r="BE14" s="364"/>
      <c r="BS14" s="25" t="s">
        <v>20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64"/>
      <c r="BS15" s="25" t="s">
        <v>6</v>
      </c>
    </row>
    <row r="16" spans="2:71" ht="14.45" customHeight="1">
      <c r="B16" s="29"/>
      <c r="C16" s="30"/>
      <c r="D16" s="38" t="s">
        <v>40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33</v>
      </c>
      <c r="AL16" s="30"/>
      <c r="AM16" s="30"/>
      <c r="AN16" s="36" t="s">
        <v>41</v>
      </c>
      <c r="AO16" s="30"/>
      <c r="AP16" s="30"/>
      <c r="AQ16" s="32"/>
      <c r="BE16" s="364"/>
      <c r="BS16" s="25" t="s">
        <v>6</v>
      </c>
    </row>
    <row r="17" spans="2:71" ht="18.4" customHeight="1">
      <c r="B17" s="29"/>
      <c r="C17" s="30"/>
      <c r="D17" s="30"/>
      <c r="E17" s="36" t="s">
        <v>42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36</v>
      </c>
      <c r="AL17" s="30"/>
      <c r="AM17" s="30"/>
      <c r="AN17" s="36" t="s">
        <v>43</v>
      </c>
      <c r="AO17" s="30"/>
      <c r="AP17" s="30"/>
      <c r="AQ17" s="32"/>
      <c r="BE17" s="364"/>
      <c r="BS17" s="25" t="s">
        <v>44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64"/>
      <c r="BS18" s="25" t="s">
        <v>8</v>
      </c>
    </row>
    <row r="19" spans="2:71" ht="14.45" customHeight="1">
      <c r="B19" s="29"/>
      <c r="C19" s="30"/>
      <c r="D19" s="38" t="s">
        <v>45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64"/>
      <c r="BS19" s="25" t="s">
        <v>8</v>
      </c>
    </row>
    <row r="20" spans="2:71" ht="57" customHeight="1">
      <c r="B20" s="29"/>
      <c r="C20" s="30"/>
      <c r="D20" s="30"/>
      <c r="E20" s="370" t="s">
        <v>46</v>
      </c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0"/>
      <c r="AP20" s="30"/>
      <c r="AQ20" s="32"/>
      <c r="BE20" s="364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64"/>
    </row>
    <row r="22" spans="2:57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64"/>
    </row>
    <row r="23" spans="2:57" s="1" customFormat="1" ht="25.9" customHeight="1">
      <c r="B23" s="42"/>
      <c r="C23" s="43"/>
      <c r="D23" s="44" t="s">
        <v>47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71">
        <f>ROUND(AG51,2)</f>
        <v>0</v>
      </c>
      <c r="AL23" s="372"/>
      <c r="AM23" s="372"/>
      <c r="AN23" s="372"/>
      <c r="AO23" s="372"/>
      <c r="AP23" s="43"/>
      <c r="AQ23" s="46"/>
      <c r="BE23" s="364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64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73" t="s">
        <v>48</v>
      </c>
      <c r="M25" s="373"/>
      <c r="N25" s="373"/>
      <c r="O25" s="373"/>
      <c r="P25" s="43"/>
      <c r="Q25" s="43"/>
      <c r="R25" s="43"/>
      <c r="S25" s="43"/>
      <c r="T25" s="43"/>
      <c r="U25" s="43"/>
      <c r="V25" s="43"/>
      <c r="W25" s="373" t="s">
        <v>49</v>
      </c>
      <c r="X25" s="373"/>
      <c r="Y25" s="373"/>
      <c r="Z25" s="373"/>
      <c r="AA25" s="373"/>
      <c r="AB25" s="373"/>
      <c r="AC25" s="373"/>
      <c r="AD25" s="373"/>
      <c r="AE25" s="373"/>
      <c r="AF25" s="43"/>
      <c r="AG25" s="43"/>
      <c r="AH25" s="43"/>
      <c r="AI25" s="43"/>
      <c r="AJ25" s="43"/>
      <c r="AK25" s="373" t="s">
        <v>50</v>
      </c>
      <c r="AL25" s="373"/>
      <c r="AM25" s="373"/>
      <c r="AN25" s="373"/>
      <c r="AO25" s="373"/>
      <c r="AP25" s="43"/>
      <c r="AQ25" s="46"/>
      <c r="BE25" s="364"/>
    </row>
    <row r="26" spans="2:57" s="2" customFormat="1" ht="14.45" customHeight="1">
      <c r="B26" s="48"/>
      <c r="C26" s="49"/>
      <c r="D26" s="50" t="s">
        <v>51</v>
      </c>
      <c r="E26" s="49"/>
      <c r="F26" s="50" t="s">
        <v>52</v>
      </c>
      <c r="G26" s="49"/>
      <c r="H26" s="49"/>
      <c r="I26" s="49"/>
      <c r="J26" s="49"/>
      <c r="K26" s="49"/>
      <c r="L26" s="374">
        <v>0.21</v>
      </c>
      <c r="M26" s="375"/>
      <c r="N26" s="375"/>
      <c r="O26" s="375"/>
      <c r="P26" s="49"/>
      <c r="Q26" s="49"/>
      <c r="R26" s="49"/>
      <c r="S26" s="49"/>
      <c r="T26" s="49"/>
      <c r="U26" s="49"/>
      <c r="V26" s="49"/>
      <c r="W26" s="376">
        <f>ROUND(AZ51,2)</f>
        <v>0</v>
      </c>
      <c r="X26" s="375"/>
      <c r="Y26" s="375"/>
      <c r="Z26" s="375"/>
      <c r="AA26" s="375"/>
      <c r="AB26" s="375"/>
      <c r="AC26" s="375"/>
      <c r="AD26" s="375"/>
      <c r="AE26" s="375"/>
      <c r="AF26" s="49"/>
      <c r="AG26" s="49"/>
      <c r="AH26" s="49"/>
      <c r="AI26" s="49"/>
      <c r="AJ26" s="49"/>
      <c r="AK26" s="376">
        <f>ROUND(AV51,2)</f>
        <v>0</v>
      </c>
      <c r="AL26" s="375"/>
      <c r="AM26" s="375"/>
      <c r="AN26" s="375"/>
      <c r="AO26" s="375"/>
      <c r="AP26" s="49"/>
      <c r="AQ26" s="51"/>
      <c r="BE26" s="364"/>
    </row>
    <row r="27" spans="2:57" s="2" customFormat="1" ht="14.45" customHeight="1">
      <c r="B27" s="48"/>
      <c r="C27" s="49"/>
      <c r="D27" s="49"/>
      <c r="E27" s="49"/>
      <c r="F27" s="50" t="s">
        <v>53</v>
      </c>
      <c r="G27" s="49"/>
      <c r="H27" s="49"/>
      <c r="I27" s="49"/>
      <c r="J27" s="49"/>
      <c r="K27" s="49"/>
      <c r="L27" s="374">
        <v>0.15</v>
      </c>
      <c r="M27" s="375"/>
      <c r="N27" s="375"/>
      <c r="O27" s="375"/>
      <c r="P27" s="49"/>
      <c r="Q27" s="49"/>
      <c r="R27" s="49"/>
      <c r="S27" s="49"/>
      <c r="T27" s="49"/>
      <c r="U27" s="49"/>
      <c r="V27" s="49"/>
      <c r="W27" s="376">
        <f>ROUND(BA51,2)</f>
        <v>0</v>
      </c>
      <c r="X27" s="375"/>
      <c r="Y27" s="375"/>
      <c r="Z27" s="375"/>
      <c r="AA27" s="375"/>
      <c r="AB27" s="375"/>
      <c r="AC27" s="375"/>
      <c r="AD27" s="375"/>
      <c r="AE27" s="375"/>
      <c r="AF27" s="49"/>
      <c r="AG27" s="49"/>
      <c r="AH27" s="49"/>
      <c r="AI27" s="49"/>
      <c r="AJ27" s="49"/>
      <c r="AK27" s="376">
        <f>ROUND(AW51,2)</f>
        <v>0</v>
      </c>
      <c r="AL27" s="375"/>
      <c r="AM27" s="375"/>
      <c r="AN27" s="375"/>
      <c r="AO27" s="375"/>
      <c r="AP27" s="49"/>
      <c r="AQ27" s="51"/>
      <c r="BE27" s="364"/>
    </row>
    <row r="28" spans="2:57" s="2" customFormat="1" ht="14.45" customHeight="1" hidden="1">
      <c r="B28" s="48"/>
      <c r="C28" s="49"/>
      <c r="D28" s="49"/>
      <c r="E28" s="49"/>
      <c r="F28" s="50" t="s">
        <v>54</v>
      </c>
      <c r="G28" s="49"/>
      <c r="H28" s="49"/>
      <c r="I28" s="49"/>
      <c r="J28" s="49"/>
      <c r="K28" s="49"/>
      <c r="L28" s="374">
        <v>0.21</v>
      </c>
      <c r="M28" s="375"/>
      <c r="N28" s="375"/>
      <c r="O28" s="375"/>
      <c r="P28" s="49"/>
      <c r="Q28" s="49"/>
      <c r="R28" s="49"/>
      <c r="S28" s="49"/>
      <c r="T28" s="49"/>
      <c r="U28" s="49"/>
      <c r="V28" s="49"/>
      <c r="W28" s="376">
        <f>ROUND(BB51,2)</f>
        <v>0</v>
      </c>
      <c r="X28" s="375"/>
      <c r="Y28" s="375"/>
      <c r="Z28" s="375"/>
      <c r="AA28" s="375"/>
      <c r="AB28" s="375"/>
      <c r="AC28" s="375"/>
      <c r="AD28" s="375"/>
      <c r="AE28" s="375"/>
      <c r="AF28" s="49"/>
      <c r="AG28" s="49"/>
      <c r="AH28" s="49"/>
      <c r="AI28" s="49"/>
      <c r="AJ28" s="49"/>
      <c r="AK28" s="376">
        <v>0</v>
      </c>
      <c r="AL28" s="375"/>
      <c r="AM28" s="375"/>
      <c r="AN28" s="375"/>
      <c r="AO28" s="375"/>
      <c r="AP28" s="49"/>
      <c r="AQ28" s="51"/>
      <c r="BE28" s="364"/>
    </row>
    <row r="29" spans="2:57" s="2" customFormat="1" ht="14.45" customHeight="1" hidden="1">
      <c r="B29" s="48"/>
      <c r="C29" s="49"/>
      <c r="D29" s="49"/>
      <c r="E29" s="49"/>
      <c r="F29" s="50" t="s">
        <v>55</v>
      </c>
      <c r="G29" s="49"/>
      <c r="H29" s="49"/>
      <c r="I29" s="49"/>
      <c r="J29" s="49"/>
      <c r="K29" s="49"/>
      <c r="L29" s="374">
        <v>0.15</v>
      </c>
      <c r="M29" s="375"/>
      <c r="N29" s="375"/>
      <c r="O29" s="375"/>
      <c r="P29" s="49"/>
      <c r="Q29" s="49"/>
      <c r="R29" s="49"/>
      <c r="S29" s="49"/>
      <c r="T29" s="49"/>
      <c r="U29" s="49"/>
      <c r="V29" s="49"/>
      <c r="W29" s="376">
        <f>ROUND(BC51,2)</f>
        <v>0</v>
      </c>
      <c r="X29" s="375"/>
      <c r="Y29" s="375"/>
      <c r="Z29" s="375"/>
      <c r="AA29" s="375"/>
      <c r="AB29" s="375"/>
      <c r="AC29" s="375"/>
      <c r="AD29" s="375"/>
      <c r="AE29" s="375"/>
      <c r="AF29" s="49"/>
      <c r="AG29" s="49"/>
      <c r="AH29" s="49"/>
      <c r="AI29" s="49"/>
      <c r="AJ29" s="49"/>
      <c r="AK29" s="376">
        <v>0</v>
      </c>
      <c r="AL29" s="375"/>
      <c r="AM29" s="375"/>
      <c r="AN29" s="375"/>
      <c r="AO29" s="375"/>
      <c r="AP29" s="49"/>
      <c r="AQ29" s="51"/>
      <c r="BE29" s="364"/>
    </row>
    <row r="30" spans="2:57" s="2" customFormat="1" ht="14.45" customHeight="1" hidden="1">
      <c r="B30" s="48"/>
      <c r="C30" s="49"/>
      <c r="D30" s="49"/>
      <c r="E30" s="49"/>
      <c r="F30" s="50" t="s">
        <v>56</v>
      </c>
      <c r="G30" s="49"/>
      <c r="H30" s="49"/>
      <c r="I30" s="49"/>
      <c r="J30" s="49"/>
      <c r="K30" s="49"/>
      <c r="L30" s="374">
        <v>0</v>
      </c>
      <c r="M30" s="375"/>
      <c r="N30" s="375"/>
      <c r="O30" s="375"/>
      <c r="P30" s="49"/>
      <c r="Q30" s="49"/>
      <c r="R30" s="49"/>
      <c r="S30" s="49"/>
      <c r="T30" s="49"/>
      <c r="U30" s="49"/>
      <c r="V30" s="49"/>
      <c r="W30" s="376">
        <f>ROUND(BD51,2)</f>
        <v>0</v>
      </c>
      <c r="X30" s="375"/>
      <c r="Y30" s="375"/>
      <c r="Z30" s="375"/>
      <c r="AA30" s="375"/>
      <c r="AB30" s="375"/>
      <c r="AC30" s="375"/>
      <c r="AD30" s="375"/>
      <c r="AE30" s="375"/>
      <c r="AF30" s="49"/>
      <c r="AG30" s="49"/>
      <c r="AH30" s="49"/>
      <c r="AI30" s="49"/>
      <c r="AJ30" s="49"/>
      <c r="AK30" s="376">
        <v>0</v>
      </c>
      <c r="AL30" s="375"/>
      <c r="AM30" s="375"/>
      <c r="AN30" s="375"/>
      <c r="AO30" s="375"/>
      <c r="AP30" s="49"/>
      <c r="AQ30" s="51"/>
      <c r="BE30" s="364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64"/>
    </row>
    <row r="32" spans="2:57" s="1" customFormat="1" ht="25.9" customHeight="1">
      <c r="B32" s="42"/>
      <c r="C32" s="52"/>
      <c r="D32" s="53" t="s">
        <v>57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58</v>
      </c>
      <c r="U32" s="54"/>
      <c r="V32" s="54"/>
      <c r="W32" s="54"/>
      <c r="X32" s="377" t="s">
        <v>59</v>
      </c>
      <c r="Y32" s="378"/>
      <c r="Z32" s="378"/>
      <c r="AA32" s="378"/>
      <c r="AB32" s="378"/>
      <c r="AC32" s="54"/>
      <c r="AD32" s="54"/>
      <c r="AE32" s="54"/>
      <c r="AF32" s="54"/>
      <c r="AG32" s="54"/>
      <c r="AH32" s="54"/>
      <c r="AI32" s="54"/>
      <c r="AJ32" s="54"/>
      <c r="AK32" s="379">
        <f>SUM(AK23:AK30)</f>
        <v>0</v>
      </c>
      <c r="AL32" s="378"/>
      <c r="AM32" s="378"/>
      <c r="AN32" s="378"/>
      <c r="AO32" s="380"/>
      <c r="AP32" s="52"/>
      <c r="AQ32" s="56"/>
      <c r="BE32" s="364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60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20181106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81" t="str">
        <f>K6</f>
        <v>Demolice a sanace části budovy T</v>
      </c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26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Ústí nad Labem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28</v>
      </c>
      <c r="AJ44" s="64"/>
      <c r="AK44" s="64"/>
      <c r="AL44" s="64"/>
      <c r="AM44" s="383" t="str">
        <f>IF(AN8="","",AN8)</f>
        <v>6. 11. 2018</v>
      </c>
      <c r="AN44" s="383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32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>Univerzita Jana Evangelisty Purkyně v Ústí n Labem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40</v>
      </c>
      <c r="AJ46" s="64"/>
      <c r="AK46" s="64"/>
      <c r="AL46" s="64"/>
      <c r="AM46" s="384" t="str">
        <f>IF(E17="","",E17)</f>
        <v>Correct BC, s.r.o.</v>
      </c>
      <c r="AN46" s="384"/>
      <c r="AO46" s="384"/>
      <c r="AP46" s="384"/>
      <c r="AQ46" s="64"/>
      <c r="AR46" s="62"/>
      <c r="AS46" s="385" t="s">
        <v>61</v>
      </c>
      <c r="AT46" s="386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38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87"/>
      <c r="AT47" s="388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89"/>
      <c r="AT48" s="390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391" t="s">
        <v>62</v>
      </c>
      <c r="D49" s="392"/>
      <c r="E49" s="392"/>
      <c r="F49" s="392"/>
      <c r="G49" s="392"/>
      <c r="H49" s="80"/>
      <c r="I49" s="393" t="s">
        <v>63</v>
      </c>
      <c r="J49" s="392"/>
      <c r="K49" s="392"/>
      <c r="L49" s="392"/>
      <c r="M49" s="392"/>
      <c r="N49" s="392"/>
      <c r="O49" s="392"/>
      <c r="P49" s="392"/>
      <c r="Q49" s="392"/>
      <c r="R49" s="392"/>
      <c r="S49" s="392"/>
      <c r="T49" s="392"/>
      <c r="U49" s="392"/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4" t="s">
        <v>64</v>
      </c>
      <c r="AH49" s="392"/>
      <c r="AI49" s="392"/>
      <c r="AJ49" s="392"/>
      <c r="AK49" s="392"/>
      <c r="AL49" s="392"/>
      <c r="AM49" s="392"/>
      <c r="AN49" s="393" t="s">
        <v>65</v>
      </c>
      <c r="AO49" s="392"/>
      <c r="AP49" s="392"/>
      <c r="AQ49" s="81" t="s">
        <v>66</v>
      </c>
      <c r="AR49" s="62"/>
      <c r="AS49" s="82" t="s">
        <v>67</v>
      </c>
      <c r="AT49" s="83" t="s">
        <v>68</v>
      </c>
      <c r="AU49" s="83" t="s">
        <v>69</v>
      </c>
      <c r="AV49" s="83" t="s">
        <v>70</v>
      </c>
      <c r="AW49" s="83" t="s">
        <v>71</v>
      </c>
      <c r="AX49" s="83" t="s">
        <v>72</v>
      </c>
      <c r="AY49" s="83" t="s">
        <v>73</v>
      </c>
      <c r="AZ49" s="83" t="s">
        <v>74</v>
      </c>
      <c r="BA49" s="83" t="s">
        <v>75</v>
      </c>
      <c r="BB49" s="83" t="s">
        <v>76</v>
      </c>
      <c r="BC49" s="83" t="s">
        <v>77</v>
      </c>
      <c r="BD49" s="84" t="s">
        <v>78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79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03">
        <f>ROUND(AG52+AG53+AG59+AG62+AG66,2)</f>
        <v>0</v>
      </c>
      <c r="AH51" s="403"/>
      <c r="AI51" s="403"/>
      <c r="AJ51" s="403"/>
      <c r="AK51" s="403"/>
      <c r="AL51" s="403"/>
      <c r="AM51" s="403"/>
      <c r="AN51" s="404">
        <f aca="true" t="shared" si="0" ref="AN51:AN68">SUM(AG51,AT51)</f>
        <v>0</v>
      </c>
      <c r="AO51" s="404"/>
      <c r="AP51" s="404"/>
      <c r="AQ51" s="90" t="s">
        <v>24</v>
      </c>
      <c r="AR51" s="72"/>
      <c r="AS51" s="91">
        <f>ROUND(AS52+AS53+AS59+AS62+AS66,2)</f>
        <v>0</v>
      </c>
      <c r="AT51" s="92">
        <f aca="true" t="shared" si="1" ref="AT51:AT68">ROUND(SUM(AV51:AW51),2)</f>
        <v>0</v>
      </c>
      <c r="AU51" s="93">
        <f>ROUND(AU52+AU53+AU59+AU62+AU66,5)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ROUND(AZ52+AZ53+AZ59+AZ62+AZ66,2)</f>
        <v>0</v>
      </c>
      <c r="BA51" s="92">
        <f>ROUND(BA52+BA53+BA59+BA62+BA66,2)</f>
        <v>0</v>
      </c>
      <c r="BB51" s="92">
        <f>ROUND(BB52+BB53+BB59+BB62+BB66,2)</f>
        <v>0</v>
      </c>
      <c r="BC51" s="92">
        <f>ROUND(BC52+BC53+BC59+BC62+BC66,2)</f>
        <v>0</v>
      </c>
      <c r="BD51" s="94">
        <f>ROUND(BD52+BD53+BD59+BD62+BD66,2)</f>
        <v>0</v>
      </c>
      <c r="BS51" s="95" t="s">
        <v>80</v>
      </c>
      <c r="BT51" s="95" t="s">
        <v>81</v>
      </c>
      <c r="BU51" s="96" t="s">
        <v>82</v>
      </c>
      <c r="BV51" s="95" t="s">
        <v>83</v>
      </c>
      <c r="BW51" s="95" t="s">
        <v>7</v>
      </c>
      <c r="BX51" s="95" t="s">
        <v>84</v>
      </c>
      <c r="CL51" s="95" t="s">
        <v>22</v>
      </c>
    </row>
    <row r="52" spans="1:91" s="5" customFormat="1" ht="16.5" customHeight="1">
      <c r="A52" s="97" t="s">
        <v>85</v>
      </c>
      <c r="B52" s="98"/>
      <c r="C52" s="99"/>
      <c r="D52" s="397" t="s">
        <v>86</v>
      </c>
      <c r="E52" s="397"/>
      <c r="F52" s="397"/>
      <c r="G52" s="397"/>
      <c r="H52" s="397"/>
      <c r="I52" s="100"/>
      <c r="J52" s="397" t="s">
        <v>87</v>
      </c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5">
        <f>'SO 00 - VRN'!J27</f>
        <v>0</v>
      </c>
      <c r="AH52" s="396"/>
      <c r="AI52" s="396"/>
      <c r="AJ52" s="396"/>
      <c r="AK52" s="396"/>
      <c r="AL52" s="396"/>
      <c r="AM52" s="396"/>
      <c r="AN52" s="395">
        <f t="shared" si="0"/>
        <v>0</v>
      </c>
      <c r="AO52" s="396"/>
      <c r="AP52" s="396"/>
      <c r="AQ52" s="101" t="s">
        <v>88</v>
      </c>
      <c r="AR52" s="102"/>
      <c r="AS52" s="103">
        <v>0</v>
      </c>
      <c r="AT52" s="104">
        <f t="shared" si="1"/>
        <v>0</v>
      </c>
      <c r="AU52" s="105">
        <f>'SO 00 - VRN'!P81</f>
        <v>0</v>
      </c>
      <c r="AV52" s="104">
        <f>'SO 00 - VRN'!J30</f>
        <v>0</v>
      </c>
      <c r="AW52" s="104">
        <f>'SO 00 - VRN'!J31</f>
        <v>0</v>
      </c>
      <c r="AX52" s="104">
        <f>'SO 00 - VRN'!J32</f>
        <v>0</v>
      </c>
      <c r="AY52" s="104">
        <f>'SO 00 - VRN'!J33</f>
        <v>0</v>
      </c>
      <c r="AZ52" s="104">
        <f>'SO 00 - VRN'!F30</f>
        <v>0</v>
      </c>
      <c r="BA52" s="104">
        <f>'SO 00 - VRN'!F31</f>
        <v>0</v>
      </c>
      <c r="BB52" s="104">
        <f>'SO 00 - VRN'!F32</f>
        <v>0</v>
      </c>
      <c r="BC52" s="104">
        <f>'SO 00 - VRN'!F33</f>
        <v>0</v>
      </c>
      <c r="BD52" s="106">
        <f>'SO 00 - VRN'!F34</f>
        <v>0</v>
      </c>
      <c r="BT52" s="107" t="s">
        <v>25</v>
      </c>
      <c r="BV52" s="107" t="s">
        <v>83</v>
      </c>
      <c r="BW52" s="107" t="s">
        <v>89</v>
      </c>
      <c r="BX52" s="107" t="s">
        <v>7</v>
      </c>
      <c r="CL52" s="107" t="s">
        <v>90</v>
      </c>
      <c r="CM52" s="107" t="s">
        <v>91</v>
      </c>
    </row>
    <row r="53" spans="2:91" s="5" customFormat="1" ht="16.5" customHeight="1">
      <c r="B53" s="98"/>
      <c r="C53" s="99"/>
      <c r="D53" s="397" t="s">
        <v>92</v>
      </c>
      <c r="E53" s="397"/>
      <c r="F53" s="397"/>
      <c r="G53" s="397"/>
      <c r="H53" s="397"/>
      <c r="I53" s="100"/>
      <c r="J53" s="397" t="s">
        <v>93</v>
      </c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8">
        <f>ROUND(AG54+AG55+AG58,2)</f>
        <v>0</v>
      </c>
      <c r="AH53" s="396"/>
      <c r="AI53" s="396"/>
      <c r="AJ53" s="396"/>
      <c r="AK53" s="396"/>
      <c r="AL53" s="396"/>
      <c r="AM53" s="396"/>
      <c r="AN53" s="395">
        <f t="shared" si="0"/>
        <v>0</v>
      </c>
      <c r="AO53" s="396"/>
      <c r="AP53" s="396"/>
      <c r="AQ53" s="101" t="s">
        <v>88</v>
      </c>
      <c r="AR53" s="102"/>
      <c r="AS53" s="103">
        <f>ROUND(AS54+AS55+AS58,2)</f>
        <v>0</v>
      </c>
      <c r="AT53" s="104">
        <f t="shared" si="1"/>
        <v>0</v>
      </c>
      <c r="AU53" s="105">
        <f>ROUND(AU54+AU55+AU58,5)</f>
        <v>0</v>
      </c>
      <c r="AV53" s="104">
        <f>ROUND(AZ53*L26,2)</f>
        <v>0</v>
      </c>
      <c r="AW53" s="104">
        <f>ROUND(BA53*L27,2)</f>
        <v>0</v>
      </c>
      <c r="AX53" s="104">
        <f>ROUND(BB53*L26,2)</f>
        <v>0</v>
      </c>
      <c r="AY53" s="104">
        <f>ROUND(BC53*L27,2)</f>
        <v>0</v>
      </c>
      <c r="AZ53" s="104">
        <f>ROUND(AZ54+AZ55+AZ58,2)</f>
        <v>0</v>
      </c>
      <c r="BA53" s="104">
        <f>ROUND(BA54+BA55+BA58,2)</f>
        <v>0</v>
      </c>
      <c r="BB53" s="104">
        <f>ROUND(BB54+BB55+BB58,2)</f>
        <v>0</v>
      </c>
      <c r="BC53" s="104">
        <f>ROUND(BC54+BC55+BC58,2)</f>
        <v>0</v>
      </c>
      <c r="BD53" s="106">
        <f>ROUND(BD54+BD55+BD58,2)</f>
        <v>0</v>
      </c>
      <c r="BS53" s="107" t="s">
        <v>80</v>
      </c>
      <c r="BT53" s="107" t="s">
        <v>25</v>
      </c>
      <c r="BU53" s="107" t="s">
        <v>82</v>
      </c>
      <c r="BV53" s="107" t="s">
        <v>83</v>
      </c>
      <c r="BW53" s="107" t="s">
        <v>94</v>
      </c>
      <c r="BX53" s="107" t="s">
        <v>7</v>
      </c>
      <c r="CL53" s="107" t="s">
        <v>90</v>
      </c>
      <c r="CM53" s="107" t="s">
        <v>91</v>
      </c>
    </row>
    <row r="54" spans="1:90" s="6" customFormat="1" ht="16.5" customHeight="1">
      <c r="A54" s="97" t="s">
        <v>85</v>
      </c>
      <c r="B54" s="108"/>
      <c r="C54" s="109"/>
      <c r="D54" s="109"/>
      <c r="E54" s="401" t="s">
        <v>95</v>
      </c>
      <c r="F54" s="401"/>
      <c r="G54" s="401"/>
      <c r="H54" s="401"/>
      <c r="I54" s="401"/>
      <c r="J54" s="109"/>
      <c r="K54" s="401" t="s">
        <v>96</v>
      </c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399">
        <f>'001 - Bourací práce'!J29</f>
        <v>0</v>
      </c>
      <c r="AH54" s="400"/>
      <c r="AI54" s="400"/>
      <c r="AJ54" s="400"/>
      <c r="AK54" s="400"/>
      <c r="AL54" s="400"/>
      <c r="AM54" s="400"/>
      <c r="AN54" s="399">
        <f t="shared" si="0"/>
        <v>0</v>
      </c>
      <c r="AO54" s="400"/>
      <c r="AP54" s="400"/>
      <c r="AQ54" s="110" t="s">
        <v>97</v>
      </c>
      <c r="AR54" s="111"/>
      <c r="AS54" s="112">
        <v>0</v>
      </c>
      <c r="AT54" s="113">
        <f t="shared" si="1"/>
        <v>0</v>
      </c>
      <c r="AU54" s="114">
        <f>'001 - Bourací práce'!P96</f>
        <v>0</v>
      </c>
      <c r="AV54" s="113">
        <f>'001 - Bourací práce'!J32</f>
        <v>0</v>
      </c>
      <c r="AW54" s="113">
        <f>'001 - Bourací práce'!J33</f>
        <v>0</v>
      </c>
      <c r="AX54" s="113">
        <f>'001 - Bourací práce'!J34</f>
        <v>0</v>
      </c>
      <c r="AY54" s="113">
        <f>'001 - Bourací práce'!J35</f>
        <v>0</v>
      </c>
      <c r="AZ54" s="113">
        <f>'001 - Bourací práce'!F32</f>
        <v>0</v>
      </c>
      <c r="BA54" s="113">
        <f>'001 - Bourací práce'!F33</f>
        <v>0</v>
      </c>
      <c r="BB54" s="113">
        <f>'001 - Bourací práce'!F34</f>
        <v>0</v>
      </c>
      <c r="BC54" s="113">
        <f>'001 - Bourací práce'!F35</f>
        <v>0</v>
      </c>
      <c r="BD54" s="115">
        <f>'001 - Bourací práce'!F36</f>
        <v>0</v>
      </c>
      <c r="BT54" s="116" t="s">
        <v>91</v>
      </c>
      <c r="BV54" s="116" t="s">
        <v>83</v>
      </c>
      <c r="BW54" s="116" t="s">
        <v>98</v>
      </c>
      <c r="BX54" s="116" t="s">
        <v>94</v>
      </c>
      <c r="CL54" s="116" t="s">
        <v>90</v>
      </c>
    </row>
    <row r="55" spans="2:90" s="6" customFormat="1" ht="16.5" customHeight="1">
      <c r="B55" s="108"/>
      <c r="C55" s="109"/>
      <c r="D55" s="109"/>
      <c r="E55" s="401" t="s">
        <v>99</v>
      </c>
      <c r="F55" s="401"/>
      <c r="G55" s="401"/>
      <c r="H55" s="401"/>
      <c r="I55" s="401"/>
      <c r="J55" s="109"/>
      <c r="K55" s="401" t="s">
        <v>100</v>
      </c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01"/>
      <c r="AC55" s="401"/>
      <c r="AD55" s="401"/>
      <c r="AE55" s="401"/>
      <c r="AF55" s="401"/>
      <c r="AG55" s="402">
        <f>ROUND(SUM(AG56:AG57),2)</f>
        <v>0</v>
      </c>
      <c r="AH55" s="400"/>
      <c r="AI55" s="400"/>
      <c r="AJ55" s="400"/>
      <c r="AK55" s="400"/>
      <c r="AL55" s="400"/>
      <c r="AM55" s="400"/>
      <c r="AN55" s="399">
        <f t="shared" si="0"/>
        <v>0</v>
      </c>
      <c r="AO55" s="400"/>
      <c r="AP55" s="400"/>
      <c r="AQ55" s="110" t="s">
        <v>97</v>
      </c>
      <c r="AR55" s="111"/>
      <c r="AS55" s="112">
        <f>ROUND(SUM(AS56:AS57),2)</f>
        <v>0</v>
      </c>
      <c r="AT55" s="113">
        <f t="shared" si="1"/>
        <v>0</v>
      </c>
      <c r="AU55" s="114">
        <f>ROUND(SUM(AU56:AU57),5)</f>
        <v>0</v>
      </c>
      <c r="AV55" s="113">
        <f>ROUND(AZ55*L26,2)</f>
        <v>0</v>
      </c>
      <c r="AW55" s="113">
        <f>ROUND(BA55*L27,2)</f>
        <v>0</v>
      </c>
      <c r="AX55" s="113">
        <f>ROUND(BB55*L26,2)</f>
        <v>0</v>
      </c>
      <c r="AY55" s="113">
        <f>ROUND(BC55*L27,2)</f>
        <v>0</v>
      </c>
      <c r="AZ55" s="113">
        <f>ROUND(SUM(AZ56:AZ57),2)</f>
        <v>0</v>
      </c>
      <c r="BA55" s="113">
        <f>ROUND(SUM(BA56:BA57),2)</f>
        <v>0</v>
      </c>
      <c r="BB55" s="113">
        <f>ROUND(SUM(BB56:BB57),2)</f>
        <v>0</v>
      </c>
      <c r="BC55" s="113">
        <f>ROUND(SUM(BC56:BC57),2)</f>
        <v>0</v>
      </c>
      <c r="BD55" s="115">
        <f>ROUND(SUM(BD56:BD57),2)</f>
        <v>0</v>
      </c>
      <c r="BS55" s="116" t="s">
        <v>80</v>
      </c>
      <c r="BT55" s="116" t="s">
        <v>91</v>
      </c>
      <c r="BU55" s="116" t="s">
        <v>82</v>
      </c>
      <c r="BV55" s="116" t="s">
        <v>83</v>
      </c>
      <c r="BW55" s="116" t="s">
        <v>101</v>
      </c>
      <c r="BX55" s="116" t="s">
        <v>94</v>
      </c>
      <c r="CL55" s="116" t="s">
        <v>90</v>
      </c>
    </row>
    <row r="56" spans="1:90" s="6" customFormat="1" ht="16.5" customHeight="1">
      <c r="A56" s="97" t="s">
        <v>85</v>
      </c>
      <c r="B56" s="108"/>
      <c r="C56" s="109"/>
      <c r="D56" s="109"/>
      <c r="E56" s="109"/>
      <c r="F56" s="401" t="s">
        <v>25</v>
      </c>
      <c r="G56" s="401"/>
      <c r="H56" s="401"/>
      <c r="I56" s="401"/>
      <c r="J56" s="401"/>
      <c r="K56" s="109"/>
      <c r="L56" s="401" t="s">
        <v>102</v>
      </c>
      <c r="M56" s="401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401"/>
      <c r="AB56" s="401"/>
      <c r="AC56" s="401"/>
      <c r="AD56" s="401"/>
      <c r="AE56" s="401"/>
      <c r="AF56" s="401"/>
      <c r="AG56" s="399">
        <f>'1 - 1.PP'!J31</f>
        <v>0</v>
      </c>
      <c r="AH56" s="400"/>
      <c r="AI56" s="400"/>
      <c r="AJ56" s="400"/>
      <c r="AK56" s="400"/>
      <c r="AL56" s="400"/>
      <c r="AM56" s="400"/>
      <c r="AN56" s="399">
        <f t="shared" si="0"/>
        <v>0</v>
      </c>
      <c r="AO56" s="400"/>
      <c r="AP56" s="400"/>
      <c r="AQ56" s="110" t="s">
        <v>97</v>
      </c>
      <c r="AR56" s="111"/>
      <c r="AS56" s="112">
        <v>0</v>
      </c>
      <c r="AT56" s="113">
        <f t="shared" si="1"/>
        <v>0</v>
      </c>
      <c r="AU56" s="114">
        <f>'1 - 1.PP'!P111</f>
        <v>0</v>
      </c>
      <c r="AV56" s="113">
        <f>'1 - 1.PP'!J34</f>
        <v>0</v>
      </c>
      <c r="AW56" s="113">
        <f>'1 - 1.PP'!J35</f>
        <v>0</v>
      </c>
      <c r="AX56" s="113">
        <f>'1 - 1.PP'!J36</f>
        <v>0</v>
      </c>
      <c r="AY56" s="113">
        <f>'1 - 1.PP'!J37</f>
        <v>0</v>
      </c>
      <c r="AZ56" s="113">
        <f>'1 - 1.PP'!F34</f>
        <v>0</v>
      </c>
      <c r="BA56" s="113">
        <f>'1 - 1.PP'!F35</f>
        <v>0</v>
      </c>
      <c r="BB56" s="113">
        <f>'1 - 1.PP'!F36</f>
        <v>0</v>
      </c>
      <c r="BC56" s="113">
        <f>'1 - 1.PP'!F37</f>
        <v>0</v>
      </c>
      <c r="BD56" s="115">
        <f>'1 - 1.PP'!F38</f>
        <v>0</v>
      </c>
      <c r="BT56" s="116" t="s">
        <v>103</v>
      </c>
      <c r="BV56" s="116" t="s">
        <v>83</v>
      </c>
      <c r="BW56" s="116" t="s">
        <v>104</v>
      </c>
      <c r="BX56" s="116" t="s">
        <v>101</v>
      </c>
      <c r="CL56" s="116" t="s">
        <v>90</v>
      </c>
    </row>
    <row r="57" spans="1:90" s="6" customFormat="1" ht="16.5" customHeight="1">
      <c r="A57" s="97" t="s">
        <v>85</v>
      </c>
      <c r="B57" s="108"/>
      <c r="C57" s="109"/>
      <c r="D57" s="109"/>
      <c r="E57" s="109"/>
      <c r="F57" s="401" t="s">
        <v>91</v>
      </c>
      <c r="G57" s="401"/>
      <c r="H57" s="401"/>
      <c r="I57" s="401"/>
      <c r="J57" s="401"/>
      <c r="K57" s="109"/>
      <c r="L57" s="401" t="s">
        <v>105</v>
      </c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  <c r="AD57" s="401"/>
      <c r="AE57" s="401"/>
      <c r="AF57" s="401"/>
      <c r="AG57" s="399">
        <f>'2 - 1.NP'!J31</f>
        <v>0</v>
      </c>
      <c r="AH57" s="400"/>
      <c r="AI57" s="400"/>
      <c r="AJ57" s="400"/>
      <c r="AK57" s="400"/>
      <c r="AL57" s="400"/>
      <c r="AM57" s="400"/>
      <c r="AN57" s="399">
        <f t="shared" si="0"/>
        <v>0</v>
      </c>
      <c r="AO57" s="400"/>
      <c r="AP57" s="400"/>
      <c r="AQ57" s="110" t="s">
        <v>97</v>
      </c>
      <c r="AR57" s="111"/>
      <c r="AS57" s="112">
        <v>0</v>
      </c>
      <c r="AT57" s="113">
        <f t="shared" si="1"/>
        <v>0</v>
      </c>
      <c r="AU57" s="114">
        <f>'2 - 1.NP'!P100</f>
        <v>0</v>
      </c>
      <c r="AV57" s="113">
        <f>'2 - 1.NP'!J34</f>
        <v>0</v>
      </c>
      <c r="AW57" s="113">
        <f>'2 - 1.NP'!J35</f>
        <v>0</v>
      </c>
      <c r="AX57" s="113">
        <f>'2 - 1.NP'!J36</f>
        <v>0</v>
      </c>
      <c r="AY57" s="113">
        <f>'2 - 1.NP'!J37</f>
        <v>0</v>
      </c>
      <c r="AZ57" s="113">
        <f>'2 - 1.NP'!F34</f>
        <v>0</v>
      </c>
      <c r="BA57" s="113">
        <f>'2 - 1.NP'!F35</f>
        <v>0</v>
      </c>
      <c r="BB57" s="113">
        <f>'2 - 1.NP'!F36</f>
        <v>0</v>
      </c>
      <c r="BC57" s="113">
        <f>'2 - 1.NP'!F37</f>
        <v>0</v>
      </c>
      <c r="BD57" s="115">
        <f>'2 - 1.NP'!F38</f>
        <v>0</v>
      </c>
      <c r="BT57" s="116" t="s">
        <v>103</v>
      </c>
      <c r="BV57" s="116" t="s">
        <v>83</v>
      </c>
      <c r="BW57" s="116" t="s">
        <v>106</v>
      </c>
      <c r="BX57" s="116" t="s">
        <v>101</v>
      </c>
      <c r="CL57" s="116" t="s">
        <v>90</v>
      </c>
    </row>
    <row r="58" spans="1:90" s="6" customFormat="1" ht="16.5" customHeight="1">
      <c r="A58" s="97" t="s">
        <v>85</v>
      </c>
      <c r="B58" s="108"/>
      <c r="C58" s="109"/>
      <c r="D58" s="109"/>
      <c r="E58" s="401" t="s">
        <v>107</v>
      </c>
      <c r="F58" s="401"/>
      <c r="G58" s="401"/>
      <c r="H58" s="401"/>
      <c r="I58" s="401"/>
      <c r="J58" s="109"/>
      <c r="K58" s="401" t="s">
        <v>108</v>
      </c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  <c r="AE58" s="401"/>
      <c r="AF58" s="401"/>
      <c r="AG58" s="399">
        <f>'003 - komunikace a opěrná...'!J29</f>
        <v>0</v>
      </c>
      <c r="AH58" s="400"/>
      <c r="AI58" s="400"/>
      <c r="AJ58" s="400"/>
      <c r="AK58" s="400"/>
      <c r="AL58" s="400"/>
      <c r="AM58" s="400"/>
      <c r="AN58" s="399">
        <f t="shared" si="0"/>
        <v>0</v>
      </c>
      <c r="AO58" s="400"/>
      <c r="AP58" s="400"/>
      <c r="AQ58" s="110" t="s">
        <v>97</v>
      </c>
      <c r="AR58" s="111"/>
      <c r="AS58" s="112">
        <v>0</v>
      </c>
      <c r="AT58" s="113">
        <f t="shared" si="1"/>
        <v>0</v>
      </c>
      <c r="AU58" s="114">
        <f>'003 - komunikace a opěrná...'!P94</f>
        <v>0</v>
      </c>
      <c r="AV58" s="113">
        <f>'003 - komunikace a opěrná...'!J32</f>
        <v>0</v>
      </c>
      <c r="AW58" s="113">
        <f>'003 - komunikace a opěrná...'!J33</f>
        <v>0</v>
      </c>
      <c r="AX58" s="113">
        <f>'003 - komunikace a opěrná...'!J34</f>
        <v>0</v>
      </c>
      <c r="AY58" s="113">
        <f>'003 - komunikace a opěrná...'!J35</f>
        <v>0</v>
      </c>
      <c r="AZ58" s="113">
        <f>'003 - komunikace a opěrná...'!F32</f>
        <v>0</v>
      </c>
      <c r="BA58" s="113">
        <f>'003 - komunikace a opěrná...'!F33</f>
        <v>0</v>
      </c>
      <c r="BB58" s="113">
        <f>'003 - komunikace a opěrná...'!F34</f>
        <v>0</v>
      </c>
      <c r="BC58" s="113">
        <f>'003 - komunikace a opěrná...'!F35</f>
        <v>0</v>
      </c>
      <c r="BD58" s="115">
        <f>'003 - komunikace a opěrná...'!F36</f>
        <v>0</v>
      </c>
      <c r="BT58" s="116" t="s">
        <v>91</v>
      </c>
      <c r="BV58" s="116" t="s">
        <v>83</v>
      </c>
      <c r="BW58" s="116" t="s">
        <v>109</v>
      </c>
      <c r="BX58" s="116" t="s">
        <v>94</v>
      </c>
      <c r="CL58" s="116" t="s">
        <v>90</v>
      </c>
    </row>
    <row r="59" spans="2:91" s="5" customFormat="1" ht="16.5" customHeight="1">
      <c r="B59" s="98"/>
      <c r="C59" s="99"/>
      <c r="D59" s="397" t="s">
        <v>110</v>
      </c>
      <c r="E59" s="397"/>
      <c r="F59" s="397"/>
      <c r="G59" s="397"/>
      <c r="H59" s="397"/>
      <c r="I59" s="100"/>
      <c r="J59" s="397" t="s">
        <v>111</v>
      </c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8">
        <f>ROUND(SUM(AG60:AG61),2)</f>
        <v>0</v>
      </c>
      <c r="AH59" s="396"/>
      <c r="AI59" s="396"/>
      <c r="AJ59" s="396"/>
      <c r="AK59" s="396"/>
      <c r="AL59" s="396"/>
      <c r="AM59" s="396"/>
      <c r="AN59" s="395">
        <f t="shared" si="0"/>
        <v>0</v>
      </c>
      <c r="AO59" s="396"/>
      <c r="AP59" s="396"/>
      <c r="AQ59" s="101" t="s">
        <v>88</v>
      </c>
      <c r="AR59" s="102"/>
      <c r="AS59" s="103">
        <f>ROUND(SUM(AS60:AS61),2)</f>
        <v>0</v>
      </c>
      <c r="AT59" s="104">
        <f t="shared" si="1"/>
        <v>0</v>
      </c>
      <c r="AU59" s="105">
        <f>ROUND(SUM(AU60:AU61),5)</f>
        <v>0</v>
      </c>
      <c r="AV59" s="104">
        <f>ROUND(AZ59*L26,2)</f>
        <v>0</v>
      </c>
      <c r="AW59" s="104">
        <f>ROUND(BA59*L27,2)</f>
        <v>0</v>
      </c>
      <c r="AX59" s="104">
        <f>ROUND(BB59*L26,2)</f>
        <v>0</v>
      </c>
      <c r="AY59" s="104">
        <f>ROUND(BC59*L27,2)</f>
        <v>0</v>
      </c>
      <c r="AZ59" s="104">
        <f>ROUND(SUM(AZ60:AZ61),2)</f>
        <v>0</v>
      </c>
      <c r="BA59" s="104">
        <f>ROUND(SUM(BA60:BA61),2)</f>
        <v>0</v>
      </c>
      <c r="BB59" s="104">
        <f>ROUND(SUM(BB60:BB61),2)</f>
        <v>0</v>
      </c>
      <c r="BC59" s="104">
        <f>ROUND(SUM(BC60:BC61),2)</f>
        <v>0</v>
      </c>
      <c r="BD59" s="106">
        <f>ROUND(SUM(BD60:BD61),2)</f>
        <v>0</v>
      </c>
      <c r="BS59" s="107" t="s">
        <v>80</v>
      </c>
      <c r="BT59" s="107" t="s">
        <v>25</v>
      </c>
      <c r="BU59" s="107" t="s">
        <v>82</v>
      </c>
      <c r="BV59" s="107" t="s">
        <v>83</v>
      </c>
      <c r="BW59" s="107" t="s">
        <v>112</v>
      </c>
      <c r="BX59" s="107" t="s">
        <v>7</v>
      </c>
      <c r="CL59" s="107" t="s">
        <v>90</v>
      </c>
      <c r="CM59" s="107" t="s">
        <v>91</v>
      </c>
    </row>
    <row r="60" spans="1:90" s="6" customFormat="1" ht="16.5" customHeight="1">
      <c r="A60" s="97" t="s">
        <v>85</v>
      </c>
      <c r="B60" s="108"/>
      <c r="C60" s="109"/>
      <c r="D60" s="109"/>
      <c r="E60" s="401" t="s">
        <v>95</v>
      </c>
      <c r="F60" s="401"/>
      <c r="G60" s="401"/>
      <c r="H60" s="401"/>
      <c r="I60" s="401"/>
      <c r="J60" s="109"/>
      <c r="K60" s="401" t="s">
        <v>113</v>
      </c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399">
        <f>'001 - Demolice'!J29</f>
        <v>0</v>
      </c>
      <c r="AH60" s="400"/>
      <c r="AI60" s="400"/>
      <c r="AJ60" s="400"/>
      <c r="AK60" s="400"/>
      <c r="AL60" s="400"/>
      <c r="AM60" s="400"/>
      <c r="AN60" s="399">
        <f t="shared" si="0"/>
        <v>0</v>
      </c>
      <c r="AO60" s="400"/>
      <c r="AP60" s="400"/>
      <c r="AQ60" s="110" t="s">
        <v>97</v>
      </c>
      <c r="AR60" s="111"/>
      <c r="AS60" s="112">
        <v>0</v>
      </c>
      <c r="AT60" s="113">
        <f t="shared" si="1"/>
        <v>0</v>
      </c>
      <c r="AU60" s="114">
        <f>'001 - Demolice'!P88</f>
        <v>0</v>
      </c>
      <c r="AV60" s="113">
        <f>'001 - Demolice'!J32</f>
        <v>0</v>
      </c>
      <c r="AW60" s="113">
        <f>'001 - Demolice'!J33</f>
        <v>0</v>
      </c>
      <c r="AX60" s="113">
        <f>'001 - Demolice'!J34</f>
        <v>0</v>
      </c>
      <c r="AY60" s="113">
        <f>'001 - Demolice'!J35</f>
        <v>0</v>
      </c>
      <c r="AZ60" s="113">
        <f>'001 - Demolice'!F32</f>
        <v>0</v>
      </c>
      <c r="BA60" s="113">
        <f>'001 - Demolice'!F33</f>
        <v>0</v>
      </c>
      <c r="BB60" s="113">
        <f>'001 - Demolice'!F34</f>
        <v>0</v>
      </c>
      <c r="BC60" s="113">
        <f>'001 - Demolice'!F35</f>
        <v>0</v>
      </c>
      <c r="BD60" s="115">
        <f>'001 - Demolice'!F36</f>
        <v>0</v>
      </c>
      <c r="BT60" s="116" t="s">
        <v>91</v>
      </c>
      <c r="BV60" s="116" t="s">
        <v>83</v>
      </c>
      <c r="BW60" s="116" t="s">
        <v>114</v>
      </c>
      <c r="BX60" s="116" t="s">
        <v>112</v>
      </c>
      <c r="CL60" s="116" t="s">
        <v>90</v>
      </c>
    </row>
    <row r="61" spans="1:90" s="6" customFormat="1" ht="16.5" customHeight="1">
      <c r="A61" s="97" t="s">
        <v>85</v>
      </c>
      <c r="B61" s="108"/>
      <c r="C61" s="109"/>
      <c r="D61" s="109"/>
      <c r="E61" s="401" t="s">
        <v>99</v>
      </c>
      <c r="F61" s="401"/>
      <c r="G61" s="401"/>
      <c r="H61" s="401"/>
      <c r="I61" s="401"/>
      <c r="J61" s="109"/>
      <c r="K61" s="401" t="s">
        <v>115</v>
      </c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399">
        <f>'002 - Úprava terénu a sta...'!J29</f>
        <v>0</v>
      </c>
      <c r="AH61" s="400"/>
      <c r="AI61" s="400"/>
      <c r="AJ61" s="400"/>
      <c r="AK61" s="400"/>
      <c r="AL61" s="400"/>
      <c r="AM61" s="400"/>
      <c r="AN61" s="399">
        <f t="shared" si="0"/>
        <v>0</v>
      </c>
      <c r="AO61" s="400"/>
      <c r="AP61" s="400"/>
      <c r="AQ61" s="110" t="s">
        <v>97</v>
      </c>
      <c r="AR61" s="111"/>
      <c r="AS61" s="112">
        <v>0</v>
      </c>
      <c r="AT61" s="113">
        <f t="shared" si="1"/>
        <v>0</v>
      </c>
      <c r="AU61" s="114">
        <f>'002 - Úprava terénu a sta...'!P95</f>
        <v>0</v>
      </c>
      <c r="AV61" s="113">
        <f>'002 - Úprava terénu a sta...'!J32</f>
        <v>0</v>
      </c>
      <c r="AW61" s="113">
        <f>'002 - Úprava terénu a sta...'!J33</f>
        <v>0</v>
      </c>
      <c r="AX61" s="113">
        <f>'002 - Úprava terénu a sta...'!J34</f>
        <v>0</v>
      </c>
      <c r="AY61" s="113">
        <f>'002 - Úprava terénu a sta...'!J35</f>
        <v>0</v>
      </c>
      <c r="AZ61" s="113">
        <f>'002 - Úprava terénu a sta...'!F32</f>
        <v>0</v>
      </c>
      <c r="BA61" s="113">
        <f>'002 - Úprava terénu a sta...'!F33</f>
        <v>0</v>
      </c>
      <c r="BB61" s="113">
        <f>'002 - Úprava terénu a sta...'!F34</f>
        <v>0</v>
      </c>
      <c r="BC61" s="113">
        <f>'002 - Úprava terénu a sta...'!F35</f>
        <v>0</v>
      </c>
      <c r="BD61" s="115">
        <f>'002 - Úprava terénu a sta...'!F36</f>
        <v>0</v>
      </c>
      <c r="BT61" s="116" t="s">
        <v>91</v>
      </c>
      <c r="BV61" s="116" t="s">
        <v>83</v>
      </c>
      <c r="BW61" s="116" t="s">
        <v>116</v>
      </c>
      <c r="BX61" s="116" t="s">
        <v>112</v>
      </c>
      <c r="CL61" s="116" t="s">
        <v>90</v>
      </c>
    </row>
    <row r="62" spans="2:91" s="5" customFormat="1" ht="31.5" customHeight="1">
      <c r="B62" s="98"/>
      <c r="C62" s="99"/>
      <c r="D62" s="397" t="s">
        <v>117</v>
      </c>
      <c r="E62" s="397"/>
      <c r="F62" s="397"/>
      <c r="G62" s="397"/>
      <c r="H62" s="397"/>
      <c r="I62" s="100"/>
      <c r="J62" s="397" t="s">
        <v>118</v>
      </c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8">
        <f>ROUND(SUM(AG63:AG65),2)</f>
        <v>0</v>
      </c>
      <c r="AH62" s="396"/>
      <c r="AI62" s="396"/>
      <c r="AJ62" s="396"/>
      <c r="AK62" s="396"/>
      <c r="AL62" s="396"/>
      <c r="AM62" s="396"/>
      <c r="AN62" s="395">
        <f t="shared" si="0"/>
        <v>0</v>
      </c>
      <c r="AO62" s="396"/>
      <c r="AP62" s="396"/>
      <c r="AQ62" s="101" t="s">
        <v>88</v>
      </c>
      <c r="AR62" s="102"/>
      <c r="AS62" s="103">
        <f>ROUND(SUM(AS63:AS65),2)</f>
        <v>0</v>
      </c>
      <c r="AT62" s="104">
        <f t="shared" si="1"/>
        <v>0</v>
      </c>
      <c r="AU62" s="105">
        <f>ROUND(SUM(AU63:AU65),5)</f>
        <v>0</v>
      </c>
      <c r="AV62" s="104">
        <f>ROUND(AZ62*L26,2)</f>
        <v>0</v>
      </c>
      <c r="AW62" s="104">
        <f>ROUND(BA62*L27,2)</f>
        <v>0</v>
      </c>
      <c r="AX62" s="104">
        <f>ROUND(BB62*L26,2)</f>
        <v>0</v>
      </c>
      <c r="AY62" s="104">
        <f>ROUND(BC62*L27,2)</f>
        <v>0</v>
      </c>
      <c r="AZ62" s="104">
        <f>ROUND(SUM(AZ63:AZ65),2)</f>
        <v>0</v>
      </c>
      <c r="BA62" s="104">
        <f>ROUND(SUM(BA63:BA65),2)</f>
        <v>0</v>
      </c>
      <c r="BB62" s="104">
        <f>ROUND(SUM(BB63:BB65),2)</f>
        <v>0</v>
      </c>
      <c r="BC62" s="104">
        <f>ROUND(SUM(BC63:BC65),2)</f>
        <v>0</v>
      </c>
      <c r="BD62" s="106">
        <f>ROUND(SUM(BD63:BD65),2)</f>
        <v>0</v>
      </c>
      <c r="BS62" s="107" t="s">
        <v>80</v>
      </c>
      <c r="BT62" s="107" t="s">
        <v>25</v>
      </c>
      <c r="BU62" s="107" t="s">
        <v>82</v>
      </c>
      <c r="BV62" s="107" t="s">
        <v>83</v>
      </c>
      <c r="BW62" s="107" t="s">
        <v>119</v>
      </c>
      <c r="BX62" s="107" t="s">
        <v>7</v>
      </c>
      <c r="CL62" s="107" t="s">
        <v>90</v>
      </c>
      <c r="CM62" s="107" t="s">
        <v>91</v>
      </c>
    </row>
    <row r="63" spans="1:90" s="6" customFormat="1" ht="28.5" customHeight="1">
      <c r="A63" s="97" t="s">
        <v>85</v>
      </c>
      <c r="B63" s="108"/>
      <c r="C63" s="109"/>
      <c r="D63" s="109"/>
      <c r="E63" s="401" t="s">
        <v>95</v>
      </c>
      <c r="F63" s="401"/>
      <c r="G63" s="401"/>
      <c r="H63" s="401"/>
      <c r="I63" s="401"/>
      <c r="J63" s="109"/>
      <c r="K63" s="401" t="s">
        <v>120</v>
      </c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399">
        <f>'001 - Zateplení obálky ob...'!J29</f>
        <v>0</v>
      </c>
      <c r="AH63" s="400"/>
      <c r="AI63" s="400"/>
      <c r="AJ63" s="400"/>
      <c r="AK63" s="400"/>
      <c r="AL63" s="400"/>
      <c r="AM63" s="400"/>
      <c r="AN63" s="399">
        <f t="shared" si="0"/>
        <v>0</v>
      </c>
      <c r="AO63" s="400"/>
      <c r="AP63" s="400"/>
      <c r="AQ63" s="110" t="s">
        <v>97</v>
      </c>
      <c r="AR63" s="111"/>
      <c r="AS63" s="112">
        <v>0</v>
      </c>
      <c r="AT63" s="113">
        <f t="shared" si="1"/>
        <v>0</v>
      </c>
      <c r="AU63" s="114">
        <f>'001 - Zateplení obálky ob...'!P95</f>
        <v>0</v>
      </c>
      <c r="AV63" s="113">
        <f>'001 - Zateplení obálky ob...'!J32</f>
        <v>0</v>
      </c>
      <c r="AW63" s="113">
        <f>'001 - Zateplení obálky ob...'!J33</f>
        <v>0</v>
      </c>
      <c r="AX63" s="113">
        <f>'001 - Zateplení obálky ob...'!J34</f>
        <v>0</v>
      </c>
      <c r="AY63" s="113">
        <f>'001 - Zateplení obálky ob...'!J35</f>
        <v>0</v>
      </c>
      <c r="AZ63" s="113">
        <f>'001 - Zateplení obálky ob...'!F32</f>
        <v>0</v>
      </c>
      <c r="BA63" s="113">
        <f>'001 - Zateplení obálky ob...'!F33</f>
        <v>0</v>
      </c>
      <c r="BB63" s="113">
        <f>'001 - Zateplení obálky ob...'!F34</f>
        <v>0</v>
      </c>
      <c r="BC63" s="113">
        <f>'001 - Zateplení obálky ob...'!F35</f>
        <v>0</v>
      </c>
      <c r="BD63" s="115">
        <f>'001 - Zateplení obálky ob...'!F36</f>
        <v>0</v>
      </c>
      <c r="BT63" s="116" t="s">
        <v>91</v>
      </c>
      <c r="BV63" s="116" t="s">
        <v>83</v>
      </c>
      <c r="BW63" s="116" t="s">
        <v>121</v>
      </c>
      <c r="BX63" s="116" t="s">
        <v>119</v>
      </c>
      <c r="CL63" s="116" t="s">
        <v>90</v>
      </c>
    </row>
    <row r="64" spans="1:90" s="6" customFormat="1" ht="16.5" customHeight="1">
      <c r="A64" s="97" t="s">
        <v>85</v>
      </c>
      <c r="B64" s="108"/>
      <c r="C64" s="109"/>
      <c r="D64" s="109"/>
      <c r="E64" s="401" t="s">
        <v>99</v>
      </c>
      <c r="F64" s="401"/>
      <c r="G64" s="401"/>
      <c r="H64" s="401"/>
      <c r="I64" s="401"/>
      <c r="J64" s="109"/>
      <c r="K64" s="401" t="s">
        <v>122</v>
      </c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399">
        <f>'002 - Zateplení střešního...'!J29</f>
        <v>0</v>
      </c>
      <c r="AH64" s="400"/>
      <c r="AI64" s="400"/>
      <c r="AJ64" s="400"/>
      <c r="AK64" s="400"/>
      <c r="AL64" s="400"/>
      <c r="AM64" s="400"/>
      <c r="AN64" s="399">
        <f t="shared" si="0"/>
        <v>0</v>
      </c>
      <c r="AO64" s="400"/>
      <c r="AP64" s="400"/>
      <c r="AQ64" s="110" t="s">
        <v>97</v>
      </c>
      <c r="AR64" s="111"/>
      <c r="AS64" s="112">
        <v>0</v>
      </c>
      <c r="AT64" s="113">
        <f t="shared" si="1"/>
        <v>0</v>
      </c>
      <c r="AU64" s="114">
        <f>'002 - Zateplení střešního...'!P97</f>
        <v>0</v>
      </c>
      <c r="AV64" s="113">
        <f>'002 - Zateplení střešního...'!J32</f>
        <v>0</v>
      </c>
      <c r="AW64" s="113">
        <f>'002 - Zateplení střešního...'!J33</f>
        <v>0</v>
      </c>
      <c r="AX64" s="113">
        <f>'002 - Zateplení střešního...'!J34</f>
        <v>0</v>
      </c>
      <c r="AY64" s="113">
        <f>'002 - Zateplení střešního...'!J35</f>
        <v>0</v>
      </c>
      <c r="AZ64" s="113">
        <f>'002 - Zateplení střešního...'!F32</f>
        <v>0</v>
      </c>
      <c r="BA64" s="113">
        <f>'002 - Zateplení střešního...'!F33</f>
        <v>0</v>
      </c>
      <c r="BB64" s="113">
        <f>'002 - Zateplení střešního...'!F34</f>
        <v>0</v>
      </c>
      <c r="BC64" s="113">
        <f>'002 - Zateplení střešního...'!F35</f>
        <v>0</v>
      </c>
      <c r="BD64" s="115">
        <f>'002 - Zateplení střešního...'!F36</f>
        <v>0</v>
      </c>
      <c r="BT64" s="116" t="s">
        <v>91</v>
      </c>
      <c r="BV64" s="116" t="s">
        <v>83</v>
      </c>
      <c r="BW64" s="116" t="s">
        <v>123</v>
      </c>
      <c r="BX64" s="116" t="s">
        <v>119</v>
      </c>
      <c r="CL64" s="116" t="s">
        <v>90</v>
      </c>
    </row>
    <row r="65" spans="1:90" s="6" customFormat="1" ht="16.5" customHeight="1">
      <c r="A65" s="97" t="s">
        <v>85</v>
      </c>
      <c r="B65" s="108"/>
      <c r="C65" s="109"/>
      <c r="D65" s="109"/>
      <c r="E65" s="401" t="s">
        <v>107</v>
      </c>
      <c r="F65" s="401"/>
      <c r="G65" s="401"/>
      <c r="H65" s="401"/>
      <c r="I65" s="401"/>
      <c r="J65" s="109"/>
      <c r="K65" s="401" t="s">
        <v>124</v>
      </c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  <c r="AA65" s="401"/>
      <c r="AB65" s="401"/>
      <c r="AC65" s="401"/>
      <c r="AD65" s="401"/>
      <c r="AE65" s="401"/>
      <c r="AF65" s="401"/>
      <c r="AG65" s="399">
        <f>'003 - Ocel. konstrukce - ...'!J29</f>
        <v>0</v>
      </c>
      <c r="AH65" s="400"/>
      <c r="AI65" s="400"/>
      <c r="AJ65" s="400"/>
      <c r="AK65" s="400"/>
      <c r="AL65" s="400"/>
      <c r="AM65" s="400"/>
      <c r="AN65" s="399">
        <f t="shared" si="0"/>
        <v>0</v>
      </c>
      <c r="AO65" s="400"/>
      <c r="AP65" s="400"/>
      <c r="AQ65" s="110" t="s">
        <v>97</v>
      </c>
      <c r="AR65" s="111"/>
      <c r="AS65" s="112">
        <v>0</v>
      </c>
      <c r="AT65" s="113">
        <f t="shared" si="1"/>
        <v>0</v>
      </c>
      <c r="AU65" s="114">
        <f>'003 - Ocel. konstrukce - ...'!P91</f>
        <v>0</v>
      </c>
      <c r="AV65" s="113">
        <f>'003 - Ocel. konstrukce - ...'!J32</f>
        <v>0</v>
      </c>
      <c r="AW65" s="113">
        <f>'003 - Ocel. konstrukce - ...'!J33</f>
        <v>0</v>
      </c>
      <c r="AX65" s="113">
        <f>'003 - Ocel. konstrukce - ...'!J34</f>
        <v>0</v>
      </c>
      <c r="AY65" s="113">
        <f>'003 - Ocel. konstrukce - ...'!J35</f>
        <v>0</v>
      </c>
      <c r="AZ65" s="113">
        <f>'003 - Ocel. konstrukce - ...'!F32</f>
        <v>0</v>
      </c>
      <c r="BA65" s="113">
        <f>'003 - Ocel. konstrukce - ...'!F33</f>
        <v>0</v>
      </c>
      <c r="BB65" s="113">
        <f>'003 - Ocel. konstrukce - ...'!F34</f>
        <v>0</v>
      </c>
      <c r="BC65" s="113">
        <f>'003 - Ocel. konstrukce - ...'!F35</f>
        <v>0</v>
      </c>
      <c r="BD65" s="115">
        <f>'003 - Ocel. konstrukce - ...'!F36</f>
        <v>0</v>
      </c>
      <c r="BT65" s="116" t="s">
        <v>91</v>
      </c>
      <c r="BV65" s="116" t="s">
        <v>83</v>
      </c>
      <c r="BW65" s="116" t="s">
        <v>125</v>
      </c>
      <c r="BX65" s="116" t="s">
        <v>119</v>
      </c>
      <c r="CL65" s="116" t="s">
        <v>90</v>
      </c>
    </row>
    <row r="66" spans="2:91" s="5" customFormat="1" ht="16.5" customHeight="1">
      <c r="B66" s="98"/>
      <c r="C66" s="99"/>
      <c r="D66" s="397" t="s">
        <v>126</v>
      </c>
      <c r="E66" s="397"/>
      <c r="F66" s="397"/>
      <c r="G66" s="397"/>
      <c r="H66" s="397"/>
      <c r="I66" s="100"/>
      <c r="J66" s="397" t="s">
        <v>127</v>
      </c>
      <c r="K66" s="397"/>
      <c r="L66" s="397"/>
      <c r="M66" s="397"/>
      <c r="N66" s="397"/>
      <c r="O66" s="397"/>
      <c r="P66" s="397"/>
      <c r="Q66" s="397"/>
      <c r="R66" s="397"/>
      <c r="S66" s="397"/>
      <c r="T66" s="397"/>
      <c r="U66" s="397"/>
      <c r="V66" s="397"/>
      <c r="W66" s="397"/>
      <c r="X66" s="397"/>
      <c r="Y66" s="397"/>
      <c r="Z66" s="397"/>
      <c r="AA66" s="397"/>
      <c r="AB66" s="397"/>
      <c r="AC66" s="397"/>
      <c r="AD66" s="397"/>
      <c r="AE66" s="397"/>
      <c r="AF66" s="397"/>
      <c r="AG66" s="398">
        <f>ROUND(SUM(AG67:AG68),2)</f>
        <v>0</v>
      </c>
      <c r="AH66" s="396"/>
      <c r="AI66" s="396"/>
      <c r="AJ66" s="396"/>
      <c r="AK66" s="396"/>
      <c r="AL66" s="396"/>
      <c r="AM66" s="396"/>
      <c r="AN66" s="395">
        <f t="shared" si="0"/>
        <v>0</v>
      </c>
      <c r="AO66" s="396"/>
      <c r="AP66" s="396"/>
      <c r="AQ66" s="101" t="s">
        <v>88</v>
      </c>
      <c r="AR66" s="102"/>
      <c r="AS66" s="103">
        <f>ROUND(SUM(AS67:AS68),2)</f>
        <v>0</v>
      </c>
      <c r="AT66" s="104">
        <f t="shared" si="1"/>
        <v>0</v>
      </c>
      <c r="AU66" s="105">
        <f>ROUND(SUM(AU67:AU68),5)</f>
        <v>0</v>
      </c>
      <c r="AV66" s="104">
        <f>ROUND(AZ66*L26,2)</f>
        <v>0</v>
      </c>
      <c r="AW66" s="104">
        <f>ROUND(BA66*L27,2)</f>
        <v>0</v>
      </c>
      <c r="AX66" s="104">
        <f>ROUND(BB66*L26,2)</f>
        <v>0</v>
      </c>
      <c r="AY66" s="104">
        <f>ROUND(BC66*L27,2)</f>
        <v>0</v>
      </c>
      <c r="AZ66" s="104">
        <f>ROUND(SUM(AZ67:AZ68),2)</f>
        <v>0</v>
      </c>
      <c r="BA66" s="104">
        <f>ROUND(SUM(BA67:BA68),2)</f>
        <v>0</v>
      </c>
      <c r="BB66" s="104">
        <f>ROUND(SUM(BB67:BB68),2)</f>
        <v>0</v>
      </c>
      <c r="BC66" s="104">
        <f>ROUND(SUM(BC67:BC68),2)</f>
        <v>0</v>
      </c>
      <c r="BD66" s="106">
        <f>ROUND(SUM(BD67:BD68),2)</f>
        <v>0</v>
      </c>
      <c r="BS66" s="107" t="s">
        <v>80</v>
      </c>
      <c r="BT66" s="107" t="s">
        <v>25</v>
      </c>
      <c r="BU66" s="107" t="s">
        <v>82</v>
      </c>
      <c r="BV66" s="107" t="s">
        <v>83</v>
      </c>
      <c r="BW66" s="107" t="s">
        <v>128</v>
      </c>
      <c r="BX66" s="107" t="s">
        <v>7</v>
      </c>
      <c r="CL66" s="107" t="s">
        <v>90</v>
      </c>
      <c r="CM66" s="107" t="s">
        <v>91</v>
      </c>
    </row>
    <row r="67" spans="1:90" s="6" customFormat="1" ht="16.5" customHeight="1">
      <c r="A67" s="97" t="s">
        <v>85</v>
      </c>
      <c r="B67" s="108"/>
      <c r="C67" s="109"/>
      <c r="D67" s="109"/>
      <c r="E67" s="401" t="s">
        <v>129</v>
      </c>
      <c r="F67" s="401"/>
      <c r="G67" s="401"/>
      <c r="H67" s="401"/>
      <c r="I67" s="401"/>
      <c r="J67" s="109"/>
      <c r="K67" s="401" t="s">
        <v>130</v>
      </c>
      <c r="L67" s="401"/>
      <c r="M67" s="401"/>
      <c r="N67" s="401"/>
      <c r="O67" s="401"/>
      <c r="P67" s="401"/>
      <c r="Q67" s="401"/>
      <c r="R67" s="401"/>
      <c r="S67" s="401"/>
      <c r="T67" s="401"/>
      <c r="U67" s="401"/>
      <c r="V67" s="401"/>
      <c r="W67" s="401"/>
      <c r="X67" s="401"/>
      <c r="Y67" s="401"/>
      <c r="Z67" s="401"/>
      <c r="AA67" s="401"/>
      <c r="AB67" s="401"/>
      <c r="AC67" s="401"/>
      <c r="AD67" s="401"/>
      <c r="AE67" s="401"/>
      <c r="AF67" s="401"/>
      <c r="AG67" s="399">
        <f>'VZT - Vzduchotechnika'!J29</f>
        <v>0</v>
      </c>
      <c r="AH67" s="400"/>
      <c r="AI67" s="400"/>
      <c r="AJ67" s="400"/>
      <c r="AK67" s="400"/>
      <c r="AL67" s="400"/>
      <c r="AM67" s="400"/>
      <c r="AN67" s="399">
        <f t="shared" si="0"/>
        <v>0</v>
      </c>
      <c r="AO67" s="400"/>
      <c r="AP67" s="400"/>
      <c r="AQ67" s="110" t="s">
        <v>97</v>
      </c>
      <c r="AR67" s="111"/>
      <c r="AS67" s="112">
        <v>0</v>
      </c>
      <c r="AT67" s="113">
        <f t="shared" si="1"/>
        <v>0</v>
      </c>
      <c r="AU67" s="114">
        <f>'VZT - Vzduchotechnika'!P93</f>
        <v>0</v>
      </c>
      <c r="AV67" s="113">
        <f>'VZT - Vzduchotechnika'!J32</f>
        <v>0</v>
      </c>
      <c r="AW67" s="113">
        <f>'VZT - Vzduchotechnika'!J33</f>
        <v>0</v>
      </c>
      <c r="AX67" s="113">
        <f>'VZT - Vzduchotechnika'!J34</f>
        <v>0</v>
      </c>
      <c r="AY67" s="113">
        <f>'VZT - Vzduchotechnika'!J35</f>
        <v>0</v>
      </c>
      <c r="AZ67" s="113">
        <f>'VZT - Vzduchotechnika'!F32</f>
        <v>0</v>
      </c>
      <c r="BA67" s="113">
        <f>'VZT - Vzduchotechnika'!F33</f>
        <v>0</v>
      </c>
      <c r="BB67" s="113">
        <f>'VZT - Vzduchotechnika'!F34</f>
        <v>0</v>
      </c>
      <c r="BC67" s="113">
        <f>'VZT - Vzduchotechnika'!F35</f>
        <v>0</v>
      </c>
      <c r="BD67" s="115">
        <f>'VZT - Vzduchotechnika'!F36</f>
        <v>0</v>
      </c>
      <c r="BT67" s="116" t="s">
        <v>91</v>
      </c>
      <c r="BV67" s="116" t="s">
        <v>83</v>
      </c>
      <c r="BW67" s="116" t="s">
        <v>131</v>
      </c>
      <c r="BX67" s="116" t="s">
        <v>128</v>
      </c>
      <c r="CL67" s="116" t="s">
        <v>90</v>
      </c>
    </row>
    <row r="68" spans="1:90" s="6" customFormat="1" ht="16.5" customHeight="1">
      <c r="A68" s="97" t="s">
        <v>85</v>
      </c>
      <c r="B68" s="108"/>
      <c r="C68" s="109"/>
      <c r="D68" s="109"/>
      <c r="E68" s="401" t="s">
        <v>132</v>
      </c>
      <c r="F68" s="401"/>
      <c r="G68" s="401"/>
      <c r="H68" s="401"/>
      <c r="I68" s="401"/>
      <c r="J68" s="109"/>
      <c r="K68" s="401" t="s">
        <v>133</v>
      </c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  <c r="AD68" s="401"/>
      <c r="AE68" s="401"/>
      <c r="AF68" s="401"/>
      <c r="AG68" s="399">
        <f>'EI - Elektroinstalace - S...'!J29</f>
        <v>0</v>
      </c>
      <c r="AH68" s="400"/>
      <c r="AI68" s="400"/>
      <c r="AJ68" s="400"/>
      <c r="AK68" s="400"/>
      <c r="AL68" s="400"/>
      <c r="AM68" s="400"/>
      <c r="AN68" s="399">
        <f t="shared" si="0"/>
        <v>0</v>
      </c>
      <c r="AO68" s="400"/>
      <c r="AP68" s="400"/>
      <c r="AQ68" s="110" t="s">
        <v>97</v>
      </c>
      <c r="AR68" s="111"/>
      <c r="AS68" s="117">
        <v>0</v>
      </c>
      <c r="AT68" s="118">
        <f t="shared" si="1"/>
        <v>0</v>
      </c>
      <c r="AU68" s="119">
        <f>'EI - Elektroinstalace - S...'!P87</f>
        <v>0</v>
      </c>
      <c r="AV68" s="118">
        <f>'EI - Elektroinstalace - S...'!J32</f>
        <v>0</v>
      </c>
      <c r="AW68" s="118">
        <f>'EI - Elektroinstalace - S...'!J33</f>
        <v>0</v>
      </c>
      <c r="AX68" s="118">
        <f>'EI - Elektroinstalace - S...'!J34</f>
        <v>0</v>
      </c>
      <c r="AY68" s="118">
        <f>'EI - Elektroinstalace - S...'!J35</f>
        <v>0</v>
      </c>
      <c r="AZ68" s="118">
        <f>'EI - Elektroinstalace - S...'!F32</f>
        <v>0</v>
      </c>
      <c r="BA68" s="118">
        <f>'EI - Elektroinstalace - S...'!F33</f>
        <v>0</v>
      </c>
      <c r="BB68" s="118">
        <f>'EI - Elektroinstalace - S...'!F34</f>
        <v>0</v>
      </c>
      <c r="BC68" s="118">
        <f>'EI - Elektroinstalace - S...'!F35</f>
        <v>0</v>
      </c>
      <c r="BD68" s="120">
        <f>'EI - Elektroinstalace - S...'!F36</f>
        <v>0</v>
      </c>
      <c r="BT68" s="116" t="s">
        <v>91</v>
      </c>
      <c r="BV68" s="116" t="s">
        <v>83</v>
      </c>
      <c r="BW68" s="116" t="s">
        <v>134</v>
      </c>
      <c r="BX68" s="116" t="s">
        <v>128</v>
      </c>
      <c r="CL68" s="116" t="s">
        <v>90</v>
      </c>
    </row>
    <row r="69" spans="2:44" s="1" customFormat="1" ht="30" customHeight="1">
      <c r="B69" s="42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2"/>
    </row>
    <row r="70" spans="2:44" s="1" customFormat="1" ht="6.95" customHeight="1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62"/>
    </row>
  </sheetData>
  <sheetProtection algorithmName="SHA-512" hashValue="3Z1v9g82hG0iRN4thUdErOrTyIhBNFyCd+m5HGwJ00hrouSem6pOTos1UaVT8N0Eb1f7k2IG6jMy4YKV0L/fQw==" saltValue="8UUcpy5b++Xw5gNnQTEx4lz1EYzP525IZT3LWDJGpSlwLZwLfPgRnsVLIOyo4dadHM+YZ1JXZ4xDCuDTTr/NKw==" spinCount="100000" sheet="1" objects="1" scenarios="1" formatColumns="0" formatRows="0"/>
  <mergeCells count="105">
    <mergeCell ref="AR2:BE2"/>
    <mergeCell ref="AN67:AP67"/>
    <mergeCell ref="AG67:AM67"/>
    <mergeCell ref="E67:I67"/>
    <mergeCell ref="K67:AF67"/>
    <mergeCell ref="AN68:AP68"/>
    <mergeCell ref="AG68:AM68"/>
    <mergeCell ref="E68:I68"/>
    <mergeCell ref="K68:AF68"/>
    <mergeCell ref="AG51:AM51"/>
    <mergeCell ref="AN51:AP51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D66:H66"/>
    <mergeCell ref="J66:AF66"/>
    <mergeCell ref="AN61:AP61"/>
    <mergeCell ref="AG61:AM61"/>
    <mergeCell ref="E61:I61"/>
    <mergeCell ref="K61:AF61"/>
    <mergeCell ref="AN62:AP62"/>
    <mergeCell ref="AG62:AM62"/>
    <mergeCell ref="D62:H62"/>
    <mergeCell ref="J62:AF62"/>
    <mergeCell ref="AN63:AP63"/>
    <mergeCell ref="AG63:AM63"/>
    <mergeCell ref="E63:I63"/>
    <mergeCell ref="K63:AF63"/>
    <mergeCell ref="AN58:AP58"/>
    <mergeCell ref="AG58:AM58"/>
    <mergeCell ref="E58:I58"/>
    <mergeCell ref="K58:AF58"/>
    <mergeCell ref="AN59:AP59"/>
    <mergeCell ref="AG59:AM59"/>
    <mergeCell ref="D59:H59"/>
    <mergeCell ref="J59:AF59"/>
    <mergeCell ref="AN60:AP60"/>
    <mergeCell ref="AG60:AM60"/>
    <mergeCell ref="E60:I60"/>
    <mergeCell ref="K60:AF60"/>
    <mergeCell ref="AN55:AP55"/>
    <mergeCell ref="AG55:AM55"/>
    <mergeCell ref="E55:I55"/>
    <mergeCell ref="K55:AF55"/>
    <mergeCell ref="AN56:AP56"/>
    <mergeCell ref="AG56:AM56"/>
    <mergeCell ref="F56:J56"/>
    <mergeCell ref="L56:AF56"/>
    <mergeCell ref="AN57:AP57"/>
    <mergeCell ref="AG57:AM57"/>
    <mergeCell ref="F57:J57"/>
    <mergeCell ref="L57:AF57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E54:I54"/>
    <mergeCell ref="K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SO 00 - VRN'!C2" display="/"/>
    <hyperlink ref="A54" location="'001 - Bourací práce'!C2" display="/"/>
    <hyperlink ref="A56" location="'1 - 1.PP'!C2" display="/"/>
    <hyperlink ref="A57" location="'2 - 1.NP'!C2" display="/"/>
    <hyperlink ref="A58" location="'003 - komunikace a opěrná...'!C2" display="/"/>
    <hyperlink ref="A60" location="'001 - Demolice'!C2" display="/"/>
    <hyperlink ref="A61" location="'002 - Úprava terénu a sta...'!C2" display="/"/>
    <hyperlink ref="A63" location="'001 - Zateplení obálky ob...'!C2" display="/"/>
    <hyperlink ref="A64" location="'002 - Zateplení střešního...'!C2" display="/"/>
    <hyperlink ref="A65" location="'003 - Ocel. konstrukce - ...'!C2" display="/"/>
    <hyperlink ref="A67" location="'VZT - Vzduchotechnika'!C2" display="/"/>
    <hyperlink ref="A68" location="'EI - Elektroinstalace - S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135</v>
      </c>
      <c r="G1" s="414" t="s">
        <v>136</v>
      </c>
      <c r="H1" s="414"/>
      <c r="I1" s="125"/>
      <c r="J1" s="124" t="s">
        <v>137</v>
      </c>
      <c r="K1" s="123" t="s">
        <v>138</v>
      </c>
      <c r="L1" s="124" t="s">
        <v>139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AT2" s="25" t="s">
        <v>123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91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6" t="str">
        <f>'Rekapitulace stavby'!K6</f>
        <v>Demolice a sanace části budovy T</v>
      </c>
      <c r="F7" s="407"/>
      <c r="G7" s="407"/>
      <c r="H7" s="407"/>
      <c r="I7" s="127"/>
      <c r="J7" s="30"/>
      <c r="K7" s="32"/>
    </row>
    <row r="8" spans="2:11" ht="13.5">
      <c r="B8" s="29"/>
      <c r="C8" s="30"/>
      <c r="D8" s="38" t="s">
        <v>141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6" t="s">
        <v>2145</v>
      </c>
      <c r="F9" s="409"/>
      <c r="G9" s="409"/>
      <c r="H9" s="409"/>
      <c r="I9" s="128"/>
      <c r="J9" s="43"/>
      <c r="K9" s="46"/>
    </row>
    <row r="10" spans="2:11" s="1" customFormat="1" ht="13.5">
      <c r="B10" s="42"/>
      <c r="C10" s="43"/>
      <c r="D10" s="38" t="s">
        <v>254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8" t="s">
        <v>2585</v>
      </c>
      <c r="F11" s="409"/>
      <c r="G11" s="409"/>
      <c r="H11" s="409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21</v>
      </c>
      <c r="E13" s="43"/>
      <c r="F13" s="36" t="s">
        <v>90</v>
      </c>
      <c r="G13" s="43"/>
      <c r="H13" s="43"/>
      <c r="I13" s="129" t="s">
        <v>23</v>
      </c>
      <c r="J13" s="36" t="s">
        <v>24</v>
      </c>
      <c r="K13" s="46"/>
    </row>
    <row r="14" spans="2:11" s="1" customFormat="1" ht="14.45" customHeight="1">
      <c r="B14" s="42"/>
      <c r="C14" s="43"/>
      <c r="D14" s="38" t="s">
        <v>26</v>
      </c>
      <c r="E14" s="43"/>
      <c r="F14" s="36" t="s">
        <v>27</v>
      </c>
      <c r="G14" s="43"/>
      <c r="H14" s="43"/>
      <c r="I14" s="129" t="s">
        <v>28</v>
      </c>
      <c r="J14" s="130" t="str">
        <f>'Rekapitulace stavby'!AN8</f>
        <v>6. 11. 2018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32</v>
      </c>
      <c r="E16" s="43"/>
      <c r="F16" s="43"/>
      <c r="G16" s="43"/>
      <c r="H16" s="43"/>
      <c r="I16" s="129" t="s">
        <v>33</v>
      </c>
      <c r="J16" s="36" t="s">
        <v>34</v>
      </c>
      <c r="K16" s="46"/>
    </row>
    <row r="17" spans="2:11" s="1" customFormat="1" ht="18" customHeight="1">
      <c r="B17" s="42"/>
      <c r="C17" s="43"/>
      <c r="D17" s="43"/>
      <c r="E17" s="36" t="s">
        <v>35</v>
      </c>
      <c r="F17" s="43"/>
      <c r="G17" s="43"/>
      <c r="H17" s="43"/>
      <c r="I17" s="129" t="s">
        <v>36</v>
      </c>
      <c r="J17" s="36" t="s">
        <v>37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38</v>
      </c>
      <c r="E19" s="43"/>
      <c r="F19" s="43"/>
      <c r="G19" s="43"/>
      <c r="H19" s="43"/>
      <c r="I19" s="129" t="s">
        <v>33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36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40</v>
      </c>
      <c r="E22" s="43"/>
      <c r="F22" s="43"/>
      <c r="G22" s="43"/>
      <c r="H22" s="43"/>
      <c r="I22" s="129" t="s">
        <v>33</v>
      </c>
      <c r="J22" s="36" t="s">
        <v>41</v>
      </c>
      <c r="K22" s="46"/>
    </row>
    <row r="23" spans="2:11" s="1" customFormat="1" ht="18" customHeight="1">
      <c r="B23" s="42"/>
      <c r="C23" s="43"/>
      <c r="D23" s="43"/>
      <c r="E23" s="36" t="s">
        <v>42</v>
      </c>
      <c r="F23" s="43"/>
      <c r="G23" s="43"/>
      <c r="H23" s="43"/>
      <c r="I23" s="129" t="s">
        <v>36</v>
      </c>
      <c r="J23" s="36" t="s">
        <v>43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45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0" t="s">
        <v>24</v>
      </c>
      <c r="F26" s="370"/>
      <c r="G26" s="370"/>
      <c r="H26" s="370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47</v>
      </c>
      <c r="E29" s="43"/>
      <c r="F29" s="43"/>
      <c r="G29" s="43"/>
      <c r="H29" s="43"/>
      <c r="I29" s="128"/>
      <c r="J29" s="138">
        <f>ROUND(J97,2)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49</v>
      </c>
      <c r="G31" s="43"/>
      <c r="H31" s="43"/>
      <c r="I31" s="139" t="s">
        <v>48</v>
      </c>
      <c r="J31" s="47" t="s">
        <v>50</v>
      </c>
      <c r="K31" s="46"/>
    </row>
    <row r="32" spans="2:11" s="1" customFormat="1" ht="14.45" customHeight="1">
      <c r="B32" s="42"/>
      <c r="C32" s="43"/>
      <c r="D32" s="50" t="s">
        <v>51</v>
      </c>
      <c r="E32" s="50" t="s">
        <v>52</v>
      </c>
      <c r="F32" s="140">
        <f>ROUND(SUM(BE97:BE254),2)</f>
        <v>0</v>
      </c>
      <c r="G32" s="43"/>
      <c r="H32" s="43"/>
      <c r="I32" s="141">
        <v>0.21</v>
      </c>
      <c r="J32" s="140">
        <f>ROUND(ROUND((SUM(BE97:BE254)),2)*I32,2)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53</v>
      </c>
      <c r="F33" s="140">
        <f>ROUND(SUM(BF97:BF254),2)</f>
        <v>0</v>
      </c>
      <c r="G33" s="43"/>
      <c r="H33" s="43"/>
      <c r="I33" s="141">
        <v>0.15</v>
      </c>
      <c r="J33" s="140">
        <f>ROUND(ROUND((SUM(BF97:BF254)),2)*I33,2)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54</v>
      </c>
      <c r="F34" s="140">
        <f>ROUND(SUM(BG97:BG254),2)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55</v>
      </c>
      <c r="F35" s="140">
        <f>ROUND(SUM(BH97:BH254),2)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56</v>
      </c>
      <c r="F36" s="140">
        <f>ROUND(SUM(BI97:BI254),2)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57</v>
      </c>
      <c r="E38" s="80"/>
      <c r="F38" s="80"/>
      <c r="G38" s="144" t="s">
        <v>58</v>
      </c>
      <c r="H38" s="145" t="s">
        <v>59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143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6" t="str">
        <f>E7</f>
        <v>Demolice a sanace části budovy T</v>
      </c>
      <c r="F47" s="407"/>
      <c r="G47" s="407"/>
      <c r="H47" s="407"/>
      <c r="I47" s="128"/>
      <c r="J47" s="43"/>
      <c r="K47" s="46"/>
    </row>
    <row r="48" spans="2:11" ht="13.5">
      <c r="B48" s="29"/>
      <c r="C48" s="38" t="s">
        <v>141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6" t="s">
        <v>2145</v>
      </c>
      <c r="F49" s="409"/>
      <c r="G49" s="409"/>
      <c r="H49" s="409"/>
      <c r="I49" s="128"/>
      <c r="J49" s="43"/>
      <c r="K49" s="46"/>
    </row>
    <row r="50" spans="2:11" s="1" customFormat="1" ht="14.45" customHeight="1">
      <c r="B50" s="42"/>
      <c r="C50" s="38" t="s">
        <v>254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8" t="str">
        <f>E11</f>
        <v>002 - Zateplení střešního pláště</v>
      </c>
      <c r="F51" s="409"/>
      <c r="G51" s="409"/>
      <c r="H51" s="409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26</v>
      </c>
      <c r="D53" s="43"/>
      <c r="E53" s="43"/>
      <c r="F53" s="36" t="str">
        <f>F14</f>
        <v>Ústí nad Labem</v>
      </c>
      <c r="G53" s="43"/>
      <c r="H53" s="43"/>
      <c r="I53" s="129" t="s">
        <v>28</v>
      </c>
      <c r="J53" s="130" t="str">
        <f>IF(J14="","",J14)</f>
        <v>6. 11. 2018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32</v>
      </c>
      <c r="D55" s="43"/>
      <c r="E55" s="43"/>
      <c r="F55" s="36" t="str">
        <f>E17</f>
        <v>Univerzita Jana Evangelisty Purkyně v Ústí n Labem</v>
      </c>
      <c r="G55" s="43"/>
      <c r="H55" s="43"/>
      <c r="I55" s="129" t="s">
        <v>40</v>
      </c>
      <c r="J55" s="370" t="str">
        <f>E23</f>
        <v>Correct BC, s.r.o.</v>
      </c>
      <c r="K55" s="46"/>
    </row>
    <row r="56" spans="2:11" s="1" customFormat="1" ht="14.45" customHeight="1">
      <c r="B56" s="42"/>
      <c r="C56" s="38" t="s">
        <v>38</v>
      </c>
      <c r="D56" s="43"/>
      <c r="E56" s="43"/>
      <c r="F56" s="36" t="str">
        <f>IF(E20="","",E20)</f>
        <v/>
      </c>
      <c r="G56" s="43"/>
      <c r="H56" s="43"/>
      <c r="I56" s="128"/>
      <c r="J56" s="410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144</v>
      </c>
      <c r="D58" s="142"/>
      <c r="E58" s="142"/>
      <c r="F58" s="142"/>
      <c r="G58" s="142"/>
      <c r="H58" s="142"/>
      <c r="I58" s="155"/>
      <c r="J58" s="156" t="s">
        <v>145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146</v>
      </c>
      <c r="D60" s="43"/>
      <c r="E60" s="43"/>
      <c r="F60" s="43"/>
      <c r="G60" s="43"/>
      <c r="H60" s="43"/>
      <c r="I60" s="128"/>
      <c r="J60" s="138">
        <f>J97</f>
        <v>0</v>
      </c>
      <c r="K60" s="46"/>
      <c r="AU60" s="25" t="s">
        <v>147</v>
      </c>
    </row>
    <row r="61" spans="2:11" s="8" customFormat="1" ht="24.95" customHeight="1">
      <c r="B61" s="159"/>
      <c r="C61" s="160"/>
      <c r="D61" s="161" t="s">
        <v>256</v>
      </c>
      <c r="E61" s="162"/>
      <c r="F61" s="162"/>
      <c r="G61" s="162"/>
      <c r="H61" s="162"/>
      <c r="I61" s="163"/>
      <c r="J61" s="164">
        <f>J98</f>
        <v>0</v>
      </c>
      <c r="K61" s="165"/>
    </row>
    <row r="62" spans="2:11" s="9" customFormat="1" ht="19.9" customHeight="1">
      <c r="B62" s="166"/>
      <c r="C62" s="167"/>
      <c r="D62" s="168" t="s">
        <v>588</v>
      </c>
      <c r="E62" s="169"/>
      <c r="F62" s="169"/>
      <c r="G62" s="169"/>
      <c r="H62" s="169"/>
      <c r="I62" s="170"/>
      <c r="J62" s="171">
        <f>J99</f>
        <v>0</v>
      </c>
      <c r="K62" s="172"/>
    </row>
    <row r="63" spans="2:11" s="9" customFormat="1" ht="19.9" customHeight="1">
      <c r="B63" s="166"/>
      <c r="C63" s="167"/>
      <c r="D63" s="168" t="s">
        <v>1611</v>
      </c>
      <c r="E63" s="169"/>
      <c r="F63" s="169"/>
      <c r="G63" s="169"/>
      <c r="H63" s="169"/>
      <c r="I63" s="170"/>
      <c r="J63" s="171">
        <f>J103</f>
        <v>0</v>
      </c>
      <c r="K63" s="172"/>
    </row>
    <row r="64" spans="2:11" s="9" customFormat="1" ht="19.9" customHeight="1">
      <c r="B64" s="166"/>
      <c r="C64" s="167"/>
      <c r="D64" s="168" t="s">
        <v>589</v>
      </c>
      <c r="E64" s="169"/>
      <c r="F64" s="169"/>
      <c r="G64" s="169"/>
      <c r="H64" s="169"/>
      <c r="I64" s="170"/>
      <c r="J64" s="171">
        <f>J113</f>
        <v>0</v>
      </c>
      <c r="K64" s="172"/>
    </row>
    <row r="65" spans="2:11" s="9" customFormat="1" ht="19.9" customHeight="1">
      <c r="B65" s="166"/>
      <c r="C65" s="167"/>
      <c r="D65" s="168" t="s">
        <v>258</v>
      </c>
      <c r="E65" s="169"/>
      <c r="F65" s="169"/>
      <c r="G65" s="169"/>
      <c r="H65" s="169"/>
      <c r="I65" s="170"/>
      <c r="J65" s="171">
        <f>J118</f>
        <v>0</v>
      </c>
      <c r="K65" s="172"/>
    </row>
    <row r="66" spans="2:11" s="9" customFormat="1" ht="19.9" customHeight="1">
      <c r="B66" s="166"/>
      <c r="C66" s="167"/>
      <c r="D66" s="168" t="s">
        <v>259</v>
      </c>
      <c r="E66" s="169"/>
      <c r="F66" s="169"/>
      <c r="G66" s="169"/>
      <c r="H66" s="169"/>
      <c r="I66" s="170"/>
      <c r="J66" s="171">
        <f>J124</f>
        <v>0</v>
      </c>
      <c r="K66" s="172"/>
    </row>
    <row r="67" spans="2:11" s="9" customFormat="1" ht="19.9" customHeight="1">
      <c r="B67" s="166"/>
      <c r="C67" s="167"/>
      <c r="D67" s="168" t="s">
        <v>590</v>
      </c>
      <c r="E67" s="169"/>
      <c r="F67" s="169"/>
      <c r="G67" s="169"/>
      <c r="H67" s="169"/>
      <c r="I67" s="170"/>
      <c r="J67" s="171">
        <f>J137</f>
        <v>0</v>
      </c>
      <c r="K67" s="172"/>
    </row>
    <row r="68" spans="2:11" s="8" customFormat="1" ht="24.95" customHeight="1">
      <c r="B68" s="159"/>
      <c r="C68" s="160"/>
      <c r="D68" s="161" t="s">
        <v>260</v>
      </c>
      <c r="E68" s="162"/>
      <c r="F68" s="162"/>
      <c r="G68" s="162"/>
      <c r="H68" s="162"/>
      <c r="I68" s="163"/>
      <c r="J68" s="164">
        <f>J140</f>
        <v>0</v>
      </c>
      <c r="K68" s="165"/>
    </row>
    <row r="69" spans="2:11" s="9" customFormat="1" ht="19.9" customHeight="1">
      <c r="B69" s="166"/>
      <c r="C69" s="167"/>
      <c r="D69" s="168" t="s">
        <v>2002</v>
      </c>
      <c r="E69" s="169"/>
      <c r="F69" s="169"/>
      <c r="G69" s="169"/>
      <c r="H69" s="169"/>
      <c r="I69" s="170"/>
      <c r="J69" s="171">
        <f>J141</f>
        <v>0</v>
      </c>
      <c r="K69" s="172"/>
    </row>
    <row r="70" spans="2:11" s="9" customFormat="1" ht="19.9" customHeight="1">
      <c r="B70" s="166"/>
      <c r="C70" s="167"/>
      <c r="D70" s="168" t="s">
        <v>592</v>
      </c>
      <c r="E70" s="169"/>
      <c r="F70" s="169"/>
      <c r="G70" s="169"/>
      <c r="H70" s="169"/>
      <c r="I70" s="170"/>
      <c r="J70" s="171">
        <f>J177</f>
        <v>0</v>
      </c>
      <c r="K70" s="172"/>
    </row>
    <row r="71" spans="2:11" s="9" customFormat="1" ht="19.9" customHeight="1">
      <c r="B71" s="166"/>
      <c r="C71" s="167"/>
      <c r="D71" s="168" t="s">
        <v>261</v>
      </c>
      <c r="E71" s="169"/>
      <c r="F71" s="169"/>
      <c r="G71" s="169"/>
      <c r="H71" s="169"/>
      <c r="I71" s="170"/>
      <c r="J71" s="171">
        <f>J204</f>
        <v>0</v>
      </c>
      <c r="K71" s="172"/>
    </row>
    <row r="72" spans="2:11" s="9" customFormat="1" ht="19.9" customHeight="1">
      <c r="B72" s="166"/>
      <c r="C72" s="167"/>
      <c r="D72" s="168" t="s">
        <v>264</v>
      </c>
      <c r="E72" s="169"/>
      <c r="F72" s="169"/>
      <c r="G72" s="169"/>
      <c r="H72" s="169"/>
      <c r="I72" s="170"/>
      <c r="J72" s="171">
        <f>J212</f>
        <v>0</v>
      </c>
      <c r="K72" s="172"/>
    </row>
    <row r="73" spans="2:11" s="9" customFormat="1" ht="19.9" customHeight="1">
      <c r="B73" s="166"/>
      <c r="C73" s="167"/>
      <c r="D73" s="168" t="s">
        <v>2183</v>
      </c>
      <c r="E73" s="169"/>
      <c r="F73" s="169"/>
      <c r="G73" s="169"/>
      <c r="H73" s="169"/>
      <c r="I73" s="170"/>
      <c r="J73" s="171">
        <f>J220</f>
        <v>0</v>
      </c>
      <c r="K73" s="172"/>
    </row>
    <row r="74" spans="2:11" s="9" customFormat="1" ht="19.9" customHeight="1">
      <c r="B74" s="166"/>
      <c r="C74" s="167"/>
      <c r="D74" s="168" t="s">
        <v>266</v>
      </c>
      <c r="E74" s="169"/>
      <c r="F74" s="169"/>
      <c r="G74" s="169"/>
      <c r="H74" s="169"/>
      <c r="I74" s="170"/>
      <c r="J74" s="171">
        <f>J228</f>
        <v>0</v>
      </c>
      <c r="K74" s="172"/>
    </row>
    <row r="75" spans="2:11" s="8" customFormat="1" ht="24.95" customHeight="1">
      <c r="B75" s="159"/>
      <c r="C75" s="160"/>
      <c r="D75" s="161" t="s">
        <v>269</v>
      </c>
      <c r="E75" s="162"/>
      <c r="F75" s="162"/>
      <c r="G75" s="162"/>
      <c r="H75" s="162"/>
      <c r="I75" s="163"/>
      <c r="J75" s="164">
        <f>J242</f>
        <v>0</v>
      </c>
      <c r="K75" s="165"/>
    </row>
    <row r="76" spans="2:11" s="1" customFormat="1" ht="21.75" customHeight="1">
      <c r="B76" s="42"/>
      <c r="C76" s="43"/>
      <c r="D76" s="43"/>
      <c r="E76" s="43"/>
      <c r="F76" s="43"/>
      <c r="G76" s="43"/>
      <c r="H76" s="43"/>
      <c r="I76" s="128"/>
      <c r="J76" s="43"/>
      <c r="K76" s="46"/>
    </row>
    <row r="77" spans="2:11" s="1" customFormat="1" ht="6.95" customHeight="1">
      <c r="B77" s="57"/>
      <c r="C77" s="58"/>
      <c r="D77" s="58"/>
      <c r="E77" s="58"/>
      <c r="F77" s="58"/>
      <c r="G77" s="58"/>
      <c r="H77" s="58"/>
      <c r="I77" s="149"/>
      <c r="J77" s="58"/>
      <c r="K77" s="59"/>
    </row>
    <row r="81" spans="2:12" s="1" customFormat="1" ht="6.95" customHeight="1">
      <c r="B81" s="60"/>
      <c r="C81" s="61"/>
      <c r="D81" s="61"/>
      <c r="E81" s="61"/>
      <c r="F81" s="61"/>
      <c r="G81" s="61"/>
      <c r="H81" s="61"/>
      <c r="I81" s="152"/>
      <c r="J81" s="61"/>
      <c r="K81" s="61"/>
      <c r="L81" s="62"/>
    </row>
    <row r="82" spans="2:12" s="1" customFormat="1" ht="36.95" customHeight="1">
      <c r="B82" s="42"/>
      <c r="C82" s="63" t="s">
        <v>153</v>
      </c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4.45" customHeight="1">
      <c r="B84" s="42"/>
      <c r="C84" s="66" t="s">
        <v>18</v>
      </c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6.5" customHeight="1">
      <c r="B85" s="42"/>
      <c r="C85" s="64"/>
      <c r="D85" s="64"/>
      <c r="E85" s="411" t="str">
        <f>E7</f>
        <v>Demolice a sanace části budovy T</v>
      </c>
      <c r="F85" s="412"/>
      <c r="G85" s="412"/>
      <c r="H85" s="412"/>
      <c r="I85" s="173"/>
      <c r="J85" s="64"/>
      <c r="K85" s="64"/>
      <c r="L85" s="62"/>
    </row>
    <row r="86" spans="2:12" ht="13.5">
      <c r="B86" s="29"/>
      <c r="C86" s="66" t="s">
        <v>141</v>
      </c>
      <c r="D86" s="220"/>
      <c r="E86" s="220"/>
      <c r="F86" s="220"/>
      <c r="G86" s="220"/>
      <c r="H86" s="220"/>
      <c r="J86" s="220"/>
      <c r="K86" s="220"/>
      <c r="L86" s="221"/>
    </row>
    <row r="87" spans="2:12" s="1" customFormat="1" ht="16.5" customHeight="1">
      <c r="B87" s="42"/>
      <c r="C87" s="64"/>
      <c r="D87" s="64"/>
      <c r="E87" s="411" t="s">
        <v>2145</v>
      </c>
      <c r="F87" s="413"/>
      <c r="G87" s="413"/>
      <c r="H87" s="413"/>
      <c r="I87" s="173"/>
      <c r="J87" s="64"/>
      <c r="K87" s="64"/>
      <c r="L87" s="62"/>
    </row>
    <row r="88" spans="2:12" s="1" customFormat="1" ht="14.45" customHeight="1">
      <c r="B88" s="42"/>
      <c r="C88" s="66" t="s">
        <v>254</v>
      </c>
      <c r="D88" s="64"/>
      <c r="E88" s="64"/>
      <c r="F88" s="64"/>
      <c r="G88" s="64"/>
      <c r="H88" s="64"/>
      <c r="I88" s="173"/>
      <c r="J88" s="64"/>
      <c r="K88" s="64"/>
      <c r="L88" s="62"/>
    </row>
    <row r="89" spans="2:12" s="1" customFormat="1" ht="17.25" customHeight="1">
      <c r="B89" s="42"/>
      <c r="C89" s="64"/>
      <c r="D89" s="64"/>
      <c r="E89" s="381" t="str">
        <f>E11</f>
        <v>002 - Zateplení střešního pláště</v>
      </c>
      <c r="F89" s="413"/>
      <c r="G89" s="413"/>
      <c r="H89" s="413"/>
      <c r="I89" s="173"/>
      <c r="J89" s="64"/>
      <c r="K89" s="64"/>
      <c r="L89" s="62"/>
    </row>
    <row r="90" spans="2:12" s="1" customFormat="1" ht="6.95" customHeight="1">
      <c r="B90" s="42"/>
      <c r="C90" s="64"/>
      <c r="D90" s="64"/>
      <c r="E90" s="64"/>
      <c r="F90" s="64"/>
      <c r="G90" s="64"/>
      <c r="H90" s="64"/>
      <c r="I90" s="173"/>
      <c r="J90" s="64"/>
      <c r="K90" s="64"/>
      <c r="L90" s="62"/>
    </row>
    <row r="91" spans="2:12" s="1" customFormat="1" ht="18" customHeight="1">
      <c r="B91" s="42"/>
      <c r="C91" s="66" t="s">
        <v>26</v>
      </c>
      <c r="D91" s="64"/>
      <c r="E91" s="64"/>
      <c r="F91" s="174" t="str">
        <f>F14</f>
        <v>Ústí nad Labem</v>
      </c>
      <c r="G91" s="64"/>
      <c r="H91" s="64"/>
      <c r="I91" s="175" t="s">
        <v>28</v>
      </c>
      <c r="J91" s="74" t="str">
        <f>IF(J14="","",J14)</f>
        <v>6. 11. 2018</v>
      </c>
      <c r="K91" s="64"/>
      <c r="L91" s="62"/>
    </row>
    <row r="92" spans="2:12" s="1" customFormat="1" ht="6.95" customHeight="1">
      <c r="B92" s="42"/>
      <c r="C92" s="64"/>
      <c r="D92" s="64"/>
      <c r="E92" s="64"/>
      <c r="F92" s="64"/>
      <c r="G92" s="64"/>
      <c r="H92" s="64"/>
      <c r="I92" s="173"/>
      <c r="J92" s="64"/>
      <c r="K92" s="64"/>
      <c r="L92" s="62"/>
    </row>
    <row r="93" spans="2:12" s="1" customFormat="1" ht="13.5">
      <c r="B93" s="42"/>
      <c r="C93" s="66" t="s">
        <v>32</v>
      </c>
      <c r="D93" s="64"/>
      <c r="E93" s="64"/>
      <c r="F93" s="174" t="str">
        <f>E17</f>
        <v>Univerzita Jana Evangelisty Purkyně v Ústí n Labem</v>
      </c>
      <c r="G93" s="64"/>
      <c r="H93" s="64"/>
      <c r="I93" s="175" t="s">
        <v>40</v>
      </c>
      <c r="J93" s="174" t="str">
        <f>E23</f>
        <v>Correct BC, s.r.o.</v>
      </c>
      <c r="K93" s="64"/>
      <c r="L93" s="62"/>
    </row>
    <row r="94" spans="2:12" s="1" customFormat="1" ht="14.45" customHeight="1">
      <c r="B94" s="42"/>
      <c r="C94" s="66" t="s">
        <v>38</v>
      </c>
      <c r="D94" s="64"/>
      <c r="E94" s="64"/>
      <c r="F94" s="174" t="str">
        <f>IF(E20="","",E20)</f>
        <v/>
      </c>
      <c r="G94" s="64"/>
      <c r="H94" s="64"/>
      <c r="I94" s="173"/>
      <c r="J94" s="64"/>
      <c r="K94" s="64"/>
      <c r="L94" s="62"/>
    </row>
    <row r="95" spans="2:12" s="1" customFormat="1" ht="10.35" customHeight="1">
      <c r="B95" s="42"/>
      <c r="C95" s="64"/>
      <c r="D95" s="64"/>
      <c r="E95" s="64"/>
      <c r="F95" s="64"/>
      <c r="G95" s="64"/>
      <c r="H95" s="64"/>
      <c r="I95" s="173"/>
      <c r="J95" s="64"/>
      <c r="K95" s="64"/>
      <c r="L95" s="62"/>
    </row>
    <row r="96" spans="2:20" s="10" customFormat="1" ht="29.25" customHeight="1">
      <c r="B96" s="176"/>
      <c r="C96" s="177" t="s">
        <v>154</v>
      </c>
      <c r="D96" s="178" t="s">
        <v>66</v>
      </c>
      <c r="E96" s="178" t="s">
        <v>62</v>
      </c>
      <c r="F96" s="178" t="s">
        <v>155</v>
      </c>
      <c r="G96" s="178" t="s">
        <v>156</v>
      </c>
      <c r="H96" s="178" t="s">
        <v>157</v>
      </c>
      <c r="I96" s="179" t="s">
        <v>158</v>
      </c>
      <c r="J96" s="178" t="s">
        <v>145</v>
      </c>
      <c r="K96" s="180" t="s">
        <v>159</v>
      </c>
      <c r="L96" s="181"/>
      <c r="M96" s="82" t="s">
        <v>160</v>
      </c>
      <c r="N96" s="83" t="s">
        <v>51</v>
      </c>
      <c r="O96" s="83" t="s">
        <v>161</v>
      </c>
      <c r="P96" s="83" t="s">
        <v>162</v>
      </c>
      <c r="Q96" s="83" t="s">
        <v>163</v>
      </c>
      <c r="R96" s="83" t="s">
        <v>164</v>
      </c>
      <c r="S96" s="83" t="s">
        <v>165</v>
      </c>
      <c r="T96" s="84" t="s">
        <v>166</v>
      </c>
    </row>
    <row r="97" spans="2:63" s="1" customFormat="1" ht="29.25" customHeight="1">
      <c r="B97" s="42"/>
      <c r="C97" s="88" t="s">
        <v>146</v>
      </c>
      <c r="D97" s="64"/>
      <c r="E97" s="64"/>
      <c r="F97" s="64"/>
      <c r="G97" s="64"/>
      <c r="H97" s="64"/>
      <c r="I97" s="173"/>
      <c r="J97" s="182">
        <f>BK97</f>
        <v>0</v>
      </c>
      <c r="K97" s="64"/>
      <c r="L97" s="62"/>
      <c r="M97" s="85"/>
      <c r="N97" s="86"/>
      <c r="O97" s="86"/>
      <c r="P97" s="183">
        <f>P98+P140+P242</f>
        <v>0</v>
      </c>
      <c r="Q97" s="86"/>
      <c r="R97" s="183">
        <f>R98+R140+R242</f>
        <v>21.79493971</v>
      </c>
      <c r="S97" s="86"/>
      <c r="T97" s="184">
        <f>T98+T140+T242</f>
        <v>6.792034200000001</v>
      </c>
      <c r="AT97" s="25" t="s">
        <v>80</v>
      </c>
      <c r="AU97" s="25" t="s">
        <v>147</v>
      </c>
      <c r="BK97" s="185">
        <f>BK98+BK140+BK242</f>
        <v>0</v>
      </c>
    </row>
    <row r="98" spans="2:63" s="11" customFormat="1" ht="37.35" customHeight="1">
      <c r="B98" s="186"/>
      <c r="C98" s="187"/>
      <c r="D98" s="188" t="s">
        <v>80</v>
      </c>
      <c r="E98" s="189" t="s">
        <v>270</v>
      </c>
      <c r="F98" s="189" t="s">
        <v>271</v>
      </c>
      <c r="G98" s="187"/>
      <c r="H98" s="187"/>
      <c r="I98" s="190"/>
      <c r="J98" s="191">
        <f>BK98</f>
        <v>0</v>
      </c>
      <c r="K98" s="187"/>
      <c r="L98" s="192"/>
      <c r="M98" s="193"/>
      <c r="N98" s="194"/>
      <c r="O98" s="194"/>
      <c r="P98" s="195">
        <f>P99+P103+P113+P118+P124+P137</f>
        <v>0</v>
      </c>
      <c r="Q98" s="194"/>
      <c r="R98" s="195">
        <f>R99+R103+R113+R118+R124+R137</f>
        <v>14.89460951</v>
      </c>
      <c r="S98" s="194"/>
      <c r="T98" s="196">
        <f>T99+T103+T113+T118+T124+T137</f>
        <v>5.8878</v>
      </c>
      <c r="AR98" s="197" t="s">
        <v>25</v>
      </c>
      <c r="AT98" s="198" t="s">
        <v>80</v>
      </c>
      <c r="AU98" s="198" t="s">
        <v>81</v>
      </c>
      <c r="AY98" s="197" t="s">
        <v>169</v>
      </c>
      <c r="BK98" s="199">
        <f>BK99+BK103+BK113+BK118+BK124+BK137</f>
        <v>0</v>
      </c>
    </row>
    <row r="99" spans="2:63" s="11" customFormat="1" ht="19.9" customHeight="1">
      <c r="B99" s="186"/>
      <c r="C99" s="187"/>
      <c r="D99" s="188" t="s">
        <v>80</v>
      </c>
      <c r="E99" s="200" t="s">
        <v>103</v>
      </c>
      <c r="F99" s="200" t="s">
        <v>603</v>
      </c>
      <c r="G99" s="187"/>
      <c r="H99" s="187"/>
      <c r="I99" s="190"/>
      <c r="J99" s="201">
        <f>BK99</f>
        <v>0</v>
      </c>
      <c r="K99" s="187"/>
      <c r="L99" s="192"/>
      <c r="M99" s="193"/>
      <c r="N99" s="194"/>
      <c r="O99" s="194"/>
      <c r="P99" s="195">
        <f>SUM(P100:P102)</f>
        <v>0</v>
      </c>
      <c r="Q99" s="194"/>
      <c r="R99" s="195">
        <f>SUM(R100:R102)</f>
        <v>4.44071005</v>
      </c>
      <c r="S99" s="194"/>
      <c r="T99" s="196">
        <f>SUM(T100:T102)</f>
        <v>0</v>
      </c>
      <c r="AR99" s="197" t="s">
        <v>25</v>
      </c>
      <c r="AT99" s="198" t="s">
        <v>80</v>
      </c>
      <c r="AU99" s="198" t="s">
        <v>25</v>
      </c>
      <c r="AY99" s="197" t="s">
        <v>169</v>
      </c>
      <c r="BK99" s="199">
        <f>SUM(BK100:BK102)</f>
        <v>0</v>
      </c>
    </row>
    <row r="100" spans="2:65" s="1" customFormat="1" ht="38.25" customHeight="1">
      <c r="B100" s="42"/>
      <c r="C100" s="202" t="s">
        <v>25</v>
      </c>
      <c r="D100" s="202" t="s">
        <v>172</v>
      </c>
      <c r="E100" s="203" t="s">
        <v>2586</v>
      </c>
      <c r="F100" s="204" t="s">
        <v>2587</v>
      </c>
      <c r="G100" s="205" t="s">
        <v>196</v>
      </c>
      <c r="H100" s="206">
        <v>21.055</v>
      </c>
      <c r="I100" s="207"/>
      <c r="J100" s="208">
        <f>ROUND(I100*H100,2)</f>
        <v>0</v>
      </c>
      <c r="K100" s="204" t="s">
        <v>183</v>
      </c>
      <c r="L100" s="62"/>
      <c r="M100" s="209" t="s">
        <v>24</v>
      </c>
      <c r="N100" s="210" t="s">
        <v>52</v>
      </c>
      <c r="O100" s="43"/>
      <c r="P100" s="211">
        <f>O100*H100</f>
        <v>0</v>
      </c>
      <c r="Q100" s="211">
        <v>0.21091</v>
      </c>
      <c r="R100" s="211">
        <f>Q100*H100</f>
        <v>4.44071005</v>
      </c>
      <c r="S100" s="211">
        <v>0</v>
      </c>
      <c r="T100" s="212">
        <f>S100*H100</f>
        <v>0</v>
      </c>
      <c r="AR100" s="25" t="s">
        <v>193</v>
      </c>
      <c r="AT100" s="25" t="s">
        <v>172</v>
      </c>
      <c r="AU100" s="25" t="s">
        <v>91</v>
      </c>
      <c r="AY100" s="25" t="s">
        <v>169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25</v>
      </c>
      <c r="BK100" s="213">
        <f>ROUND(I100*H100,2)</f>
        <v>0</v>
      </c>
      <c r="BL100" s="25" t="s">
        <v>193</v>
      </c>
      <c r="BM100" s="25" t="s">
        <v>2588</v>
      </c>
    </row>
    <row r="101" spans="2:47" s="1" customFormat="1" ht="27">
      <c r="B101" s="42"/>
      <c r="C101" s="64"/>
      <c r="D101" s="214" t="s">
        <v>179</v>
      </c>
      <c r="E101" s="64"/>
      <c r="F101" s="215" t="s">
        <v>2589</v>
      </c>
      <c r="G101" s="64"/>
      <c r="H101" s="64"/>
      <c r="I101" s="173"/>
      <c r="J101" s="64"/>
      <c r="K101" s="64"/>
      <c r="L101" s="62"/>
      <c r="M101" s="216"/>
      <c r="N101" s="43"/>
      <c r="O101" s="43"/>
      <c r="P101" s="43"/>
      <c r="Q101" s="43"/>
      <c r="R101" s="43"/>
      <c r="S101" s="43"/>
      <c r="T101" s="79"/>
      <c r="AT101" s="25" t="s">
        <v>179</v>
      </c>
      <c r="AU101" s="25" t="s">
        <v>91</v>
      </c>
    </row>
    <row r="102" spans="2:51" s="12" customFormat="1" ht="13.5">
      <c r="B102" s="222"/>
      <c r="C102" s="223"/>
      <c r="D102" s="214" t="s">
        <v>276</v>
      </c>
      <c r="E102" s="224" t="s">
        <v>24</v>
      </c>
      <c r="F102" s="225" t="s">
        <v>2590</v>
      </c>
      <c r="G102" s="223"/>
      <c r="H102" s="226">
        <v>21.055</v>
      </c>
      <c r="I102" s="227"/>
      <c r="J102" s="223"/>
      <c r="K102" s="223"/>
      <c r="L102" s="228"/>
      <c r="M102" s="229"/>
      <c r="N102" s="230"/>
      <c r="O102" s="230"/>
      <c r="P102" s="230"/>
      <c r="Q102" s="230"/>
      <c r="R102" s="230"/>
      <c r="S102" s="230"/>
      <c r="T102" s="231"/>
      <c r="AT102" s="232" t="s">
        <v>276</v>
      </c>
      <c r="AU102" s="232" t="s">
        <v>91</v>
      </c>
      <c r="AV102" s="12" t="s">
        <v>91</v>
      </c>
      <c r="AW102" s="12" t="s">
        <v>44</v>
      </c>
      <c r="AX102" s="12" t="s">
        <v>25</v>
      </c>
      <c r="AY102" s="232" t="s">
        <v>169</v>
      </c>
    </row>
    <row r="103" spans="2:63" s="11" customFormat="1" ht="29.85" customHeight="1">
      <c r="B103" s="186"/>
      <c r="C103" s="187"/>
      <c r="D103" s="188" t="s">
        <v>80</v>
      </c>
      <c r="E103" s="200" t="s">
        <v>193</v>
      </c>
      <c r="F103" s="200" t="s">
        <v>1613</v>
      </c>
      <c r="G103" s="187"/>
      <c r="H103" s="187"/>
      <c r="I103" s="190"/>
      <c r="J103" s="201">
        <f>BK103</f>
        <v>0</v>
      </c>
      <c r="K103" s="187"/>
      <c r="L103" s="192"/>
      <c r="M103" s="193"/>
      <c r="N103" s="194"/>
      <c r="O103" s="194"/>
      <c r="P103" s="195">
        <f>SUM(P104:P112)</f>
        <v>0</v>
      </c>
      <c r="Q103" s="194"/>
      <c r="R103" s="195">
        <f>SUM(R104:R112)</f>
        <v>9.85635856</v>
      </c>
      <c r="S103" s="194"/>
      <c r="T103" s="196">
        <f>SUM(T104:T112)</f>
        <v>0</v>
      </c>
      <c r="AR103" s="197" t="s">
        <v>25</v>
      </c>
      <c r="AT103" s="198" t="s">
        <v>80</v>
      </c>
      <c r="AU103" s="198" t="s">
        <v>25</v>
      </c>
      <c r="AY103" s="197" t="s">
        <v>169</v>
      </c>
      <c r="BK103" s="199">
        <f>SUM(BK104:BK112)</f>
        <v>0</v>
      </c>
    </row>
    <row r="104" spans="2:65" s="1" customFormat="1" ht="16.5" customHeight="1">
      <c r="B104" s="42"/>
      <c r="C104" s="202" t="s">
        <v>91</v>
      </c>
      <c r="D104" s="202" t="s">
        <v>172</v>
      </c>
      <c r="E104" s="203" t="s">
        <v>2591</v>
      </c>
      <c r="F104" s="204" t="s">
        <v>2592</v>
      </c>
      <c r="G104" s="205" t="s">
        <v>291</v>
      </c>
      <c r="H104" s="206">
        <v>3.79</v>
      </c>
      <c r="I104" s="207"/>
      <c r="J104" s="208">
        <f>ROUND(I104*H104,2)</f>
        <v>0</v>
      </c>
      <c r="K104" s="204" t="s">
        <v>183</v>
      </c>
      <c r="L104" s="62"/>
      <c r="M104" s="209" t="s">
        <v>24</v>
      </c>
      <c r="N104" s="210" t="s">
        <v>52</v>
      </c>
      <c r="O104" s="43"/>
      <c r="P104" s="211">
        <f>O104*H104</f>
        <v>0</v>
      </c>
      <c r="Q104" s="211">
        <v>2.4534</v>
      </c>
      <c r="R104" s="211">
        <f>Q104*H104</f>
        <v>9.298385999999999</v>
      </c>
      <c r="S104" s="211">
        <v>0</v>
      </c>
      <c r="T104" s="212">
        <f>S104*H104</f>
        <v>0</v>
      </c>
      <c r="AR104" s="25" t="s">
        <v>193</v>
      </c>
      <c r="AT104" s="25" t="s">
        <v>172</v>
      </c>
      <c r="AU104" s="25" t="s">
        <v>91</v>
      </c>
      <c r="AY104" s="25" t="s">
        <v>169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25</v>
      </c>
      <c r="BK104" s="213">
        <f>ROUND(I104*H104,2)</f>
        <v>0</v>
      </c>
      <c r="BL104" s="25" t="s">
        <v>193</v>
      </c>
      <c r="BM104" s="25" t="s">
        <v>2593</v>
      </c>
    </row>
    <row r="105" spans="2:51" s="12" customFormat="1" ht="13.5">
      <c r="B105" s="222"/>
      <c r="C105" s="223"/>
      <c r="D105" s="214" t="s">
        <v>276</v>
      </c>
      <c r="E105" s="224" t="s">
        <v>24</v>
      </c>
      <c r="F105" s="225" t="s">
        <v>2594</v>
      </c>
      <c r="G105" s="223"/>
      <c r="H105" s="226">
        <v>3.79</v>
      </c>
      <c r="I105" s="227"/>
      <c r="J105" s="223"/>
      <c r="K105" s="223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276</v>
      </c>
      <c r="AU105" s="232" t="s">
        <v>91</v>
      </c>
      <c r="AV105" s="12" t="s">
        <v>91</v>
      </c>
      <c r="AW105" s="12" t="s">
        <v>44</v>
      </c>
      <c r="AX105" s="12" t="s">
        <v>25</v>
      </c>
      <c r="AY105" s="232" t="s">
        <v>169</v>
      </c>
    </row>
    <row r="106" spans="2:65" s="1" customFormat="1" ht="16.5" customHeight="1">
      <c r="B106" s="42"/>
      <c r="C106" s="202" t="s">
        <v>103</v>
      </c>
      <c r="D106" s="202" t="s">
        <v>172</v>
      </c>
      <c r="E106" s="203" t="s">
        <v>2595</v>
      </c>
      <c r="F106" s="204" t="s">
        <v>2596</v>
      </c>
      <c r="G106" s="205" t="s">
        <v>196</v>
      </c>
      <c r="H106" s="206">
        <v>33.688</v>
      </c>
      <c r="I106" s="207"/>
      <c r="J106" s="208">
        <f>ROUND(I106*H106,2)</f>
        <v>0</v>
      </c>
      <c r="K106" s="204" t="s">
        <v>183</v>
      </c>
      <c r="L106" s="62"/>
      <c r="M106" s="209" t="s">
        <v>24</v>
      </c>
      <c r="N106" s="210" t="s">
        <v>52</v>
      </c>
      <c r="O106" s="43"/>
      <c r="P106" s="211">
        <f>O106*H106</f>
        <v>0</v>
      </c>
      <c r="Q106" s="211">
        <v>0.00519</v>
      </c>
      <c r="R106" s="211">
        <f>Q106*H106</f>
        <v>0.17484072</v>
      </c>
      <c r="S106" s="211">
        <v>0</v>
      </c>
      <c r="T106" s="212">
        <f>S106*H106</f>
        <v>0</v>
      </c>
      <c r="AR106" s="25" t="s">
        <v>193</v>
      </c>
      <c r="AT106" s="25" t="s">
        <v>172</v>
      </c>
      <c r="AU106" s="25" t="s">
        <v>91</v>
      </c>
      <c r="AY106" s="25" t="s">
        <v>169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25</v>
      </c>
      <c r="BK106" s="213">
        <f>ROUND(I106*H106,2)</f>
        <v>0</v>
      </c>
      <c r="BL106" s="25" t="s">
        <v>193</v>
      </c>
      <c r="BM106" s="25" t="s">
        <v>2597</v>
      </c>
    </row>
    <row r="107" spans="2:51" s="12" customFormat="1" ht="13.5">
      <c r="B107" s="222"/>
      <c r="C107" s="223"/>
      <c r="D107" s="214" t="s">
        <v>276</v>
      </c>
      <c r="E107" s="224" t="s">
        <v>24</v>
      </c>
      <c r="F107" s="225" t="s">
        <v>2598</v>
      </c>
      <c r="G107" s="223"/>
      <c r="H107" s="226">
        <v>33.688</v>
      </c>
      <c r="I107" s="227"/>
      <c r="J107" s="223"/>
      <c r="K107" s="223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276</v>
      </c>
      <c r="AU107" s="232" t="s">
        <v>91</v>
      </c>
      <c r="AV107" s="12" t="s">
        <v>91</v>
      </c>
      <c r="AW107" s="12" t="s">
        <v>44</v>
      </c>
      <c r="AX107" s="12" t="s">
        <v>25</v>
      </c>
      <c r="AY107" s="232" t="s">
        <v>169</v>
      </c>
    </row>
    <row r="108" spans="2:65" s="1" customFormat="1" ht="16.5" customHeight="1">
      <c r="B108" s="42"/>
      <c r="C108" s="202" t="s">
        <v>193</v>
      </c>
      <c r="D108" s="202" t="s">
        <v>172</v>
      </c>
      <c r="E108" s="203" t="s">
        <v>2599</v>
      </c>
      <c r="F108" s="204" t="s">
        <v>2600</v>
      </c>
      <c r="G108" s="205" t="s">
        <v>196</v>
      </c>
      <c r="H108" s="206">
        <v>33.688</v>
      </c>
      <c r="I108" s="207"/>
      <c r="J108" s="208">
        <f>ROUND(I108*H108,2)</f>
        <v>0</v>
      </c>
      <c r="K108" s="204" t="s">
        <v>183</v>
      </c>
      <c r="L108" s="62"/>
      <c r="M108" s="209" t="s">
        <v>24</v>
      </c>
      <c r="N108" s="210" t="s">
        <v>52</v>
      </c>
      <c r="O108" s="43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25" t="s">
        <v>193</v>
      </c>
      <c r="AT108" s="25" t="s">
        <v>172</v>
      </c>
      <c r="AU108" s="25" t="s">
        <v>91</v>
      </c>
      <c r="AY108" s="25" t="s">
        <v>169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25</v>
      </c>
      <c r="BK108" s="213">
        <f>ROUND(I108*H108,2)</f>
        <v>0</v>
      </c>
      <c r="BL108" s="25" t="s">
        <v>193</v>
      </c>
      <c r="BM108" s="25" t="s">
        <v>2601</v>
      </c>
    </row>
    <row r="109" spans="2:65" s="1" customFormat="1" ht="25.5" customHeight="1">
      <c r="B109" s="42"/>
      <c r="C109" s="202" t="s">
        <v>168</v>
      </c>
      <c r="D109" s="202" t="s">
        <v>172</v>
      </c>
      <c r="E109" s="203" t="s">
        <v>2602</v>
      </c>
      <c r="F109" s="204" t="s">
        <v>2603</v>
      </c>
      <c r="G109" s="205" t="s">
        <v>357</v>
      </c>
      <c r="H109" s="206">
        <v>0.364</v>
      </c>
      <c r="I109" s="207"/>
      <c r="J109" s="208">
        <f>ROUND(I109*H109,2)</f>
        <v>0</v>
      </c>
      <c r="K109" s="204" t="s">
        <v>183</v>
      </c>
      <c r="L109" s="62"/>
      <c r="M109" s="209" t="s">
        <v>24</v>
      </c>
      <c r="N109" s="210" t="s">
        <v>52</v>
      </c>
      <c r="O109" s="43"/>
      <c r="P109" s="211">
        <f>O109*H109</f>
        <v>0</v>
      </c>
      <c r="Q109" s="211">
        <v>1.05256</v>
      </c>
      <c r="R109" s="211">
        <f>Q109*H109</f>
        <v>0.38313183999999995</v>
      </c>
      <c r="S109" s="211">
        <v>0</v>
      </c>
      <c r="T109" s="212">
        <f>S109*H109</f>
        <v>0</v>
      </c>
      <c r="AR109" s="25" t="s">
        <v>193</v>
      </c>
      <c r="AT109" s="25" t="s">
        <v>172</v>
      </c>
      <c r="AU109" s="25" t="s">
        <v>91</v>
      </c>
      <c r="AY109" s="25" t="s">
        <v>169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25</v>
      </c>
      <c r="BK109" s="213">
        <f>ROUND(I109*H109,2)</f>
        <v>0</v>
      </c>
      <c r="BL109" s="25" t="s">
        <v>193</v>
      </c>
      <c r="BM109" s="25" t="s">
        <v>2604</v>
      </c>
    </row>
    <row r="110" spans="2:51" s="12" customFormat="1" ht="13.5">
      <c r="B110" s="222"/>
      <c r="C110" s="223"/>
      <c r="D110" s="214" t="s">
        <v>276</v>
      </c>
      <c r="E110" s="224" t="s">
        <v>24</v>
      </c>
      <c r="F110" s="225" t="s">
        <v>2605</v>
      </c>
      <c r="G110" s="223"/>
      <c r="H110" s="226">
        <v>0.299</v>
      </c>
      <c r="I110" s="227"/>
      <c r="J110" s="223"/>
      <c r="K110" s="223"/>
      <c r="L110" s="228"/>
      <c r="M110" s="229"/>
      <c r="N110" s="230"/>
      <c r="O110" s="230"/>
      <c r="P110" s="230"/>
      <c r="Q110" s="230"/>
      <c r="R110" s="230"/>
      <c r="S110" s="230"/>
      <c r="T110" s="231"/>
      <c r="AT110" s="232" t="s">
        <v>276</v>
      </c>
      <c r="AU110" s="232" t="s">
        <v>91</v>
      </c>
      <c r="AV110" s="12" t="s">
        <v>91</v>
      </c>
      <c r="AW110" s="12" t="s">
        <v>44</v>
      </c>
      <c r="AX110" s="12" t="s">
        <v>81</v>
      </c>
      <c r="AY110" s="232" t="s">
        <v>169</v>
      </c>
    </row>
    <row r="111" spans="2:51" s="12" customFormat="1" ht="13.5">
      <c r="B111" s="222"/>
      <c r="C111" s="223"/>
      <c r="D111" s="214" t="s">
        <v>276</v>
      </c>
      <c r="E111" s="224" t="s">
        <v>24</v>
      </c>
      <c r="F111" s="225" t="s">
        <v>2606</v>
      </c>
      <c r="G111" s="223"/>
      <c r="H111" s="226">
        <v>0.065</v>
      </c>
      <c r="I111" s="227"/>
      <c r="J111" s="223"/>
      <c r="K111" s="223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276</v>
      </c>
      <c r="AU111" s="232" t="s">
        <v>91</v>
      </c>
      <c r="AV111" s="12" t="s">
        <v>91</v>
      </c>
      <c r="AW111" s="12" t="s">
        <v>44</v>
      </c>
      <c r="AX111" s="12" t="s">
        <v>81</v>
      </c>
      <c r="AY111" s="232" t="s">
        <v>169</v>
      </c>
    </row>
    <row r="112" spans="2:51" s="13" customFormat="1" ht="13.5">
      <c r="B112" s="233"/>
      <c r="C112" s="234"/>
      <c r="D112" s="214" t="s">
        <v>276</v>
      </c>
      <c r="E112" s="235" t="s">
        <v>24</v>
      </c>
      <c r="F112" s="236" t="s">
        <v>280</v>
      </c>
      <c r="G112" s="234"/>
      <c r="H112" s="237">
        <v>0.364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276</v>
      </c>
      <c r="AU112" s="243" t="s">
        <v>91</v>
      </c>
      <c r="AV112" s="13" t="s">
        <v>193</v>
      </c>
      <c r="AW112" s="13" t="s">
        <v>44</v>
      </c>
      <c r="AX112" s="13" t="s">
        <v>25</v>
      </c>
      <c r="AY112" s="243" t="s">
        <v>169</v>
      </c>
    </row>
    <row r="113" spans="2:63" s="11" customFormat="1" ht="29.85" customHeight="1">
      <c r="B113" s="186"/>
      <c r="C113" s="187"/>
      <c r="D113" s="188" t="s">
        <v>80</v>
      </c>
      <c r="E113" s="200" t="s">
        <v>202</v>
      </c>
      <c r="F113" s="200" t="s">
        <v>656</v>
      </c>
      <c r="G113" s="187"/>
      <c r="H113" s="187"/>
      <c r="I113" s="190"/>
      <c r="J113" s="201">
        <f>BK113</f>
        <v>0</v>
      </c>
      <c r="K113" s="187"/>
      <c r="L113" s="192"/>
      <c r="M113" s="193"/>
      <c r="N113" s="194"/>
      <c r="O113" s="194"/>
      <c r="P113" s="195">
        <f>SUM(P114:P117)</f>
        <v>0</v>
      </c>
      <c r="Q113" s="194"/>
      <c r="R113" s="195">
        <f>SUM(R114:R117)</f>
        <v>0.5975409</v>
      </c>
      <c r="S113" s="194"/>
      <c r="T113" s="196">
        <f>SUM(T114:T117)</f>
        <v>0</v>
      </c>
      <c r="AR113" s="197" t="s">
        <v>25</v>
      </c>
      <c r="AT113" s="198" t="s">
        <v>80</v>
      </c>
      <c r="AU113" s="198" t="s">
        <v>25</v>
      </c>
      <c r="AY113" s="197" t="s">
        <v>169</v>
      </c>
      <c r="BK113" s="199">
        <f>SUM(BK114:BK117)</f>
        <v>0</v>
      </c>
    </row>
    <row r="114" spans="2:65" s="1" customFormat="1" ht="25.5" customHeight="1">
      <c r="B114" s="42"/>
      <c r="C114" s="202" t="s">
        <v>202</v>
      </c>
      <c r="D114" s="202" t="s">
        <v>172</v>
      </c>
      <c r="E114" s="203" t="s">
        <v>2210</v>
      </c>
      <c r="F114" s="204" t="s">
        <v>2211</v>
      </c>
      <c r="G114" s="205" t="s">
        <v>196</v>
      </c>
      <c r="H114" s="206">
        <v>21.055</v>
      </c>
      <c r="I114" s="207"/>
      <c r="J114" s="208">
        <f>ROUND(I114*H114,2)</f>
        <v>0</v>
      </c>
      <c r="K114" s="204" t="s">
        <v>183</v>
      </c>
      <c r="L114" s="62"/>
      <c r="M114" s="209" t="s">
        <v>24</v>
      </c>
      <c r="N114" s="210" t="s">
        <v>52</v>
      </c>
      <c r="O114" s="43"/>
      <c r="P114" s="211">
        <f>O114*H114</f>
        <v>0</v>
      </c>
      <c r="Q114" s="211">
        <v>0.02048</v>
      </c>
      <c r="R114" s="211">
        <f>Q114*H114</f>
        <v>0.43120640000000005</v>
      </c>
      <c r="S114" s="211">
        <v>0</v>
      </c>
      <c r="T114" s="212">
        <f>S114*H114</f>
        <v>0</v>
      </c>
      <c r="AR114" s="25" t="s">
        <v>193</v>
      </c>
      <c r="AT114" s="25" t="s">
        <v>172</v>
      </c>
      <c r="AU114" s="25" t="s">
        <v>91</v>
      </c>
      <c r="AY114" s="25" t="s">
        <v>169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25</v>
      </c>
      <c r="BK114" s="213">
        <f>ROUND(I114*H114,2)</f>
        <v>0</v>
      </c>
      <c r="BL114" s="25" t="s">
        <v>193</v>
      </c>
      <c r="BM114" s="25" t="s">
        <v>2607</v>
      </c>
    </row>
    <row r="115" spans="2:51" s="12" customFormat="1" ht="13.5">
      <c r="B115" s="222"/>
      <c r="C115" s="223"/>
      <c r="D115" s="214" t="s">
        <v>276</v>
      </c>
      <c r="E115" s="224" t="s">
        <v>24</v>
      </c>
      <c r="F115" s="225" t="s">
        <v>2608</v>
      </c>
      <c r="G115" s="223"/>
      <c r="H115" s="226">
        <v>21.055</v>
      </c>
      <c r="I115" s="227"/>
      <c r="J115" s="223"/>
      <c r="K115" s="223"/>
      <c r="L115" s="228"/>
      <c r="M115" s="229"/>
      <c r="N115" s="230"/>
      <c r="O115" s="230"/>
      <c r="P115" s="230"/>
      <c r="Q115" s="230"/>
      <c r="R115" s="230"/>
      <c r="S115" s="230"/>
      <c r="T115" s="231"/>
      <c r="AT115" s="232" t="s">
        <v>276</v>
      </c>
      <c r="AU115" s="232" t="s">
        <v>91</v>
      </c>
      <c r="AV115" s="12" t="s">
        <v>91</v>
      </c>
      <c r="AW115" s="12" t="s">
        <v>44</v>
      </c>
      <c r="AX115" s="12" t="s">
        <v>25</v>
      </c>
      <c r="AY115" s="232" t="s">
        <v>169</v>
      </c>
    </row>
    <row r="116" spans="2:65" s="1" customFormat="1" ht="38.25" customHeight="1">
      <c r="B116" s="42"/>
      <c r="C116" s="202" t="s">
        <v>206</v>
      </c>
      <c r="D116" s="202" t="s">
        <v>172</v>
      </c>
      <c r="E116" s="203" t="s">
        <v>2243</v>
      </c>
      <c r="F116" s="204" t="s">
        <v>2244</v>
      </c>
      <c r="G116" s="205" t="s">
        <v>196</v>
      </c>
      <c r="H116" s="206">
        <v>21.055</v>
      </c>
      <c r="I116" s="207"/>
      <c r="J116" s="208">
        <f>ROUND(I116*H116,2)</f>
        <v>0</v>
      </c>
      <c r="K116" s="204" t="s">
        <v>183</v>
      </c>
      <c r="L116" s="62"/>
      <c r="M116" s="209" t="s">
        <v>24</v>
      </c>
      <c r="N116" s="210" t="s">
        <v>52</v>
      </c>
      <c r="O116" s="43"/>
      <c r="P116" s="211">
        <f>O116*H116</f>
        <v>0</v>
      </c>
      <c r="Q116" s="211">
        <v>0.0079</v>
      </c>
      <c r="R116" s="211">
        <f>Q116*H116</f>
        <v>0.16633450000000002</v>
      </c>
      <c r="S116" s="211">
        <v>0</v>
      </c>
      <c r="T116" s="212">
        <f>S116*H116</f>
        <v>0</v>
      </c>
      <c r="AR116" s="25" t="s">
        <v>193</v>
      </c>
      <c r="AT116" s="25" t="s">
        <v>172</v>
      </c>
      <c r="AU116" s="25" t="s">
        <v>91</v>
      </c>
      <c r="AY116" s="25" t="s">
        <v>169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5" t="s">
        <v>25</v>
      </c>
      <c r="BK116" s="213">
        <f>ROUND(I116*H116,2)</f>
        <v>0</v>
      </c>
      <c r="BL116" s="25" t="s">
        <v>193</v>
      </c>
      <c r="BM116" s="25" t="s">
        <v>2609</v>
      </c>
    </row>
    <row r="117" spans="2:51" s="12" customFormat="1" ht="13.5">
      <c r="B117" s="222"/>
      <c r="C117" s="223"/>
      <c r="D117" s="214" t="s">
        <v>276</v>
      </c>
      <c r="E117" s="224" t="s">
        <v>24</v>
      </c>
      <c r="F117" s="225" t="s">
        <v>2608</v>
      </c>
      <c r="G117" s="223"/>
      <c r="H117" s="226">
        <v>21.055</v>
      </c>
      <c r="I117" s="227"/>
      <c r="J117" s="223"/>
      <c r="K117" s="223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276</v>
      </c>
      <c r="AU117" s="232" t="s">
        <v>91</v>
      </c>
      <c r="AV117" s="12" t="s">
        <v>91</v>
      </c>
      <c r="AW117" s="12" t="s">
        <v>44</v>
      </c>
      <c r="AX117" s="12" t="s">
        <v>25</v>
      </c>
      <c r="AY117" s="232" t="s">
        <v>169</v>
      </c>
    </row>
    <row r="118" spans="2:63" s="11" customFormat="1" ht="29.85" customHeight="1">
      <c r="B118" s="186"/>
      <c r="C118" s="187"/>
      <c r="D118" s="188" t="s">
        <v>80</v>
      </c>
      <c r="E118" s="200" t="s">
        <v>216</v>
      </c>
      <c r="F118" s="200" t="s">
        <v>288</v>
      </c>
      <c r="G118" s="187"/>
      <c r="H118" s="187"/>
      <c r="I118" s="190"/>
      <c r="J118" s="201">
        <f>BK118</f>
        <v>0</v>
      </c>
      <c r="K118" s="187"/>
      <c r="L118" s="192"/>
      <c r="M118" s="193"/>
      <c r="N118" s="194"/>
      <c r="O118" s="194"/>
      <c r="P118" s="195">
        <f>SUM(P119:P123)</f>
        <v>0</v>
      </c>
      <c r="Q118" s="194"/>
      <c r="R118" s="195">
        <f>SUM(R119:R123)</f>
        <v>0</v>
      </c>
      <c r="S118" s="194"/>
      <c r="T118" s="196">
        <f>SUM(T119:T123)</f>
        <v>5.8878</v>
      </c>
      <c r="AR118" s="197" t="s">
        <v>25</v>
      </c>
      <c r="AT118" s="198" t="s">
        <v>80</v>
      </c>
      <c r="AU118" s="198" t="s">
        <v>25</v>
      </c>
      <c r="AY118" s="197" t="s">
        <v>169</v>
      </c>
      <c r="BK118" s="199">
        <f>SUM(BK119:BK123)</f>
        <v>0</v>
      </c>
    </row>
    <row r="119" spans="2:65" s="1" customFormat="1" ht="38.25" customHeight="1">
      <c r="B119" s="42"/>
      <c r="C119" s="202" t="s">
        <v>211</v>
      </c>
      <c r="D119" s="202" t="s">
        <v>172</v>
      </c>
      <c r="E119" s="203" t="s">
        <v>306</v>
      </c>
      <c r="F119" s="204" t="s">
        <v>307</v>
      </c>
      <c r="G119" s="205" t="s">
        <v>291</v>
      </c>
      <c r="H119" s="206">
        <v>3.271</v>
      </c>
      <c r="I119" s="207"/>
      <c r="J119" s="208">
        <f>ROUND(I119*H119,2)</f>
        <v>0</v>
      </c>
      <c r="K119" s="204" t="s">
        <v>183</v>
      </c>
      <c r="L119" s="62"/>
      <c r="M119" s="209" t="s">
        <v>24</v>
      </c>
      <c r="N119" s="210" t="s">
        <v>52</v>
      </c>
      <c r="O119" s="43"/>
      <c r="P119" s="211">
        <f>O119*H119</f>
        <v>0</v>
      </c>
      <c r="Q119" s="211">
        <v>0</v>
      </c>
      <c r="R119" s="211">
        <f>Q119*H119</f>
        <v>0</v>
      </c>
      <c r="S119" s="211">
        <v>1.8</v>
      </c>
      <c r="T119" s="212">
        <f>S119*H119</f>
        <v>5.8878</v>
      </c>
      <c r="AR119" s="25" t="s">
        <v>193</v>
      </c>
      <c r="AT119" s="25" t="s">
        <v>172</v>
      </c>
      <c r="AU119" s="25" t="s">
        <v>91</v>
      </c>
      <c r="AY119" s="25" t="s">
        <v>169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25" t="s">
        <v>25</v>
      </c>
      <c r="BK119" s="213">
        <f>ROUND(I119*H119,2)</f>
        <v>0</v>
      </c>
      <c r="BL119" s="25" t="s">
        <v>193</v>
      </c>
      <c r="BM119" s="25" t="s">
        <v>2610</v>
      </c>
    </row>
    <row r="120" spans="2:51" s="14" customFormat="1" ht="13.5">
      <c r="B120" s="255"/>
      <c r="C120" s="256"/>
      <c r="D120" s="214" t="s">
        <v>276</v>
      </c>
      <c r="E120" s="257" t="s">
        <v>24</v>
      </c>
      <c r="F120" s="258" t="s">
        <v>2611</v>
      </c>
      <c r="G120" s="256"/>
      <c r="H120" s="257" t="s">
        <v>24</v>
      </c>
      <c r="I120" s="259"/>
      <c r="J120" s="256"/>
      <c r="K120" s="256"/>
      <c r="L120" s="260"/>
      <c r="M120" s="261"/>
      <c r="N120" s="262"/>
      <c r="O120" s="262"/>
      <c r="P120" s="262"/>
      <c r="Q120" s="262"/>
      <c r="R120" s="262"/>
      <c r="S120" s="262"/>
      <c r="T120" s="263"/>
      <c r="AT120" s="264" t="s">
        <v>276</v>
      </c>
      <c r="AU120" s="264" t="s">
        <v>91</v>
      </c>
      <c r="AV120" s="14" t="s">
        <v>25</v>
      </c>
      <c r="AW120" s="14" t="s">
        <v>44</v>
      </c>
      <c r="AX120" s="14" t="s">
        <v>81</v>
      </c>
      <c r="AY120" s="264" t="s">
        <v>169</v>
      </c>
    </row>
    <row r="121" spans="2:51" s="12" customFormat="1" ht="13.5">
      <c r="B121" s="222"/>
      <c r="C121" s="223"/>
      <c r="D121" s="214" t="s">
        <v>276</v>
      </c>
      <c r="E121" s="224" t="s">
        <v>24</v>
      </c>
      <c r="F121" s="225" t="s">
        <v>2612</v>
      </c>
      <c r="G121" s="223"/>
      <c r="H121" s="226">
        <v>1.561</v>
      </c>
      <c r="I121" s="227"/>
      <c r="J121" s="223"/>
      <c r="K121" s="223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276</v>
      </c>
      <c r="AU121" s="232" t="s">
        <v>91</v>
      </c>
      <c r="AV121" s="12" t="s">
        <v>91</v>
      </c>
      <c r="AW121" s="12" t="s">
        <v>44</v>
      </c>
      <c r="AX121" s="12" t="s">
        <v>81</v>
      </c>
      <c r="AY121" s="232" t="s">
        <v>169</v>
      </c>
    </row>
    <row r="122" spans="2:51" s="12" customFormat="1" ht="13.5">
      <c r="B122" s="222"/>
      <c r="C122" s="223"/>
      <c r="D122" s="214" t="s">
        <v>276</v>
      </c>
      <c r="E122" s="224" t="s">
        <v>24</v>
      </c>
      <c r="F122" s="225" t="s">
        <v>2613</v>
      </c>
      <c r="G122" s="223"/>
      <c r="H122" s="226">
        <v>1.71</v>
      </c>
      <c r="I122" s="227"/>
      <c r="J122" s="223"/>
      <c r="K122" s="223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276</v>
      </c>
      <c r="AU122" s="232" t="s">
        <v>91</v>
      </c>
      <c r="AV122" s="12" t="s">
        <v>91</v>
      </c>
      <c r="AW122" s="12" t="s">
        <v>44</v>
      </c>
      <c r="AX122" s="12" t="s">
        <v>81</v>
      </c>
      <c r="AY122" s="232" t="s">
        <v>169</v>
      </c>
    </row>
    <row r="123" spans="2:51" s="13" customFormat="1" ht="13.5">
      <c r="B123" s="233"/>
      <c r="C123" s="234"/>
      <c r="D123" s="214" t="s">
        <v>276</v>
      </c>
      <c r="E123" s="235" t="s">
        <v>24</v>
      </c>
      <c r="F123" s="236" t="s">
        <v>280</v>
      </c>
      <c r="G123" s="234"/>
      <c r="H123" s="237">
        <v>3.271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276</v>
      </c>
      <c r="AU123" s="243" t="s">
        <v>91</v>
      </c>
      <c r="AV123" s="13" t="s">
        <v>193</v>
      </c>
      <c r="AW123" s="13" t="s">
        <v>44</v>
      </c>
      <c r="AX123" s="13" t="s">
        <v>25</v>
      </c>
      <c r="AY123" s="243" t="s">
        <v>169</v>
      </c>
    </row>
    <row r="124" spans="2:63" s="11" customFormat="1" ht="29.85" customHeight="1">
      <c r="B124" s="186"/>
      <c r="C124" s="187"/>
      <c r="D124" s="188" t="s">
        <v>80</v>
      </c>
      <c r="E124" s="200" t="s">
        <v>360</v>
      </c>
      <c r="F124" s="200" t="s">
        <v>361</v>
      </c>
      <c r="G124" s="187"/>
      <c r="H124" s="187"/>
      <c r="I124" s="190"/>
      <c r="J124" s="201">
        <f>BK124</f>
        <v>0</v>
      </c>
      <c r="K124" s="187"/>
      <c r="L124" s="192"/>
      <c r="M124" s="193"/>
      <c r="N124" s="194"/>
      <c r="O124" s="194"/>
      <c r="P124" s="195">
        <f>SUM(P125:P136)</f>
        <v>0</v>
      </c>
      <c r="Q124" s="194"/>
      <c r="R124" s="195">
        <f>SUM(R125:R136)</f>
        <v>0</v>
      </c>
      <c r="S124" s="194"/>
      <c r="T124" s="196">
        <f>SUM(T125:T136)</f>
        <v>0</v>
      </c>
      <c r="AR124" s="197" t="s">
        <v>25</v>
      </c>
      <c r="AT124" s="198" t="s">
        <v>80</v>
      </c>
      <c r="AU124" s="198" t="s">
        <v>25</v>
      </c>
      <c r="AY124" s="197" t="s">
        <v>169</v>
      </c>
      <c r="BK124" s="199">
        <f>SUM(BK125:BK136)</f>
        <v>0</v>
      </c>
    </row>
    <row r="125" spans="2:65" s="1" customFormat="1" ht="25.5" customHeight="1">
      <c r="B125" s="42"/>
      <c r="C125" s="202" t="s">
        <v>216</v>
      </c>
      <c r="D125" s="202" t="s">
        <v>172</v>
      </c>
      <c r="E125" s="203" t="s">
        <v>2614</v>
      </c>
      <c r="F125" s="204" t="s">
        <v>2615</v>
      </c>
      <c r="G125" s="205" t="s">
        <v>357</v>
      </c>
      <c r="H125" s="206">
        <v>6.792</v>
      </c>
      <c r="I125" s="207"/>
      <c r="J125" s="208">
        <f>ROUND(I125*H125,2)</f>
        <v>0</v>
      </c>
      <c r="K125" s="204" t="s">
        <v>183</v>
      </c>
      <c r="L125" s="62"/>
      <c r="M125" s="209" t="s">
        <v>24</v>
      </c>
      <c r="N125" s="210" t="s">
        <v>52</v>
      </c>
      <c r="O125" s="43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AR125" s="25" t="s">
        <v>193</v>
      </c>
      <c r="AT125" s="25" t="s">
        <v>172</v>
      </c>
      <c r="AU125" s="25" t="s">
        <v>91</v>
      </c>
      <c r="AY125" s="25" t="s">
        <v>169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25" t="s">
        <v>25</v>
      </c>
      <c r="BK125" s="213">
        <f>ROUND(I125*H125,2)</f>
        <v>0</v>
      </c>
      <c r="BL125" s="25" t="s">
        <v>193</v>
      </c>
      <c r="BM125" s="25" t="s">
        <v>2616</v>
      </c>
    </row>
    <row r="126" spans="2:65" s="1" customFormat="1" ht="38.25" customHeight="1">
      <c r="B126" s="42"/>
      <c r="C126" s="202" t="s">
        <v>30</v>
      </c>
      <c r="D126" s="202" t="s">
        <v>172</v>
      </c>
      <c r="E126" s="203" t="s">
        <v>367</v>
      </c>
      <c r="F126" s="204" t="s">
        <v>368</v>
      </c>
      <c r="G126" s="205" t="s">
        <v>357</v>
      </c>
      <c r="H126" s="206">
        <v>33.96</v>
      </c>
      <c r="I126" s="207"/>
      <c r="J126" s="208">
        <f>ROUND(I126*H126,2)</f>
        <v>0</v>
      </c>
      <c r="K126" s="204" t="s">
        <v>183</v>
      </c>
      <c r="L126" s="62"/>
      <c r="M126" s="209" t="s">
        <v>24</v>
      </c>
      <c r="N126" s="210" t="s">
        <v>52</v>
      </c>
      <c r="O126" s="43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AR126" s="25" t="s">
        <v>193</v>
      </c>
      <c r="AT126" s="25" t="s">
        <v>172</v>
      </c>
      <c r="AU126" s="25" t="s">
        <v>91</v>
      </c>
      <c r="AY126" s="25" t="s">
        <v>169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25" t="s">
        <v>25</v>
      </c>
      <c r="BK126" s="213">
        <f>ROUND(I126*H126,2)</f>
        <v>0</v>
      </c>
      <c r="BL126" s="25" t="s">
        <v>193</v>
      </c>
      <c r="BM126" s="25" t="s">
        <v>2617</v>
      </c>
    </row>
    <row r="127" spans="2:51" s="12" customFormat="1" ht="13.5">
      <c r="B127" s="222"/>
      <c r="C127" s="223"/>
      <c r="D127" s="214" t="s">
        <v>276</v>
      </c>
      <c r="E127" s="223"/>
      <c r="F127" s="225" t="s">
        <v>2618</v>
      </c>
      <c r="G127" s="223"/>
      <c r="H127" s="226">
        <v>33.96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276</v>
      </c>
      <c r="AU127" s="232" t="s">
        <v>91</v>
      </c>
      <c r="AV127" s="12" t="s">
        <v>91</v>
      </c>
      <c r="AW127" s="12" t="s">
        <v>6</v>
      </c>
      <c r="AX127" s="12" t="s">
        <v>25</v>
      </c>
      <c r="AY127" s="232" t="s">
        <v>169</v>
      </c>
    </row>
    <row r="128" spans="2:65" s="1" customFormat="1" ht="25.5" customHeight="1">
      <c r="B128" s="42"/>
      <c r="C128" s="202" t="s">
        <v>225</v>
      </c>
      <c r="D128" s="202" t="s">
        <v>172</v>
      </c>
      <c r="E128" s="203" t="s">
        <v>372</v>
      </c>
      <c r="F128" s="204" t="s">
        <v>373</v>
      </c>
      <c r="G128" s="205" t="s">
        <v>357</v>
      </c>
      <c r="H128" s="206">
        <v>6.792</v>
      </c>
      <c r="I128" s="207"/>
      <c r="J128" s="208">
        <f>ROUND(I128*H128,2)</f>
        <v>0</v>
      </c>
      <c r="K128" s="204" t="s">
        <v>183</v>
      </c>
      <c r="L128" s="62"/>
      <c r="M128" s="209" t="s">
        <v>24</v>
      </c>
      <c r="N128" s="210" t="s">
        <v>52</v>
      </c>
      <c r="O128" s="43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AR128" s="25" t="s">
        <v>193</v>
      </c>
      <c r="AT128" s="25" t="s">
        <v>172</v>
      </c>
      <c r="AU128" s="25" t="s">
        <v>91</v>
      </c>
      <c r="AY128" s="25" t="s">
        <v>169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25" t="s">
        <v>25</v>
      </c>
      <c r="BK128" s="213">
        <f>ROUND(I128*H128,2)</f>
        <v>0</v>
      </c>
      <c r="BL128" s="25" t="s">
        <v>193</v>
      </c>
      <c r="BM128" s="25" t="s">
        <v>2619</v>
      </c>
    </row>
    <row r="129" spans="2:65" s="1" customFormat="1" ht="25.5" customHeight="1">
      <c r="B129" s="42"/>
      <c r="C129" s="202" t="s">
        <v>232</v>
      </c>
      <c r="D129" s="202" t="s">
        <v>172</v>
      </c>
      <c r="E129" s="203" t="s">
        <v>376</v>
      </c>
      <c r="F129" s="204" t="s">
        <v>377</v>
      </c>
      <c r="G129" s="205" t="s">
        <v>357</v>
      </c>
      <c r="H129" s="206">
        <v>67.92</v>
      </c>
      <c r="I129" s="207"/>
      <c r="J129" s="208">
        <f>ROUND(I129*H129,2)</f>
        <v>0</v>
      </c>
      <c r="K129" s="204" t="s">
        <v>183</v>
      </c>
      <c r="L129" s="62"/>
      <c r="M129" s="209" t="s">
        <v>24</v>
      </c>
      <c r="N129" s="210" t="s">
        <v>52</v>
      </c>
      <c r="O129" s="43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AR129" s="25" t="s">
        <v>193</v>
      </c>
      <c r="AT129" s="25" t="s">
        <v>172</v>
      </c>
      <c r="AU129" s="25" t="s">
        <v>91</v>
      </c>
      <c r="AY129" s="25" t="s">
        <v>169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5" t="s">
        <v>25</v>
      </c>
      <c r="BK129" s="213">
        <f>ROUND(I129*H129,2)</f>
        <v>0</v>
      </c>
      <c r="BL129" s="25" t="s">
        <v>193</v>
      </c>
      <c r="BM129" s="25" t="s">
        <v>2620</v>
      </c>
    </row>
    <row r="130" spans="2:51" s="12" customFormat="1" ht="13.5">
      <c r="B130" s="222"/>
      <c r="C130" s="223"/>
      <c r="D130" s="214" t="s">
        <v>276</v>
      </c>
      <c r="E130" s="223"/>
      <c r="F130" s="225" t="s">
        <v>2621</v>
      </c>
      <c r="G130" s="223"/>
      <c r="H130" s="226">
        <v>67.92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276</v>
      </c>
      <c r="AU130" s="232" t="s">
        <v>91</v>
      </c>
      <c r="AV130" s="12" t="s">
        <v>91</v>
      </c>
      <c r="AW130" s="12" t="s">
        <v>6</v>
      </c>
      <c r="AX130" s="12" t="s">
        <v>25</v>
      </c>
      <c r="AY130" s="232" t="s">
        <v>169</v>
      </c>
    </row>
    <row r="131" spans="2:65" s="1" customFormat="1" ht="16.5" customHeight="1">
      <c r="B131" s="42"/>
      <c r="C131" s="202" t="s">
        <v>237</v>
      </c>
      <c r="D131" s="202" t="s">
        <v>172</v>
      </c>
      <c r="E131" s="203" t="s">
        <v>379</v>
      </c>
      <c r="F131" s="204" t="s">
        <v>380</v>
      </c>
      <c r="G131" s="205" t="s">
        <v>357</v>
      </c>
      <c r="H131" s="206">
        <v>0.679</v>
      </c>
      <c r="I131" s="207"/>
      <c r="J131" s="208">
        <f>ROUND(I131*H131,2)</f>
        <v>0</v>
      </c>
      <c r="K131" s="204" t="s">
        <v>183</v>
      </c>
      <c r="L131" s="62"/>
      <c r="M131" s="209" t="s">
        <v>24</v>
      </c>
      <c r="N131" s="210" t="s">
        <v>52</v>
      </c>
      <c r="O131" s="43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5" t="s">
        <v>193</v>
      </c>
      <c r="AT131" s="25" t="s">
        <v>172</v>
      </c>
      <c r="AU131" s="25" t="s">
        <v>91</v>
      </c>
      <c r="AY131" s="25" t="s">
        <v>169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25</v>
      </c>
      <c r="BK131" s="213">
        <f>ROUND(I131*H131,2)</f>
        <v>0</v>
      </c>
      <c r="BL131" s="25" t="s">
        <v>193</v>
      </c>
      <c r="BM131" s="25" t="s">
        <v>2622</v>
      </c>
    </row>
    <row r="132" spans="2:51" s="12" customFormat="1" ht="13.5">
      <c r="B132" s="222"/>
      <c r="C132" s="223"/>
      <c r="D132" s="214" t="s">
        <v>276</v>
      </c>
      <c r="E132" s="223"/>
      <c r="F132" s="225" t="s">
        <v>2623</v>
      </c>
      <c r="G132" s="223"/>
      <c r="H132" s="226">
        <v>0.679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276</v>
      </c>
      <c r="AU132" s="232" t="s">
        <v>91</v>
      </c>
      <c r="AV132" s="12" t="s">
        <v>91</v>
      </c>
      <c r="AW132" s="12" t="s">
        <v>6</v>
      </c>
      <c r="AX132" s="12" t="s">
        <v>25</v>
      </c>
      <c r="AY132" s="232" t="s">
        <v>169</v>
      </c>
    </row>
    <row r="133" spans="2:65" s="1" customFormat="1" ht="16.5" customHeight="1">
      <c r="B133" s="42"/>
      <c r="C133" s="202" t="s">
        <v>244</v>
      </c>
      <c r="D133" s="202" t="s">
        <v>172</v>
      </c>
      <c r="E133" s="203" t="s">
        <v>389</v>
      </c>
      <c r="F133" s="204" t="s">
        <v>390</v>
      </c>
      <c r="G133" s="205" t="s">
        <v>357</v>
      </c>
      <c r="H133" s="206">
        <v>4.754</v>
      </c>
      <c r="I133" s="207"/>
      <c r="J133" s="208">
        <f>ROUND(I133*H133,2)</f>
        <v>0</v>
      </c>
      <c r="K133" s="204" t="s">
        <v>183</v>
      </c>
      <c r="L133" s="62"/>
      <c r="M133" s="209" t="s">
        <v>24</v>
      </c>
      <c r="N133" s="210" t="s">
        <v>52</v>
      </c>
      <c r="O133" s="43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AR133" s="25" t="s">
        <v>193</v>
      </c>
      <c r="AT133" s="25" t="s">
        <v>172</v>
      </c>
      <c r="AU133" s="25" t="s">
        <v>91</v>
      </c>
      <c r="AY133" s="25" t="s">
        <v>169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25</v>
      </c>
      <c r="BK133" s="213">
        <f>ROUND(I133*H133,2)</f>
        <v>0</v>
      </c>
      <c r="BL133" s="25" t="s">
        <v>193</v>
      </c>
      <c r="BM133" s="25" t="s">
        <v>2624</v>
      </c>
    </row>
    <row r="134" spans="2:51" s="12" customFormat="1" ht="13.5">
      <c r="B134" s="222"/>
      <c r="C134" s="223"/>
      <c r="D134" s="214" t="s">
        <v>276</v>
      </c>
      <c r="E134" s="223"/>
      <c r="F134" s="225" t="s">
        <v>2625</v>
      </c>
      <c r="G134" s="223"/>
      <c r="H134" s="226">
        <v>4.754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276</v>
      </c>
      <c r="AU134" s="232" t="s">
        <v>91</v>
      </c>
      <c r="AV134" s="12" t="s">
        <v>91</v>
      </c>
      <c r="AW134" s="12" t="s">
        <v>6</v>
      </c>
      <c r="AX134" s="12" t="s">
        <v>25</v>
      </c>
      <c r="AY134" s="232" t="s">
        <v>169</v>
      </c>
    </row>
    <row r="135" spans="2:65" s="1" customFormat="1" ht="16.5" customHeight="1">
      <c r="B135" s="42"/>
      <c r="C135" s="202" t="s">
        <v>10</v>
      </c>
      <c r="D135" s="202" t="s">
        <v>172</v>
      </c>
      <c r="E135" s="203" t="s">
        <v>399</v>
      </c>
      <c r="F135" s="204" t="s">
        <v>400</v>
      </c>
      <c r="G135" s="205" t="s">
        <v>357</v>
      </c>
      <c r="H135" s="206">
        <v>1.358</v>
      </c>
      <c r="I135" s="207"/>
      <c r="J135" s="208">
        <f>ROUND(I135*H135,2)</f>
        <v>0</v>
      </c>
      <c r="K135" s="204" t="s">
        <v>183</v>
      </c>
      <c r="L135" s="62"/>
      <c r="M135" s="209" t="s">
        <v>24</v>
      </c>
      <c r="N135" s="210" t="s">
        <v>52</v>
      </c>
      <c r="O135" s="43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AR135" s="25" t="s">
        <v>193</v>
      </c>
      <c r="AT135" s="25" t="s">
        <v>172</v>
      </c>
      <c r="AU135" s="25" t="s">
        <v>91</v>
      </c>
      <c r="AY135" s="25" t="s">
        <v>169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25" t="s">
        <v>25</v>
      </c>
      <c r="BK135" s="213">
        <f>ROUND(I135*H135,2)</f>
        <v>0</v>
      </c>
      <c r="BL135" s="25" t="s">
        <v>193</v>
      </c>
      <c r="BM135" s="25" t="s">
        <v>2626</v>
      </c>
    </row>
    <row r="136" spans="2:51" s="12" customFormat="1" ht="13.5">
      <c r="B136" s="222"/>
      <c r="C136" s="223"/>
      <c r="D136" s="214" t="s">
        <v>276</v>
      </c>
      <c r="E136" s="223"/>
      <c r="F136" s="225" t="s">
        <v>2627</v>
      </c>
      <c r="G136" s="223"/>
      <c r="H136" s="226">
        <v>1.358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276</v>
      </c>
      <c r="AU136" s="232" t="s">
        <v>91</v>
      </c>
      <c r="AV136" s="12" t="s">
        <v>91</v>
      </c>
      <c r="AW136" s="12" t="s">
        <v>6</v>
      </c>
      <c r="AX136" s="12" t="s">
        <v>25</v>
      </c>
      <c r="AY136" s="232" t="s">
        <v>169</v>
      </c>
    </row>
    <row r="137" spans="2:63" s="11" customFormat="1" ht="29.85" customHeight="1">
      <c r="B137" s="186"/>
      <c r="C137" s="187"/>
      <c r="D137" s="188" t="s">
        <v>80</v>
      </c>
      <c r="E137" s="200" t="s">
        <v>926</v>
      </c>
      <c r="F137" s="200" t="s">
        <v>927</v>
      </c>
      <c r="G137" s="187"/>
      <c r="H137" s="187"/>
      <c r="I137" s="190"/>
      <c r="J137" s="201">
        <f>BK137</f>
        <v>0</v>
      </c>
      <c r="K137" s="187"/>
      <c r="L137" s="192"/>
      <c r="M137" s="193"/>
      <c r="N137" s="194"/>
      <c r="O137" s="194"/>
      <c r="P137" s="195">
        <f>SUM(P138:P139)</f>
        <v>0</v>
      </c>
      <c r="Q137" s="194"/>
      <c r="R137" s="195">
        <f>SUM(R138:R139)</f>
        <v>0</v>
      </c>
      <c r="S137" s="194"/>
      <c r="T137" s="196">
        <f>SUM(T138:T139)</f>
        <v>0</v>
      </c>
      <c r="AR137" s="197" t="s">
        <v>25</v>
      </c>
      <c r="AT137" s="198" t="s">
        <v>80</v>
      </c>
      <c r="AU137" s="198" t="s">
        <v>25</v>
      </c>
      <c r="AY137" s="197" t="s">
        <v>169</v>
      </c>
      <c r="BK137" s="199">
        <f>SUM(BK138:BK139)</f>
        <v>0</v>
      </c>
    </row>
    <row r="138" spans="2:65" s="1" customFormat="1" ht="38.25" customHeight="1">
      <c r="B138" s="42"/>
      <c r="C138" s="202" t="s">
        <v>354</v>
      </c>
      <c r="D138" s="202" t="s">
        <v>172</v>
      </c>
      <c r="E138" s="203" t="s">
        <v>2628</v>
      </c>
      <c r="F138" s="204" t="s">
        <v>2629</v>
      </c>
      <c r="G138" s="205" t="s">
        <v>357</v>
      </c>
      <c r="H138" s="206">
        <v>14.895</v>
      </c>
      <c r="I138" s="207"/>
      <c r="J138" s="208">
        <f>ROUND(I138*H138,2)</f>
        <v>0</v>
      </c>
      <c r="K138" s="204" t="s">
        <v>183</v>
      </c>
      <c r="L138" s="62"/>
      <c r="M138" s="209" t="s">
        <v>24</v>
      </c>
      <c r="N138" s="210" t="s">
        <v>52</v>
      </c>
      <c r="O138" s="43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25" t="s">
        <v>193</v>
      </c>
      <c r="AT138" s="25" t="s">
        <v>172</v>
      </c>
      <c r="AU138" s="25" t="s">
        <v>91</v>
      </c>
      <c r="AY138" s="25" t="s">
        <v>169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25" t="s">
        <v>25</v>
      </c>
      <c r="BK138" s="213">
        <f>ROUND(I138*H138,2)</f>
        <v>0</v>
      </c>
      <c r="BL138" s="25" t="s">
        <v>193</v>
      </c>
      <c r="BM138" s="25" t="s">
        <v>2630</v>
      </c>
    </row>
    <row r="139" spans="2:65" s="1" customFormat="1" ht="51" customHeight="1">
      <c r="B139" s="42"/>
      <c r="C139" s="202" t="s">
        <v>362</v>
      </c>
      <c r="D139" s="202" t="s">
        <v>172</v>
      </c>
      <c r="E139" s="203" t="s">
        <v>933</v>
      </c>
      <c r="F139" s="204" t="s">
        <v>934</v>
      </c>
      <c r="G139" s="205" t="s">
        <v>357</v>
      </c>
      <c r="H139" s="206">
        <v>14.895</v>
      </c>
      <c r="I139" s="207"/>
      <c r="J139" s="208">
        <f>ROUND(I139*H139,2)</f>
        <v>0</v>
      </c>
      <c r="K139" s="204" t="s">
        <v>183</v>
      </c>
      <c r="L139" s="62"/>
      <c r="M139" s="209" t="s">
        <v>24</v>
      </c>
      <c r="N139" s="210" t="s">
        <v>52</v>
      </c>
      <c r="O139" s="43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AR139" s="25" t="s">
        <v>193</v>
      </c>
      <c r="AT139" s="25" t="s">
        <v>172</v>
      </c>
      <c r="AU139" s="25" t="s">
        <v>91</v>
      </c>
      <c r="AY139" s="25" t="s">
        <v>169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25" t="s">
        <v>25</v>
      </c>
      <c r="BK139" s="213">
        <f>ROUND(I139*H139,2)</f>
        <v>0</v>
      </c>
      <c r="BL139" s="25" t="s">
        <v>193</v>
      </c>
      <c r="BM139" s="25" t="s">
        <v>2631</v>
      </c>
    </row>
    <row r="140" spans="2:63" s="11" customFormat="1" ht="37.35" customHeight="1">
      <c r="B140" s="186"/>
      <c r="C140" s="187"/>
      <c r="D140" s="188" t="s">
        <v>80</v>
      </c>
      <c r="E140" s="189" t="s">
        <v>402</v>
      </c>
      <c r="F140" s="189" t="s">
        <v>403</v>
      </c>
      <c r="G140" s="187"/>
      <c r="H140" s="187"/>
      <c r="I140" s="190"/>
      <c r="J140" s="191">
        <f>BK140</f>
        <v>0</v>
      </c>
      <c r="K140" s="187"/>
      <c r="L140" s="192"/>
      <c r="M140" s="193"/>
      <c r="N140" s="194"/>
      <c r="O140" s="194"/>
      <c r="P140" s="195">
        <f>P141+P177+P204+P212+P220+P228</f>
        <v>0</v>
      </c>
      <c r="Q140" s="194"/>
      <c r="R140" s="195">
        <f>R141+R177+R204+R212+R220+R228</f>
        <v>6.9003302</v>
      </c>
      <c r="S140" s="194"/>
      <c r="T140" s="196">
        <f>T141+T177+T204+T212+T220+T228</f>
        <v>0.9042342000000001</v>
      </c>
      <c r="AR140" s="197" t="s">
        <v>91</v>
      </c>
      <c r="AT140" s="198" t="s">
        <v>80</v>
      </c>
      <c r="AU140" s="198" t="s">
        <v>81</v>
      </c>
      <c r="AY140" s="197" t="s">
        <v>169</v>
      </c>
      <c r="BK140" s="199">
        <f>BK141+BK177+BK204+BK212+BK220+BK228</f>
        <v>0</v>
      </c>
    </row>
    <row r="141" spans="2:63" s="11" customFormat="1" ht="19.9" customHeight="1">
      <c r="B141" s="186"/>
      <c r="C141" s="187"/>
      <c r="D141" s="188" t="s">
        <v>80</v>
      </c>
      <c r="E141" s="200" t="s">
        <v>2057</v>
      </c>
      <c r="F141" s="200" t="s">
        <v>2058</v>
      </c>
      <c r="G141" s="187"/>
      <c r="H141" s="187"/>
      <c r="I141" s="190"/>
      <c r="J141" s="201">
        <f>BK141</f>
        <v>0</v>
      </c>
      <c r="K141" s="187"/>
      <c r="L141" s="192"/>
      <c r="M141" s="193"/>
      <c r="N141" s="194"/>
      <c r="O141" s="194"/>
      <c r="P141" s="195">
        <f>SUM(P142:P176)</f>
        <v>0</v>
      </c>
      <c r="Q141" s="194"/>
      <c r="R141" s="195">
        <f>SUM(R142:R176)</f>
        <v>1.5839761</v>
      </c>
      <c r="S141" s="194"/>
      <c r="T141" s="196">
        <f>SUM(T142:T176)</f>
        <v>0.6853360000000001</v>
      </c>
      <c r="AR141" s="197" t="s">
        <v>91</v>
      </c>
      <c r="AT141" s="198" t="s">
        <v>80</v>
      </c>
      <c r="AU141" s="198" t="s">
        <v>25</v>
      </c>
      <c r="AY141" s="197" t="s">
        <v>169</v>
      </c>
      <c r="BK141" s="199">
        <f>SUM(BK142:BK176)</f>
        <v>0</v>
      </c>
    </row>
    <row r="142" spans="2:65" s="1" customFormat="1" ht="25.5" customHeight="1">
      <c r="B142" s="42"/>
      <c r="C142" s="202" t="s">
        <v>366</v>
      </c>
      <c r="D142" s="202" t="s">
        <v>172</v>
      </c>
      <c r="E142" s="203" t="s">
        <v>2632</v>
      </c>
      <c r="F142" s="204" t="s">
        <v>2633</v>
      </c>
      <c r="G142" s="205" t="s">
        <v>196</v>
      </c>
      <c r="H142" s="206">
        <v>342.218</v>
      </c>
      <c r="I142" s="207"/>
      <c r="J142" s="208">
        <f>ROUND(I142*H142,2)</f>
        <v>0</v>
      </c>
      <c r="K142" s="204" t="s">
        <v>183</v>
      </c>
      <c r="L142" s="62"/>
      <c r="M142" s="209" t="s">
        <v>24</v>
      </c>
      <c r="N142" s="210" t="s">
        <v>52</v>
      </c>
      <c r="O142" s="43"/>
      <c r="P142" s="211">
        <f>O142*H142</f>
        <v>0</v>
      </c>
      <c r="Q142" s="211">
        <v>0</v>
      </c>
      <c r="R142" s="211">
        <f>Q142*H142</f>
        <v>0</v>
      </c>
      <c r="S142" s="211">
        <v>0.002</v>
      </c>
      <c r="T142" s="212">
        <f>S142*H142</f>
        <v>0.684436</v>
      </c>
      <c r="AR142" s="25" t="s">
        <v>193</v>
      </c>
      <c r="AT142" s="25" t="s">
        <v>172</v>
      </c>
      <c r="AU142" s="25" t="s">
        <v>91</v>
      </c>
      <c r="AY142" s="25" t="s">
        <v>169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5" t="s">
        <v>25</v>
      </c>
      <c r="BK142" s="213">
        <f>ROUND(I142*H142,2)</f>
        <v>0</v>
      </c>
      <c r="BL142" s="25" t="s">
        <v>193</v>
      </c>
      <c r="BM142" s="25" t="s">
        <v>2634</v>
      </c>
    </row>
    <row r="143" spans="2:51" s="12" customFormat="1" ht="13.5">
      <c r="B143" s="222"/>
      <c r="C143" s="223"/>
      <c r="D143" s="214" t="s">
        <v>276</v>
      </c>
      <c r="E143" s="224" t="s">
        <v>24</v>
      </c>
      <c r="F143" s="225" t="s">
        <v>2635</v>
      </c>
      <c r="G143" s="223"/>
      <c r="H143" s="226">
        <v>342.218</v>
      </c>
      <c r="I143" s="227"/>
      <c r="J143" s="223"/>
      <c r="K143" s="223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276</v>
      </c>
      <c r="AU143" s="232" t="s">
        <v>91</v>
      </c>
      <c r="AV143" s="12" t="s">
        <v>91</v>
      </c>
      <c r="AW143" s="12" t="s">
        <v>44</v>
      </c>
      <c r="AX143" s="12" t="s">
        <v>25</v>
      </c>
      <c r="AY143" s="232" t="s">
        <v>169</v>
      </c>
    </row>
    <row r="144" spans="2:65" s="1" customFormat="1" ht="16.5" customHeight="1">
      <c r="B144" s="42"/>
      <c r="C144" s="202" t="s">
        <v>371</v>
      </c>
      <c r="D144" s="202" t="s">
        <v>172</v>
      </c>
      <c r="E144" s="203" t="s">
        <v>2636</v>
      </c>
      <c r="F144" s="204" t="s">
        <v>2637</v>
      </c>
      <c r="G144" s="205" t="s">
        <v>419</v>
      </c>
      <c r="H144" s="206">
        <v>3</v>
      </c>
      <c r="I144" s="207"/>
      <c r="J144" s="208">
        <f>ROUND(I144*H144,2)</f>
        <v>0</v>
      </c>
      <c r="K144" s="204" t="s">
        <v>183</v>
      </c>
      <c r="L144" s="62"/>
      <c r="M144" s="209" t="s">
        <v>24</v>
      </c>
      <c r="N144" s="210" t="s">
        <v>52</v>
      </c>
      <c r="O144" s="43"/>
      <c r="P144" s="211">
        <f>O144*H144</f>
        <v>0</v>
      </c>
      <c r="Q144" s="211">
        <v>0</v>
      </c>
      <c r="R144" s="211">
        <f>Q144*H144</f>
        <v>0</v>
      </c>
      <c r="S144" s="211">
        <v>0.0003</v>
      </c>
      <c r="T144" s="212">
        <f>S144*H144</f>
        <v>0.0009</v>
      </c>
      <c r="AR144" s="25" t="s">
        <v>354</v>
      </c>
      <c r="AT144" s="25" t="s">
        <v>172</v>
      </c>
      <c r="AU144" s="25" t="s">
        <v>91</v>
      </c>
      <c r="AY144" s="25" t="s">
        <v>169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25" t="s">
        <v>25</v>
      </c>
      <c r="BK144" s="213">
        <f>ROUND(I144*H144,2)</f>
        <v>0</v>
      </c>
      <c r="BL144" s="25" t="s">
        <v>354</v>
      </c>
      <c r="BM144" s="25" t="s">
        <v>2638</v>
      </c>
    </row>
    <row r="145" spans="2:65" s="1" customFormat="1" ht="25.5" customHeight="1">
      <c r="B145" s="42"/>
      <c r="C145" s="202" t="s">
        <v>375</v>
      </c>
      <c r="D145" s="202" t="s">
        <v>172</v>
      </c>
      <c r="E145" s="203" t="s">
        <v>2639</v>
      </c>
      <c r="F145" s="204" t="s">
        <v>2640</v>
      </c>
      <c r="G145" s="205" t="s">
        <v>419</v>
      </c>
      <c r="H145" s="206">
        <v>80.22</v>
      </c>
      <c r="I145" s="207"/>
      <c r="J145" s="208">
        <f>ROUND(I145*H145,2)</f>
        <v>0</v>
      </c>
      <c r="K145" s="204" t="s">
        <v>183</v>
      </c>
      <c r="L145" s="62"/>
      <c r="M145" s="209" t="s">
        <v>24</v>
      </c>
      <c r="N145" s="210" t="s">
        <v>52</v>
      </c>
      <c r="O145" s="43"/>
      <c r="P145" s="211">
        <f>O145*H145</f>
        <v>0</v>
      </c>
      <c r="Q145" s="211">
        <v>0.00112</v>
      </c>
      <c r="R145" s="211">
        <f>Q145*H145</f>
        <v>0.08984639999999999</v>
      </c>
      <c r="S145" s="211">
        <v>0</v>
      </c>
      <c r="T145" s="212">
        <f>S145*H145</f>
        <v>0</v>
      </c>
      <c r="AR145" s="25" t="s">
        <v>354</v>
      </c>
      <c r="AT145" s="25" t="s">
        <v>172</v>
      </c>
      <c r="AU145" s="25" t="s">
        <v>91</v>
      </c>
      <c r="AY145" s="25" t="s">
        <v>169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25</v>
      </c>
      <c r="BK145" s="213">
        <f>ROUND(I145*H145,2)</f>
        <v>0</v>
      </c>
      <c r="BL145" s="25" t="s">
        <v>354</v>
      </c>
      <c r="BM145" s="25" t="s">
        <v>2641</v>
      </c>
    </row>
    <row r="146" spans="2:51" s="12" customFormat="1" ht="13.5">
      <c r="B146" s="222"/>
      <c r="C146" s="223"/>
      <c r="D146" s="214" t="s">
        <v>276</v>
      </c>
      <c r="E146" s="224" t="s">
        <v>24</v>
      </c>
      <c r="F146" s="225" t="s">
        <v>2642</v>
      </c>
      <c r="G146" s="223"/>
      <c r="H146" s="226">
        <v>80.22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276</v>
      </c>
      <c r="AU146" s="232" t="s">
        <v>91</v>
      </c>
      <c r="AV146" s="12" t="s">
        <v>91</v>
      </c>
      <c r="AW146" s="12" t="s">
        <v>44</v>
      </c>
      <c r="AX146" s="12" t="s">
        <v>25</v>
      </c>
      <c r="AY146" s="232" t="s">
        <v>169</v>
      </c>
    </row>
    <row r="147" spans="2:65" s="1" customFormat="1" ht="25.5" customHeight="1">
      <c r="B147" s="42"/>
      <c r="C147" s="202" t="s">
        <v>9</v>
      </c>
      <c r="D147" s="202" t="s">
        <v>172</v>
      </c>
      <c r="E147" s="203" t="s">
        <v>2643</v>
      </c>
      <c r="F147" s="204" t="s">
        <v>2644</v>
      </c>
      <c r="G147" s="205" t="s">
        <v>419</v>
      </c>
      <c r="H147" s="206">
        <v>80.22</v>
      </c>
      <c r="I147" s="207"/>
      <c r="J147" s="208">
        <f>ROUND(I147*H147,2)</f>
        <v>0</v>
      </c>
      <c r="K147" s="204" t="s">
        <v>183</v>
      </c>
      <c r="L147" s="62"/>
      <c r="M147" s="209" t="s">
        <v>24</v>
      </c>
      <c r="N147" s="210" t="s">
        <v>52</v>
      </c>
      <c r="O147" s="43"/>
      <c r="P147" s="211">
        <f>O147*H147</f>
        <v>0</v>
      </c>
      <c r="Q147" s="211">
        <v>0.00112</v>
      </c>
      <c r="R147" s="211">
        <f>Q147*H147</f>
        <v>0.08984639999999999</v>
      </c>
      <c r="S147" s="211">
        <v>0</v>
      </c>
      <c r="T147" s="212">
        <f>S147*H147</f>
        <v>0</v>
      </c>
      <c r="AR147" s="25" t="s">
        <v>354</v>
      </c>
      <c r="AT147" s="25" t="s">
        <v>172</v>
      </c>
      <c r="AU147" s="25" t="s">
        <v>91</v>
      </c>
      <c r="AY147" s="25" t="s">
        <v>169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25" t="s">
        <v>25</v>
      </c>
      <c r="BK147" s="213">
        <f>ROUND(I147*H147,2)</f>
        <v>0</v>
      </c>
      <c r="BL147" s="25" t="s">
        <v>354</v>
      </c>
      <c r="BM147" s="25" t="s">
        <v>2645</v>
      </c>
    </row>
    <row r="148" spans="2:51" s="12" customFormat="1" ht="13.5">
      <c r="B148" s="222"/>
      <c r="C148" s="223"/>
      <c r="D148" s="214" t="s">
        <v>276</v>
      </c>
      <c r="E148" s="224" t="s">
        <v>24</v>
      </c>
      <c r="F148" s="225" t="s">
        <v>2646</v>
      </c>
      <c r="G148" s="223"/>
      <c r="H148" s="226">
        <v>80.22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276</v>
      </c>
      <c r="AU148" s="232" t="s">
        <v>91</v>
      </c>
      <c r="AV148" s="12" t="s">
        <v>91</v>
      </c>
      <c r="AW148" s="12" t="s">
        <v>44</v>
      </c>
      <c r="AX148" s="12" t="s">
        <v>25</v>
      </c>
      <c r="AY148" s="232" t="s">
        <v>169</v>
      </c>
    </row>
    <row r="149" spans="2:65" s="1" customFormat="1" ht="51" customHeight="1">
      <c r="B149" s="42"/>
      <c r="C149" s="202" t="s">
        <v>383</v>
      </c>
      <c r="D149" s="202" t="s">
        <v>172</v>
      </c>
      <c r="E149" s="203" t="s">
        <v>2647</v>
      </c>
      <c r="F149" s="204" t="s">
        <v>2648</v>
      </c>
      <c r="G149" s="205" t="s">
        <v>196</v>
      </c>
      <c r="H149" s="206">
        <v>342.218</v>
      </c>
      <c r="I149" s="207"/>
      <c r="J149" s="208">
        <f>ROUND(I149*H149,2)</f>
        <v>0</v>
      </c>
      <c r="K149" s="204" t="s">
        <v>183</v>
      </c>
      <c r="L149" s="62"/>
      <c r="M149" s="209" t="s">
        <v>24</v>
      </c>
      <c r="N149" s="210" t="s">
        <v>52</v>
      </c>
      <c r="O149" s="43"/>
      <c r="P149" s="211">
        <f>O149*H149</f>
        <v>0</v>
      </c>
      <c r="Q149" s="211">
        <v>5E-05</v>
      </c>
      <c r="R149" s="211">
        <f>Q149*H149</f>
        <v>0.017110900000000002</v>
      </c>
      <c r="S149" s="211">
        <v>0</v>
      </c>
      <c r="T149" s="212">
        <f>S149*H149</f>
        <v>0</v>
      </c>
      <c r="AR149" s="25" t="s">
        <v>354</v>
      </c>
      <c r="AT149" s="25" t="s">
        <v>172</v>
      </c>
      <c r="AU149" s="25" t="s">
        <v>91</v>
      </c>
      <c r="AY149" s="25" t="s">
        <v>169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25" t="s">
        <v>25</v>
      </c>
      <c r="BK149" s="213">
        <f>ROUND(I149*H149,2)</f>
        <v>0</v>
      </c>
      <c r="BL149" s="25" t="s">
        <v>354</v>
      </c>
      <c r="BM149" s="25" t="s">
        <v>2649</v>
      </c>
    </row>
    <row r="150" spans="2:51" s="12" customFormat="1" ht="13.5">
      <c r="B150" s="222"/>
      <c r="C150" s="223"/>
      <c r="D150" s="214" t="s">
        <v>276</v>
      </c>
      <c r="E150" s="224" t="s">
        <v>24</v>
      </c>
      <c r="F150" s="225" t="s">
        <v>2635</v>
      </c>
      <c r="G150" s="223"/>
      <c r="H150" s="226">
        <v>342.218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276</v>
      </c>
      <c r="AU150" s="232" t="s">
        <v>91</v>
      </c>
      <c r="AV150" s="12" t="s">
        <v>91</v>
      </c>
      <c r="AW150" s="12" t="s">
        <v>44</v>
      </c>
      <c r="AX150" s="12" t="s">
        <v>25</v>
      </c>
      <c r="AY150" s="232" t="s">
        <v>169</v>
      </c>
    </row>
    <row r="151" spans="2:65" s="1" customFormat="1" ht="16.5" customHeight="1">
      <c r="B151" s="42"/>
      <c r="C151" s="245" t="s">
        <v>388</v>
      </c>
      <c r="D151" s="245" t="s">
        <v>620</v>
      </c>
      <c r="E151" s="246" t="s">
        <v>2650</v>
      </c>
      <c r="F151" s="247" t="s">
        <v>2651</v>
      </c>
      <c r="G151" s="248" t="s">
        <v>196</v>
      </c>
      <c r="H151" s="249">
        <v>393.551</v>
      </c>
      <c r="I151" s="250"/>
      <c r="J151" s="251">
        <f>ROUND(I151*H151,2)</f>
        <v>0</v>
      </c>
      <c r="K151" s="247" t="s">
        <v>183</v>
      </c>
      <c r="L151" s="252"/>
      <c r="M151" s="253" t="s">
        <v>24</v>
      </c>
      <c r="N151" s="254" t="s">
        <v>52</v>
      </c>
      <c r="O151" s="43"/>
      <c r="P151" s="211">
        <f>O151*H151</f>
        <v>0</v>
      </c>
      <c r="Q151" s="211">
        <v>0.00254</v>
      </c>
      <c r="R151" s="211">
        <f>Q151*H151</f>
        <v>0.9996195400000001</v>
      </c>
      <c r="S151" s="211">
        <v>0</v>
      </c>
      <c r="T151" s="212">
        <f>S151*H151</f>
        <v>0</v>
      </c>
      <c r="AR151" s="25" t="s">
        <v>437</v>
      </c>
      <c r="AT151" s="25" t="s">
        <v>620</v>
      </c>
      <c r="AU151" s="25" t="s">
        <v>91</v>
      </c>
      <c r="AY151" s="25" t="s">
        <v>169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25" t="s">
        <v>25</v>
      </c>
      <c r="BK151" s="213">
        <f>ROUND(I151*H151,2)</f>
        <v>0</v>
      </c>
      <c r="BL151" s="25" t="s">
        <v>354</v>
      </c>
      <c r="BM151" s="25" t="s">
        <v>2652</v>
      </c>
    </row>
    <row r="152" spans="2:51" s="12" customFormat="1" ht="13.5">
      <c r="B152" s="222"/>
      <c r="C152" s="223"/>
      <c r="D152" s="214" t="s">
        <v>276</v>
      </c>
      <c r="E152" s="223"/>
      <c r="F152" s="225" t="s">
        <v>2653</v>
      </c>
      <c r="G152" s="223"/>
      <c r="H152" s="226">
        <v>393.551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276</v>
      </c>
      <c r="AU152" s="232" t="s">
        <v>91</v>
      </c>
      <c r="AV152" s="12" t="s">
        <v>91</v>
      </c>
      <c r="AW152" s="12" t="s">
        <v>6</v>
      </c>
      <c r="AX152" s="12" t="s">
        <v>25</v>
      </c>
      <c r="AY152" s="232" t="s">
        <v>169</v>
      </c>
    </row>
    <row r="153" spans="2:65" s="1" customFormat="1" ht="51" customHeight="1">
      <c r="B153" s="42"/>
      <c r="C153" s="202" t="s">
        <v>393</v>
      </c>
      <c r="D153" s="202" t="s">
        <v>172</v>
      </c>
      <c r="E153" s="203" t="s">
        <v>2654</v>
      </c>
      <c r="F153" s="204" t="s">
        <v>2655</v>
      </c>
      <c r="G153" s="205" t="s">
        <v>196</v>
      </c>
      <c r="H153" s="206">
        <v>97.39</v>
      </c>
      <c r="I153" s="207"/>
      <c r="J153" s="208">
        <f>ROUND(I153*H153,2)</f>
        <v>0</v>
      </c>
      <c r="K153" s="204" t="s">
        <v>183</v>
      </c>
      <c r="L153" s="62"/>
      <c r="M153" s="209" t="s">
        <v>24</v>
      </c>
      <c r="N153" s="210" t="s">
        <v>52</v>
      </c>
      <c r="O153" s="43"/>
      <c r="P153" s="211">
        <f>O153*H153</f>
        <v>0</v>
      </c>
      <c r="Q153" s="211">
        <v>0.0001</v>
      </c>
      <c r="R153" s="211">
        <f>Q153*H153</f>
        <v>0.009739000000000001</v>
      </c>
      <c r="S153" s="211">
        <v>0</v>
      </c>
      <c r="T153" s="212">
        <f>S153*H153</f>
        <v>0</v>
      </c>
      <c r="AR153" s="25" t="s">
        <v>354</v>
      </c>
      <c r="AT153" s="25" t="s">
        <v>172</v>
      </c>
      <c r="AU153" s="25" t="s">
        <v>91</v>
      </c>
      <c r="AY153" s="25" t="s">
        <v>169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25" t="s">
        <v>25</v>
      </c>
      <c r="BK153" s="213">
        <f>ROUND(I153*H153,2)</f>
        <v>0</v>
      </c>
      <c r="BL153" s="25" t="s">
        <v>354</v>
      </c>
      <c r="BM153" s="25" t="s">
        <v>2656</v>
      </c>
    </row>
    <row r="154" spans="2:51" s="12" customFormat="1" ht="13.5">
      <c r="B154" s="222"/>
      <c r="C154" s="223"/>
      <c r="D154" s="214" t="s">
        <v>276</v>
      </c>
      <c r="E154" s="224" t="s">
        <v>24</v>
      </c>
      <c r="F154" s="225" t="s">
        <v>2657</v>
      </c>
      <c r="G154" s="223"/>
      <c r="H154" s="226">
        <v>40.11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276</v>
      </c>
      <c r="AU154" s="232" t="s">
        <v>91</v>
      </c>
      <c r="AV154" s="12" t="s">
        <v>91</v>
      </c>
      <c r="AW154" s="12" t="s">
        <v>44</v>
      </c>
      <c r="AX154" s="12" t="s">
        <v>81</v>
      </c>
      <c r="AY154" s="232" t="s">
        <v>169</v>
      </c>
    </row>
    <row r="155" spans="2:51" s="12" customFormat="1" ht="13.5">
      <c r="B155" s="222"/>
      <c r="C155" s="223"/>
      <c r="D155" s="214" t="s">
        <v>276</v>
      </c>
      <c r="E155" s="224" t="s">
        <v>24</v>
      </c>
      <c r="F155" s="225" t="s">
        <v>2658</v>
      </c>
      <c r="G155" s="223"/>
      <c r="H155" s="226">
        <v>57.28</v>
      </c>
      <c r="I155" s="227"/>
      <c r="J155" s="223"/>
      <c r="K155" s="223"/>
      <c r="L155" s="228"/>
      <c r="M155" s="229"/>
      <c r="N155" s="230"/>
      <c r="O155" s="230"/>
      <c r="P155" s="230"/>
      <c r="Q155" s="230"/>
      <c r="R155" s="230"/>
      <c r="S155" s="230"/>
      <c r="T155" s="231"/>
      <c r="AT155" s="232" t="s">
        <v>276</v>
      </c>
      <c r="AU155" s="232" t="s">
        <v>91</v>
      </c>
      <c r="AV155" s="12" t="s">
        <v>91</v>
      </c>
      <c r="AW155" s="12" t="s">
        <v>44</v>
      </c>
      <c r="AX155" s="12" t="s">
        <v>81</v>
      </c>
      <c r="AY155" s="232" t="s">
        <v>169</v>
      </c>
    </row>
    <row r="156" spans="2:51" s="13" customFormat="1" ht="13.5">
      <c r="B156" s="233"/>
      <c r="C156" s="234"/>
      <c r="D156" s="214" t="s">
        <v>276</v>
      </c>
      <c r="E156" s="235" t="s">
        <v>24</v>
      </c>
      <c r="F156" s="236" t="s">
        <v>280</v>
      </c>
      <c r="G156" s="234"/>
      <c r="H156" s="237">
        <v>97.39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276</v>
      </c>
      <c r="AU156" s="243" t="s">
        <v>91</v>
      </c>
      <c r="AV156" s="13" t="s">
        <v>193</v>
      </c>
      <c r="AW156" s="13" t="s">
        <v>44</v>
      </c>
      <c r="AX156" s="13" t="s">
        <v>25</v>
      </c>
      <c r="AY156" s="243" t="s">
        <v>169</v>
      </c>
    </row>
    <row r="157" spans="2:65" s="1" customFormat="1" ht="16.5" customHeight="1">
      <c r="B157" s="42"/>
      <c r="C157" s="245" t="s">
        <v>398</v>
      </c>
      <c r="D157" s="245" t="s">
        <v>620</v>
      </c>
      <c r="E157" s="246" t="s">
        <v>2650</v>
      </c>
      <c r="F157" s="247" t="s">
        <v>2651</v>
      </c>
      <c r="G157" s="248" t="s">
        <v>196</v>
      </c>
      <c r="H157" s="249">
        <v>111.999</v>
      </c>
      <c r="I157" s="250"/>
      <c r="J157" s="251">
        <f>ROUND(I157*H157,2)</f>
        <v>0</v>
      </c>
      <c r="K157" s="247" t="s">
        <v>183</v>
      </c>
      <c r="L157" s="252"/>
      <c r="M157" s="253" t="s">
        <v>24</v>
      </c>
      <c r="N157" s="254" t="s">
        <v>52</v>
      </c>
      <c r="O157" s="43"/>
      <c r="P157" s="211">
        <f>O157*H157</f>
        <v>0</v>
      </c>
      <c r="Q157" s="211">
        <v>0.00254</v>
      </c>
      <c r="R157" s="211">
        <f>Q157*H157</f>
        <v>0.28447746</v>
      </c>
      <c r="S157" s="211">
        <v>0</v>
      </c>
      <c r="T157" s="212">
        <f>S157*H157</f>
        <v>0</v>
      </c>
      <c r="AR157" s="25" t="s">
        <v>437</v>
      </c>
      <c r="AT157" s="25" t="s">
        <v>620</v>
      </c>
      <c r="AU157" s="25" t="s">
        <v>91</v>
      </c>
      <c r="AY157" s="25" t="s">
        <v>169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25" t="s">
        <v>25</v>
      </c>
      <c r="BK157" s="213">
        <f>ROUND(I157*H157,2)</f>
        <v>0</v>
      </c>
      <c r="BL157" s="25" t="s">
        <v>354</v>
      </c>
      <c r="BM157" s="25" t="s">
        <v>2659</v>
      </c>
    </row>
    <row r="158" spans="2:51" s="12" customFormat="1" ht="13.5">
      <c r="B158" s="222"/>
      <c r="C158" s="223"/>
      <c r="D158" s="214" t="s">
        <v>276</v>
      </c>
      <c r="E158" s="223"/>
      <c r="F158" s="225" t="s">
        <v>2660</v>
      </c>
      <c r="G158" s="223"/>
      <c r="H158" s="226">
        <v>111.999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276</v>
      </c>
      <c r="AU158" s="232" t="s">
        <v>91</v>
      </c>
      <c r="AV158" s="12" t="s">
        <v>91</v>
      </c>
      <c r="AW158" s="12" t="s">
        <v>6</v>
      </c>
      <c r="AX158" s="12" t="s">
        <v>25</v>
      </c>
      <c r="AY158" s="232" t="s">
        <v>169</v>
      </c>
    </row>
    <row r="159" spans="2:65" s="1" customFormat="1" ht="51" customHeight="1">
      <c r="B159" s="42"/>
      <c r="C159" s="202" t="s">
        <v>406</v>
      </c>
      <c r="D159" s="202" t="s">
        <v>172</v>
      </c>
      <c r="E159" s="203" t="s">
        <v>2661</v>
      </c>
      <c r="F159" s="204" t="s">
        <v>2662</v>
      </c>
      <c r="G159" s="205" t="s">
        <v>196</v>
      </c>
      <c r="H159" s="206">
        <v>1</v>
      </c>
      <c r="I159" s="207"/>
      <c r="J159" s="208">
        <f>ROUND(I159*H159,2)</f>
        <v>0</v>
      </c>
      <c r="K159" s="204" t="s">
        <v>183</v>
      </c>
      <c r="L159" s="62"/>
      <c r="M159" s="209" t="s">
        <v>24</v>
      </c>
      <c r="N159" s="210" t="s">
        <v>52</v>
      </c>
      <c r="O159" s="43"/>
      <c r="P159" s="211">
        <f>O159*H159</f>
        <v>0</v>
      </c>
      <c r="Q159" s="211">
        <v>0.00015</v>
      </c>
      <c r="R159" s="211">
        <f>Q159*H159</f>
        <v>0.00015</v>
      </c>
      <c r="S159" s="211">
        <v>0</v>
      </c>
      <c r="T159" s="212">
        <f>S159*H159</f>
        <v>0</v>
      </c>
      <c r="AR159" s="25" t="s">
        <v>354</v>
      </c>
      <c r="AT159" s="25" t="s">
        <v>172</v>
      </c>
      <c r="AU159" s="25" t="s">
        <v>91</v>
      </c>
      <c r="AY159" s="25" t="s">
        <v>169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25" t="s">
        <v>25</v>
      </c>
      <c r="BK159" s="213">
        <f>ROUND(I159*H159,2)</f>
        <v>0</v>
      </c>
      <c r="BL159" s="25" t="s">
        <v>354</v>
      </c>
      <c r="BM159" s="25" t="s">
        <v>2663</v>
      </c>
    </row>
    <row r="160" spans="2:51" s="12" customFormat="1" ht="13.5">
      <c r="B160" s="222"/>
      <c r="C160" s="223"/>
      <c r="D160" s="214" t="s">
        <v>276</v>
      </c>
      <c r="E160" s="224" t="s">
        <v>24</v>
      </c>
      <c r="F160" s="225" t="s">
        <v>2664</v>
      </c>
      <c r="G160" s="223"/>
      <c r="H160" s="226">
        <v>1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276</v>
      </c>
      <c r="AU160" s="232" t="s">
        <v>91</v>
      </c>
      <c r="AV160" s="12" t="s">
        <v>91</v>
      </c>
      <c r="AW160" s="12" t="s">
        <v>44</v>
      </c>
      <c r="AX160" s="12" t="s">
        <v>25</v>
      </c>
      <c r="AY160" s="232" t="s">
        <v>169</v>
      </c>
    </row>
    <row r="161" spans="2:65" s="1" customFormat="1" ht="16.5" customHeight="1">
      <c r="B161" s="42"/>
      <c r="C161" s="245" t="s">
        <v>411</v>
      </c>
      <c r="D161" s="245" t="s">
        <v>620</v>
      </c>
      <c r="E161" s="246" t="s">
        <v>2650</v>
      </c>
      <c r="F161" s="247" t="s">
        <v>2651</v>
      </c>
      <c r="G161" s="248" t="s">
        <v>196</v>
      </c>
      <c r="H161" s="249">
        <v>1.15</v>
      </c>
      <c r="I161" s="250"/>
      <c r="J161" s="251">
        <f>ROUND(I161*H161,2)</f>
        <v>0</v>
      </c>
      <c r="K161" s="247" t="s">
        <v>183</v>
      </c>
      <c r="L161" s="252"/>
      <c r="M161" s="253" t="s">
        <v>24</v>
      </c>
      <c r="N161" s="254" t="s">
        <v>52</v>
      </c>
      <c r="O161" s="43"/>
      <c r="P161" s="211">
        <f>O161*H161</f>
        <v>0</v>
      </c>
      <c r="Q161" s="211">
        <v>0.00254</v>
      </c>
      <c r="R161" s="211">
        <f>Q161*H161</f>
        <v>0.002921</v>
      </c>
      <c r="S161" s="211">
        <v>0</v>
      </c>
      <c r="T161" s="212">
        <f>S161*H161</f>
        <v>0</v>
      </c>
      <c r="AR161" s="25" t="s">
        <v>437</v>
      </c>
      <c r="AT161" s="25" t="s">
        <v>620</v>
      </c>
      <c r="AU161" s="25" t="s">
        <v>91</v>
      </c>
      <c r="AY161" s="25" t="s">
        <v>169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25" t="s">
        <v>25</v>
      </c>
      <c r="BK161" s="213">
        <f>ROUND(I161*H161,2)</f>
        <v>0</v>
      </c>
      <c r="BL161" s="25" t="s">
        <v>354</v>
      </c>
      <c r="BM161" s="25" t="s">
        <v>2665</v>
      </c>
    </row>
    <row r="162" spans="2:51" s="12" customFormat="1" ht="13.5">
      <c r="B162" s="222"/>
      <c r="C162" s="223"/>
      <c r="D162" s="214" t="s">
        <v>276</v>
      </c>
      <c r="E162" s="223"/>
      <c r="F162" s="225" t="s">
        <v>2666</v>
      </c>
      <c r="G162" s="223"/>
      <c r="H162" s="226">
        <v>1.15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276</v>
      </c>
      <c r="AU162" s="232" t="s">
        <v>91</v>
      </c>
      <c r="AV162" s="12" t="s">
        <v>91</v>
      </c>
      <c r="AW162" s="12" t="s">
        <v>6</v>
      </c>
      <c r="AX162" s="12" t="s">
        <v>25</v>
      </c>
      <c r="AY162" s="232" t="s">
        <v>169</v>
      </c>
    </row>
    <row r="163" spans="2:65" s="1" customFormat="1" ht="25.5" customHeight="1">
      <c r="B163" s="42"/>
      <c r="C163" s="202" t="s">
        <v>416</v>
      </c>
      <c r="D163" s="202" t="s">
        <v>172</v>
      </c>
      <c r="E163" s="203" t="s">
        <v>2667</v>
      </c>
      <c r="F163" s="204" t="s">
        <v>2668</v>
      </c>
      <c r="G163" s="205" t="s">
        <v>196</v>
      </c>
      <c r="H163" s="206">
        <v>440.608</v>
      </c>
      <c r="I163" s="207"/>
      <c r="J163" s="208">
        <f>ROUND(I163*H163,2)</f>
        <v>0</v>
      </c>
      <c r="K163" s="204" t="s">
        <v>183</v>
      </c>
      <c r="L163" s="62"/>
      <c r="M163" s="209" t="s">
        <v>24</v>
      </c>
      <c r="N163" s="210" t="s">
        <v>52</v>
      </c>
      <c r="O163" s="43"/>
      <c r="P163" s="211">
        <f>O163*H163</f>
        <v>0</v>
      </c>
      <c r="Q163" s="211">
        <v>0</v>
      </c>
      <c r="R163" s="211">
        <f>Q163*H163</f>
        <v>0</v>
      </c>
      <c r="S163" s="211">
        <v>0</v>
      </c>
      <c r="T163" s="212">
        <f>S163*H163</f>
        <v>0</v>
      </c>
      <c r="AR163" s="25" t="s">
        <v>354</v>
      </c>
      <c r="AT163" s="25" t="s">
        <v>172</v>
      </c>
      <c r="AU163" s="25" t="s">
        <v>91</v>
      </c>
      <c r="AY163" s="25" t="s">
        <v>169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25" t="s">
        <v>25</v>
      </c>
      <c r="BK163" s="213">
        <f>ROUND(I163*H163,2)</f>
        <v>0</v>
      </c>
      <c r="BL163" s="25" t="s">
        <v>354</v>
      </c>
      <c r="BM163" s="25" t="s">
        <v>2669</v>
      </c>
    </row>
    <row r="164" spans="2:51" s="12" customFormat="1" ht="13.5">
      <c r="B164" s="222"/>
      <c r="C164" s="223"/>
      <c r="D164" s="214" t="s">
        <v>276</v>
      </c>
      <c r="E164" s="224" t="s">
        <v>24</v>
      </c>
      <c r="F164" s="225" t="s">
        <v>2635</v>
      </c>
      <c r="G164" s="223"/>
      <c r="H164" s="226">
        <v>342.218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276</v>
      </c>
      <c r="AU164" s="232" t="s">
        <v>91</v>
      </c>
      <c r="AV164" s="12" t="s">
        <v>91</v>
      </c>
      <c r="AW164" s="12" t="s">
        <v>44</v>
      </c>
      <c r="AX164" s="12" t="s">
        <v>81</v>
      </c>
      <c r="AY164" s="232" t="s">
        <v>169</v>
      </c>
    </row>
    <row r="165" spans="2:51" s="12" customFormat="1" ht="13.5">
      <c r="B165" s="222"/>
      <c r="C165" s="223"/>
      <c r="D165" s="214" t="s">
        <v>276</v>
      </c>
      <c r="E165" s="224" t="s">
        <v>24</v>
      </c>
      <c r="F165" s="225" t="s">
        <v>2670</v>
      </c>
      <c r="G165" s="223"/>
      <c r="H165" s="226">
        <v>40.11</v>
      </c>
      <c r="I165" s="227"/>
      <c r="J165" s="223"/>
      <c r="K165" s="223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276</v>
      </c>
      <c r="AU165" s="232" t="s">
        <v>91</v>
      </c>
      <c r="AV165" s="12" t="s">
        <v>91</v>
      </c>
      <c r="AW165" s="12" t="s">
        <v>44</v>
      </c>
      <c r="AX165" s="12" t="s">
        <v>81</v>
      </c>
      <c r="AY165" s="232" t="s">
        <v>169</v>
      </c>
    </row>
    <row r="166" spans="2:51" s="12" customFormat="1" ht="13.5">
      <c r="B166" s="222"/>
      <c r="C166" s="223"/>
      <c r="D166" s="214" t="s">
        <v>276</v>
      </c>
      <c r="E166" s="224" t="s">
        <v>24</v>
      </c>
      <c r="F166" s="225" t="s">
        <v>2671</v>
      </c>
      <c r="G166" s="223"/>
      <c r="H166" s="226">
        <v>1</v>
      </c>
      <c r="I166" s="227"/>
      <c r="J166" s="223"/>
      <c r="K166" s="223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276</v>
      </c>
      <c r="AU166" s="232" t="s">
        <v>91</v>
      </c>
      <c r="AV166" s="12" t="s">
        <v>91</v>
      </c>
      <c r="AW166" s="12" t="s">
        <v>44</v>
      </c>
      <c r="AX166" s="12" t="s">
        <v>81</v>
      </c>
      <c r="AY166" s="232" t="s">
        <v>169</v>
      </c>
    </row>
    <row r="167" spans="2:51" s="12" customFormat="1" ht="13.5">
      <c r="B167" s="222"/>
      <c r="C167" s="223"/>
      <c r="D167" s="214" t="s">
        <v>276</v>
      </c>
      <c r="E167" s="224" t="s">
        <v>24</v>
      </c>
      <c r="F167" s="225" t="s">
        <v>2658</v>
      </c>
      <c r="G167" s="223"/>
      <c r="H167" s="226">
        <v>57.28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276</v>
      </c>
      <c r="AU167" s="232" t="s">
        <v>91</v>
      </c>
      <c r="AV167" s="12" t="s">
        <v>91</v>
      </c>
      <c r="AW167" s="12" t="s">
        <v>44</v>
      </c>
      <c r="AX167" s="12" t="s">
        <v>81</v>
      </c>
      <c r="AY167" s="232" t="s">
        <v>169</v>
      </c>
    </row>
    <row r="168" spans="2:51" s="13" customFormat="1" ht="13.5">
      <c r="B168" s="233"/>
      <c r="C168" s="234"/>
      <c r="D168" s="214" t="s">
        <v>276</v>
      </c>
      <c r="E168" s="235" t="s">
        <v>24</v>
      </c>
      <c r="F168" s="236" t="s">
        <v>280</v>
      </c>
      <c r="G168" s="234"/>
      <c r="H168" s="237">
        <v>440.608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276</v>
      </c>
      <c r="AU168" s="243" t="s">
        <v>91</v>
      </c>
      <c r="AV168" s="13" t="s">
        <v>193</v>
      </c>
      <c r="AW168" s="13" t="s">
        <v>44</v>
      </c>
      <c r="AX168" s="13" t="s">
        <v>25</v>
      </c>
      <c r="AY168" s="243" t="s">
        <v>169</v>
      </c>
    </row>
    <row r="169" spans="2:65" s="1" customFormat="1" ht="16.5" customHeight="1">
      <c r="B169" s="42"/>
      <c r="C169" s="245" t="s">
        <v>421</v>
      </c>
      <c r="D169" s="245" t="s">
        <v>620</v>
      </c>
      <c r="E169" s="246" t="s">
        <v>2672</v>
      </c>
      <c r="F169" s="247" t="s">
        <v>2673</v>
      </c>
      <c r="G169" s="248" t="s">
        <v>196</v>
      </c>
      <c r="H169" s="249">
        <v>440.827</v>
      </c>
      <c r="I169" s="250"/>
      <c r="J169" s="251">
        <f>ROUND(I169*H169,2)</f>
        <v>0</v>
      </c>
      <c r="K169" s="247" t="s">
        <v>183</v>
      </c>
      <c r="L169" s="252"/>
      <c r="M169" s="253" t="s">
        <v>24</v>
      </c>
      <c r="N169" s="254" t="s">
        <v>52</v>
      </c>
      <c r="O169" s="43"/>
      <c r="P169" s="211">
        <f>O169*H169</f>
        <v>0</v>
      </c>
      <c r="Q169" s="211">
        <v>0.0002</v>
      </c>
      <c r="R169" s="211">
        <f>Q169*H169</f>
        <v>0.0881654</v>
      </c>
      <c r="S169" s="211">
        <v>0</v>
      </c>
      <c r="T169" s="212">
        <f>S169*H169</f>
        <v>0</v>
      </c>
      <c r="AR169" s="25" t="s">
        <v>437</v>
      </c>
      <c r="AT169" s="25" t="s">
        <v>620</v>
      </c>
      <c r="AU169" s="25" t="s">
        <v>91</v>
      </c>
      <c r="AY169" s="25" t="s">
        <v>169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25" t="s">
        <v>25</v>
      </c>
      <c r="BK169" s="213">
        <f>ROUND(I169*H169,2)</f>
        <v>0</v>
      </c>
      <c r="BL169" s="25" t="s">
        <v>354</v>
      </c>
      <c r="BM169" s="25" t="s">
        <v>2674</v>
      </c>
    </row>
    <row r="170" spans="2:51" s="12" customFormat="1" ht="13.5">
      <c r="B170" s="222"/>
      <c r="C170" s="223"/>
      <c r="D170" s="214" t="s">
        <v>276</v>
      </c>
      <c r="E170" s="223"/>
      <c r="F170" s="225" t="s">
        <v>2675</v>
      </c>
      <c r="G170" s="223"/>
      <c r="H170" s="226">
        <v>440.827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276</v>
      </c>
      <c r="AU170" s="232" t="s">
        <v>91</v>
      </c>
      <c r="AV170" s="12" t="s">
        <v>91</v>
      </c>
      <c r="AW170" s="12" t="s">
        <v>6</v>
      </c>
      <c r="AX170" s="12" t="s">
        <v>25</v>
      </c>
      <c r="AY170" s="232" t="s">
        <v>169</v>
      </c>
    </row>
    <row r="171" spans="2:65" s="1" customFormat="1" ht="25.5" customHeight="1">
      <c r="B171" s="42"/>
      <c r="C171" s="202" t="s">
        <v>428</v>
      </c>
      <c r="D171" s="202" t="s">
        <v>172</v>
      </c>
      <c r="E171" s="203" t="s">
        <v>2676</v>
      </c>
      <c r="F171" s="204" t="s">
        <v>2677</v>
      </c>
      <c r="G171" s="205" t="s">
        <v>419</v>
      </c>
      <c r="H171" s="206">
        <v>2</v>
      </c>
      <c r="I171" s="207"/>
      <c r="J171" s="208">
        <f>ROUND(I171*H171,2)</f>
        <v>0</v>
      </c>
      <c r="K171" s="204" t="s">
        <v>183</v>
      </c>
      <c r="L171" s="62"/>
      <c r="M171" s="209" t="s">
        <v>24</v>
      </c>
      <c r="N171" s="210" t="s">
        <v>52</v>
      </c>
      <c r="O171" s="43"/>
      <c r="P171" s="211">
        <f>O171*H171</f>
        <v>0</v>
      </c>
      <c r="Q171" s="211">
        <v>5E-05</v>
      </c>
      <c r="R171" s="211">
        <f>Q171*H171</f>
        <v>0.0001</v>
      </c>
      <c r="S171" s="211">
        <v>0</v>
      </c>
      <c r="T171" s="212">
        <f>S171*H171</f>
        <v>0</v>
      </c>
      <c r="AR171" s="25" t="s">
        <v>354</v>
      </c>
      <c r="AT171" s="25" t="s">
        <v>172</v>
      </c>
      <c r="AU171" s="25" t="s">
        <v>91</v>
      </c>
      <c r="AY171" s="25" t="s">
        <v>169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25" t="s">
        <v>25</v>
      </c>
      <c r="BK171" s="213">
        <f>ROUND(I171*H171,2)</f>
        <v>0</v>
      </c>
      <c r="BL171" s="25" t="s">
        <v>354</v>
      </c>
      <c r="BM171" s="25" t="s">
        <v>2678</v>
      </c>
    </row>
    <row r="172" spans="2:51" s="12" customFormat="1" ht="13.5">
      <c r="B172" s="222"/>
      <c r="C172" s="223"/>
      <c r="D172" s="214" t="s">
        <v>276</v>
      </c>
      <c r="E172" s="224" t="s">
        <v>24</v>
      </c>
      <c r="F172" s="225" t="s">
        <v>91</v>
      </c>
      <c r="G172" s="223"/>
      <c r="H172" s="226">
        <v>2</v>
      </c>
      <c r="I172" s="227"/>
      <c r="J172" s="223"/>
      <c r="K172" s="223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276</v>
      </c>
      <c r="AU172" s="232" t="s">
        <v>91</v>
      </c>
      <c r="AV172" s="12" t="s">
        <v>91</v>
      </c>
      <c r="AW172" s="12" t="s">
        <v>44</v>
      </c>
      <c r="AX172" s="12" t="s">
        <v>25</v>
      </c>
      <c r="AY172" s="232" t="s">
        <v>169</v>
      </c>
    </row>
    <row r="173" spans="2:65" s="1" customFormat="1" ht="16.5" customHeight="1">
      <c r="B173" s="42"/>
      <c r="C173" s="245" t="s">
        <v>433</v>
      </c>
      <c r="D173" s="245" t="s">
        <v>620</v>
      </c>
      <c r="E173" s="246" t="s">
        <v>2679</v>
      </c>
      <c r="F173" s="247" t="s">
        <v>2680</v>
      </c>
      <c r="G173" s="248" t="s">
        <v>419</v>
      </c>
      <c r="H173" s="249">
        <v>2</v>
      </c>
      <c r="I173" s="250"/>
      <c r="J173" s="251">
        <f>ROUND(I173*H173,2)</f>
        <v>0</v>
      </c>
      <c r="K173" s="247" t="s">
        <v>183</v>
      </c>
      <c r="L173" s="252"/>
      <c r="M173" s="253" t="s">
        <v>24</v>
      </c>
      <c r="N173" s="254" t="s">
        <v>52</v>
      </c>
      <c r="O173" s="43"/>
      <c r="P173" s="211">
        <f>O173*H173</f>
        <v>0</v>
      </c>
      <c r="Q173" s="211">
        <v>0.001</v>
      </c>
      <c r="R173" s="211">
        <f>Q173*H173</f>
        <v>0.002</v>
      </c>
      <c r="S173" s="211">
        <v>0</v>
      </c>
      <c r="T173" s="212">
        <f>S173*H173</f>
        <v>0</v>
      </c>
      <c r="AR173" s="25" t="s">
        <v>437</v>
      </c>
      <c r="AT173" s="25" t="s">
        <v>620</v>
      </c>
      <c r="AU173" s="25" t="s">
        <v>91</v>
      </c>
      <c r="AY173" s="25" t="s">
        <v>169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25" t="s">
        <v>25</v>
      </c>
      <c r="BK173" s="213">
        <f>ROUND(I173*H173,2)</f>
        <v>0</v>
      </c>
      <c r="BL173" s="25" t="s">
        <v>354</v>
      </c>
      <c r="BM173" s="25" t="s">
        <v>2681</v>
      </c>
    </row>
    <row r="174" spans="2:65" s="1" customFormat="1" ht="38.25" customHeight="1">
      <c r="B174" s="42"/>
      <c r="C174" s="202" t="s">
        <v>437</v>
      </c>
      <c r="D174" s="202" t="s">
        <v>172</v>
      </c>
      <c r="E174" s="203" t="s">
        <v>2682</v>
      </c>
      <c r="F174" s="204" t="s">
        <v>2683</v>
      </c>
      <c r="G174" s="205" t="s">
        <v>357</v>
      </c>
      <c r="H174" s="206">
        <v>1.584</v>
      </c>
      <c r="I174" s="207"/>
      <c r="J174" s="208">
        <f>ROUND(I174*H174,2)</f>
        <v>0</v>
      </c>
      <c r="K174" s="204" t="s">
        <v>183</v>
      </c>
      <c r="L174" s="62"/>
      <c r="M174" s="209" t="s">
        <v>24</v>
      </c>
      <c r="N174" s="210" t="s">
        <v>52</v>
      </c>
      <c r="O174" s="43"/>
      <c r="P174" s="211">
        <f>O174*H174</f>
        <v>0</v>
      </c>
      <c r="Q174" s="211">
        <v>0</v>
      </c>
      <c r="R174" s="211">
        <f>Q174*H174</f>
        <v>0</v>
      </c>
      <c r="S174" s="211">
        <v>0</v>
      </c>
      <c r="T174" s="212">
        <f>S174*H174</f>
        <v>0</v>
      </c>
      <c r="AR174" s="25" t="s">
        <v>354</v>
      </c>
      <c r="AT174" s="25" t="s">
        <v>172</v>
      </c>
      <c r="AU174" s="25" t="s">
        <v>91</v>
      </c>
      <c r="AY174" s="25" t="s">
        <v>169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25" t="s">
        <v>25</v>
      </c>
      <c r="BK174" s="213">
        <f>ROUND(I174*H174,2)</f>
        <v>0</v>
      </c>
      <c r="BL174" s="25" t="s">
        <v>354</v>
      </c>
      <c r="BM174" s="25" t="s">
        <v>2684</v>
      </c>
    </row>
    <row r="175" spans="2:65" s="1" customFormat="1" ht="38.25" customHeight="1">
      <c r="B175" s="42"/>
      <c r="C175" s="202" t="s">
        <v>441</v>
      </c>
      <c r="D175" s="202" t="s">
        <v>172</v>
      </c>
      <c r="E175" s="203" t="s">
        <v>2083</v>
      </c>
      <c r="F175" s="204" t="s">
        <v>2084</v>
      </c>
      <c r="G175" s="205" t="s">
        <v>357</v>
      </c>
      <c r="H175" s="206">
        <v>1.584</v>
      </c>
      <c r="I175" s="207"/>
      <c r="J175" s="208">
        <f>ROUND(I175*H175,2)</f>
        <v>0</v>
      </c>
      <c r="K175" s="204" t="s">
        <v>183</v>
      </c>
      <c r="L175" s="62"/>
      <c r="M175" s="209" t="s">
        <v>24</v>
      </c>
      <c r="N175" s="210" t="s">
        <v>52</v>
      </c>
      <c r="O175" s="43"/>
      <c r="P175" s="211">
        <f>O175*H175</f>
        <v>0</v>
      </c>
      <c r="Q175" s="211">
        <v>0</v>
      </c>
      <c r="R175" s="211">
        <f>Q175*H175</f>
        <v>0</v>
      </c>
      <c r="S175" s="211">
        <v>0</v>
      </c>
      <c r="T175" s="212">
        <f>S175*H175</f>
        <v>0</v>
      </c>
      <c r="AR175" s="25" t="s">
        <v>354</v>
      </c>
      <c r="AT175" s="25" t="s">
        <v>172</v>
      </c>
      <c r="AU175" s="25" t="s">
        <v>91</v>
      </c>
      <c r="AY175" s="25" t="s">
        <v>169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5" t="s">
        <v>25</v>
      </c>
      <c r="BK175" s="213">
        <f>ROUND(I175*H175,2)</f>
        <v>0</v>
      </c>
      <c r="BL175" s="25" t="s">
        <v>354</v>
      </c>
      <c r="BM175" s="25" t="s">
        <v>2685</v>
      </c>
    </row>
    <row r="176" spans="2:65" s="1" customFormat="1" ht="38.25" customHeight="1">
      <c r="B176" s="42"/>
      <c r="C176" s="202" t="s">
        <v>445</v>
      </c>
      <c r="D176" s="202" t="s">
        <v>172</v>
      </c>
      <c r="E176" s="203" t="s">
        <v>2086</v>
      </c>
      <c r="F176" s="204" t="s">
        <v>2087</v>
      </c>
      <c r="G176" s="205" t="s">
        <v>357</v>
      </c>
      <c r="H176" s="206">
        <v>1.584</v>
      </c>
      <c r="I176" s="207"/>
      <c r="J176" s="208">
        <f>ROUND(I176*H176,2)</f>
        <v>0</v>
      </c>
      <c r="K176" s="204" t="s">
        <v>183</v>
      </c>
      <c r="L176" s="62"/>
      <c r="M176" s="209" t="s">
        <v>24</v>
      </c>
      <c r="N176" s="210" t="s">
        <v>52</v>
      </c>
      <c r="O176" s="43"/>
      <c r="P176" s="211">
        <f>O176*H176</f>
        <v>0</v>
      </c>
      <c r="Q176" s="211">
        <v>0</v>
      </c>
      <c r="R176" s="211">
        <f>Q176*H176</f>
        <v>0</v>
      </c>
      <c r="S176" s="211">
        <v>0</v>
      </c>
      <c r="T176" s="212">
        <f>S176*H176</f>
        <v>0</v>
      </c>
      <c r="AR176" s="25" t="s">
        <v>354</v>
      </c>
      <c r="AT176" s="25" t="s">
        <v>172</v>
      </c>
      <c r="AU176" s="25" t="s">
        <v>91</v>
      </c>
      <c r="AY176" s="25" t="s">
        <v>169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25" t="s">
        <v>25</v>
      </c>
      <c r="BK176" s="213">
        <f>ROUND(I176*H176,2)</f>
        <v>0</v>
      </c>
      <c r="BL176" s="25" t="s">
        <v>354</v>
      </c>
      <c r="BM176" s="25" t="s">
        <v>2686</v>
      </c>
    </row>
    <row r="177" spans="2:63" s="11" customFormat="1" ht="29.85" customHeight="1">
      <c r="B177" s="186"/>
      <c r="C177" s="187"/>
      <c r="D177" s="188" t="s">
        <v>80</v>
      </c>
      <c r="E177" s="200" t="s">
        <v>969</v>
      </c>
      <c r="F177" s="200" t="s">
        <v>970</v>
      </c>
      <c r="G177" s="187"/>
      <c r="H177" s="187"/>
      <c r="I177" s="190"/>
      <c r="J177" s="201">
        <f>BK177</f>
        <v>0</v>
      </c>
      <c r="K177" s="187"/>
      <c r="L177" s="192"/>
      <c r="M177" s="193"/>
      <c r="N177" s="194"/>
      <c r="O177" s="194"/>
      <c r="P177" s="195">
        <f>SUM(P178:P203)</f>
        <v>0</v>
      </c>
      <c r="Q177" s="194"/>
      <c r="R177" s="195">
        <f>SUM(R178:R203)</f>
        <v>4.26571091</v>
      </c>
      <c r="S177" s="194"/>
      <c r="T177" s="196">
        <f>SUM(T178:T203)</f>
        <v>0</v>
      </c>
      <c r="AR177" s="197" t="s">
        <v>91</v>
      </c>
      <c r="AT177" s="198" t="s">
        <v>80</v>
      </c>
      <c r="AU177" s="198" t="s">
        <v>25</v>
      </c>
      <c r="AY177" s="197" t="s">
        <v>169</v>
      </c>
      <c r="BK177" s="199">
        <f>SUM(BK178:BK203)</f>
        <v>0</v>
      </c>
    </row>
    <row r="178" spans="2:65" s="1" customFormat="1" ht="25.5" customHeight="1">
      <c r="B178" s="42"/>
      <c r="C178" s="202" t="s">
        <v>451</v>
      </c>
      <c r="D178" s="202" t="s">
        <v>172</v>
      </c>
      <c r="E178" s="203" t="s">
        <v>981</v>
      </c>
      <c r="F178" s="204" t="s">
        <v>982</v>
      </c>
      <c r="G178" s="205" t="s">
        <v>196</v>
      </c>
      <c r="H178" s="206">
        <v>30.083</v>
      </c>
      <c r="I178" s="207"/>
      <c r="J178" s="208">
        <f>ROUND(I178*H178,2)</f>
        <v>0</v>
      </c>
      <c r="K178" s="204" t="s">
        <v>183</v>
      </c>
      <c r="L178" s="62"/>
      <c r="M178" s="209" t="s">
        <v>24</v>
      </c>
      <c r="N178" s="210" t="s">
        <v>52</v>
      </c>
      <c r="O178" s="43"/>
      <c r="P178" s="211">
        <f>O178*H178</f>
        <v>0</v>
      </c>
      <c r="Q178" s="211">
        <v>0.006</v>
      </c>
      <c r="R178" s="211">
        <f>Q178*H178</f>
        <v>0.180498</v>
      </c>
      <c r="S178" s="211">
        <v>0</v>
      </c>
      <c r="T178" s="212">
        <f>S178*H178</f>
        <v>0</v>
      </c>
      <c r="AR178" s="25" t="s">
        <v>354</v>
      </c>
      <c r="AT178" s="25" t="s">
        <v>172</v>
      </c>
      <c r="AU178" s="25" t="s">
        <v>91</v>
      </c>
      <c r="AY178" s="25" t="s">
        <v>169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25" t="s">
        <v>25</v>
      </c>
      <c r="BK178" s="213">
        <f>ROUND(I178*H178,2)</f>
        <v>0</v>
      </c>
      <c r="BL178" s="25" t="s">
        <v>354</v>
      </c>
      <c r="BM178" s="25" t="s">
        <v>2687</v>
      </c>
    </row>
    <row r="179" spans="2:51" s="12" customFormat="1" ht="13.5">
      <c r="B179" s="222"/>
      <c r="C179" s="223"/>
      <c r="D179" s="214" t="s">
        <v>276</v>
      </c>
      <c r="E179" s="224" t="s">
        <v>24</v>
      </c>
      <c r="F179" s="225" t="s">
        <v>2688</v>
      </c>
      <c r="G179" s="223"/>
      <c r="H179" s="226">
        <v>30.083</v>
      </c>
      <c r="I179" s="227"/>
      <c r="J179" s="223"/>
      <c r="K179" s="223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276</v>
      </c>
      <c r="AU179" s="232" t="s">
        <v>91</v>
      </c>
      <c r="AV179" s="12" t="s">
        <v>91</v>
      </c>
      <c r="AW179" s="12" t="s">
        <v>44</v>
      </c>
      <c r="AX179" s="12" t="s">
        <v>25</v>
      </c>
      <c r="AY179" s="232" t="s">
        <v>169</v>
      </c>
    </row>
    <row r="180" spans="2:65" s="1" customFormat="1" ht="25.5" customHeight="1">
      <c r="B180" s="42"/>
      <c r="C180" s="245" t="s">
        <v>456</v>
      </c>
      <c r="D180" s="245" t="s">
        <v>620</v>
      </c>
      <c r="E180" s="246" t="s">
        <v>2689</v>
      </c>
      <c r="F180" s="247" t="s">
        <v>2690</v>
      </c>
      <c r="G180" s="248" t="s">
        <v>196</v>
      </c>
      <c r="H180" s="249">
        <v>30.685</v>
      </c>
      <c r="I180" s="250"/>
      <c r="J180" s="251">
        <f>ROUND(I180*H180,2)</f>
        <v>0</v>
      </c>
      <c r="K180" s="247" t="s">
        <v>183</v>
      </c>
      <c r="L180" s="252"/>
      <c r="M180" s="253" t="s">
        <v>24</v>
      </c>
      <c r="N180" s="254" t="s">
        <v>52</v>
      </c>
      <c r="O180" s="43"/>
      <c r="P180" s="211">
        <f>O180*H180</f>
        <v>0</v>
      </c>
      <c r="Q180" s="211">
        <v>0.00125</v>
      </c>
      <c r="R180" s="211">
        <f>Q180*H180</f>
        <v>0.03835625</v>
      </c>
      <c r="S180" s="211">
        <v>0</v>
      </c>
      <c r="T180" s="212">
        <f>S180*H180</f>
        <v>0</v>
      </c>
      <c r="AR180" s="25" t="s">
        <v>437</v>
      </c>
      <c r="AT180" s="25" t="s">
        <v>620</v>
      </c>
      <c r="AU180" s="25" t="s">
        <v>91</v>
      </c>
      <c r="AY180" s="25" t="s">
        <v>169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25" t="s">
        <v>25</v>
      </c>
      <c r="BK180" s="213">
        <f>ROUND(I180*H180,2)</f>
        <v>0</v>
      </c>
      <c r="BL180" s="25" t="s">
        <v>354</v>
      </c>
      <c r="BM180" s="25" t="s">
        <v>2691</v>
      </c>
    </row>
    <row r="181" spans="2:51" s="12" customFormat="1" ht="13.5">
      <c r="B181" s="222"/>
      <c r="C181" s="223"/>
      <c r="D181" s="214" t="s">
        <v>276</v>
      </c>
      <c r="E181" s="223"/>
      <c r="F181" s="225" t="s">
        <v>2692</v>
      </c>
      <c r="G181" s="223"/>
      <c r="H181" s="226">
        <v>30.685</v>
      </c>
      <c r="I181" s="227"/>
      <c r="J181" s="223"/>
      <c r="K181" s="223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276</v>
      </c>
      <c r="AU181" s="232" t="s">
        <v>91</v>
      </c>
      <c r="AV181" s="12" t="s">
        <v>91</v>
      </c>
      <c r="AW181" s="12" t="s">
        <v>6</v>
      </c>
      <c r="AX181" s="12" t="s">
        <v>25</v>
      </c>
      <c r="AY181" s="232" t="s">
        <v>169</v>
      </c>
    </row>
    <row r="182" spans="2:65" s="1" customFormat="1" ht="25.5" customHeight="1">
      <c r="B182" s="42"/>
      <c r="C182" s="202" t="s">
        <v>460</v>
      </c>
      <c r="D182" s="202" t="s">
        <v>172</v>
      </c>
      <c r="E182" s="203" t="s">
        <v>2693</v>
      </c>
      <c r="F182" s="204" t="s">
        <v>2694</v>
      </c>
      <c r="G182" s="205" t="s">
        <v>196</v>
      </c>
      <c r="H182" s="206">
        <v>25.266</v>
      </c>
      <c r="I182" s="207"/>
      <c r="J182" s="208">
        <f>ROUND(I182*H182,2)</f>
        <v>0</v>
      </c>
      <c r="K182" s="204" t="s">
        <v>183</v>
      </c>
      <c r="L182" s="62"/>
      <c r="M182" s="209" t="s">
        <v>24</v>
      </c>
      <c r="N182" s="210" t="s">
        <v>52</v>
      </c>
      <c r="O182" s="43"/>
      <c r="P182" s="211">
        <f>O182*H182</f>
        <v>0</v>
      </c>
      <c r="Q182" s="211">
        <v>0.00116</v>
      </c>
      <c r="R182" s="211">
        <f>Q182*H182</f>
        <v>0.029308559999999997</v>
      </c>
      <c r="S182" s="211">
        <v>0</v>
      </c>
      <c r="T182" s="212">
        <f>S182*H182</f>
        <v>0</v>
      </c>
      <c r="AR182" s="25" t="s">
        <v>354</v>
      </c>
      <c r="AT182" s="25" t="s">
        <v>172</v>
      </c>
      <c r="AU182" s="25" t="s">
        <v>91</v>
      </c>
      <c r="AY182" s="25" t="s">
        <v>169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25" t="s">
        <v>25</v>
      </c>
      <c r="BK182" s="213">
        <f>ROUND(I182*H182,2)</f>
        <v>0</v>
      </c>
      <c r="BL182" s="25" t="s">
        <v>354</v>
      </c>
      <c r="BM182" s="25" t="s">
        <v>2695</v>
      </c>
    </row>
    <row r="183" spans="2:51" s="12" customFormat="1" ht="13.5">
      <c r="B183" s="222"/>
      <c r="C183" s="223"/>
      <c r="D183" s="214" t="s">
        <v>276</v>
      </c>
      <c r="E183" s="224" t="s">
        <v>24</v>
      </c>
      <c r="F183" s="225" t="s">
        <v>2696</v>
      </c>
      <c r="G183" s="223"/>
      <c r="H183" s="226">
        <v>25.266</v>
      </c>
      <c r="I183" s="227"/>
      <c r="J183" s="223"/>
      <c r="K183" s="223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276</v>
      </c>
      <c r="AU183" s="232" t="s">
        <v>91</v>
      </c>
      <c r="AV183" s="12" t="s">
        <v>91</v>
      </c>
      <c r="AW183" s="12" t="s">
        <v>44</v>
      </c>
      <c r="AX183" s="12" t="s">
        <v>25</v>
      </c>
      <c r="AY183" s="232" t="s">
        <v>169</v>
      </c>
    </row>
    <row r="184" spans="2:65" s="1" customFormat="1" ht="16.5" customHeight="1">
      <c r="B184" s="42"/>
      <c r="C184" s="245" t="s">
        <v>466</v>
      </c>
      <c r="D184" s="245" t="s">
        <v>620</v>
      </c>
      <c r="E184" s="246" t="s">
        <v>2697</v>
      </c>
      <c r="F184" s="247" t="s">
        <v>2698</v>
      </c>
      <c r="G184" s="248" t="s">
        <v>196</v>
      </c>
      <c r="H184" s="249">
        <v>25.771</v>
      </c>
      <c r="I184" s="250"/>
      <c r="J184" s="251">
        <f>ROUND(I184*H184,2)</f>
        <v>0</v>
      </c>
      <c r="K184" s="247" t="s">
        <v>183</v>
      </c>
      <c r="L184" s="252"/>
      <c r="M184" s="253" t="s">
        <v>24</v>
      </c>
      <c r="N184" s="254" t="s">
        <v>52</v>
      </c>
      <c r="O184" s="43"/>
      <c r="P184" s="211">
        <f>O184*H184</f>
        <v>0</v>
      </c>
      <c r="Q184" s="211">
        <v>0.0015</v>
      </c>
      <c r="R184" s="211">
        <f>Q184*H184</f>
        <v>0.0386565</v>
      </c>
      <c r="S184" s="211">
        <v>0</v>
      </c>
      <c r="T184" s="212">
        <f>S184*H184</f>
        <v>0</v>
      </c>
      <c r="AR184" s="25" t="s">
        <v>437</v>
      </c>
      <c r="AT184" s="25" t="s">
        <v>620</v>
      </c>
      <c r="AU184" s="25" t="s">
        <v>91</v>
      </c>
      <c r="AY184" s="25" t="s">
        <v>169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25" t="s">
        <v>25</v>
      </c>
      <c r="BK184" s="213">
        <f>ROUND(I184*H184,2)</f>
        <v>0</v>
      </c>
      <c r="BL184" s="25" t="s">
        <v>354</v>
      </c>
      <c r="BM184" s="25" t="s">
        <v>2699</v>
      </c>
    </row>
    <row r="185" spans="2:51" s="12" customFormat="1" ht="13.5">
      <c r="B185" s="222"/>
      <c r="C185" s="223"/>
      <c r="D185" s="214" t="s">
        <v>276</v>
      </c>
      <c r="E185" s="223"/>
      <c r="F185" s="225" t="s">
        <v>2700</v>
      </c>
      <c r="G185" s="223"/>
      <c r="H185" s="226">
        <v>25.771</v>
      </c>
      <c r="I185" s="227"/>
      <c r="J185" s="223"/>
      <c r="K185" s="223"/>
      <c r="L185" s="228"/>
      <c r="M185" s="229"/>
      <c r="N185" s="230"/>
      <c r="O185" s="230"/>
      <c r="P185" s="230"/>
      <c r="Q185" s="230"/>
      <c r="R185" s="230"/>
      <c r="S185" s="230"/>
      <c r="T185" s="231"/>
      <c r="AT185" s="232" t="s">
        <v>276</v>
      </c>
      <c r="AU185" s="232" t="s">
        <v>91</v>
      </c>
      <c r="AV185" s="12" t="s">
        <v>91</v>
      </c>
      <c r="AW185" s="12" t="s">
        <v>6</v>
      </c>
      <c r="AX185" s="12" t="s">
        <v>25</v>
      </c>
      <c r="AY185" s="232" t="s">
        <v>169</v>
      </c>
    </row>
    <row r="186" spans="2:65" s="1" customFormat="1" ht="25.5" customHeight="1">
      <c r="B186" s="42"/>
      <c r="C186" s="202" t="s">
        <v>470</v>
      </c>
      <c r="D186" s="202" t="s">
        <v>172</v>
      </c>
      <c r="E186" s="203" t="s">
        <v>2701</v>
      </c>
      <c r="F186" s="204" t="s">
        <v>2702</v>
      </c>
      <c r="G186" s="205" t="s">
        <v>196</v>
      </c>
      <c r="H186" s="206">
        <v>684.436</v>
      </c>
      <c r="I186" s="207"/>
      <c r="J186" s="208">
        <f>ROUND(I186*H186,2)</f>
        <v>0</v>
      </c>
      <c r="K186" s="204" t="s">
        <v>183</v>
      </c>
      <c r="L186" s="62"/>
      <c r="M186" s="209" t="s">
        <v>24</v>
      </c>
      <c r="N186" s="210" t="s">
        <v>52</v>
      </c>
      <c r="O186" s="43"/>
      <c r="P186" s="211">
        <f>O186*H186</f>
        <v>0</v>
      </c>
      <c r="Q186" s="211">
        <v>0.00058</v>
      </c>
      <c r="R186" s="211">
        <f>Q186*H186</f>
        <v>0.39697288000000003</v>
      </c>
      <c r="S186" s="211">
        <v>0</v>
      </c>
      <c r="T186" s="212">
        <f>S186*H186</f>
        <v>0</v>
      </c>
      <c r="AR186" s="25" t="s">
        <v>354</v>
      </c>
      <c r="AT186" s="25" t="s">
        <v>172</v>
      </c>
      <c r="AU186" s="25" t="s">
        <v>91</v>
      </c>
      <c r="AY186" s="25" t="s">
        <v>169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25" t="s">
        <v>25</v>
      </c>
      <c r="BK186" s="213">
        <f>ROUND(I186*H186,2)</f>
        <v>0</v>
      </c>
      <c r="BL186" s="25" t="s">
        <v>354</v>
      </c>
      <c r="BM186" s="25" t="s">
        <v>2703</v>
      </c>
    </row>
    <row r="187" spans="2:51" s="12" customFormat="1" ht="13.5">
      <c r="B187" s="222"/>
      <c r="C187" s="223"/>
      <c r="D187" s="214" t="s">
        <v>276</v>
      </c>
      <c r="E187" s="224" t="s">
        <v>24</v>
      </c>
      <c r="F187" s="225" t="s">
        <v>2704</v>
      </c>
      <c r="G187" s="223"/>
      <c r="H187" s="226">
        <v>684.436</v>
      </c>
      <c r="I187" s="227"/>
      <c r="J187" s="223"/>
      <c r="K187" s="223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276</v>
      </c>
      <c r="AU187" s="232" t="s">
        <v>91</v>
      </c>
      <c r="AV187" s="12" t="s">
        <v>91</v>
      </c>
      <c r="AW187" s="12" t="s">
        <v>44</v>
      </c>
      <c r="AX187" s="12" t="s">
        <v>25</v>
      </c>
      <c r="AY187" s="232" t="s">
        <v>169</v>
      </c>
    </row>
    <row r="188" spans="2:65" s="1" customFormat="1" ht="25.5" customHeight="1">
      <c r="B188" s="42"/>
      <c r="C188" s="245" t="s">
        <v>474</v>
      </c>
      <c r="D188" s="245" t="s">
        <v>620</v>
      </c>
      <c r="E188" s="246" t="s">
        <v>2705</v>
      </c>
      <c r="F188" s="247" t="s">
        <v>2706</v>
      </c>
      <c r="G188" s="248" t="s">
        <v>196</v>
      </c>
      <c r="H188" s="249">
        <v>698.125</v>
      </c>
      <c r="I188" s="250"/>
      <c r="J188" s="251">
        <f>ROUND(I188*H188,2)</f>
        <v>0</v>
      </c>
      <c r="K188" s="247" t="s">
        <v>183</v>
      </c>
      <c r="L188" s="252"/>
      <c r="M188" s="253" t="s">
        <v>24</v>
      </c>
      <c r="N188" s="254" t="s">
        <v>52</v>
      </c>
      <c r="O188" s="43"/>
      <c r="P188" s="211">
        <f>O188*H188</f>
        <v>0</v>
      </c>
      <c r="Q188" s="211">
        <v>0.0025</v>
      </c>
      <c r="R188" s="211">
        <f>Q188*H188</f>
        <v>1.7453125</v>
      </c>
      <c r="S188" s="211">
        <v>0</v>
      </c>
      <c r="T188" s="212">
        <f>S188*H188</f>
        <v>0</v>
      </c>
      <c r="AR188" s="25" t="s">
        <v>437</v>
      </c>
      <c r="AT188" s="25" t="s">
        <v>620</v>
      </c>
      <c r="AU188" s="25" t="s">
        <v>91</v>
      </c>
      <c r="AY188" s="25" t="s">
        <v>169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25" t="s">
        <v>25</v>
      </c>
      <c r="BK188" s="213">
        <f>ROUND(I188*H188,2)</f>
        <v>0</v>
      </c>
      <c r="BL188" s="25" t="s">
        <v>354</v>
      </c>
      <c r="BM188" s="25" t="s">
        <v>2707</v>
      </c>
    </row>
    <row r="189" spans="2:47" s="1" customFormat="1" ht="27">
      <c r="B189" s="42"/>
      <c r="C189" s="64"/>
      <c r="D189" s="214" t="s">
        <v>179</v>
      </c>
      <c r="E189" s="64"/>
      <c r="F189" s="215" t="s">
        <v>2708</v>
      </c>
      <c r="G189" s="64"/>
      <c r="H189" s="64"/>
      <c r="I189" s="173"/>
      <c r="J189" s="64"/>
      <c r="K189" s="64"/>
      <c r="L189" s="62"/>
      <c r="M189" s="216"/>
      <c r="N189" s="43"/>
      <c r="O189" s="43"/>
      <c r="P189" s="43"/>
      <c r="Q189" s="43"/>
      <c r="R189" s="43"/>
      <c r="S189" s="43"/>
      <c r="T189" s="79"/>
      <c r="AT189" s="25" t="s">
        <v>179</v>
      </c>
      <c r="AU189" s="25" t="s">
        <v>91</v>
      </c>
    </row>
    <row r="190" spans="2:51" s="12" customFormat="1" ht="13.5">
      <c r="B190" s="222"/>
      <c r="C190" s="223"/>
      <c r="D190" s="214" t="s">
        <v>276</v>
      </c>
      <c r="E190" s="223"/>
      <c r="F190" s="225" t="s">
        <v>2709</v>
      </c>
      <c r="G190" s="223"/>
      <c r="H190" s="226">
        <v>698.125</v>
      </c>
      <c r="I190" s="227"/>
      <c r="J190" s="223"/>
      <c r="K190" s="223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276</v>
      </c>
      <c r="AU190" s="232" t="s">
        <v>91</v>
      </c>
      <c r="AV190" s="12" t="s">
        <v>91</v>
      </c>
      <c r="AW190" s="12" t="s">
        <v>6</v>
      </c>
      <c r="AX190" s="12" t="s">
        <v>25</v>
      </c>
      <c r="AY190" s="232" t="s">
        <v>169</v>
      </c>
    </row>
    <row r="191" spans="2:65" s="1" customFormat="1" ht="16.5" customHeight="1">
      <c r="B191" s="42"/>
      <c r="C191" s="202" t="s">
        <v>480</v>
      </c>
      <c r="D191" s="202" t="s">
        <v>172</v>
      </c>
      <c r="E191" s="203" t="s">
        <v>2710</v>
      </c>
      <c r="F191" s="204" t="s">
        <v>2711</v>
      </c>
      <c r="G191" s="205" t="s">
        <v>219</v>
      </c>
      <c r="H191" s="206">
        <v>80.22</v>
      </c>
      <c r="I191" s="207"/>
      <c r="J191" s="208">
        <f>ROUND(I191*H191,2)</f>
        <v>0</v>
      </c>
      <c r="K191" s="204" t="s">
        <v>183</v>
      </c>
      <c r="L191" s="62"/>
      <c r="M191" s="209" t="s">
        <v>24</v>
      </c>
      <c r="N191" s="210" t="s">
        <v>52</v>
      </c>
      <c r="O191" s="43"/>
      <c r="P191" s="211">
        <f>O191*H191</f>
        <v>0</v>
      </c>
      <c r="Q191" s="211">
        <v>0</v>
      </c>
      <c r="R191" s="211">
        <f>Q191*H191</f>
        <v>0</v>
      </c>
      <c r="S191" s="211">
        <v>0</v>
      </c>
      <c r="T191" s="212">
        <f>S191*H191</f>
        <v>0</v>
      </c>
      <c r="AR191" s="25" t="s">
        <v>354</v>
      </c>
      <c r="AT191" s="25" t="s">
        <v>172</v>
      </c>
      <c r="AU191" s="25" t="s">
        <v>91</v>
      </c>
      <c r="AY191" s="25" t="s">
        <v>169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25" t="s">
        <v>25</v>
      </c>
      <c r="BK191" s="213">
        <f>ROUND(I191*H191,2)</f>
        <v>0</v>
      </c>
      <c r="BL191" s="25" t="s">
        <v>354</v>
      </c>
      <c r="BM191" s="25" t="s">
        <v>2712</v>
      </c>
    </row>
    <row r="192" spans="2:51" s="12" customFormat="1" ht="13.5">
      <c r="B192" s="222"/>
      <c r="C192" s="223"/>
      <c r="D192" s="214" t="s">
        <v>276</v>
      </c>
      <c r="E192" s="224" t="s">
        <v>24</v>
      </c>
      <c r="F192" s="225" t="s">
        <v>2713</v>
      </c>
      <c r="G192" s="223"/>
      <c r="H192" s="226">
        <v>80.22</v>
      </c>
      <c r="I192" s="227"/>
      <c r="J192" s="223"/>
      <c r="K192" s="223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276</v>
      </c>
      <c r="AU192" s="232" t="s">
        <v>91</v>
      </c>
      <c r="AV192" s="12" t="s">
        <v>91</v>
      </c>
      <c r="AW192" s="12" t="s">
        <v>44</v>
      </c>
      <c r="AX192" s="12" t="s">
        <v>25</v>
      </c>
      <c r="AY192" s="232" t="s">
        <v>169</v>
      </c>
    </row>
    <row r="193" spans="2:65" s="1" customFormat="1" ht="25.5" customHeight="1">
      <c r="B193" s="42"/>
      <c r="C193" s="245" t="s">
        <v>487</v>
      </c>
      <c r="D193" s="245" t="s">
        <v>620</v>
      </c>
      <c r="E193" s="246" t="s">
        <v>2714</v>
      </c>
      <c r="F193" s="247" t="s">
        <v>2715</v>
      </c>
      <c r="G193" s="248" t="s">
        <v>291</v>
      </c>
      <c r="H193" s="249">
        <v>0.802</v>
      </c>
      <c r="I193" s="250"/>
      <c r="J193" s="251">
        <f>ROUND(I193*H193,2)</f>
        <v>0</v>
      </c>
      <c r="K193" s="247" t="s">
        <v>183</v>
      </c>
      <c r="L193" s="252"/>
      <c r="M193" s="253" t="s">
        <v>24</v>
      </c>
      <c r="N193" s="254" t="s">
        <v>52</v>
      </c>
      <c r="O193" s="43"/>
      <c r="P193" s="211">
        <f>O193*H193</f>
        <v>0</v>
      </c>
      <c r="Q193" s="211">
        <v>0.025</v>
      </c>
      <c r="R193" s="211">
        <f>Q193*H193</f>
        <v>0.020050000000000002</v>
      </c>
      <c r="S193" s="211">
        <v>0</v>
      </c>
      <c r="T193" s="212">
        <f>S193*H193</f>
        <v>0</v>
      </c>
      <c r="AR193" s="25" t="s">
        <v>437</v>
      </c>
      <c r="AT193" s="25" t="s">
        <v>620</v>
      </c>
      <c r="AU193" s="25" t="s">
        <v>91</v>
      </c>
      <c r="AY193" s="25" t="s">
        <v>169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25" t="s">
        <v>25</v>
      </c>
      <c r="BK193" s="213">
        <f>ROUND(I193*H193,2)</f>
        <v>0</v>
      </c>
      <c r="BL193" s="25" t="s">
        <v>354</v>
      </c>
      <c r="BM193" s="25" t="s">
        <v>2716</v>
      </c>
    </row>
    <row r="194" spans="2:51" s="12" customFormat="1" ht="13.5">
      <c r="B194" s="222"/>
      <c r="C194" s="223"/>
      <c r="D194" s="214" t="s">
        <v>276</v>
      </c>
      <c r="E194" s="223"/>
      <c r="F194" s="225" t="s">
        <v>2717</v>
      </c>
      <c r="G194" s="223"/>
      <c r="H194" s="226">
        <v>0.802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276</v>
      </c>
      <c r="AU194" s="232" t="s">
        <v>91</v>
      </c>
      <c r="AV194" s="12" t="s">
        <v>91</v>
      </c>
      <c r="AW194" s="12" t="s">
        <v>6</v>
      </c>
      <c r="AX194" s="12" t="s">
        <v>25</v>
      </c>
      <c r="AY194" s="232" t="s">
        <v>169</v>
      </c>
    </row>
    <row r="195" spans="2:65" s="1" customFormat="1" ht="38.25" customHeight="1">
      <c r="B195" s="42"/>
      <c r="C195" s="202" t="s">
        <v>496</v>
      </c>
      <c r="D195" s="202" t="s">
        <v>172</v>
      </c>
      <c r="E195" s="203" t="s">
        <v>2718</v>
      </c>
      <c r="F195" s="204" t="s">
        <v>2719</v>
      </c>
      <c r="G195" s="205" t="s">
        <v>196</v>
      </c>
      <c r="H195" s="206">
        <v>342.218</v>
      </c>
      <c r="I195" s="207"/>
      <c r="J195" s="208">
        <f>ROUND(I195*H195,2)</f>
        <v>0</v>
      </c>
      <c r="K195" s="204" t="s">
        <v>183</v>
      </c>
      <c r="L195" s="62"/>
      <c r="M195" s="209" t="s">
        <v>24</v>
      </c>
      <c r="N195" s="210" t="s">
        <v>52</v>
      </c>
      <c r="O195" s="43"/>
      <c r="P195" s="211">
        <f>O195*H195</f>
        <v>0</v>
      </c>
      <c r="Q195" s="211">
        <v>0.00079</v>
      </c>
      <c r="R195" s="211">
        <f>Q195*H195</f>
        <v>0.27035222000000003</v>
      </c>
      <c r="S195" s="211">
        <v>0</v>
      </c>
      <c r="T195" s="212">
        <f>S195*H195</f>
        <v>0</v>
      </c>
      <c r="AR195" s="25" t="s">
        <v>354</v>
      </c>
      <c r="AT195" s="25" t="s">
        <v>172</v>
      </c>
      <c r="AU195" s="25" t="s">
        <v>91</v>
      </c>
      <c r="AY195" s="25" t="s">
        <v>169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25" t="s">
        <v>25</v>
      </c>
      <c r="BK195" s="213">
        <f>ROUND(I195*H195,2)</f>
        <v>0</v>
      </c>
      <c r="BL195" s="25" t="s">
        <v>354</v>
      </c>
      <c r="BM195" s="25" t="s">
        <v>2720</v>
      </c>
    </row>
    <row r="196" spans="2:51" s="12" customFormat="1" ht="13.5">
      <c r="B196" s="222"/>
      <c r="C196" s="223"/>
      <c r="D196" s="214" t="s">
        <v>276</v>
      </c>
      <c r="E196" s="224" t="s">
        <v>24</v>
      </c>
      <c r="F196" s="225" t="s">
        <v>2721</v>
      </c>
      <c r="G196" s="223"/>
      <c r="H196" s="226">
        <v>342.218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276</v>
      </c>
      <c r="AU196" s="232" t="s">
        <v>91</v>
      </c>
      <c r="AV196" s="12" t="s">
        <v>91</v>
      </c>
      <c r="AW196" s="12" t="s">
        <v>44</v>
      </c>
      <c r="AX196" s="12" t="s">
        <v>25</v>
      </c>
      <c r="AY196" s="232" t="s">
        <v>169</v>
      </c>
    </row>
    <row r="197" spans="2:65" s="1" customFormat="1" ht="25.5" customHeight="1">
      <c r="B197" s="42"/>
      <c r="C197" s="202" t="s">
        <v>501</v>
      </c>
      <c r="D197" s="202" t="s">
        <v>172</v>
      </c>
      <c r="E197" s="203" t="s">
        <v>2722</v>
      </c>
      <c r="F197" s="204" t="s">
        <v>2723</v>
      </c>
      <c r="G197" s="205" t="s">
        <v>419</v>
      </c>
      <c r="H197" s="206">
        <v>1</v>
      </c>
      <c r="I197" s="207"/>
      <c r="J197" s="208">
        <f>ROUND(I197*H197,2)</f>
        <v>0</v>
      </c>
      <c r="K197" s="204" t="s">
        <v>183</v>
      </c>
      <c r="L197" s="62"/>
      <c r="M197" s="209" t="s">
        <v>24</v>
      </c>
      <c r="N197" s="210" t="s">
        <v>52</v>
      </c>
      <c r="O197" s="43"/>
      <c r="P197" s="211">
        <f>O197*H197</f>
        <v>0</v>
      </c>
      <c r="Q197" s="211">
        <v>0</v>
      </c>
      <c r="R197" s="211">
        <f>Q197*H197</f>
        <v>0</v>
      </c>
      <c r="S197" s="211">
        <v>0</v>
      </c>
      <c r="T197" s="212">
        <f>S197*H197</f>
        <v>0</v>
      </c>
      <c r="AR197" s="25" t="s">
        <v>354</v>
      </c>
      <c r="AT197" s="25" t="s">
        <v>172</v>
      </c>
      <c r="AU197" s="25" t="s">
        <v>91</v>
      </c>
      <c r="AY197" s="25" t="s">
        <v>169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25" t="s">
        <v>25</v>
      </c>
      <c r="BK197" s="213">
        <f>ROUND(I197*H197,2)</f>
        <v>0</v>
      </c>
      <c r="BL197" s="25" t="s">
        <v>354</v>
      </c>
      <c r="BM197" s="25" t="s">
        <v>2724</v>
      </c>
    </row>
    <row r="198" spans="2:65" s="1" customFormat="1" ht="16.5" customHeight="1">
      <c r="B198" s="42"/>
      <c r="C198" s="245" t="s">
        <v>506</v>
      </c>
      <c r="D198" s="245" t="s">
        <v>620</v>
      </c>
      <c r="E198" s="246" t="s">
        <v>2725</v>
      </c>
      <c r="F198" s="247" t="s">
        <v>2726</v>
      </c>
      <c r="G198" s="248" t="s">
        <v>419</v>
      </c>
      <c r="H198" s="249">
        <v>1</v>
      </c>
      <c r="I198" s="250"/>
      <c r="J198" s="251">
        <f>ROUND(I198*H198,2)</f>
        <v>0</v>
      </c>
      <c r="K198" s="247" t="s">
        <v>183</v>
      </c>
      <c r="L198" s="252"/>
      <c r="M198" s="253" t="s">
        <v>24</v>
      </c>
      <c r="N198" s="254" t="s">
        <v>52</v>
      </c>
      <c r="O198" s="43"/>
      <c r="P198" s="211">
        <f>O198*H198</f>
        <v>0</v>
      </c>
      <c r="Q198" s="211">
        <v>0.0028</v>
      </c>
      <c r="R198" s="211">
        <f>Q198*H198</f>
        <v>0.0028</v>
      </c>
      <c r="S198" s="211">
        <v>0</v>
      </c>
      <c r="T198" s="212">
        <f>S198*H198</f>
        <v>0</v>
      </c>
      <c r="AR198" s="25" t="s">
        <v>437</v>
      </c>
      <c r="AT198" s="25" t="s">
        <v>620</v>
      </c>
      <c r="AU198" s="25" t="s">
        <v>91</v>
      </c>
      <c r="AY198" s="25" t="s">
        <v>169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25" t="s">
        <v>25</v>
      </c>
      <c r="BK198" s="213">
        <f>ROUND(I198*H198,2)</f>
        <v>0</v>
      </c>
      <c r="BL198" s="25" t="s">
        <v>354</v>
      </c>
      <c r="BM198" s="25" t="s">
        <v>2727</v>
      </c>
    </row>
    <row r="199" spans="2:65" s="1" customFormat="1" ht="16.5" customHeight="1">
      <c r="B199" s="42"/>
      <c r="C199" s="245" t="s">
        <v>512</v>
      </c>
      <c r="D199" s="245" t="s">
        <v>620</v>
      </c>
      <c r="E199" s="246" t="s">
        <v>2728</v>
      </c>
      <c r="F199" s="247" t="s">
        <v>2729</v>
      </c>
      <c r="G199" s="248" t="s">
        <v>196</v>
      </c>
      <c r="H199" s="249">
        <v>376.44</v>
      </c>
      <c r="I199" s="250"/>
      <c r="J199" s="251">
        <f>ROUND(I199*H199,2)</f>
        <v>0</v>
      </c>
      <c r="K199" s="247" t="s">
        <v>183</v>
      </c>
      <c r="L199" s="252"/>
      <c r="M199" s="253" t="s">
        <v>24</v>
      </c>
      <c r="N199" s="254" t="s">
        <v>52</v>
      </c>
      <c r="O199" s="43"/>
      <c r="P199" s="211">
        <f>O199*H199</f>
        <v>0</v>
      </c>
      <c r="Q199" s="211">
        <v>0.0041</v>
      </c>
      <c r="R199" s="211">
        <f>Q199*H199</f>
        <v>1.5434040000000002</v>
      </c>
      <c r="S199" s="211">
        <v>0</v>
      </c>
      <c r="T199" s="212">
        <f>S199*H199</f>
        <v>0</v>
      </c>
      <c r="AR199" s="25" t="s">
        <v>437</v>
      </c>
      <c r="AT199" s="25" t="s">
        <v>620</v>
      </c>
      <c r="AU199" s="25" t="s">
        <v>91</v>
      </c>
      <c r="AY199" s="25" t="s">
        <v>169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25" t="s">
        <v>25</v>
      </c>
      <c r="BK199" s="213">
        <f>ROUND(I199*H199,2)</f>
        <v>0</v>
      </c>
      <c r="BL199" s="25" t="s">
        <v>354</v>
      </c>
      <c r="BM199" s="25" t="s">
        <v>2730</v>
      </c>
    </row>
    <row r="200" spans="2:51" s="12" customFormat="1" ht="13.5">
      <c r="B200" s="222"/>
      <c r="C200" s="223"/>
      <c r="D200" s="214" t="s">
        <v>276</v>
      </c>
      <c r="E200" s="223"/>
      <c r="F200" s="225" t="s">
        <v>2731</v>
      </c>
      <c r="G200" s="223"/>
      <c r="H200" s="226">
        <v>376.44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276</v>
      </c>
      <c r="AU200" s="232" t="s">
        <v>91</v>
      </c>
      <c r="AV200" s="12" t="s">
        <v>91</v>
      </c>
      <c r="AW200" s="12" t="s">
        <v>6</v>
      </c>
      <c r="AX200" s="12" t="s">
        <v>25</v>
      </c>
      <c r="AY200" s="232" t="s">
        <v>169</v>
      </c>
    </row>
    <row r="201" spans="2:65" s="1" customFormat="1" ht="38.25" customHeight="1">
      <c r="B201" s="42"/>
      <c r="C201" s="202" t="s">
        <v>519</v>
      </c>
      <c r="D201" s="202" t="s">
        <v>172</v>
      </c>
      <c r="E201" s="203" t="s">
        <v>2732</v>
      </c>
      <c r="F201" s="204" t="s">
        <v>2733</v>
      </c>
      <c r="G201" s="205" t="s">
        <v>357</v>
      </c>
      <c r="H201" s="206">
        <v>4.266</v>
      </c>
      <c r="I201" s="207"/>
      <c r="J201" s="208">
        <f>ROUND(I201*H201,2)</f>
        <v>0</v>
      </c>
      <c r="K201" s="204" t="s">
        <v>183</v>
      </c>
      <c r="L201" s="62"/>
      <c r="M201" s="209" t="s">
        <v>24</v>
      </c>
      <c r="N201" s="210" t="s">
        <v>52</v>
      </c>
      <c r="O201" s="43"/>
      <c r="P201" s="211">
        <f>O201*H201</f>
        <v>0</v>
      </c>
      <c r="Q201" s="211">
        <v>0</v>
      </c>
      <c r="R201" s="211">
        <f>Q201*H201</f>
        <v>0</v>
      </c>
      <c r="S201" s="211">
        <v>0</v>
      </c>
      <c r="T201" s="212">
        <f>S201*H201</f>
        <v>0</v>
      </c>
      <c r="AR201" s="25" t="s">
        <v>354</v>
      </c>
      <c r="AT201" s="25" t="s">
        <v>172</v>
      </c>
      <c r="AU201" s="25" t="s">
        <v>91</v>
      </c>
      <c r="AY201" s="25" t="s">
        <v>169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25" t="s">
        <v>25</v>
      </c>
      <c r="BK201" s="213">
        <f>ROUND(I201*H201,2)</f>
        <v>0</v>
      </c>
      <c r="BL201" s="25" t="s">
        <v>354</v>
      </c>
      <c r="BM201" s="25" t="s">
        <v>2734</v>
      </c>
    </row>
    <row r="202" spans="2:65" s="1" customFormat="1" ht="38.25" customHeight="1">
      <c r="B202" s="42"/>
      <c r="C202" s="202" t="s">
        <v>529</v>
      </c>
      <c r="D202" s="202" t="s">
        <v>172</v>
      </c>
      <c r="E202" s="203" t="s">
        <v>994</v>
      </c>
      <c r="F202" s="204" t="s">
        <v>995</v>
      </c>
      <c r="G202" s="205" t="s">
        <v>357</v>
      </c>
      <c r="H202" s="206">
        <v>4.266</v>
      </c>
      <c r="I202" s="207"/>
      <c r="J202" s="208">
        <f>ROUND(I202*H202,2)</f>
        <v>0</v>
      </c>
      <c r="K202" s="204" t="s">
        <v>183</v>
      </c>
      <c r="L202" s="62"/>
      <c r="M202" s="209" t="s">
        <v>24</v>
      </c>
      <c r="N202" s="210" t="s">
        <v>52</v>
      </c>
      <c r="O202" s="43"/>
      <c r="P202" s="211">
        <f>O202*H202</f>
        <v>0</v>
      </c>
      <c r="Q202" s="211">
        <v>0</v>
      </c>
      <c r="R202" s="211">
        <f>Q202*H202</f>
        <v>0</v>
      </c>
      <c r="S202" s="211">
        <v>0</v>
      </c>
      <c r="T202" s="212">
        <f>S202*H202</f>
        <v>0</v>
      </c>
      <c r="AR202" s="25" t="s">
        <v>354</v>
      </c>
      <c r="AT202" s="25" t="s">
        <v>172</v>
      </c>
      <c r="AU202" s="25" t="s">
        <v>91</v>
      </c>
      <c r="AY202" s="25" t="s">
        <v>169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25" t="s">
        <v>25</v>
      </c>
      <c r="BK202" s="213">
        <f>ROUND(I202*H202,2)</f>
        <v>0</v>
      </c>
      <c r="BL202" s="25" t="s">
        <v>354</v>
      </c>
      <c r="BM202" s="25" t="s">
        <v>2735</v>
      </c>
    </row>
    <row r="203" spans="2:65" s="1" customFormat="1" ht="38.25" customHeight="1">
      <c r="B203" s="42"/>
      <c r="C203" s="202" t="s">
        <v>534</v>
      </c>
      <c r="D203" s="202" t="s">
        <v>172</v>
      </c>
      <c r="E203" s="203" t="s">
        <v>998</v>
      </c>
      <c r="F203" s="204" t="s">
        <v>999</v>
      </c>
      <c r="G203" s="205" t="s">
        <v>357</v>
      </c>
      <c r="H203" s="206">
        <v>4.266</v>
      </c>
      <c r="I203" s="207"/>
      <c r="J203" s="208">
        <f>ROUND(I203*H203,2)</f>
        <v>0</v>
      </c>
      <c r="K203" s="204" t="s">
        <v>183</v>
      </c>
      <c r="L203" s="62"/>
      <c r="M203" s="209" t="s">
        <v>24</v>
      </c>
      <c r="N203" s="210" t="s">
        <v>52</v>
      </c>
      <c r="O203" s="43"/>
      <c r="P203" s="211">
        <f>O203*H203</f>
        <v>0</v>
      </c>
      <c r="Q203" s="211">
        <v>0</v>
      </c>
      <c r="R203" s="211">
        <f>Q203*H203</f>
        <v>0</v>
      </c>
      <c r="S203" s="211">
        <v>0</v>
      </c>
      <c r="T203" s="212">
        <f>S203*H203</f>
        <v>0</v>
      </c>
      <c r="AR203" s="25" t="s">
        <v>354</v>
      </c>
      <c r="AT203" s="25" t="s">
        <v>172</v>
      </c>
      <c r="AU203" s="25" t="s">
        <v>91</v>
      </c>
      <c r="AY203" s="25" t="s">
        <v>169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25" t="s">
        <v>25</v>
      </c>
      <c r="BK203" s="213">
        <f>ROUND(I203*H203,2)</f>
        <v>0</v>
      </c>
      <c r="BL203" s="25" t="s">
        <v>354</v>
      </c>
      <c r="BM203" s="25" t="s">
        <v>2736</v>
      </c>
    </row>
    <row r="204" spans="2:63" s="11" customFormat="1" ht="29.85" customHeight="1">
      <c r="B204" s="186"/>
      <c r="C204" s="187"/>
      <c r="D204" s="188" t="s">
        <v>80</v>
      </c>
      <c r="E204" s="200" t="s">
        <v>404</v>
      </c>
      <c r="F204" s="200" t="s">
        <v>405</v>
      </c>
      <c r="G204" s="187"/>
      <c r="H204" s="187"/>
      <c r="I204" s="190"/>
      <c r="J204" s="201">
        <f>BK204</f>
        <v>0</v>
      </c>
      <c r="K204" s="187"/>
      <c r="L204" s="192"/>
      <c r="M204" s="193"/>
      <c r="N204" s="194"/>
      <c r="O204" s="194"/>
      <c r="P204" s="195">
        <f>SUM(P205:P211)</f>
        <v>0</v>
      </c>
      <c r="Q204" s="194"/>
      <c r="R204" s="195">
        <f>SUM(R205:R211)</f>
        <v>0.01039</v>
      </c>
      <c r="S204" s="194"/>
      <c r="T204" s="196">
        <f>SUM(T205:T211)</f>
        <v>0.060329999999999995</v>
      </c>
      <c r="AR204" s="197" t="s">
        <v>91</v>
      </c>
      <c r="AT204" s="198" t="s">
        <v>80</v>
      </c>
      <c r="AU204" s="198" t="s">
        <v>25</v>
      </c>
      <c r="AY204" s="197" t="s">
        <v>169</v>
      </c>
      <c r="BK204" s="199">
        <f>SUM(BK205:BK211)</f>
        <v>0</v>
      </c>
    </row>
    <row r="205" spans="2:65" s="1" customFormat="1" ht="16.5" customHeight="1">
      <c r="B205" s="42"/>
      <c r="C205" s="202" t="s">
        <v>542</v>
      </c>
      <c r="D205" s="202" t="s">
        <v>172</v>
      </c>
      <c r="E205" s="203" t="s">
        <v>2737</v>
      </c>
      <c r="F205" s="204" t="s">
        <v>2738</v>
      </c>
      <c r="G205" s="205" t="s">
        <v>419</v>
      </c>
      <c r="H205" s="206">
        <v>3</v>
      </c>
      <c r="I205" s="207"/>
      <c r="J205" s="208">
        <f aca="true" t="shared" si="0" ref="J205:J211">ROUND(I205*H205,2)</f>
        <v>0</v>
      </c>
      <c r="K205" s="204" t="s">
        <v>183</v>
      </c>
      <c r="L205" s="62"/>
      <c r="M205" s="209" t="s">
        <v>24</v>
      </c>
      <c r="N205" s="210" t="s">
        <v>52</v>
      </c>
      <c r="O205" s="43"/>
      <c r="P205" s="211">
        <f aca="true" t="shared" si="1" ref="P205:P211">O205*H205</f>
        <v>0</v>
      </c>
      <c r="Q205" s="211">
        <v>0</v>
      </c>
      <c r="R205" s="211">
        <f aca="true" t="shared" si="2" ref="R205:R211">Q205*H205</f>
        <v>0</v>
      </c>
      <c r="S205" s="211">
        <v>0.02011</v>
      </c>
      <c r="T205" s="212">
        <f aca="true" t="shared" si="3" ref="T205:T211">S205*H205</f>
        <v>0.060329999999999995</v>
      </c>
      <c r="AR205" s="25" t="s">
        <v>354</v>
      </c>
      <c r="AT205" s="25" t="s">
        <v>172</v>
      </c>
      <c r="AU205" s="25" t="s">
        <v>91</v>
      </c>
      <c r="AY205" s="25" t="s">
        <v>169</v>
      </c>
      <c r="BE205" s="213">
        <f aca="true" t="shared" si="4" ref="BE205:BE211">IF(N205="základní",J205,0)</f>
        <v>0</v>
      </c>
      <c r="BF205" s="213">
        <f aca="true" t="shared" si="5" ref="BF205:BF211">IF(N205="snížená",J205,0)</f>
        <v>0</v>
      </c>
      <c r="BG205" s="213">
        <f aca="true" t="shared" si="6" ref="BG205:BG211">IF(N205="zákl. přenesená",J205,0)</f>
        <v>0</v>
      </c>
      <c r="BH205" s="213">
        <f aca="true" t="shared" si="7" ref="BH205:BH211">IF(N205="sníž. přenesená",J205,0)</f>
        <v>0</v>
      </c>
      <c r="BI205" s="213">
        <f aca="true" t="shared" si="8" ref="BI205:BI211">IF(N205="nulová",J205,0)</f>
        <v>0</v>
      </c>
      <c r="BJ205" s="25" t="s">
        <v>25</v>
      </c>
      <c r="BK205" s="213">
        <f aca="true" t="shared" si="9" ref="BK205:BK211">ROUND(I205*H205,2)</f>
        <v>0</v>
      </c>
      <c r="BL205" s="25" t="s">
        <v>354</v>
      </c>
      <c r="BM205" s="25" t="s">
        <v>2739</v>
      </c>
    </row>
    <row r="206" spans="2:65" s="1" customFormat="1" ht="25.5" customHeight="1">
      <c r="B206" s="42"/>
      <c r="C206" s="202" t="s">
        <v>550</v>
      </c>
      <c r="D206" s="202" t="s">
        <v>172</v>
      </c>
      <c r="E206" s="203" t="s">
        <v>2740</v>
      </c>
      <c r="F206" s="204" t="s">
        <v>2741</v>
      </c>
      <c r="G206" s="205" t="s">
        <v>419</v>
      </c>
      <c r="H206" s="206">
        <v>3</v>
      </c>
      <c r="I206" s="207"/>
      <c r="J206" s="208">
        <f t="shared" si="0"/>
        <v>0</v>
      </c>
      <c r="K206" s="204" t="s">
        <v>183</v>
      </c>
      <c r="L206" s="62"/>
      <c r="M206" s="209" t="s">
        <v>24</v>
      </c>
      <c r="N206" s="210" t="s">
        <v>52</v>
      </c>
      <c r="O206" s="43"/>
      <c r="P206" s="211">
        <f t="shared" si="1"/>
        <v>0</v>
      </c>
      <c r="Q206" s="211">
        <v>0.00235</v>
      </c>
      <c r="R206" s="211">
        <f t="shared" si="2"/>
        <v>0.007050000000000001</v>
      </c>
      <c r="S206" s="211">
        <v>0</v>
      </c>
      <c r="T206" s="212">
        <f t="shared" si="3"/>
        <v>0</v>
      </c>
      <c r="AR206" s="25" t="s">
        <v>354</v>
      </c>
      <c r="AT206" s="25" t="s">
        <v>172</v>
      </c>
      <c r="AU206" s="25" t="s">
        <v>91</v>
      </c>
      <c r="AY206" s="25" t="s">
        <v>169</v>
      </c>
      <c r="BE206" s="213">
        <f t="shared" si="4"/>
        <v>0</v>
      </c>
      <c r="BF206" s="213">
        <f t="shared" si="5"/>
        <v>0</v>
      </c>
      <c r="BG206" s="213">
        <f t="shared" si="6"/>
        <v>0</v>
      </c>
      <c r="BH206" s="213">
        <f t="shared" si="7"/>
        <v>0</v>
      </c>
      <c r="BI206" s="213">
        <f t="shared" si="8"/>
        <v>0</v>
      </c>
      <c r="BJ206" s="25" t="s">
        <v>25</v>
      </c>
      <c r="BK206" s="213">
        <f t="shared" si="9"/>
        <v>0</v>
      </c>
      <c r="BL206" s="25" t="s">
        <v>354</v>
      </c>
      <c r="BM206" s="25" t="s">
        <v>2742</v>
      </c>
    </row>
    <row r="207" spans="2:65" s="1" customFormat="1" ht="25.5" customHeight="1">
      <c r="B207" s="42"/>
      <c r="C207" s="202" t="s">
        <v>555</v>
      </c>
      <c r="D207" s="202" t="s">
        <v>172</v>
      </c>
      <c r="E207" s="203" t="s">
        <v>2743</v>
      </c>
      <c r="F207" s="204" t="s">
        <v>2744</v>
      </c>
      <c r="G207" s="205" t="s">
        <v>419</v>
      </c>
      <c r="H207" s="206">
        <v>2</v>
      </c>
      <c r="I207" s="207"/>
      <c r="J207" s="208">
        <f t="shared" si="0"/>
        <v>0</v>
      </c>
      <c r="K207" s="204" t="s">
        <v>183</v>
      </c>
      <c r="L207" s="62"/>
      <c r="M207" s="209" t="s">
        <v>24</v>
      </c>
      <c r="N207" s="210" t="s">
        <v>52</v>
      </c>
      <c r="O207" s="43"/>
      <c r="P207" s="211">
        <f t="shared" si="1"/>
        <v>0</v>
      </c>
      <c r="Q207" s="211">
        <v>0.00167</v>
      </c>
      <c r="R207" s="211">
        <f t="shared" si="2"/>
        <v>0.00334</v>
      </c>
      <c r="S207" s="211">
        <v>0</v>
      </c>
      <c r="T207" s="212">
        <f t="shared" si="3"/>
        <v>0</v>
      </c>
      <c r="AR207" s="25" t="s">
        <v>354</v>
      </c>
      <c r="AT207" s="25" t="s">
        <v>172</v>
      </c>
      <c r="AU207" s="25" t="s">
        <v>91</v>
      </c>
      <c r="AY207" s="25" t="s">
        <v>169</v>
      </c>
      <c r="BE207" s="213">
        <f t="shared" si="4"/>
        <v>0</v>
      </c>
      <c r="BF207" s="213">
        <f t="shared" si="5"/>
        <v>0</v>
      </c>
      <c r="BG207" s="213">
        <f t="shared" si="6"/>
        <v>0</v>
      </c>
      <c r="BH207" s="213">
        <f t="shared" si="7"/>
        <v>0</v>
      </c>
      <c r="BI207" s="213">
        <f t="shared" si="8"/>
        <v>0</v>
      </c>
      <c r="BJ207" s="25" t="s">
        <v>25</v>
      </c>
      <c r="BK207" s="213">
        <f t="shared" si="9"/>
        <v>0</v>
      </c>
      <c r="BL207" s="25" t="s">
        <v>354</v>
      </c>
      <c r="BM207" s="25" t="s">
        <v>2745</v>
      </c>
    </row>
    <row r="208" spans="2:65" s="1" customFormat="1" ht="25.5" customHeight="1">
      <c r="B208" s="42"/>
      <c r="C208" s="202" t="s">
        <v>820</v>
      </c>
      <c r="D208" s="202" t="s">
        <v>172</v>
      </c>
      <c r="E208" s="203" t="s">
        <v>2746</v>
      </c>
      <c r="F208" s="204" t="s">
        <v>2747</v>
      </c>
      <c r="G208" s="205" t="s">
        <v>357</v>
      </c>
      <c r="H208" s="206">
        <v>0.06</v>
      </c>
      <c r="I208" s="207"/>
      <c r="J208" s="208">
        <f t="shared" si="0"/>
        <v>0</v>
      </c>
      <c r="K208" s="204" t="s">
        <v>183</v>
      </c>
      <c r="L208" s="62"/>
      <c r="M208" s="209" t="s">
        <v>24</v>
      </c>
      <c r="N208" s="210" t="s">
        <v>52</v>
      </c>
      <c r="O208" s="43"/>
      <c r="P208" s="211">
        <f t="shared" si="1"/>
        <v>0</v>
      </c>
      <c r="Q208" s="211">
        <v>0</v>
      </c>
      <c r="R208" s="211">
        <f t="shared" si="2"/>
        <v>0</v>
      </c>
      <c r="S208" s="211">
        <v>0</v>
      </c>
      <c r="T208" s="212">
        <f t="shared" si="3"/>
        <v>0</v>
      </c>
      <c r="AR208" s="25" t="s">
        <v>354</v>
      </c>
      <c r="AT208" s="25" t="s">
        <v>172</v>
      </c>
      <c r="AU208" s="25" t="s">
        <v>91</v>
      </c>
      <c r="AY208" s="25" t="s">
        <v>169</v>
      </c>
      <c r="BE208" s="213">
        <f t="shared" si="4"/>
        <v>0</v>
      </c>
      <c r="BF208" s="213">
        <f t="shared" si="5"/>
        <v>0</v>
      </c>
      <c r="BG208" s="213">
        <f t="shared" si="6"/>
        <v>0</v>
      </c>
      <c r="BH208" s="213">
        <f t="shared" si="7"/>
        <v>0</v>
      </c>
      <c r="BI208" s="213">
        <f t="shared" si="8"/>
        <v>0</v>
      </c>
      <c r="BJ208" s="25" t="s">
        <v>25</v>
      </c>
      <c r="BK208" s="213">
        <f t="shared" si="9"/>
        <v>0</v>
      </c>
      <c r="BL208" s="25" t="s">
        <v>354</v>
      </c>
      <c r="BM208" s="25" t="s">
        <v>2748</v>
      </c>
    </row>
    <row r="209" spans="2:65" s="1" customFormat="1" ht="38.25" customHeight="1">
      <c r="B209" s="42"/>
      <c r="C209" s="202" t="s">
        <v>825</v>
      </c>
      <c r="D209" s="202" t="s">
        <v>172</v>
      </c>
      <c r="E209" s="203" t="s">
        <v>2749</v>
      </c>
      <c r="F209" s="204" t="s">
        <v>2750</v>
      </c>
      <c r="G209" s="205" t="s">
        <v>357</v>
      </c>
      <c r="H209" s="206">
        <v>0.01</v>
      </c>
      <c r="I209" s="207"/>
      <c r="J209" s="208">
        <f t="shared" si="0"/>
        <v>0</v>
      </c>
      <c r="K209" s="204" t="s">
        <v>183</v>
      </c>
      <c r="L209" s="62"/>
      <c r="M209" s="209" t="s">
        <v>24</v>
      </c>
      <c r="N209" s="210" t="s">
        <v>52</v>
      </c>
      <c r="O209" s="43"/>
      <c r="P209" s="211">
        <f t="shared" si="1"/>
        <v>0</v>
      </c>
      <c r="Q209" s="211">
        <v>0</v>
      </c>
      <c r="R209" s="211">
        <f t="shared" si="2"/>
        <v>0</v>
      </c>
      <c r="S209" s="211">
        <v>0</v>
      </c>
      <c r="T209" s="212">
        <f t="shared" si="3"/>
        <v>0</v>
      </c>
      <c r="AR209" s="25" t="s">
        <v>354</v>
      </c>
      <c r="AT209" s="25" t="s">
        <v>172</v>
      </c>
      <c r="AU209" s="25" t="s">
        <v>91</v>
      </c>
      <c r="AY209" s="25" t="s">
        <v>169</v>
      </c>
      <c r="BE209" s="213">
        <f t="shared" si="4"/>
        <v>0</v>
      </c>
      <c r="BF209" s="213">
        <f t="shared" si="5"/>
        <v>0</v>
      </c>
      <c r="BG209" s="213">
        <f t="shared" si="6"/>
        <v>0</v>
      </c>
      <c r="BH209" s="213">
        <f t="shared" si="7"/>
        <v>0</v>
      </c>
      <c r="BI209" s="213">
        <f t="shared" si="8"/>
        <v>0</v>
      </c>
      <c r="BJ209" s="25" t="s">
        <v>25</v>
      </c>
      <c r="BK209" s="213">
        <f t="shared" si="9"/>
        <v>0</v>
      </c>
      <c r="BL209" s="25" t="s">
        <v>354</v>
      </c>
      <c r="BM209" s="25" t="s">
        <v>2751</v>
      </c>
    </row>
    <row r="210" spans="2:65" s="1" customFormat="1" ht="38.25" customHeight="1">
      <c r="B210" s="42"/>
      <c r="C210" s="202" t="s">
        <v>830</v>
      </c>
      <c r="D210" s="202" t="s">
        <v>172</v>
      </c>
      <c r="E210" s="203" t="s">
        <v>1646</v>
      </c>
      <c r="F210" s="204" t="s">
        <v>1647</v>
      </c>
      <c r="G210" s="205" t="s">
        <v>357</v>
      </c>
      <c r="H210" s="206">
        <v>0.01</v>
      </c>
      <c r="I210" s="207"/>
      <c r="J210" s="208">
        <f t="shared" si="0"/>
        <v>0</v>
      </c>
      <c r="K210" s="204" t="s">
        <v>183</v>
      </c>
      <c r="L210" s="62"/>
      <c r="M210" s="209" t="s">
        <v>24</v>
      </c>
      <c r="N210" s="210" t="s">
        <v>52</v>
      </c>
      <c r="O210" s="43"/>
      <c r="P210" s="211">
        <f t="shared" si="1"/>
        <v>0</v>
      </c>
      <c r="Q210" s="211">
        <v>0</v>
      </c>
      <c r="R210" s="211">
        <f t="shared" si="2"/>
        <v>0</v>
      </c>
      <c r="S210" s="211">
        <v>0</v>
      </c>
      <c r="T210" s="212">
        <f t="shared" si="3"/>
        <v>0</v>
      </c>
      <c r="AR210" s="25" t="s">
        <v>354</v>
      </c>
      <c r="AT210" s="25" t="s">
        <v>172</v>
      </c>
      <c r="AU210" s="25" t="s">
        <v>91</v>
      </c>
      <c r="AY210" s="25" t="s">
        <v>169</v>
      </c>
      <c r="BE210" s="213">
        <f t="shared" si="4"/>
        <v>0</v>
      </c>
      <c r="BF210" s="213">
        <f t="shared" si="5"/>
        <v>0</v>
      </c>
      <c r="BG210" s="213">
        <f t="shared" si="6"/>
        <v>0</v>
      </c>
      <c r="BH210" s="213">
        <f t="shared" si="7"/>
        <v>0</v>
      </c>
      <c r="BI210" s="213">
        <f t="shared" si="8"/>
        <v>0</v>
      </c>
      <c r="BJ210" s="25" t="s">
        <v>25</v>
      </c>
      <c r="BK210" s="213">
        <f t="shared" si="9"/>
        <v>0</v>
      </c>
      <c r="BL210" s="25" t="s">
        <v>354</v>
      </c>
      <c r="BM210" s="25" t="s">
        <v>2752</v>
      </c>
    </row>
    <row r="211" spans="2:65" s="1" customFormat="1" ht="38.25" customHeight="1">
      <c r="B211" s="42"/>
      <c r="C211" s="202" t="s">
        <v>834</v>
      </c>
      <c r="D211" s="202" t="s">
        <v>172</v>
      </c>
      <c r="E211" s="203" t="s">
        <v>1649</v>
      </c>
      <c r="F211" s="204" t="s">
        <v>1650</v>
      </c>
      <c r="G211" s="205" t="s">
        <v>357</v>
      </c>
      <c r="H211" s="206">
        <v>0.01</v>
      </c>
      <c r="I211" s="207"/>
      <c r="J211" s="208">
        <f t="shared" si="0"/>
        <v>0</v>
      </c>
      <c r="K211" s="204" t="s">
        <v>183</v>
      </c>
      <c r="L211" s="62"/>
      <c r="M211" s="209" t="s">
        <v>24</v>
      </c>
      <c r="N211" s="210" t="s">
        <v>52</v>
      </c>
      <c r="O211" s="43"/>
      <c r="P211" s="211">
        <f t="shared" si="1"/>
        <v>0</v>
      </c>
      <c r="Q211" s="211">
        <v>0</v>
      </c>
      <c r="R211" s="211">
        <f t="shared" si="2"/>
        <v>0</v>
      </c>
      <c r="S211" s="211">
        <v>0</v>
      </c>
      <c r="T211" s="212">
        <f t="shared" si="3"/>
        <v>0</v>
      </c>
      <c r="AR211" s="25" t="s">
        <v>354</v>
      </c>
      <c r="AT211" s="25" t="s">
        <v>172</v>
      </c>
      <c r="AU211" s="25" t="s">
        <v>91</v>
      </c>
      <c r="AY211" s="25" t="s">
        <v>169</v>
      </c>
      <c r="BE211" s="213">
        <f t="shared" si="4"/>
        <v>0</v>
      </c>
      <c r="BF211" s="213">
        <f t="shared" si="5"/>
        <v>0</v>
      </c>
      <c r="BG211" s="213">
        <f t="shared" si="6"/>
        <v>0</v>
      </c>
      <c r="BH211" s="213">
        <f t="shared" si="7"/>
        <v>0</v>
      </c>
      <c r="BI211" s="213">
        <f t="shared" si="8"/>
        <v>0</v>
      </c>
      <c r="BJ211" s="25" t="s">
        <v>25</v>
      </c>
      <c r="BK211" s="213">
        <f t="shared" si="9"/>
        <v>0</v>
      </c>
      <c r="BL211" s="25" t="s">
        <v>354</v>
      </c>
      <c r="BM211" s="25" t="s">
        <v>2753</v>
      </c>
    </row>
    <row r="212" spans="2:63" s="11" customFormat="1" ht="29.85" customHeight="1">
      <c r="B212" s="186"/>
      <c r="C212" s="187"/>
      <c r="D212" s="188" t="s">
        <v>80</v>
      </c>
      <c r="E212" s="200" t="s">
        <v>478</v>
      </c>
      <c r="F212" s="200" t="s">
        <v>479</v>
      </c>
      <c r="G212" s="187"/>
      <c r="H212" s="187"/>
      <c r="I212" s="190"/>
      <c r="J212" s="201">
        <f>BK212</f>
        <v>0</v>
      </c>
      <c r="K212" s="187"/>
      <c r="L212" s="192"/>
      <c r="M212" s="193"/>
      <c r="N212" s="194"/>
      <c r="O212" s="194"/>
      <c r="P212" s="195">
        <f>SUM(P213:P219)</f>
        <v>0</v>
      </c>
      <c r="Q212" s="194"/>
      <c r="R212" s="195">
        <f>SUM(R213:R219)</f>
        <v>0.59076449</v>
      </c>
      <c r="S212" s="194"/>
      <c r="T212" s="196">
        <f>SUM(T213:T219)</f>
        <v>0</v>
      </c>
      <c r="AR212" s="197" t="s">
        <v>91</v>
      </c>
      <c r="AT212" s="198" t="s">
        <v>80</v>
      </c>
      <c r="AU212" s="198" t="s">
        <v>25</v>
      </c>
      <c r="AY212" s="197" t="s">
        <v>169</v>
      </c>
      <c r="BK212" s="199">
        <f>SUM(BK213:BK219)</f>
        <v>0</v>
      </c>
    </row>
    <row r="213" spans="2:65" s="1" customFormat="1" ht="38.25" customHeight="1">
      <c r="B213" s="42"/>
      <c r="C213" s="202" t="s">
        <v>839</v>
      </c>
      <c r="D213" s="202" t="s">
        <v>172</v>
      </c>
      <c r="E213" s="203" t="s">
        <v>2754</v>
      </c>
      <c r="F213" s="204" t="s">
        <v>2755</v>
      </c>
      <c r="G213" s="205" t="s">
        <v>196</v>
      </c>
      <c r="H213" s="206">
        <v>42.952</v>
      </c>
      <c r="I213" s="207"/>
      <c r="J213" s="208">
        <f>ROUND(I213*H213,2)</f>
        <v>0</v>
      </c>
      <c r="K213" s="204" t="s">
        <v>183</v>
      </c>
      <c r="L213" s="62"/>
      <c r="M213" s="209" t="s">
        <v>24</v>
      </c>
      <c r="N213" s="210" t="s">
        <v>52</v>
      </c>
      <c r="O213" s="43"/>
      <c r="P213" s="211">
        <f>O213*H213</f>
        <v>0</v>
      </c>
      <c r="Q213" s="211">
        <v>0</v>
      </c>
      <c r="R213" s="211">
        <f>Q213*H213</f>
        <v>0</v>
      </c>
      <c r="S213" s="211">
        <v>0</v>
      </c>
      <c r="T213" s="212">
        <f>S213*H213</f>
        <v>0</v>
      </c>
      <c r="AR213" s="25" t="s">
        <v>354</v>
      </c>
      <c r="AT213" s="25" t="s">
        <v>172</v>
      </c>
      <c r="AU213" s="25" t="s">
        <v>91</v>
      </c>
      <c r="AY213" s="25" t="s">
        <v>169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25" t="s">
        <v>25</v>
      </c>
      <c r="BK213" s="213">
        <f>ROUND(I213*H213,2)</f>
        <v>0</v>
      </c>
      <c r="BL213" s="25" t="s">
        <v>354</v>
      </c>
      <c r="BM213" s="25" t="s">
        <v>2756</v>
      </c>
    </row>
    <row r="214" spans="2:51" s="12" customFormat="1" ht="13.5">
      <c r="B214" s="222"/>
      <c r="C214" s="223"/>
      <c r="D214" s="214" t="s">
        <v>276</v>
      </c>
      <c r="E214" s="224" t="s">
        <v>24</v>
      </c>
      <c r="F214" s="225" t="s">
        <v>2757</v>
      </c>
      <c r="G214" s="223"/>
      <c r="H214" s="226">
        <v>42.952</v>
      </c>
      <c r="I214" s="227"/>
      <c r="J214" s="223"/>
      <c r="K214" s="223"/>
      <c r="L214" s="228"/>
      <c r="M214" s="229"/>
      <c r="N214" s="230"/>
      <c r="O214" s="230"/>
      <c r="P214" s="230"/>
      <c r="Q214" s="230"/>
      <c r="R214" s="230"/>
      <c r="S214" s="230"/>
      <c r="T214" s="231"/>
      <c r="AT214" s="232" t="s">
        <v>276</v>
      </c>
      <c r="AU214" s="232" t="s">
        <v>91</v>
      </c>
      <c r="AV214" s="12" t="s">
        <v>91</v>
      </c>
      <c r="AW214" s="12" t="s">
        <v>44</v>
      </c>
      <c r="AX214" s="12" t="s">
        <v>25</v>
      </c>
      <c r="AY214" s="232" t="s">
        <v>169</v>
      </c>
    </row>
    <row r="215" spans="2:65" s="1" customFormat="1" ht="16.5" customHeight="1">
      <c r="B215" s="42"/>
      <c r="C215" s="245" t="s">
        <v>843</v>
      </c>
      <c r="D215" s="245" t="s">
        <v>620</v>
      </c>
      <c r="E215" s="246" t="s">
        <v>2758</v>
      </c>
      <c r="F215" s="247" t="s">
        <v>2759</v>
      </c>
      <c r="G215" s="248" t="s">
        <v>196</v>
      </c>
      <c r="H215" s="249">
        <v>45.1</v>
      </c>
      <c r="I215" s="250"/>
      <c r="J215" s="251">
        <f>ROUND(I215*H215,2)</f>
        <v>0</v>
      </c>
      <c r="K215" s="247" t="s">
        <v>183</v>
      </c>
      <c r="L215" s="252"/>
      <c r="M215" s="253" t="s">
        <v>24</v>
      </c>
      <c r="N215" s="254" t="s">
        <v>52</v>
      </c>
      <c r="O215" s="43"/>
      <c r="P215" s="211">
        <f>O215*H215</f>
        <v>0</v>
      </c>
      <c r="Q215" s="211">
        <v>0.0128</v>
      </c>
      <c r="R215" s="211">
        <f>Q215*H215</f>
        <v>0.57728</v>
      </c>
      <c r="S215" s="211">
        <v>0</v>
      </c>
      <c r="T215" s="212">
        <f>S215*H215</f>
        <v>0</v>
      </c>
      <c r="AR215" s="25" t="s">
        <v>437</v>
      </c>
      <c r="AT215" s="25" t="s">
        <v>620</v>
      </c>
      <c r="AU215" s="25" t="s">
        <v>91</v>
      </c>
      <c r="AY215" s="25" t="s">
        <v>169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25" t="s">
        <v>25</v>
      </c>
      <c r="BK215" s="213">
        <f>ROUND(I215*H215,2)</f>
        <v>0</v>
      </c>
      <c r="BL215" s="25" t="s">
        <v>354</v>
      </c>
      <c r="BM215" s="25" t="s">
        <v>2760</v>
      </c>
    </row>
    <row r="216" spans="2:51" s="12" customFormat="1" ht="13.5">
      <c r="B216" s="222"/>
      <c r="C216" s="223"/>
      <c r="D216" s="214" t="s">
        <v>276</v>
      </c>
      <c r="E216" s="223"/>
      <c r="F216" s="225" t="s">
        <v>2761</v>
      </c>
      <c r="G216" s="223"/>
      <c r="H216" s="226">
        <v>45.1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276</v>
      </c>
      <c r="AU216" s="232" t="s">
        <v>91</v>
      </c>
      <c r="AV216" s="12" t="s">
        <v>91</v>
      </c>
      <c r="AW216" s="12" t="s">
        <v>6</v>
      </c>
      <c r="AX216" s="12" t="s">
        <v>25</v>
      </c>
      <c r="AY216" s="232" t="s">
        <v>169</v>
      </c>
    </row>
    <row r="217" spans="2:65" s="1" customFormat="1" ht="25.5" customHeight="1">
      <c r="B217" s="42"/>
      <c r="C217" s="202" t="s">
        <v>847</v>
      </c>
      <c r="D217" s="202" t="s">
        <v>172</v>
      </c>
      <c r="E217" s="203" t="s">
        <v>2105</v>
      </c>
      <c r="F217" s="204" t="s">
        <v>2106</v>
      </c>
      <c r="G217" s="205" t="s">
        <v>291</v>
      </c>
      <c r="H217" s="206">
        <v>0.577</v>
      </c>
      <c r="I217" s="207"/>
      <c r="J217" s="208">
        <f>ROUND(I217*H217,2)</f>
        <v>0</v>
      </c>
      <c r="K217" s="204" t="s">
        <v>183</v>
      </c>
      <c r="L217" s="62"/>
      <c r="M217" s="209" t="s">
        <v>24</v>
      </c>
      <c r="N217" s="210" t="s">
        <v>52</v>
      </c>
      <c r="O217" s="43"/>
      <c r="P217" s="211">
        <f>O217*H217</f>
        <v>0</v>
      </c>
      <c r="Q217" s="211">
        <v>0.02337</v>
      </c>
      <c r="R217" s="211">
        <f>Q217*H217</f>
        <v>0.013484489999999998</v>
      </c>
      <c r="S217" s="211">
        <v>0</v>
      </c>
      <c r="T217" s="212">
        <f>S217*H217</f>
        <v>0</v>
      </c>
      <c r="AR217" s="25" t="s">
        <v>354</v>
      </c>
      <c r="AT217" s="25" t="s">
        <v>172</v>
      </c>
      <c r="AU217" s="25" t="s">
        <v>91</v>
      </c>
      <c r="AY217" s="25" t="s">
        <v>169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25" t="s">
        <v>25</v>
      </c>
      <c r="BK217" s="213">
        <f>ROUND(I217*H217,2)</f>
        <v>0</v>
      </c>
      <c r="BL217" s="25" t="s">
        <v>354</v>
      </c>
      <c r="BM217" s="25" t="s">
        <v>2762</v>
      </c>
    </row>
    <row r="218" spans="2:65" s="1" customFormat="1" ht="38.25" customHeight="1">
      <c r="B218" s="42"/>
      <c r="C218" s="202" t="s">
        <v>851</v>
      </c>
      <c r="D218" s="202" t="s">
        <v>172</v>
      </c>
      <c r="E218" s="203" t="s">
        <v>2763</v>
      </c>
      <c r="F218" s="204" t="s">
        <v>2764</v>
      </c>
      <c r="G218" s="205" t="s">
        <v>357</v>
      </c>
      <c r="H218" s="206">
        <v>0.591</v>
      </c>
      <c r="I218" s="207"/>
      <c r="J218" s="208">
        <f>ROUND(I218*H218,2)</f>
        <v>0</v>
      </c>
      <c r="K218" s="204" t="s">
        <v>183</v>
      </c>
      <c r="L218" s="62"/>
      <c r="M218" s="209" t="s">
        <v>24</v>
      </c>
      <c r="N218" s="210" t="s">
        <v>52</v>
      </c>
      <c r="O218" s="43"/>
      <c r="P218" s="211">
        <f>O218*H218</f>
        <v>0</v>
      </c>
      <c r="Q218" s="211">
        <v>0</v>
      </c>
      <c r="R218" s="211">
        <f>Q218*H218</f>
        <v>0</v>
      </c>
      <c r="S218" s="211">
        <v>0</v>
      </c>
      <c r="T218" s="212">
        <f>S218*H218</f>
        <v>0</v>
      </c>
      <c r="AR218" s="25" t="s">
        <v>354</v>
      </c>
      <c r="AT218" s="25" t="s">
        <v>172</v>
      </c>
      <c r="AU218" s="25" t="s">
        <v>91</v>
      </c>
      <c r="AY218" s="25" t="s">
        <v>169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25" t="s">
        <v>25</v>
      </c>
      <c r="BK218" s="213">
        <f>ROUND(I218*H218,2)</f>
        <v>0</v>
      </c>
      <c r="BL218" s="25" t="s">
        <v>354</v>
      </c>
      <c r="BM218" s="25" t="s">
        <v>2765</v>
      </c>
    </row>
    <row r="219" spans="2:65" s="1" customFormat="1" ht="38.25" customHeight="1">
      <c r="B219" s="42"/>
      <c r="C219" s="202" t="s">
        <v>855</v>
      </c>
      <c r="D219" s="202" t="s">
        <v>172</v>
      </c>
      <c r="E219" s="203" t="s">
        <v>1681</v>
      </c>
      <c r="F219" s="204" t="s">
        <v>1682</v>
      </c>
      <c r="G219" s="205" t="s">
        <v>357</v>
      </c>
      <c r="H219" s="206">
        <v>0.591</v>
      </c>
      <c r="I219" s="207"/>
      <c r="J219" s="208">
        <f>ROUND(I219*H219,2)</f>
        <v>0</v>
      </c>
      <c r="K219" s="204" t="s">
        <v>183</v>
      </c>
      <c r="L219" s="62"/>
      <c r="M219" s="209" t="s">
        <v>24</v>
      </c>
      <c r="N219" s="210" t="s">
        <v>52</v>
      </c>
      <c r="O219" s="43"/>
      <c r="P219" s="211">
        <f>O219*H219</f>
        <v>0</v>
      </c>
      <c r="Q219" s="211">
        <v>0</v>
      </c>
      <c r="R219" s="211">
        <f>Q219*H219</f>
        <v>0</v>
      </c>
      <c r="S219" s="211">
        <v>0</v>
      </c>
      <c r="T219" s="212">
        <f>S219*H219</f>
        <v>0</v>
      </c>
      <c r="AR219" s="25" t="s">
        <v>354</v>
      </c>
      <c r="AT219" s="25" t="s">
        <v>172</v>
      </c>
      <c r="AU219" s="25" t="s">
        <v>91</v>
      </c>
      <c r="AY219" s="25" t="s">
        <v>169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25" t="s">
        <v>25</v>
      </c>
      <c r="BK219" s="213">
        <f>ROUND(I219*H219,2)</f>
        <v>0</v>
      </c>
      <c r="BL219" s="25" t="s">
        <v>354</v>
      </c>
      <c r="BM219" s="25" t="s">
        <v>2766</v>
      </c>
    </row>
    <row r="220" spans="2:63" s="11" customFormat="1" ht="29.85" customHeight="1">
      <c r="B220" s="186"/>
      <c r="C220" s="187"/>
      <c r="D220" s="188" t="s">
        <v>80</v>
      </c>
      <c r="E220" s="200" t="s">
        <v>2452</v>
      </c>
      <c r="F220" s="200" t="s">
        <v>2453</v>
      </c>
      <c r="G220" s="187"/>
      <c r="H220" s="187"/>
      <c r="I220" s="190"/>
      <c r="J220" s="201">
        <f>BK220</f>
        <v>0</v>
      </c>
      <c r="K220" s="187"/>
      <c r="L220" s="192"/>
      <c r="M220" s="193"/>
      <c r="N220" s="194"/>
      <c r="O220" s="194"/>
      <c r="P220" s="195">
        <f>SUM(P221:P227)</f>
        <v>0</v>
      </c>
      <c r="Q220" s="194"/>
      <c r="R220" s="195">
        <f>SUM(R221:R227)</f>
        <v>0.2922434</v>
      </c>
      <c r="S220" s="194"/>
      <c r="T220" s="196">
        <f>SUM(T221:T227)</f>
        <v>0.1585682</v>
      </c>
      <c r="AR220" s="197" t="s">
        <v>91</v>
      </c>
      <c r="AT220" s="198" t="s">
        <v>80</v>
      </c>
      <c r="AU220" s="198" t="s">
        <v>25</v>
      </c>
      <c r="AY220" s="197" t="s">
        <v>169</v>
      </c>
      <c r="BK220" s="199">
        <f>SUM(BK221:BK227)</f>
        <v>0</v>
      </c>
    </row>
    <row r="221" spans="2:65" s="1" customFormat="1" ht="25.5" customHeight="1">
      <c r="B221" s="42"/>
      <c r="C221" s="202" t="s">
        <v>865</v>
      </c>
      <c r="D221" s="202" t="s">
        <v>172</v>
      </c>
      <c r="E221" s="203" t="s">
        <v>2767</v>
      </c>
      <c r="F221" s="204" t="s">
        <v>2768</v>
      </c>
      <c r="G221" s="205" t="s">
        <v>219</v>
      </c>
      <c r="H221" s="206">
        <v>83.02</v>
      </c>
      <c r="I221" s="207"/>
      <c r="J221" s="208">
        <f>ROUND(I221*H221,2)</f>
        <v>0</v>
      </c>
      <c r="K221" s="204" t="s">
        <v>183</v>
      </c>
      <c r="L221" s="62"/>
      <c r="M221" s="209" t="s">
        <v>24</v>
      </c>
      <c r="N221" s="210" t="s">
        <v>52</v>
      </c>
      <c r="O221" s="43"/>
      <c r="P221" s="211">
        <f>O221*H221</f>
        <v>0</v>
      </c>
      <c r="Q221" s="211">
        <v>0</v>
      </c>
      <c r="R221" s="211">
        <f>Q221*H221</f>
        <v>0</v>
      </c>
      <c r="S221" s="211">
        <v>0.00191</v>
      </c>
      <c r="T221" s="212">
        <f>S221*H221</f>
        <v>0.1585682</v>
      </c>
      <c r="AR221" s="25" t="s">
        <v>354</v>
      </c>
      <c r="AT221" s="25" t="s">
        <v>172</v>
      </c>
      <c r="AU221" s="25" t="s">
        <v>91</v>
      </c>
      <c r="AY221" s="25" t="s">
        <v>169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25" t="s">
        <v>25</v>
      </c>
      <c r="BK221" s="213">
        <f>ROUND(I221*H221,2)</f>
        <v>0</v>
      </c>
      <c r="BL221" s="25" t="s">
        <v>354</v>
      </c>
      <c r="BM221" s="25" t="s">
        <v>2769</v>
      </c>
    </row>
    <row r="222" spans="2:51" s="12" customFormat="1" ht="13.5">
      <c r="B222" s="222"/>
      <c r="C222" s="223"/>
      <c r="D222" s="214" t="s">
        <v>276</v>
      </c>
      <c r="E222" s="224" t="s">
        <v>24</v>
      </c>
      <c r="F222" s="225" t="s">
        <v>2770</v>
      </c>
      <c r="G222" s="223"/>
      <c r="H222" s="226">
        <v>83.02</v>
      </c>
      <c r="I222" s="227"/>
      <c r="J222" s="223"/>
      <c r="K222" s="223"/>
      <c r="L222" s="228"/>
      <c r="M222" s="229"/>
      <c r="N222" s="230"/>
      <c r="O222" s="230"/>
      <c r="P222" s="230"/>
      <c r="Q222" s="230"/>
      <c r="R222" s="230"/>
      <c r="S222" s="230"/>
      <c r="T222" s="231"/>
      <c r="AT222" s="232" t="s">
        <v>276</v>
      </c>
      <c r="AU222" s="232" t="s">
        <v>91</v>
      </c>
      <c r="AV222" s="12" t="s">
        <v>91</v>
      </c>
      <c r="AW222" s="12" t="s">
        <v>44</v>
      </c>
      <c r="AX222" s="12" t="s">
        <v>25</v>
      </c>
      <c r="AY222" s="232" t="s">
        <v>169</v>
      </c>
    </row>
    <row r="223" spans="2:65" s="1" customFormat="1" ht="25.5" customHeight="1">
      <c r="B223" s="42"/>
      <c r="C223" s="202" t="s">
        <v>869</v>
      </c>
      <c r="D223" s="202" t="s">
        <v>172</v>
      </c>
      <c r="E223" s="203" t="s">
        <v>2771</v>
      </c>
      <c r="F223" s="204" t="s">
        <v>2772</v>
      </c>
      <c r="G223" s="205" t="s">
        <v>219</v>
      </c>
      <c r="H223" s="206">
        <v>84.22</v>
      </c>
      <c r="I223" s="207"/>
      <c r="J223" s="208">
        <f>ROUND(I223*H223,2)</f>
        <v>0</v>
      </c>
      <c r="K223" s="204" t="s">
        <v>183</v>
      </c>
      <c r="L223" s="62"/>
      <c r="M223" s="209" t="s">
        <v>24</v>
      </c>
      <c r="N223" s="210" t="s">
        <v>52</v>
      </c>
      <c r="O223" s="43"/>
      <c r="P223" s="211">
        <f>O223*H223</f>
        <v>0</v>
      </c>
      <c r="Q223" s="211">
        <v>0.00347</v>
      </c>
      <c r="R223" s="211">
        <f>Q223*H223</f>
        <v>0.2922434</v>
      </c>
      <c r="S223" s="211">
        <v>0</v>
      </c>
      <c r="T223" s="212">
        <f>S223*H223</f>
        <v>0</v>
      </c>
      <c r="AR223" s="25" t="s">
        <v>354</v>
      </c>
      <c r="AT223" s="25" t="s">
        <v>172</v>
      </c>
      <c r="AU223" s="25" t="s">
        <v>91</v>
      </c>
      <c r="AY223" s="25" t="s">
        <v>169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25" t="s">
        <v>25</v>
      </c>
      <c r="BK223" s="213">
        <f>ROUND(I223*H223,2)</f>
        <v>0</v>
      </c>
      <c r="BL223" s="25" t="s">
        <v>354</v>
      </c>
      <c r="BM223" s="25" t="s">
        <v>2773</v>
      </c>
    </row>
    <row r="224" spans="2:51" s="12" customFormat="1" ht="13.5">
      <c r="B224" s="222"/>
      <c r="C224" s="223"/>
      <c r="D224" s="214" t="s">
        <v>276</v>
      </c>
      <c r="E224" s="224" t="s">
        <v>24</v>
      </c>
      <c r="F224" s="225" t="s">
        <v>2774</v>
      </c>
      <c r="G224" s="223"/>
      <c r="H224" s="226">
        <v>84.22</v>
      </c>
      <c r="I224" s="227"/>
      <c r="J224" s="223"/>
      <c r="K224" s="223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276</v>
      </c>
      <c r="AU224" s="232" t="s">
        <v>91</v>
      </c>
      <c r="AV224" s="12" t="s">
        <v>91</v>
      </c>
      <c r="AW224" s="12" t="s">
        <v>44</v>
      </c>
      <c r="AX224" s="12" t="s">
        <v>25</v>
      </c>
      <c r="AY224" s="232" t="s">
        <v>169</v>
      </c>
    </row>
    <row r="225" spans="2:65" s="1" customFormat="1" ht="38.25" customHeight="1">
      <c r="B225" s="42"/>
      <c r="C225" s="202" t="s">
        <v>873</v>
      </c>
      <c r="D225" s="202" t="s">
        <v>172</v>
      </c>
      <c r="E225" s="203" t="s">
        <v>2775</v>
      </c>
      <c r="F225" s="204" t="s">
        <v>2776</v>
      </c>
      <c r="G225" s="205" t="s">
        <v>357</v>
      </c>
      <c r="H225" s="206">
        <v>0.292</v>
      </c>
      <c r="I225" s="207"/>
      <c r="J225" s="208">
        <f>ROUND(I225*H225,2)</f>
        <v>0</v>
      </c>
      <c r="K225" s="204" t="s">
        <v>183</v>
      </c>
      <c r="L225" s="62"/>
      <c r="M225" s="209" t="s">
        <v>24</v>
      </c>
      <c r="N225" s="210" t="s">
        <v>52</v>
      </c>
      <c r="O225" s="43"/>
      <c r="P225" s="211">
        <f>O225*H225</f>
        <v>0</v>
      </c>
      <c r="Q225" s="211">
        <v>0</v>
      </c>
      <c r="R225" s="211">
        <f>Q225*H225</f>
        <v>0</v>
      </c>
      <c r="S225" s="211">
        <v>0</v>
      </c>
      <c r="T225" s="212">
        <f>S225*H225</f>
        <v>0</v>
      </c>
      <c r="AR225" s="25" t="s">
        <v>354</v>
      </c>
      <c r="AT225" s="25" t="s">
        <v>172</v>
      </c>
      <c r="AU225" s="25" t="s">
        <v>91</v>
      </c>
      <c r="AY225" s="25" t="s">
        <v>169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25" t="s">
        <v>25</v>
      </c>
      <c r="BK225" s="213">
        <f>ROUND(I225*H225,2)</f>
        <v>0</v>
      </c>
      <c r="BL225" s="25" t="s">
        <v>354</v>
      </c>
      <c r="BM225" s="25" t="s">
        <v>2777</v>
      </c>
    </row>
    <row r="226" spans="2:65" s="1" customFormat="1" ht="38.25" customHeight="1">
      <c r="B226" s="42"/>
      <c r="C226" s="202" t="s">
        <v>877</v>
      </c>
      <c r="D226" s="202" t="s">
        <v>172</v>
      </c>
      <c r="E226" s="203" t="s">
        <v>2486</v>
      </c>
      <c r="F226" s="204" t="s">
        <v>2487</v>
      </c>
      <c r="G226" s="205" t="s">
        <v>357</v>
      </c>
      <c r="H226" s="206">
        <v>0.292</v>
      </c>
      <c r="I226" s="207"/>
      <c r="J226" s="208">
        <f>ROUND(I226*H226,2)</f>
        <v>0</v>
      </c>
      <c r="K226" s="204" t="s">
        <v>183</v>
      </c>
      <c r="L226" s="62"/>
      <c r="M226" s="209" t="s">
        <v>24</v>
      </c>
      <c r="N226" s="210" t="s">
        <v>52</v>
      </c>
      <c r="O226" s="43"/>
      <c r="P226" s="211">
        <f>O226*H226</f>
        <v>0</v>
      </c>
      <c r="Q226" s="211">
        <v>0</v>
      </c>
      <c r="R226" s="211">
        <f>Q226*H226</f>
        <v>0</v>
      </c>
      <c r="S226" s="211">
        <v>0</v>
      </c>
      <c r="T226" s="212">
        <f>S226*H226</f>
        <v>0</v>
      </c>
      <c r="AR226" s="25" t="s">
        <v>354</v>
      </c>
      <c r="AT226" s="25" t="s">
        <v>172</v>
      </c>
      <c r="AU226" s="25" t="s">
        <v>91</v>
      </c>
      <c r="AY226" s="25" t="s">
        <v>169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25" t="s">
        <v>25</v>
      </c>
      <c r="BK226" s="213">
        <f>ROUND(I226*H226,2)</f>
        <v>0</v>
      </c>
      <c r="BL226" s="25" t="s">
        <v>354</v>
      </c>
      <c r="BM226" s="25" t="s">
        <v>2778</v>
      </c>
    </row>
    <row r="227" spans="2:65" s="1" customFormat="1" ht="38.25" customHeight="1">
      <c r="B227" s="42"/>
      <c r="C227" s="202" t="s">
        <v>881</v>
      </c>
      <c r="D227" s="202" t="s">
        <v>172</v>
      </c>
      <c r="E227" s="203" t="s">
        <v>2489</v>
      </c>
      <c r="F227" s="204" t="s">
        <v>2490</v>
      </c>
      <c r="G227" s="205" t="s">
        <v>357</v>
      </c>
      <c r="H227" s="206">
        <v>0.292</v>
      </c>
      <c r="I227" s="207"/>
      <c r="J227" s="208">
        <f>ROUND(I227*H227,2)</f>
        <v>0</v>
      </c>
      <c r="K227" s="204" t="s">
        <v>183</v>
      </c>
      <c r="L227" s="62"/>
      <c r="M227" s="209" t="s">
        <v>24</v>
      </c>
      <c r="N227" s="210" t="s">
        <v>52</v>
      </c>
      <c r="O227" s="43"/>
      <c r="P227" s="211">
        <f>O227*H227</f>
        <v>0</v>
      </c>
      <c r="Q227" s="211">
        <v>0</v>
      </c>
      <c r="R227" s="211">
        <f>Q227*H227</f>
        <v>0</v>
      </c>
      <c r="S227" s="211">
        <v>0</v>
      </c>
      <c r="T227" s="212">
        <f>S227*H227</f>
        <v>0</v>
      </c>
      <c r="AR227" s="25" t="s">
        <v>354</v>
      </c>
      <c r="AT227" s="25" t="s">
        <v>172</v>
      </c>
      <c r="AU227" s="25" t="s">
        <v>91</v>
      </c>
      <c r="AY227" s="25" t="s">
        <v>169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25" t="s">
        <v>25</v>
      </c>
      <c r="BK227" s="213">
        <f>ROUND(I227*H227,2)</f>
        <v>0</v>
      </c>
      <c r="BL227" s="25" t="s">
        <v>354</v>
      </c>
      <c r="BM227" s="25" t="s">
        <v>2779</v>
      </c>
    </row>
    <row r="228" spans="2:63" s="11" customFormat="1" ht="29.85" customHeight="1">
      <c r="B228" s="186"/>
      <c r="C228" s="187"/>
      <c r="D228" s="188" t="s">
        <v>80</v>
      </c>
      <c r="E228" s="200" t="s">
        <v>494</v>
      </c>
      <c r="F228" s="200" t="s">
        <v>495</v>
      </c>
      <c r="G228" s="187"/>
      <c r="H228" s="187"/>
      <c r="I228" s="190"/>
      <c r="J228" s="201">
        <f>BK228</f>
        <v>0</v>
      </c>
      <c r="K228" s="187"/>
      <c r="L228" s="192"/>
      <c r="M228" s="193"/>
      <c r="N228" s="194"/>
      <c r="O228" s="194"/>
      <c r="P228" s="195">
        <f>SUM(P229:P241)</f>
        <v>0</v>
      </c>
      <c r="Q228" s="194"/>
      <c r="R228" s="195">
        <f>SUM(R229:R241)</f>
        <v>0.1572453</v>
      </c>
      <c r="S228" s="194"/>
      <c r="T228" s="196">
        <f>SUM(T229:T241)</f>
        <v>0</v>
      </c>
      <c r="AR228" s="197" t="s">
        <v>91</v>
      </c>
      <c r="AT228" s="198" t="s">
        <v>80</v>
      </c>
      <c r="AU228" s="198" t="s">
        <v>25</v>
      </c>
      <c r="AY228" s="197" t="s">
        <v>169</v>
      </c>
      <c r="BK228" s="199">
        <f>SUM(BK229:BK241)</f>
        <v>0</v>
      </c>
    </row>
    <row r="229" spans="2:65" s="1" customFormat="1" ht="25.5" customHeight="1">
      <c r="B229" s="42"/>
      <c r="C229" s="202" t="s">
        <v>885</v>
      </c>
      <c r="D229" s="202" t="s">
        <v>172</v>
      </c>
      <c r="E229" s="203" t="s">
        <v>2780</v>
      </c>
      <c r="F229" s="204" t="s">
        <v>2781</v>
      </c>
      <c r="G229" s="205" t="s">
        <v>219</v>
      </c>
      <c r="H229" s="206">
        <v>5.66</v>
      </c>
      <c r="I229" s="207"/>
      <c r="J229" s="208">
        <f>ROUND(I229*H229,2)</f>
        <v>0</v>
      </c>
      <c r="K229" s="204" t="s">
        <v>183</v>
      </c>
      <c r="L229" s="62"/>
      <c r="M229" s="209" t="s">
        <v>24</v>
      </c>
      <c r="N229" s="210" t="s">
        <v>52</v>
      </c>
      <c r="O229" s="43"/>
      <c r="P229" s="211">
        <f>O229*H229</f>
        <v>0</v>
      </c>
      <c r="Q229" s="211">
        <v>5E-05</v>
      </c>
      <c r="R229" s="211">
        <f>Q229*H229</f>
        <v>0.000283</v>
      </c>
      <c r="S229" s="211">
        <v>0</v>
      </c>
      <c r="T229" s="212">
        <f>S229*H229</f>
        <v>0</v>
      </c>
      <c r="AR229" s="25" t="s">
        <v>354</v>
      </c>
      <c r="AT229" s="25" t="s">
        <v>172</v>
      </c>
      <c r="AU229" s="25" t="s">
        <v>91</v>
      </c>
      <c r="AY229" s="25" t="s">
        <v>169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25" t="s">
        <v>25</v>
      </c>
      <c r="BK229" s="213">
        <f>ROUND(I229*H229,2)</f>
        <v>0</v>
      </c>
      <c r="BL229" s="25" t="s">
        <v>354</v>
      </c>
      <c r="BM229" s="25" t="s">
        <v>2782</v>
      </c>
    </row>
    <row r="230" spans="2:65" s="1" customFormat="1" ht="16.5" customHeight="1">
      <c r="B230" s="42"/>
      <c r="C230" s="245" t="s">
        <v>889</v>
      </c>
      <c r="D230" s="245" t="s">
        <v>620</v>
      </c>
      <c r="E230" s="246" t="s">
        <v>2783</v>
      </c>
      <c r="F230" s="247" t="s">
        <v>2784</v>
      </c>
      <c r="G230" s="248" t="s">
        <v>175</v>
      </c>
      <c r="H230" s="249">
        <v>1</v>
      </c>
      <c r="I230" s="250"/>
      <c r="J230" s="251">
        <f>ROUND(I230*H230,2)</f>
        <v>0</v>
      </c>
      <c r="K230" s="247" t="s">
        <v>24</v>
      </c>
      <c r="L230" s="252"/>
      <c r="M230" s="253" t="s">
        <v>24</v>
      </c>
      <c r="N230" s="254" t="s">
        <v>52</v>
      </c>
      <c r="O230" s="43"/>
      <c r="P230" s="211">
        <f>O230*H230</f>
        <v>0</v>
      </c>
      <c r="Q230" s="211">
        <v>0.15</v>
      </c>
      <c r="R230" s="211">
        <f>Q230*H230</f>
        <v>0.15</v>
      </c>
      <c r="S230" s="211">
        <v>0</v>
      </c>
      <c r="T230" s="212">
        <f>S230*H230</f>
        <v>0</v>
      </c>
      <c r="AR230" s="25" t="s">
        <v>437</v>
      </c>
      <c r="AT230" s="25" t="s">
        <v>620</v>
      </c>
      <c r="AU230" s="25" t="s">
        <v>91</v>
      </c>
      <c r="AY230" s="25" t="s">
        <v>169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25" t="s">
        <v>25</v>
      </c>
      <c r="BK230" s="213">
        <f>ROUND(I230*H230,2)</f>
        <v>0</v>
      </c>
      <c r="BL230" s="25" t="s">
        <v>354</v>
      </c>
      <c r="BM230" s="25" t="s">
        <v>2785</v>
      </c>
    </row>
    <row r="231" spans="2:47" s="1" customFormat="1" ht="27">
      <c r="B231" s="42"/>
      <c r="C231" s="64"/>
      <c r="D231" s="214" t="s">
        <v>179</v>
      </c>
      <c r="E231" s="64"/>
      <c r="F231" s="215" t="s">
        <v>2786</v>
      </c>
      <c r="G231" s="64"/>
      <c r="H231" s="64"/>
      <c r="I231" s="173"/>
      <c r="J231" s="64"/>
      <c r="K231" s="64"/>
      <c r="L231" s="62"/>
      <c r="M231" s="216"/>
      <c r="N231" s="43"/>
      <c r="O231" s="43"/>
      <c r="P231" s="43"/>
      <c r="Q231" s="43"/>
      <c r="R231" s="43"/>
      <c r="S231" s="43"/>
      <c r="T231" s="79"/>
      <c r="AT231" s="25" t="s">
        <v>179</v>
      </c>
      <c r="AU231" s="25" t="s">
        <v>91</v>
      </c>
    </row>
    <row r="232" spans="2:65" s="1" customFormat="1" ht="25.5" customHeight="1">
      <c r="B232" s="42"/>
      <c r="C232" s="202" t="s">
        <v>893</v>
      </c>
      <c r="D232" s="202" t="s">
        <v>172</v>
      </c>
      <c r="E232" s="203" t="s">
        <v>2787</v>
      </c>
      <c r="F232" s="204" t="s">
        <v>2788</v>
      </c>
      <c r="G232" s="205" t="s">
        <v>219</v>
      </c>
      <c r="H232" s="206">
        <v>3.47</v>
      </c>
      <c r="I232" s="207"/>
      <c r="J232" s="208">
        <f>ROUND(I232*H232,2)</f>
        <v>0</v>
      </c>
      <c r="K232" s="204" t="s">
        <v>183</v>
      </c>
      <c r="L232" s="62"/>
      <c r="M232" s="209" t="s">
        <v>24</v>
      </c>
      <c r="N232" s="210" t="s">
        <v>52</v>
      </c>
      <c r="O232" s="43"/>
      <c r="P232" s="211">
        <f>O232*H232</f>
        <v>0</v>
      </c>
      <c r="Q232" s="211">
        <v>9E-05</v>
      </c>
      <c r="R232" s="211">
        <f>Q232*H232</f>
        <v>0.00031230000000000006</v>
      </c>
      <c r="S232" s="211">
        <v>0</v>
      </c>
      <c r="T232" s="212">
        <f>S232*H232</f>
        <v>0</v>
      </c>
      <c r="AR232" s="25" t="s">
        <v>354</v>
      </c>
      <c r="AT232" s="25" t="s">
        <v>172</v>
      </c>
      <c r="AU232" s="25" t="s">
        <v>91</v>
      </c>
      <c r="AY232" s="25" t="s">
        <v>169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25" t="s">
        <v>25</v>
      </c>
      <c r="BK232" s="213">
        <f>ROUND(I232*H232,2)</f>
        <v>0</v>
      </c>
      <c r="BL232" s="25" t="s">
        <v>354</v>
      </c>
      <c r="BM232" s="25" t="s">
        <v>2789</v>
      </c>
    </row>
    <row r="233" spans="2:65" s="1" customFormat="1" ht="25.5" customHeight="1">
      <c r="B233" s="42"/>
      <c r="C233" s="202" t="s">
        <v>898</v>
      </c>
      <c r="D233" s="202" t="s">
        <v>172</v>
      </c>
      <c r="E233" s="203" t="s">
        <v>2790</v>
      </c>
      <c r="F233" s="204" t="s">
        <v>2791</v>
      </c>
      <c r="G233" s="205" t="s">
        <v>419</v>
      </c>
      <c r="H233" s="206">
        <v>7</v>
      </c>
      <c r="I233" s="207"/>
      <c r="J233" s="208">
        <f>ROUND(I233*H233,2)</f>
        <v>0</v>
      </c>
      <c r="K233" s="204" t="s">
        <v>183</v>
      </c>
      <c r="L233" s="62"/>
      <c r="M233" s="209" t="s">
        <v>24</v>
      </c>
      <c r="N233" s="210" t="s">
        <v>52</v>
      </c>
      <c r="O233" s="43"/>
      <c r="P233" s="211">
        <f>O233*H233</f>
        <v>0</v>
      </c>
      <c r="Q233" s="211">
        <v>0.00017</v>
      </c>
      <c r="R233" s="211">
        <f>Q233*H233</f>
        <v>0.00119</v>
      </c>
      <c r="S233" s="211">
        <v>0</v>
      </c>
      <c r="T233" s="212">
        <f>S233*H233</f>
        <v>0</v>
      </c>
      <c r="AR233" s="25" t="s">
        <v>354</v>
      </c>
      <c r="AT233" s="25" t="s">
        <v>172</v>
      </c>
      <c r="AU233" s="25" t="s">
        <v>91</v>
      </c>
      <c r="AY233" s="25" t="s">
        <v>169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25" t="s">
        <v>25</v>
      </c>
      <c r="BK233" s="213">
        <f>ROUND(I233*H233,2)</f>
        <v>0</v>
      </c>
      <c r="BL233" s="25" t="s">
        <v>354</v>
      </c>
      <c r="BM233" s="25" t="s">
        <v>2792</v>
      </c>
    </row>
    <row r="234" spans="2:51" s="12" customFormat="1" ht="13.5">
      <c r="B234" s="222"/>
      <c r="C234" s="223"/>
      <c r="D234" s="214" t="s">
        <v>276</v>
      </c>
      <c r="E234" s="224" t="s">
        <v>24</v>
      </c>
      <c r="F234" s="225" t="s">
        <v>2793</v>
      </c>
      <c r="G234" s="223"/>
      <c r="H234" s="226">
        <v>7</v>
      </c>
      <c r="I234" s="227"/>
      <c r="J234" s="223"/>
      <c r="K234" s="223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276</v>
      </c>
      <c r="AU234" s="232" t="s">
        <v>91</v>
      </c>
      <c r="AV234" s="12" t="s">
        <v>91</v>
      </c>
      <c r="AW234" s="12" t="s">
        <v>44</v>
      </c>
      <c r="AX234" s="12" t="s">
        <v>81</v>
      </c>
      <c r="AY234" s="232" t="s">
        <v>169</v>
      </c>
    </row>
    <row r="235" spans="2:51" s="13" customFormat="1" ht="13.5">
      <c r="B235" s="233"/>
      <c r="C235" s="234"/>
      <c r="D235" s="214" t="s">
        <v>276</v>
      </c>
      <c r="E235" s="235" t="s">
        <v>24</v>
      </c>
      <c r="F235" s="236" t="s">
        <v>280</v>
      </c>
      <c r="G235" s="234"/>
      <c r="H235" s="237">
        <v>7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276</v>
      </c>
      <c r="AU235" s="243" t="s">
        <v>91</v>
      </c>
      <c r="AV235" s="13" t="s">
        <v>193</v>
      </c>
      <c r="AW235" s="13" t="s">
        <v>44</v>
      </c>
      <c r="AX235" s="13" t="s">
        <v>25</v>
      </c>
      <c r="AY235" s="243" t="s">
        <v>169</v>
      </c>
    </row>
    <row r="236" spans="2:65" s="1" customFormat="1" ht="16.5" customHeight="1">
      <c r="B236" s="42"/>
      <c r="C236" s="245" t="s">
        <v>903</v>
      </c>
      <c r="D236" s="245" t="s">
        <v>620</v>
      </c>
      <c r="E236" s="246" t="s">
        <v>2794</v>
      </c>
      <c r="F236" s="247" t="s">
        <v>2795</v>
      </c>
      <c r="G236" s="248" t="s">
        <v>419</v>
      </c>
      <c r="H236" s="249">
        <v>7</v>
      </c>
      <c r="I236" s="250"/>
      <c r="J236" s="251">
        <f>ROUND(I236*H236,2)</f>
        <v>0</v>
      </c>
      <c r="K236" s="247" t="s">
        <v>24</v>
      </c>
      <c r="L236" s="252"/>
      <c r="M236" s="253" t="s">
        <v>24</v>
      </c>
      <c r="N236" s="254" t="s">
        <v>52</v>
      </c>
      <c r="O236" s="43"/>
      <c r="P236" s="211">
        <f>O236*H236</f>
        <v>0</v>
      </c>
      <c r="Q236" s="211">
        <v>0.00039</v>
      </c>
      <c r="R236" s="211">
        <f>Q236*H236</f>
        <v>0.00273</v>
      </c>
      <c r="S236" s="211">
        <v>0</v>
      </c>
      <c r="T236" s="212">
        <f>S236*H236</f>
        <v>0</v>
      </c>
      <c r="AR236" s="25" t="s">
        <v>437</v>
      </c>
      <c r="AT236" s="25" t="s">
        <v>620</v>
      </c>
      <c r="AU236" s="25" t="s">
        <v>91</v>
      </c>
      <c r="AY236" s="25" t="s">
        <v>169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25" t="s">
        <v>25</v>
      </c>
      <c r="BK236" s="213">
        <f>ROUND(I236*H236,2)</f>
        <v>0</v>
      </c>
      <c r="BL236" s="25" t="s">
        <v>354</v>
      </c>
      <c r="BM236" s="25" t="s">
        <v>2796</v>
      </c>
    </row>
    <row r="237" spans="2:47" s="1" customFormat="1" ht="27">
      <c r="B237" s="42"/>
      <c r="C237" s="64"/>
      <c r="D237" s="214" t="s">
        <v>179</v>
      </c>
      <c r="E237" s="64"/>
      <c r="F237" s="215" t="s">
        <v>2797</v>
      </c>
      <c r="G237" s="64"/>
      <c r="H237" s="64"/>
      <c r="I237" s="173"/>
      <c r="J237" s="64"/>
      <c r="K237" s="64"/>
      <c r="L237" s="62"/>
      <c r="M237" s="216"/>
      <c r="N237" s="43"/>
      <c r="O237" s="43"/>
      <c r="P237" s="43"/>
      <c r="Q237" s="43"/>
      <c r="R237" s="43"/>
      <c r="S237" s="43"/>
      <c r="T237" s="79"/>
      <c r="AT237" s="25" t="s">
        <v>179</v>
      </c>
      <c r="AU237" s="25" t="s">
        <v>91</v>
      </c>
    </row>
    <row r="238" spans="2:65" s="1" customFormat="1" ht="16.5" customHeight="1">
      <c r="B238" s="42"/>
      <c r="C238" s="245" t="s">
        <v>905</v>
      </c>
      <c r="D238" s="245" t="s">
        <v>620</v>
      </c>
      <c r="E238" s="246" t="s">
        <v>2798</v>
      </c>
      <c r="F238" s="247" t="s">
        <v>2799</v>
      </c>
      <c r="G238" s="248" t="s">
        <v>419</v>
      </c>
      <c r="H238" s="249">
        <v>7</v>
      </c>
      <c r="I238" s="250"/>
      <c r="J238" s="251">
        <f>ROUND(I238*H238,2)</f>
        <v>0</v>
      </c>
      <c r="K238" s="247" t="s">
        <v>24</v>
      </c>
      <c r="L238" s="252"/>
      <c r="M238" s="253" t="s">
        <v>24</v>
      </c>
      <c r="N238" s="254" t="s">
        <v>52</v>
      </c>
      <c r="O238" s="43"/>
      <c r="P238" s="211">
        <f>O238*H238</f>
        <v>0</v>
      </c>
      <c r="Q238" s="211">
        <v>0.00039</v>
      </c>
      <c r="R238" s="211">
        <f>Q238*H238</f>
        <v>0.00273</v>
      </c>
      <c r="S238" s="211">
        <v>0</v>
      </c>
      <c r="T238" s="212">
        <f>S238*H238</f>
        <v>0</v>
      </c>
      <c r="AR238" s="25" t="s">
        <v>437</v>
      </c>
      <c r="AT238" s="25" t="s">
        <v>620</v>
      </c>
      <c r="AU238" s="25" t="s">
        <v>91</v>
      </c>
      <c r="AY238" s="25" t="s">
        <v>169</v>
      </c>
      <c r="BE238" s="213">
        <f>IF(N238="základní",J238,0)</f>
        <v>0</v>
      </c>
      <c r="BF238" s="213">
        <f>IF(N238="snížená",J238,0)</f>
        <v>0</v>
      </c>
      <c r="BG238" s="213">
        <f>IF(N238="zákl. přenesená",J238,0)</f>
        <v>0</v>
      </c>
      <c r="BH238" s="213">
        <f>IF(N238="sníž. přenesená",J238,0)</f>
        <v>0</v>
      </c>
      <c r="BI238" s="213">
        <f>IF(N238="nulová",J238,0)</f>
        <v>0</v>
      </c>
      <c r="BJ238" s="25" t="s">
        <v>25</v>
      </c>
      <c r="BK238" s="213">
        <f>ROUND(I238*H238,2)</f>
        <v>0</v>
      </c>
      <c r="BL238" s="25" t="s">
        <v>354</v>
      </c>
      <c r="BM238" s="25" t="s">
        <v>2800</v>
      </c>
    </row>
    <row r="239" spans="2:65" s="1" customFormat="1" ht="38.25" customHeight="1">
      <c r="B239" s="42"/>
      <c r="C239" s="202" t="s">
        <v>908</v>
      </c>
      <c r="D239" s="202" t="s">
        <v>172</v>
      </c>
      <c r="E239" s="203" t="s">
        <v>2801</v>
      </c>
      <c r="F239" s="204" t="s">
        <v>2802</v>
      </c>
      <c r="G239" s="205" t="s">
        <v>357</v>
      </c>
      <c r="H239" s="206">
        <v>0.157</v>
      </c>
      <c r="I239" s="207"/>
      <c r="J239" s="208">
        <f>ROUND(I239*H239,2)</f>
        <v>0</v>
      </c>
      <c r="K239" s="204" t="s">
        <v>183</v>
      </c>
      <c r="L239" s="62"/>
      <c r="M239" s="209" t="s">
        <v>24</v>
      </c>
      <c r="N239" s="210" t="s">
        <v>52</v>
      </c>
      <c r="O239" s="43"/>
      <c r="P239" s="211">
        <f>O239*H239</f>
        <v>0</v>
      </c>
      <c r="Q239" s="211">
        <v>0</v>
      </c>
      <c r="R239" s="211">
        <f>Q239*H239</f>
        <v>0</v>
      </c>
      <c r="S239" s="211">
        <v>0</v>
      </c>
      <c r="T239" s="212">
        <f>S239*H239</f>
        <v>0</v>
      </c>
      <c r="AR239" s="25" t="s">
        <v>354</v>
      </c>
      <c r="AT239" s="25" t="s">
        <v>172</v>
      </c>
      <c r="AU239" s="25" t="s">
        <v>91</v>
      </c>
      <c r="AY239" s="25" t="s">
        <v>169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25" t="s">
        <v>25</v>
      </c>
      <c r="BK239" s="213">
        <f>ROUND(I239*H239,2)</f>
        <v>0</v>
      </c>
      <c r="BL239" s="25" t="s">
        <v>354</v>
      </c>
      <c r="BM239" s="25" t="s">
        <v>2803</v>
      </c>
    </row>
    <row r="240" spans="2:65" s="1" customFormat="1" ht="38.25" customHeight="1">
      <c r="B240" s="42"/>
      <c r="C240" s="202" t="s">
        <v>910</v>
      </c>
      <c r="D240" s="202" t="s">
        <v>172</v>
      </c>
      <c r="E240" s="203" t="s">
        <v>1305</v>
      </c>
      <c r="F240" s="204" t="s">
        <v>1306</v>
      </c>
      <c r="G240" s="205" t="s">
        <v>357</v>
      </c>
      <c r="H240" s="206">
        <v>0.157</v>
      </c>
      <c r="I240" s="207"/>
      <c r="J240" s="208">
        <f>ROUND(I240*H240,2)</f>
        <v>0</v>
      </c>
      <c r="K240" s="204" t="s">
        <v>183</v>
      </c>
      <c r="L240" s="62"/>
      <c r="M240" s="209" t="s">
        <v>24</v>
      </c>
      <c r="N240" s="210" t="s">
        <v>52</v>
      </c>
      <c r="O240" s="43"/>
      <c r="P240" s="211">
        <f>O240*H240</f>
        <v>0</v>
      </c>
      <c r="Q240" s="211">
        <v>0</v>
      </c>
      <c r="R240" s="211">
        <f>Q240*H240</f>
        <v>0</v>
      </c>
      <c r="S240" s="211">
        <v>0</v>
      </c>
      <c r="T240" s="212">
        <f>S240*H240</f>
        <v>0</v>
      </c>
      <c r="AR240" s="25" t="s">
        <v>354</v>
      </c>
      <c r="AT240" s="25" t="s">
        <v>172</v>
      </c>
      <c r="AU240" s="25" t="s">
        <v>91</v>
      </c>
      <c r="AY240" s="25" t="s">
        <v>169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25" t="s">
        <v>25</v>
      </c>
      <c r="BK240" s="213">
        <f>ROUND(I240*H240,2)</f>
        <v>0</v>
      </c>
      <c r="BL240" s="25" t="s">
        <v>354</v>
      </c>
      <c r="BM240" s="25" t="s">
        <v>2804</v>
      </c>
    </row>
    <row r="241" spans="2:65" s="1" customFormat="1" ht="38.25" customHeight="1">
      <c r="B241" s="42"/>
      <c r="C241" s="202" t="s">
        <v>912</v>
      </c>
      <c r="D241" s="202" t="s">
        <v>172</v>
      </c>
      <c r="E241" s="203" t="s">
        <v>1309</v>
      </c>
      <c r="F241" s="204" t="s">
        <v>1310</v>
      </c>
      <c r="G241" s="205" t="s">
        <v>357</v>
      </c>
      <c r="H241" s="206">
        <v>0.157</v>
      </c>
      <c r="I241" s="207"/>
      <c r="J241" s="208">
        <f>ROUND(I241*H241,2)</f>
        <v>0</v>
      </c>
      <c r="K241" s="204" t="s">
        <v>183</v>
      </c>
      <c r="L241" s="62"/>
      <c r="M241" s="209" t="s">
        <v>24</v>
      </c>
      <c r="N241" s="210" t="s">
        <v>52</v>
      </c>
      <c r="O241" s="43"/>
      <c r="P241" s="211">
        <f>O241*H241</f>
        <v>0</v>
      </c>
      <c r="Q241" s="211">
        <v>0</v>
      </c>
      <c r="R241" s="211">
        <f>Q241*H241</f>
        <v>0</v>
      </c>
      <c r="S241" s="211">
        <v>0</v>
      </c>
      <c r="T241" s="212">
        <f>S241*H241</f>
        <v>0</v>
      </c>
      <c r="AR241" s="25" t="s">
        <v>354</v>
      </c>
      <c r="AT241" s="25" t="s">
        <v>172</v>
      </c>
      <c r="AU241" s="25" t="s">
        <v>91</v>
      </c>
      <c r="AY241" s="25" t="s">
        <v>169</v>
      </c>
      <c r="BE241" s="213">
        <f>IF(N241="základní",J241,0)</f>
        <v>0</v>
      </c>
      <c r="BF241" s="213">
        <f>IF(N241="snížená",J241,0)</f>
        <v>0</v>
      </c>
      <c r="BG241" s="213">
        <f>IF(N241="zákl. přenesená",J241,0)</f>
        <v>0</v>
      </c>
      <c r="BH241" s="213">
        <f>IF(N241="sníž. přenesená",J241,0)</f>
        <v>0</v>
      </c>
      <c r="BI241" s="213">
        <f>IF(N241="nulová",J241,0)</f>
        <v>0</v>
      </c>
      <c r="BJ241" s="25" t="s">
        <v>25</v>
      </c>
      <c r="BK241" s="213">
        <f>ROUND(I241*H241,2)</f>
        <v>0</v>
      </c>
      <c r="BL241" s="25" t="s">
        <v>354</v>
      </c>
      <c r="BM241" s="25" t="s">
        <v>2805</v>
      </c>
    </row>
    <row r="242" spans="2:63" s="11" customFormat="1" ht="37.35" customHeight="1">
      <c r="B242" s="186"/>
      <c r="C242" s="187"/>
      <c r="D242" s="188" t="s">
        <v>80</v>
      </c>
      <c r="E242" s="189" t="s">
        <v>540</v>
      </c>
      <c r="F242" s="189" t="s">
        <v>541</v>
      </c>
      <c r="G242" s="187"/>
      <c r="H242" s="187"/>
      <c r="I242" s="190"/>
      <c r="J242" s="191">
        <f>BK242</f>
        <v>0</v>
      </c>
      <c r="K242" s="187"/>
      <c r="L242" s="192"/>
      <c r="M242" s="193"/>
      <c r="N242" s="194"/>
      <c r="O242" s="194"/>
      <c r="P242" s="195">
        <f>SUM(P243:P254)</f>
        <v>0</v>
      </c>
      <c r="Q242" s="194"/>
      <c r="R242" s="195">
        <f>SUM(R243:R254)</f>
        <v>0</v>
      </c>
      <c r="S242" s="194"/>
      <c r="T242" s="196">
        <f>SUM(T243:T254)</f>
        <v>0</v>
      </c>
      <c r="AR242" s="197" t="s">
        <v>193</v>
      </c>
      <c r="AT242" s="198" t="s">
        <v>80</v>
      </c>
      <c r="AU242" s="198" t="s">
        <v>81</v>
      </c>
      <c r="AY242" s="197" t="s">
        <v>169</v>
      </c>
      <c r="BK242" s="199">
        <f>SUM(BK243:BK254)</f>
        <v>0</v>
      </c>
    </row>
    <row r="243" spans="2:65" s="1" customFormat="1" ht="25.5" customHeight="1">
      <c r="B243" s="42"/>
      <c r="C243" s="202" t="s">
        <v>915</v>
      </c>
      <c r="D243" s="202" t="s">
        <v>172</v>
      </c>
      <c r="E243" s="203" t="s">
        <v>551</v>
      </c>
      <c r="F243" s="204" t="s">
        <v>552</v>
      </c>
      <c r="G243" s="205" t="s">
        <v>545</v>
      </c>
      <c r="H243" s="206">
        <v>4</v>
      </c>
      <c r="I243" s="207"/>
      <c r="J243" s="208">
        <f>ROUND(I243*H243,2)</f>
        <v>0</v>
      </c>
      <c r="K243" s="204" t="s">
        <v>183</v>
      </c>
      <c r="L243" s="62"/>
      <c r="M243" s="209" t="s">
        <v>24</v>
      </c>
      <c r="N243" s="210" t="s">
        <v>52</v>
      </c>
      <c r="O243" s="43"/>
      <c r="P243" s="211">
        <f>O243*H243</f>
        <v>0</v>
      </c>
      <c r="Q243" s="211">
        <v>0</v>
      </c>
      <c r="R243" s="211">
        <f>Q243*H243</f>
        <v>0</v>
      </c>
      <c r="S243" s="211">
        <v>0</v>
      </c>
      <c r="T243" s="212">
        <f>S243*H243</f>
        <v>0</v>
      </c>
      <c r="AR243" s="25" t="s">
        <v>546</v>
      </c>
      <c r="AT243" s="25" t="s">
        <v>172</v>
      </c>
      <c r="AU243" s="25" t="s">
        <v>25</v>
      </c>
      <c r="AY243" s="25" t="s">
        <v>169</v>
      </c>
      <c r="BE243" s="213">
        <f>IF(N243="základní",J243,0)</f>
        <v>0</v>
      </c>
      <c r="BF243" s="213">
        <f>IF(N243="snížená",J243,0)</f>
        <v>0</v>
      </c>
      <c r="BG243" s="213">
        <f>IF(N243="zákl. přenesená",J243,0)</f>
        <v>0</v>
      </c>
      <c r="BH243" s="213">
        <f>IF(N243="sníž. přenesená",J243,0)</f>
        <v>0</v>
      </c>
      <c r="BI243" s="213">
        <f>IF(N243="nulová",J243,0)</f>
        <v>0</v>
      </c>
      <c r="BJ243" s="25" t="s">
        <v>25</v>
      </c>
      <c r="BK243" s="213">
        <f>ROUND(I243*H243,2)</f>
        <v>0</v>
      </c>
      <c r="BL243" s="25" t="s">
        <v>546</v>
      </c>
      <c r="BM243" s="25" t="s">
        <v>2806</v>
      </c>
    </row>
    <row r="244" spans="2:47" s="1" customFormat="1" ht="40.5">
      <c r="B244" s="42"/>
      <c r="C244" s="64"/>
      <c r="D244" s="214" t="s">
        <v>179</v>
      </c>
      <c r="E244" s="64"/>
      <c r="F244" s="215" t="s">
        <v>2807</v>
      </c>
      <c r="G244" s="64"/>
      <c r="H244" s="64"/>
      <c r="I244" s="173"/>
      <c r="J244" s="64"/>
      <c r="K244" s="64"/>
      <c r="L244" s="62"/>
      <c r="M244" s="216"/>
      <c r="N244" s="43"/>
      <c r="O244" s="43"/>
      <c r="P244" s="43"/>
      <c r="Q244" s="43"/>
      <c r="R244" s="43"/>
      <c r="S244" s="43"/>
      <c r="T244" s="79"/>
      <c r="AT244" s="25" t="s">
        <v>179</v>
      </c>
      <c r="AU244" s="25" t="s">
        <v>25</v>
      </c>
    </row>
    <row r="245" spans="2:65" s="1" customFormat="1" ht="16.5" customHeight="1">
      <c r="B245" s="42"/>
      <c r="C245" s="202" t="s">
        <v>918</v>
      </c>
      <c r="D245" s="202" t="s">
        <v>172</v>
      </c>
      <c r="E245" s="203" t="s">
        <v>2808</v>
      </c>
      <c r="F245" s="204" t="s">
        <v>2809</v>
      </c>
      <c r="G245" s="205" t="s">
        <v>545</v>
      </c>
      <c r="H245" s="206">
        <v>4</v>
      </c>
      <c r="I245" s="207"/>
      <c r="J245" s="208">
        <f>ROUND(I245*H245,2)</f>
        <v>0</v>
      </c>
      <c r="K245" s="204" t="s">
        <v>183</v>
      </c>
      <c r="L245" s="62"/>
      <c r="M245" s="209" t="s">
        <v>24</v>
      </c>
      <c r="N245" s="210" t="s">
        <v>52</v>
      </c>
      <c r="O245" s="43"/>
      <c r="P245" s="211">
        <f>O245*H245</f>
        <v>0</v>
      </c>
      <c r="Q245" s="211">
        <v>0</v>
      </c>
      <c r="R245" s="211">
        <f>Q245*H245</f>
        <v>0</v>
      </c>
      <c r="S245" s="211">
        <v>0</v>
      </c>
      <c r="T245" s="212">
        <f>S245*H245</f>
        <v>0</v>
      </c>
      <c r="AR245" s="25" t="s">
        <v>546</v>
      </c>
      <c r="AT245" s="25" t="s">
        <v>172</v>
      </c>
      <c r="AU245" s="25" t="s">
        <v>25</v>
      </c>
      <c r="AY245" s="25" t="s">
        <v>169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25" t="s">
        <v>25</v>
      </c>
      <c r="BK245" s="213">
        <f>ROUND(I245*H245,2)</f>
        <v>0</v>
      </c>
      <c r="BL245" s="25" t="s">
        <v>546</v>
      </c>
      <c r="BM245" s="25" t="s">
        <v>2810</v>
      </c>
    </row>
    <row r="246" spans="2:47" s="1" customFormat="1" ht="40.5">
      <c r="B246" s="42"/>
      <c r="C246" s="64"/>
      <c r="D246" s="214" t="s">
        <v>179</v>
      </c>
      <c r="E246" s="64"/>
      <c r="F246" s="215" t="s">
        <v>2807</v>
      </c>
      <c r="G246" s="64"/>
      <c r="H246" s="64"/>
      <c r="I246" s="173"/>
      <c r="J246" s="64"/>
      <c r="K246" s="64"/>
      <c r="L246" s="62"/>
      <c r="M246" s="216"/>
      <c r="N246" s="43"/>
      <c r="O246" s="43"/>
      <c r="P246" s="43"/>
      <c r="Q246" s="43"/>
      <c r="R246" s="43"/>
      <c r="S246" s="43"/>
      <c r="T246" s="79"/>
      <c r="AT246" s="25" t="s">
        <v>179</v>
      </c>
      <c r="AU246" s="25" t="s">
        <v>25</v>
      </c>
    </row>
    <row r="247" spans="2:65" s="1" customFormat="1" ht="25.5" customHeight="1">
      <c r="B247" s="42"/>
      <c r="C247" s="202" t="s">
        <v>921</v>
      </c>
      <c r="D247" s="202" t="s">
        <v>172</v>
      </c>
      <c r="E247" s="203" t="s">
        <v>2811</v>
      </c>
      <c r="F247" s="204" t="s">
        <v>2812</v>
      </c>
      <c r="G247" s="205" t="s">
        <v>545</v>
      </c>
      <c r="H247" s="206">
        <v>4</v>
      </c>
      <c r="I247" s="207"/>
      <c r="J247" s="208">
        <f>ROUND(I247*H247,2)</f>
        <v>0</v>
      </c>
      <c r="K247" s="204" t="s">
        <v>183</v>
      </c>
      <c r="L247" s="62"/>
      <c r="M247" s="209" t="s">
        <v>24</v>
      </c>
      <c r="N247" s="210" t="s">
        <v>52</v>
      </c>
      <c r="O247" s="43"/>
      <c r="P247" s="211">
        <f>O247*H247</f>
        <v>0</v>
      </c>
      <c r="Q247" s="211">
        <v>0</v>
      </c>
      <c r="R247" s="211">
        <f>Q247*H247</f>
        <v>0</v>
      </c>
      <c r="S247" s="211">
        <v>0</v>
      </c>
      <c r="T247" s="212">
        <f>S247*H247</f>
        <v>0</v>
      </c>
      <c r="AR247" s="25" t="s">
        <v>546</v>
      </c>
      <c r="AT247" s="25" t="s">
        <v>172</v>
      </c>
      <c r="AU247" s="25" t="s">
        <v>25</v>
      </c>
      <c r="AY247" s="25" t="s">
        <v>169</v>
      </c>
      <c r="BE247" s="213">
        <f>IF(N247="základní",J247,0)</f>
        <v>0</v>
      </c>
      <c r="BF247" s="213">
        <f>IF(N247="snížená",J247,0)</f>
        <v>0</v>
      </c>
      <c r="BG247" s="213">
        <f>IF(N247="zákl. přenesená",J247,0)</f>
        <v>0</v>
      </c>
      <c r="BH247" s="213">
        <f>IF(N247="sníž. přenesená",J247,0)</f>
        <v>0</v>
      </c>
      <c r="BI247" s="213">
        <f>IF(N247="nulová",J247,0)</f>
        <v>0</v>
      </c>
      <c r="BJ247" s="25" t="s">
        <v>25</v>
      </c>
      <c r="BK247" s="213">
        <f>ROUND(I247*H247,2)</f>
        <v>0</v>
      </c>
      <c r="BL247" s="25" t="s">
        <v>546</v>
      </c>
      <c r="BM247" s="25" t="s">
        <v>2813</v>
      </c>
    </row>
    <row r="248" spans="2:47" s="1" customFormat="1" ht="40.5">
      <c r="B248" s="42"/>
      <c r="C248" s="64"/>
      <c r="D248" s="214" t="s">
        <v>179</v>
      </c>
      <c r="E248" s="64"/>
      <c r="F248" s="215" t="s">
        <v>2807</v>
      </c>
      <c r="G248" s="64"/>
      <c r="H248" s="64"/>
      <c r="I248" s="173"/>
      <c r="J248" s="64"/>
      <c r="K248" s="64"/>
      <c r="L248" s="62"/>
      <c r="M248" s="216"/>
      <c r="N248" s="43"/>
      <c r="O248" s="43"/>
      <c r="P248" s="43"/>
      <c r="Q248" s="43"/>
      <c r="R248" s="43"/>
      <c r="S248" s="43"/>
      <c r="T248" s="79"/>
      <c r="AT248" s="25" t="s">
        <v>179</v>
      </c>
      <c r="AU248" s="25" t="s">
        <v>25</v>
      </c>
    </row>
    <row r="249" spans="2:65" s="1" customFormat="1" ht="25.5" customHeight="1">
      <c r="B249" s="42"/>
      <c r="C249" s="202" t="s">
        <v>924</v>
      </c>
      <c r="D249" s="202" t="s">
        <v>172</v>
      </c>
      <c r="E249" s="203" t="s">
        <v>2127</v>
      </c>
      <c r="F249" s="204" t="s">
        <v>2128</v>
      </c>
      <c r="G249" s="205" t="s">
        <v>545</v>
      </c>
      <c r="H249" s="206">
        <v>4</v>
      </c>
      <c r="I249" s="207"/>
      <c r="J249" s="208">
        <f>ROUND(I249*H249,2)</f>
        <v>0</v>
      </c>
      <c r="K249" s="204" t="s">
        <v>183</v>
      </c>
      <c r="L249" s="62"/>
      <c r="M249" s="209" t="s">
        <v>24</v>
      </c>
      <c r="N249" s="210" t="s">
        <v>52</v>
      </c>
      <c r="O249" s="43"/>
      <c r="P249" s="211">
        <f>O249*H249</f>
        <v>0</v>
      </c>
      <c r="Q249" s="211">
        <v>0</v>
      </c>
      <c r="R249" s="211">
        <f>Q249*H249</f>
        <v>0</v>
      </c>
      <c r="S249" s="211">
        <v>0</v>
      </c>
      <c r="T249" s="212">
        <f>S249*H249</f>
        <v>0</v>
      </c>
      <c r="AR249" s="25" t="s">
        <v>546</v>
      </c>
      <c r="AT249" s="25" t="s">
        <v>172</v>
      </c>
      <c r="AU249" s="25" t="s">
        <v>25</v>
      </c>
      <c r="AY249" s="25" t="s">
        <v>169</v>
      </c>
      <c r="BE249" s="213">
        <f>IF(N249="základní",J249,0)</f>
        <v>0</v>
      </c>
      <c r="BF249" s="213">
        <f>IF(N249="snížená",J249,0)</f>
        <v>0</v>
      </c>
      <c r="BG249" s="213">
        <f>IF(N249="zákl. přenesená",J249,0)</f>
        <v>0</v>
      </c>
      <c r="BH249" s="213">
        <f>IF(N249="sníž. přenesená",J249,0)</f>
        <v>0</v>
      </c>
      <c r="BI249" s="213">
        <f>IF(N249="nulová",J249,0)</f>
        <v>0</v>
      </c>
      <c r="BJ249" s="25" t="s">
        <v>25</v>
      </c>
      <c r="BK249" s="213">
        <f>ROUND(I249*H249,2)</f>
        <v>0</v>
      </c>
      <c r="BL249" s="25" t="s">
        <v>546</v>
      </c>
      <c r="BM249" s="25" t="s">
        <v>2814</v>
      </c>
    </row>
    <row r="250" spans="2:47" s="1" customFormat="1" ht="40.5">
      <c r="B250" s="42"/>
      <c r="C250" s="64"/>
      <c r="D250" s="214" t="s">
        <v>179</v>
      </c>
      <c r="E250" s="64"/>
      <c r="F250" s="215" t="s">
        <v>2807</v>
      </c>
      <c r="G250" s="64"/>
      <c r="H250" s="64"/>
      <c r="I250" s="173"/>
      <c r="J250" s="64"/>
      <c r="K250" s="64"/>
      <c r="L250" s="62"/>
      <c r="M250" s="216"/>
      <c r="N250" s="43"/>
      <c r="O250" s="43"/>
      <c r="P250" s="43"/>
      <c r="Q250" s="43"/>
      <c r="R250" s="43"/>
      <c r="S250" s="43"/>
      <c r="T250" s="79"/>
      <c r="AT250" s="25" t="s">
        <v>179</v>
      </c>
      <c r="AU250" s="25" t="s">
        <v>25</v>
      </c>
    </row>
    <row r="251" spans="2:65" s="1" customFormat="1" ht="25.5" customHeight="1">
      <c r="B251" s="42"/>
      <c r="C251" s="202" t="s">
        <v>928</v>
      </c>
      <c r="D251" s="202" t="s">
        <v>172</v>
      </c>
      <c r="E251" s="203" t="s">
        <v>2815</v>
      </c>
      <c r="F251" s="204" t="s">
        <v>2816</v>
      </c>
      <c r="G251" s="205" t="s">
        <v>545</v>
      </c>
      <c r="H251" s="206">
        <v>16</v>
      </c>
      <c r="I251" s="207"/>
      <c r="J251" s="208">
        <f>ROUND(I251*H251,2)</f>
        <v>0</v>
      </c>
      <c r="K251" s="204" t="s">
        <v>183</v>
      </c>
      <c r="L251" s="62"/>
      <c r="M251" s="209" t="s">
        <v>24</v>
      </c>
      <c r="N251" s="210" t="s">
        <v>52</v>
      </c>
      <c r="O251" s="43"/>
      <c r="P251" s="211">
        <f>O251*H251</f>
        <v>0</v>
      </c>
      <c r="Q251" s="211">
        <v>0</v>
      </c>
      <c r="R251" s="211">
        <f>Q251*H251</f>
        <v>0</v>
      </c>
      <c r="S251" s="211">
        <v>0</v>
      </c>
      <c r="T251" s="212">
        <f>S251*H251</f>
        <v>0</v>
      </c>
      <c r="AR251" s="25" t="s">
        <v>546</v>
      </c>
      <c r="AT251" s="25" t="s">
        <v>172</v>
      </c>
      <c r="AU251" s="25" t="s">
        <v>25</v>
      </c>
      <c r="AY251" s="25" t="s">
        <v>169</v>
      </c>
      <c r="BE251" s="213">
        <f>IF(N251="základní",J251,0)</f>
        <v>0</v>
      </c>
      <c r="BF251" s="213">
        <f>IF(N251="snížená",J251,0)</f>
        <v>0</v>
      </c>
      <c r="BG251" s="213">
        <f>IF(N251="zákl. přenesená",J251,0)</f>
        <v>0</v>
      </c>
      <c r="BH251" s="213">
        <f>IF(N251="sníž. přenesená",J251,0)</f>
        <v>0</v>
      </c>
      <c r="BI251" s="213">
        <f>IF(N251="nulová",J251,0)</f>
        <v>0</v>
      </c>
      <c r="BJ251" s="25" t="s">
        <v>25</v>
      </c>
      <c r="BK251" s="213">
        <f>ROUND(I251*H251,2)</f>
        <v>0</v>
      </c>
      <c r="BL251" s="25" t="s">
        <v>546</v>
      </c>
      <c r="BM251" s="25" t="s">
        <v>2817</v>
      </c>
    </row>
    <row r="252" spans="2:51" s="12" customFormat="1" ht="13.5">
      <c r="B252" s="222"/>
      <c r="C252" s="223"/>
      <c r="D252" s="214" t="s">
        <v>276</v>
      </c>
      <c r="E252" s="224" t="s">
        <v>24</v>
      </c>
      <c r="F252" s="225" t="s">
        <v>2818</v>
      </c>
      <c r="G252" s="223"/>
      <c r="H252" s="226">
        <v>16</v>
      </c>
      <c r="I252" s="227"/>
      <c r="J252" s="223"/>
      <c r="K252" s="223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276</v>
      </c>
      <c r="AU252" s="232" t="s">
        <v>25</v>
      </c>
      <c r="AV252" s="12" t="s">
        <v>91</v>
      </c>
      <c r="AW252" s="12" t="s">
        <v>44</v>
      </c>
      <c r="AX252" s="12" t="s">
        <v>25</v>
      </c>
      <c r="AY252" s="232" t="s">
        <v>169</v>
      </c>
    </row>
    <row r="253" spans="2:65" s="1" customFormat="1" ht="25.5" customHeight="1">
      <c r="B253" s="42"/>
      <c r="C253" s="202" t="s">
        <v>932</v>
      </c>
      <c r="D253" s="202" t="s">
        <v>172</v>
      </c>
      <c r="E253" s="203" t="s">
        <v>1603</v>
      </c>
      <c r="F253" s="204" t="s">
        <v>1604</v>
      </c>
      <c r="G253" s="205" t="s">
        <v>545</v>
      </c>
      <c r="H253" s="206">
        <v>4</v>
      </c>
      <c r="I253" s="207"/>
      <c r="J253" s="208">
        <f>ROUND(I253*H253,2)</f>
        <v>0</v>
      </c>
      <c r="K253" s="204" t="s">
        <v>183</v>
      </c>
      <c r="L253" s="62"/>
      <c r="M253" s="209" t="s">
        <v>24</v>
      </c>
      <c r="N253" s="210" t="s">
        <v>52</v>
      </c>
      <c r="O253" s="43"/>
      <c r="P253" s="211">
        <f>O253*H253</f>
        <v>0</v>
      </c>
      <c r="Q253" s="211">
        <v>0</v>
      </c>
      <c r="R253" s="211">
        <f>Q253*H253</f>
        <v>0</v>
      </c>
      <c r="S253" s="211">
        <v>0</v>
      </c>
      <c r="T253" s="212">
        <f>S253*H253</f>
        <v>0</v>
      </c>
      <c r="AR253" s="25" t="s">
        <v>546</v>
      </c>
      <c r="AT253" s="25" t="s">
        <v>172</v>
      </c>
      <c r="AU253" s="25" t="s">
        <v>25</v>
      </c>
      <c r="AY253" s="25" t="s">
        <v>169</v>
      </c>
      <c r="BE253" s="213">
        <f>IF(N253="základní",J253,0)</f>
        <v>0</v>
      </c>
      <c r="BF253" s="213">
        <f>IF(N253="snížená",J253,0)</f>
        <v>0</v>
      </c>
      <c r="BG253" s="213">
        <f>IF(N253="zákl. přenesená",J253,0)</f>
        <v>0</v>
      </c>
      <c r="BH253" s="213">
        <f>IF(N253="sníž. přenesená",J253,0)</f>
        <v>0</v>
      </c>
      <c r="BI253" s="213">
        <f>IF(N253="nulová",J253,0)</f>
        <v>0</v>
      </c>
      <c r="BJ253" s="25" t="s">
        <v>25</v>
      </c>
      <c r="BK253" s="213">
        <f>ROUND(I253*H253,2)</f>
        <v>0</v>
      </c>
      <c r="BL253" s="25" t="s">
        <v>546</v>
      </c>
      <c r="BM253" s="25" t="s">
        <v>2819</v>
      </c>
    </row>
    <row r="254" spans="2:47" s="1" customFormat="1" ht="40.5">
      <c r="B254" s="42"/>
      <c r="C254" s="64"/>
      <c r="D254" s="214" t="s">
        <v>179</v>
      </c>
      <c r="E254" s="64"/>
      <c r="F254" s="215" t="s">
        <v>2807</v>
      </c>
      <c r="G254" s="64"/>
      <c r="H254" s="64"/>
      <c r="I254" s="173"/>
      <c r="J254" s="64"/>
      <c r="K254" s="64"/>
      <c r="L254" s="62"/>
      <c r="M254" s="217"/>
      <c r="N254" s="218"/>
      <c r="O254" s="218"/>
      <c r="P254" s="218"/>
      <c r="Q254" s="218"/>
      <c r="R254" s="218"/>
      <c r="S254" s="218"/>
      <c r="T254" s="219"/>
      <c r="AT254" s="25" t="s">
        <v>179</v>
      </c>
      <c r="AU254" s="25" t="s">
        <v>25</v>
      </c>
    </row>
    <row r="255" spans="2:12" s="1" customFormat="1" ht="6.95" customHeight="1">
      <c r="B255" s="57"/>
      <c r="C255" s="58"/>
      <c r="D255" s="58"/>
      <c r="E255" s="58"/>
      <c r="F255" s="58"/>
      <c r="G255" s="58"/>
      <c r="H255" s="58"/>
      <c r="I255" s="149"/>
      <c r="J255" s="58"/>
      <c r="K255" s="58"/>
      <c r="L255" s="62"/>
    </row>
  </sheetData>
  <sheetProtection algorithmName="SHA-512" hashValue="HjZNInusF4pHmydxAcCY8uyfc1NkZylr764NYRXJmo1Av2ox8UU0txO5nkPmncj4AQosC5cT2rWG3Hmsff1L4Q==" saltValue="FnQ/5gGsHn+oQoeSuRCF60pSDg5VwOJKfn8yIHO4+sZpcBUrgqGtmPSPgNWr6nEV0+nomuy5K1sHJJxtiqLylQ==" spinCount="100000" sheet="1" objects="1" scenarios="1" formatColumns="0" formatRows="0" autoFilter="0"/>
  <autoFilter ref="C96:K254"/>
  <mergeCells count="13">
    <mergeCell ref="E89:H89"/>
    <mergeCell ref="G1:H1"/>
    <mergeCell ref="L2:V2"/>
    <mergeCell ref="E49:H49"/>
    <mergeCell ref="E51:H51"/>
    <mergeCell ref="J55:J56"/>
    <mergeCell ref="E85:H85"/>
    <mergeCell ref="E87:H8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135</v>
      </c>
      <c r="G1" s="414" t="s">
        <v>136</v>
      </c>
      <c r="H1" s="414"/>
      <c r="I1" s="125"/>
      <c r="J1" s="124" t="s">
        <v>137</v>
      </c>
      <c r="K1" s="123" t="s">
        <v>138</v>
      </c>
      <c r="L1" s="124" t="s">
        <v>139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AT2" s="25" t="s">
        <v>125</v>
      </c>
      <c r="AZ2" s="244" t="s">
        <v>2820</v>
      </c>
      <c r="BA2" s="244" t="s">
        <v>24</v>
      </c>
      <c r="BB2" s="244" t="s">
        <v>24</v>
      </c>
      <c r="BC2" s="244" t="s">
        <v>2821</v>
      </c>
      <c r="BD2" s="244" t="s">
        <v>91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91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6" t="str">
        <f>'Rekapitulace stavby'!K6</f>
        <v>Demolice a sanace části budovy T</v>
      </c>
      <c r="F7" s="407"/>
      <c r="G7" s="407"/>
      <c r="H7" s="407"/>
      <c r="I7" s="127"/>
      <c r="J7" s="30"/>
      <c r="K7" s="32"/>
    </row>
    <row r="8" spans="2:11" ht="13.5">
      <c r="B8" s="29"/>
      <c r="C8" s="30"/>
      <c r="D8" s="38" t="s">
        <v>141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6" t="s">
        <v>2145</v>
      </c>
      <c r="F9" s="409"/>
      <c r="G9" s="409"/>
      <c r="H9" s="409"/>
      <c r="I9" s="128"/>
      <c r="J9" s="43"/>
      <c r="K9" s="46"/>
    </row>
    <row r="10" spans="2:11" s="1" customFormat="1" ht="13.5">
      <c r="B10" s="42"/>
      <c r="C10" s="43"/>
      <c r="D10" s="38" t="s">
        <v>254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8" t="s">
        <v>2822</v>
      </c>
      <c r="F11" s="409"/>
      <c r="G11" s="409"/>
      <c r="H11" s="409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21</v>
      </c>
      <c r="E13" s="43"/>
      <c r="F13" s="36" t="s">
        <v>90</v>
      </c>
      <c r="G13" s="43"/>
      <c r="H13" s="43"/>
      <c r="I13" s="129" t="s">
        <v>23</v>
      </c>
      <c r="J13" s="36" t="s">
        <v>24</v>
      </c>
      <c r="K13" s="46"/>
    </row>
    <row r="14" spans="2:11" s="1" customFormat="1" ht="14.45" customHeight="1">
      <c r="B14" s="42"/>
      <c r="C14" s="43"/>
      <c r="D14" s="38" t="s">
        <v>26</v>
      </c>
      <c r="E14" s="43"/>
      <c r="F14" s="36" t="s">
        <v>27</v>
      </c>
      <c r="G14" s="43"/>
      <c r="H14" s="43"/>
      <c r="I14" s="129" t="s">
        <v>28</v>
      </c>
      <c r="J14" s="130" t="str">
        <f>'Rekapitulace stavby'!AN8</f>
        <v>6. 11. 2018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32</v>
      </c>
      <c r="E16" s="43"/>
      <c r="F16" s="43"/>
      <c r="G16" s="43"/>
      <c r="H16" s="43"/>
      <c r="I16" s="129" t="s">
        <v>33</v>
      </c>
      <c r="J16" s="36" t="s">
        <v>34</v>
      </c>
      <c r="K16" s="46"/>
    </row>
    <row r="17" spans="2:11" s="1" customFormat="1" ht="18" customHeight="1">
      <c r="B17" s="42"/>
      <c r="C17" s="43"/>
      <c r="D17" s="43"/>
      <c r="E17" s="36" t="s">
        <v>35</v>
      </c>
      <c r="F17" s="43"/>
      <c r="G17" s="43"/>
      <c r="H17" s="43"/>
      <c r="I17" s="129" t="s">
        <v>36</v>
      </c>
      <c r="J17" s="36" t="s">
        <v>37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38</v>
      </c>
      <c r="E19" s="43"/>
      <c r="F19" s="43"/>
      <c r="G19" s="43"/>
      <c r="H19" s="43"/>
      <c r="I19" s="129" t="s">
        <v>33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36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40</v>
      </c>
      <c r="E22" s="43"/>
      <c r="F22" s="43"/>
      <c r="G22" s="43"/>
      <c r="H22" s="43"/>
      <c r="I22" s="129" t="s">
        <v>33</v>
      </c>
      <c r="J22" s="36" t="s">
        <v>41</v>
      </c>
      <c r="K22" s="46"/>
    </row>
    <row r="23" spans="2:11" s="1" customFormat="1" ht="18" customHeight="1">
      <c r="B23" s="42"/>
      <c r="C23" s="43"/>
      <c r="D23" s="43"/>
      <c r="E23" s="36" t="s">
        <v>42</v>
      </c>
      <c r="F23" s="43"/>
      <c r="G23" s="43"/>
      <c r="H23" s="43"/>
      <c r="I23" s="129" t="s">
        <v>36</v>
      </c>
      <c r="J23" s="36" t="s">
        <v>43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45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0" t="s">
        <v>24</v>
      </c>
      <c r="F26" s="370"/>
      <c r="G26" s="370"/>
      <c r="H26" s="370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47</v>
      </c>
      <c r="E29" s="43"/>
      <c r="F29" s="43"/>
      <c r="G29" s="43"/>
      <c r="H29" s="43"/>
      <c r="I29" s="128"/>
      <c r="J29" s="138">
        <f>ROUND(J91,2)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49</v>
      </c>
      <c r="G31" s="43"/>
      <c r="H31" s="43"/>
      <c r="I31" s="139" t="s">
        <v>48</v>
      </c>
      <c r="J31" s="47" t="s">
        <v>50</v>
      </c>
      <c r="K31" s="46"/>
    </row>
    <row r="32" spans="2:11" s="1" customFormat="1" ht="14.45" customHeight="1">
      <c r="B32" s="42"/>
      <c r="C32" s="43"/>
      <c r="D32" s="50" t="s">
        <v>51</v>
      </c>
      <c r="E32" s="50" t="s">
        <v>52</v>
      </c>
      <c r="F32" s="140">
        <f>ROUND(SUM(BE91:BE170),2)</f>
        <v>0</v>
      </c>
      <c r="G32" s="43"/>
      <c r="H32" s="43"/>
      <c r="I32" s="141">
        <v>0.21</v>
      </c>
      <c r="J32" s="140">
        <f>ROUND(ROUND((SUM(BE91:BE170)),2)*I32,2)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53</v>
      </c>
      <c r="F33" s="140">
        <f>ROUND(SUM(BF91:BF170),2)</f>
        <v>0</v>
      </c>
      <c r="G33" s="43"/>
      <c r="H33" s="43"/>
      <c r="I33" s="141">
        <v>0.15</v>
      </c>
      <c r="J33" s="140">
        <f>ROUND(ROUND((SUM(BF91:BF170)),2)*I33,2)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54</v>
      </c>
      <c r="F34" s="140">
        <f>ROUND(SUM(BG91:BG170),2)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55</v>
      </c>
      <c r="F35" s="140">
        <f>ROUND(SUM(BH91:BH170),2)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56</v>
      </c>
      <c r="F36" s="140">
        <f>ROUND(SUM(BI91:BI170),2)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57</v>
      </c>
      <c r="E38" s="80"/>
      <c r="F38" s="80"/>
      <c r="G38" s="144" t="s">
        <v>58</v>
      </c>
      <c r="H38" s="145" t="s">
        <v>59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143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6" t="str">
        <f>E7</f>
        <v>Demolice a sanace části budovy T</v>
      </c>
      <c r="F47" s="407"/>
      <c r="G47" s="407"/>
      <c r="H47" s="407"/>
      <c r="I47" s="128"/>
      <c r="J47" s="43"/>
      <c r="K47" s="46"/>
    </row>
    <row r="48" spans="2:11" ht="13.5">
      <c r="B48" s="29"/>
      <c r="C48" s="38" t="s">
        <v>141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6" t="s">
        <v>2145</v>
      </c>
      <c r="F49" s="409"/>
      <c r="G49" s="409"/>
      <c r="H49" s="409"/>
      <c r="I49" s="128"/>
      <c r="J49" s="43"/>
      <c r="K49" s="46"/>
    </row>
    <row r="50" spans="2:11" s="1" customFormat="1" ht="14.45" customHeight="1">
      <c r="B50" s="42"/>
      <c r="C50" s="38" t="s">
        <v>254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8" t="str">
        <f>E11</f>
        <v>003 - Ocel. konstrukce - Rampa + Zábradlí</v>
      </c>
      <c r="F51" s="409"/>
      <c r="G51" s="409"/>
      <c r="H51" s="409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26</v>
      </c>
      <c r="D53" s="43"/>
      <c r="E53" s="43"/>
      <c r="F53" s="36" t="str">
        <f>F14</f>
        <v>Ústí nad Labem</v>
      </c>
      <c r="G53" s="43"/>
      <c r="H53" s="43"/>
      <c r="I53" s="129" t="s">
        <v>28</v>
      </c>
      <c r="J53" s="130" t="str">
        <f>IF(J14="","",J14)</f>
        <v>6. 11. 2018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32</v>
      </c>
      <c r="D55" s="43"/>
      <c r="E55" s="43"/>
      <c r="F55" s="36" t="str">
        <f>E17</f>
        <v>Univerzita Jana Evangelisty Purkyně v Ústí n Labem</v>
      </c>
      <c r="G55" s="43"/>
      <c r="H55" s="43"/>
      <c r="I55" s="129" t="s">
        <v>40</v>
      </c>
      <c r="J55" s="370" t="str">
        <f>E23</f>
        <v>Correct BC, s.r.o.</v>
      </c>
      <c r="K55" s="46"/>
    </row>
    <row r="56" spans="2:11" s="1" customFormat="1" ht="14.45" customHeight="1">
      <c r="B56" s="42"/>
      <c r="C56" s="38" t="s">
        <v>38</v>
      </c>
      <c r="D56" s="43"/>
      <c r="E56" s="43"/>
      <c r="F56" s="36" t="str">
        <f>IF(E20="","",E20)</f>
        <v/>
      </c>
      <c r="G56" s="43"/>
      <c r="H56" s="43"/>
      <c r="I56" s="128"/>
      <c r="J56" s="410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144</v>
      </c>
      <c r="D58" s="142"/>
      <c r="E58" s="142"/>
      <c r="F58" s="142"/>
      <c r="G58" s="142"/>
      <c r="H58" s="142"/>
      <c r="I58" s="155"/>
      <c r="J58" s="156" t="s">
        <v>145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146</v>
      </c>
      <c r="D60" s="43"/>
      <c r="E60" s="43"/>
      <c r="F60" s="43"/>
      <c r="G60" s="43"/>
      <c r="H60" s="43"/>
      <c r="I60" s="128"/>
      <c r="J60" s="138">
        <f>J91</f>
        <v>0</v>
      </c>
      <c r="K60" s="46"/>
      <c r="AU60" s="25" t="s">
        <v>147</v>
      </c>
    </row>
    <row r="61" spans="2:11" s="8" customFormat="1" ht="24.95" customHeight="1">
      <c r="B61" s="159"/>
      <c r="C61" s="160"/>
      <c r="D61" s="161" t="s">
        <v>256</v>
      </c>
      <c r="E61" s="162"/>
      <c r="F61" s="162"/>
      <c r="G61" s="162"/>
      <c r="H61" s="162"/>
      <c r="I61" s="163"/>
      <c r="J61" s="164">
        <f>J92</f>
        <v>0</v>
      </c>
      <c r="K61" s="165"/>
    </row>
    <row r="62" spans="2:11" s="9" customFormat="1" ht="19.9" customHeight="1">
      <c r="B62" s="166"/>
      <c r="C62" s="167"/>
      <c r="D62" s="168" t="s">
        <v>258</v>
      </c>
      <c r="E62" s="169"/>
      <c r="F62" s="169"/>
      <c r="G62" s="169"/>
      <c r="H62" s="169"/>
      <c r="I62" s="170"/>
      <c r="J62" s="171">
        <f>J93</f>
        <v>0</v>
      </c>
      <c r="K62" s="172"/>
    </row>
    <row r="63" spans="2:11" s="9" customFormat="1" ht="19.9" customHeight="1">
      <c r="B63" s="166"/>
      <c r="C63" s="167"/>
      <c r="D63" s="168" t="s">
        <v>590</v>
      </c>
      <c r="E63" s="169"/>
      <c r="F63" s="169"/>
      <c r="G63" s="169"/>
      <c r="H63" s="169"/>
      <c r="I63" s="170"/>
      <c r="J63" s="171">
        <f>J111</f>
        <v>0</v>
      </c>
      <c r="K63" s="172"/>
    </row>
    <row r="64" spans="2:11" s="8" customFormat="1" ht="24.95" customHeight="1">
      <c r="B64" s="159"/>
      <c r="C64" s="160"/>
      <c r="D64" s="161" t="s">
        <v>260</v>
      </c>
      <c r="E64" s="162"/>
      <c r="F64" s="162"/>
      <c r="G64" s="162"/>
      <c r="H64" s="162"/>
      <c r="I64" s="163"/>
      <c r="J64" s="164">
        <f>J113</f>
        <v>0</v>
      </c>
      <c r="K64" s="165"/>
    </row>
    <row r="65" spans="2:11" s="9" customFormat="1" ht="19.9" customHeight="1">
      <c r="B65" s="166"/>
      <c r="C65" s="167"/>
      <c r="D65" s="168" t="s">
        <v>265</v>
      </c>
      <c r="E65" s="169"/>
      <c r="F65" s="169"/>
      <c r="G65" s="169"/>
      <c r="H65" s="169"/>
      <c r="I65" s="170"/>
      <c r="J65" s="171">
        <f>J114</f>
        <v>0</v>
      </c>
      <c r="K65" s="172"/>
    </row>
    <row r="66" spans="2:11" s="9" customFormat="1" ht="19.9" customHeight="1">
      <c r="B66" s="166"/>
      <c r="C66" s="167"/>
      <c r="D66" s="168" t="s">
        <v>266</v>
      </c>
      <c r="E66" s="169"/>
      <c r="F66" s="169"/>
      <c r="G66" s="169"/>
      <c r="H66" s="169"/>
      <c r="I66" s="170"/>
      <c r="J66" s="171">
        <f>J117</f>
        <v>0</v>
      </c>
      <c r="K66" s="172"/>
    </row>
    <row r="67" spans="2:11" s="9" customFormat="1" ht="19.9" customHeight="1">
      <c r="B67" s="166"/>
      <c r="C67" s="167"/>
      <c r="D67" s="168" t="s">
        <v>595</v>
      </c>
      <c r="E67" s="169"/>
      <c r="F67" s="169"/>
      <c r="G67" s="169"/>
      <c r="H67" s="169"/>
      <c r="I67" s="170"/>
      <c r="J67" s="171">
        <f>J142</f>
        <v>0</v>
      </c>
      <c r="K67" s="172"/>
    </row>
    <row r="68" spans="2:11" s="9" customFormat="1" ht="19.9" customHeight="1">
      <c r="B68" s="166"/>
      <c r="C68" s="167"/>
      <c r="D68" s="168" t="s">
        <v>597</v>
      </c>
      <c r="E68" s="169"/>
      <c r="F68" s="169"/>
      <c r="G68" s="169"/>
      <c r="H68" s="169"/>
      <c r="I68" s="170"/>
      <c r="J68" s="171">
        <f>J151</f>
        <v>0</v>
      </c>
      <c r="K68" s="172"/>
    </row>
    <row r="69" spans="2:11" s="8" customFormat="1" ht="24.95" customHeight="1">
      <c r="B69" s="159"/>
      <c r="C69" s="160"/>
      <c r="D69" s="161" t="s">
        <v>269</v>
      </c>
      <c r="E69" s="162"/>
      <c r="F69" s="162"/>
      <c r="G69" s="162"/>
      <c r="H69" s="162"/>
      <c r="I69" s="163"/>
      <c r="J69" s="164">
        <f>J168</f>
        <v>0</v>
      </c>
      <c r="K69" s="165"/>
    </row>
    <row r="70" spans="2:11" s="1" customFormat="1" ht="21.75" customHeight="1">
      <c r="B70" s="42"/>
      <c r="C70" s="43"/>
      <c r="D70" s="43"/>
      <c r="E70" s="43"/>
      <c r="F70" s="43"/>
      <c r="G70" s="43"/>
      <c r="H70" s="43"/>
      <c r="I70" s="128"/>
      <c r="J70" s="43"/>
      <c r="K70" s="46"/>
    </row>
    <row r="71" spans="2:11" s="1" customFormat="1" ht="6.95" customHeight="1">
      <c r="B71" s="57"/>
      <c r="C71" s="58"/>
      <c r="D71" s="58"/>
      <c r="E71" s="58"/>
      <c r="F71" s="58"/>
      <c r="G71" s="58"/>
      <c r="H71" s="58"/>
      <c r="I71" s="149"/>
      <c r="J71" s="58"/>
      <c r="K71" s="59"/>
    </row>
    <row r="75" spans="2:12" s="1" customFormat="1" ht="6.95" customHeight="1">
      <c r="B75" s="60"/>
      <c r="C75" s="61"/>
      <c r="D75" s="61"/>
      <c r="E75" s="61"/>
      <c r="F75" s="61"/>
      <c r="G75" s="61"/>
      <c r="H75" s="61"/>
      <c r="I75" s="152"/>
      <c r="J75" s="61"/>
      <c r="K75" s="61"/>
      <c r="L75" s="62"/>
    </row>
    <row r="76" spans="2:12" s="1" customFormat="1" ht="36.95" customHeight="1">
      <c r="B76" s="42"/>
      <c r="C76" s="63" t="s">
        <v>153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14.45" customHeight="1">
      <c r="B78" s="42"/>
      <c r="C78" s="66" t="s">
        <v>18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6.5" customHeight="1">
      <c r="B79" s="42"/>
      <c r="C79" s="64"/>
      <c r="D79" s="64"/>
      <c r="E79" s="411" t="str">
        <f>E7</f>
        <v>Demolice a sanace části budovy T</v>
      </c>
      <c r="F79" s="412"/>
      <c r="G79" s="412"/>
      <c r="H79" s="412"/>
      <c r="I79" s="173"/>
      <c r="J79" s="64"/>
      <c r="K79" s="64"/>
      <c r="L79" s="62"/>
    </row>
    <row r="80" spans="2:12" ht="13.5">
      <c r="B80" s="29"/>
      <c r="C80" s="66" t="s">
        <v>141</v>
      </c>
      <c r="D80" s="220"/>
      <c r="E80" s="220"/>
      <c r="F80" s="220"/>
      <c r="G80" s="220"/>
      <c r="H80" s="220"/>
      <c r="J80" s="220"/>
      <c r="K80" s="220"/>
      <c r="L80" s="221"/>
    </row>
    <row r="81" spans="2:12" s="1" customFormat="1" ht="16.5" customHeight="1">
      <c r="B81" s="42"/>
      <c r="C81" s="64"/>
      <c r="D81" s="64"/>
      <c r="E81" s="411" t="s">
        <v>2145</v>
      </c>
      <c r="F81" s="413"/>
      <c r="G81" s="413"/>
      <c r="H81" s="413"/>
      <c r="I81" s="173"/>
      <c r="J81" s="64"/>
      <c r="K81" s="64"/>
      <c r="L81" s="62"/>
    </row>
    <row r="82" spans="2:12" s="1" customFormat="1" ht="14.45" customHeight="1">
      <c r="B82" s="42"/>
      <c r="C82" s="66" t="s">
        <v>254</v>
      </c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7.25" customHeight="1">
      <c r="B83" s="42"/>
      <c r="C83" s="64"/>
      <c r="D83" s="64"/>
      <c r="E83" s="381" t="str">
        <f>E11</f>
        <v>003 - Ocel. konstrukce - Rampa + Zábradlí</v>
      </c>
      <c r="F83" s="413"/>
      <c r="G83" s="413"/>
      <c r="H83" s="413"/>
      <c r="I83" s="173"/>
      <c r="J83" s="64"/>
      <c r="K83" s="64"/>
      <c r="L83" s="62"/>
    </row>
    <row r="84" spans="2:12" s="1" customFormat="1" ht="6.9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8" customHeight="1">
      <c r="B85" s="42"/>
      <c r="C85" s="66" t="s">
        <v>26</v>
      </c>
      <c r="D85" s="64"/>
      <c r="E85" s="64"/>
      <c r="F85" s="174" t="str">
        <f>F14</f>
        <v>Ústí nad Labem</v>
      </c>
      <c r="G85" s="64"/>
      <c r="H85" s="64"/>
      <c r="I85" s="175" t="s">
        <v>28</v>
      </c>
      <c r="J85" s="74" t="str">
        <f>IF(J14="","",J14)</f>
        <v>6. 11. 2018</v>
      </c>
      <c r="K85" s="64"/>
      <c r="L85" s="62"/>
    </row>
    <row r="86" spans="2:12" s="1" customFormat="1" ht="6.9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12" s="1" customFormat="1" ht="13.5">
      <c r="B87" s="42"/>
      <c r="C87" s="66" t="s">
        <v>32</v>
      </c>
      <c r="D87" s="64"/>
      <c r="E87" s="64"/>
      <c r="F87" s="174" t="str">
        <f>E17</f>
        <v>Univerzita Jana Evangelisty Purkyně v Ústí n Labem</v>
      </c>
      <c r="G87" s="64"/>
      <c r="H87" s="64"/>
      <c r="I87" s="175" t="s">
        <v>40</v>
      </c>
      <c r="J87" s="174" t="str">
        <f>E23</f>
        <v>Correct BC, s.r.o.</v>
      </c>
      <c r="K87" s="64"/>
      <c r="L87" s="62"/>
    </row>
    <row r="88" spans="2:12" s="1" customFormat="1" ht="14.45" customHeight="1">
      <c r="B88" s="42"/>
      <c r="C88" s="66" t="s">
        <v>38</v>
      </c>
      <c r="D88" s="64"/>
      <c r="E88" s="64"/>
      <c r="F88" s="174" t="str">
        <f>IF(E20="","",E20)</f>
        <v/>
      </c>
      <c r="G88" s="64"/>
      <c r="H88" s="64"/>
      <c r="I88" s="173"/>
      <c r="J88" s="64"/>
      <c r="K88" s="64"/>
      <c r="L88" s="62"/>
    </row>
    <row r="89" spans="2:12" s="1" customFormat="1" ht="10.35" customHeight="1">
      <c r="B89" s="42"/>
      <c r="C89" s="64"/>
      <c r="D89" s="64"/>
      <c r="E89" s="64"/>
      <c r="F89" s="64"/>
      <c r="G89" s="64"/>
      <c r="H89" s="64"/>
      <c r="I89" s="173"/>
      <c r="J89" s="64"/>
      <c r="K89" s="64"/>
      <c r="L89" s="62"/>
    </row>
    <row r="90" spans="2:20" s="10" customFormat="1" ht="29.25" customHeight="1">
      <c r="B90" s="176"/>
      <c r="C90" s="177" t="s">
        <v>154</v>
      </c>
      <c r="D90" s="178" t="s">
        <v>66</v>
      </c>
      <c r="E90" s="178" t="s">
        <v>62</v>
      </c>
      <c r="F90" s="178" t="s">
        <v>155</v>
      </c>
      <c r="G90" s="178" t="s">
        <v>156</v>
      </c>
      <c r="H90" s="178" t="s">
        <v>157</v>
      </c>
      <c r="I90" s="179" t="s">
        <v>158</v>
      </c>
      <c r="J90" s="178" t="s">
        <v>145</v>
      </c>
      <c r="K90" s="180" t="s">
        <v>159</v>
      </c>
      <c r="L90" s="181"/>
      <c r="M90" s="82" t="s">
        <v>160</v>
      </c>
      <c r="N90" s="83" t="s">
        <v>51</v>
      </c>
      <c r="O90" s="83" t="s">
        <v>161</v>
      </c>
      <c r="P90" s="83" t="s">
        <v>162</v>
      </c>
      <c r="Q90" s="83" t="s">
        <v>163</v>
      </c>
      <c r="R90" s="83" t="s">
        <v>164</v>
      </c>
      <c r="S90" s="83" t="s">
        <v>165</v>
      </c>
      <c r="T90" s="84" t="s">
        <v>166</v>
      </c>
    </row>
    <row r="91" spans="2:63" s="1" customFormat="1" ht="29.25" customHeight="1">
      <c r="B91" s="42"/>
      <c r="C91" s="88" t="s">
        <v>146</v>
      </c>
      <c r="D91" s="64"/>
      <c r="E91" s="64"/>
      <c r="F91" s="64"/>
      <c r="G91" s="64"/>
      <c r="H91" s="64"/>
      <c r="I91" s="173"/>
      <c r="J91" s="182">
        <f>BK91</f>
        <v>0</v>
      </c>
      <c r="K91" s="64"/>
      <c r="L91" s="62"/>
      <c r="M91" s="85"/>
      <c r="N91" s="86"/>
      <c r="O91" s="86"/>
      <c r="P91" s="183">
        <f>P92+P113+P168</f>
        <v>0</v>
      </c>
      <c r="Q91" s="86"/>
      <c r="R91" s="183">
        <f>R92+R113+R168</f>
        <v>6.909605110000001</v>
      </c>
      <c r="S91" s="86"/>
      <c r="T91" s="184">
        <f>T92+T113+T168</f>
        <v>0</v>
      </c>
      <c r="AT91" s="25" t="s">
        <v>80</v>
      </c>
      <c r="AU91" s="25" t="s">
        <v>147</v>
      </c>
      <c r="BK91" s="185">
        <f>BK92+BK113+BK168</f>
        <v>0</v>
      </c>
    </row>
    <row r="92" spans="2:63" s="11" customFormat="1" ht="37.35" customHeight="1">
      <c r="B92" s="186"/>
      <c r="C92" s="187"/>
      <c r="D92" s="188" t="s">
        <v>80</v>
      </c>
      <c r="E92" s="189" t="s">
        <v>270</v>
      </c>
      <c r="F92" s="189" t="s">
        <v>271</v>
      </c>
      <c r="G92" s="187"/>
      <c r="H92" s="187"/>
      <c r="I92" s="190"/>
      <c r="J92" s="191">
        <f>BK92</f>
        <v>0</v>
      </c>
      <c r="K92" s="187"/>
      <c r="L92" s="192"/>
      <c r="M92" s="193"/>
      <c r="N92" s="194"/>
      <c r="O92" s="194"/>
      <c r="P92" s="195">
        <f>P93+P111</f>
        <v>0</v>
      </c>
      <c r="Q92" s="194"/>
      <c r="R92" s="195">
        <f>R93+R111</f>
        <v>6.627581440000001</v>
      </c>
      <c r="S92" s="194"/>
      <c r="T92" s="196">
        <f>T93+T111</f>
        <v>0</v>
      </c>
      <c r="AR92" s="197" t="s">
        <v>25</v>
      </c>
      <c r="AT92" s="198" t="s">
        <v>80</v>
      </c>
      <c r="AU92" s="198" t="s">
        <v>81</v>
      </c>
      <c r="AY92" s="197" t="s">
        <v>169</v>
      </c>
      <c r="BK92" s="199">
        <f>BK93+BK111</f>
        <v>0</v>
      </c>
    </row>
    <row r="93" spans="2:63" s="11" customFormat="1" ht="19.9" customHeight="1">
      <c r="B93" s="186"/>
      <c r="C93" s="187"/>
      <c r="D93" s="188" t="s">
        <v>80</v>
      </c>
      <c r="E93" s="200" t="s">
        <v>216</v>
      </c>
      <c r="F93" s="200" t="s">
        <v>288</v>
      </c>
      <c r="G93" s="187"/>
      <c r="H93" s="187"/>
      <c r="I93" s="190"/>
      <c r="J93" s="201">
        <f>BK93</f>
        <v>0</v>
      </c>
      <c r="K93" s="187"/>
      <c r="L93" s="192"/>
      <c r="M93" s="193"/>
      <c r="N93" s="194"/>
      <c r="O93" s="194"/>
      <c r="P93" s="195">
        <f>SUM(P94:P110)</f>
        <v>0</v>
      </c>
      <c r="Q93" s="194"/>
      <c r="R93" s="195">
        <f>SUM(R94:R110)</f>
        <v>6.627581440000001</v>
      </c>
      <c r="S93" s="194"/>
      <c r="T93" s="196">
        <f>SUM(T94:T110)</f>
        <v>0</v>
      </c>
      <c r="AR93" s="197" t="s">
        <v>25</v>
      </c>
      <c r="AT93" s="198" t="s">
        <v>80</v>
      </c>
      <c r="AU93" s="198" t="s">
        <v>25</v>
      </c>
      <c r="AY93" s="197" t="s">
        <v>169</v>
      </c>
      <c r="BK93" s="199">
        <f>SUM(BK94:BK110)</f>
        <v>0</v>
      </c>
    </row>
    <row r="94" spans="2:65" s="1" customFormat="1" ht="25.5" customHeight="1">
      <c r="B94" s="42"/>
      <c r="C94" s="202" t="s">
        <v>25</v>
      </c>
      <c r="D94" s="202" t="s">
        <v>172</v>
      </c>
      <c r="E94" s="203" t="s">
        <v>817</v>
      </c>
      <c r="F94" s="204" t="s">
        <v>818</v>
      </c>
      <c r="G94" s="205" t="s">
        <v>196</v>
      </c>
      <c r="H94" s="206">
        <v>440.864</v>
      </c>
      <c r="I94" s="207"/>
      <c r="J94" s="208">
        <f>ROUND(I94*H94,2)</f>
        <v>0</v>
      </c>
      <c r="K94" s="204" t="s">
        <v>183</v>
      </c>
      <c r="L94" s="62"/>
      <c r="M94" s="209" t="s">
        <v>24</v>
      </c>
      <c r="N94" s="210" t="s">
        <v>52</v>
      </c>
      <c r="O94" s="43"/>
      <c r="P94" s="211">
        <f>O94*H94</f>
        <v>0</v>
      </c>
      <c r="Q94" s="211">
        <v>0.00021</v>
      </c>
      <c r="R94" s="211">
        <f>Q94*H94</f>
        <v>0.09258144</v>
      </c>
      <c r="S94" s="211">
        <v>0</v>
      </c>
      <c r="T94" s="212">
        <f>S94*H94</f>
        <v>0</v>
      </c>
      <c r="AR94" s="25" t="s">
        <v>193</v>
      </c>
      <c r="AT94" s="25" t="s">
        <v>172</v>
      </c>
      <c r="AU94" s="25" t="s">
        <v>91</v>
      </c>
      <c r="AY94" s="25" t="s">
        <v>169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25</v>
      </c>
      <c r="BK94" s="213">
        <f>ROUND(I94*H94,2)</f>
        <v>0</v>
      </c>
      <c r="BL94" s="25" t="s">
        <v>193</v>
      </c>
      <c r="BM94" s="25" t="s">
        <v>2823</v>
      </c>
    </row>
    <row r="95" spans="2:51" s="12" customFormat="1" ht="13.5">
      <c r="B95" s="222"/>
      <c r="C95" s="223"/>
      <c r="D95" s="214" t="s">
        <v>276</v>
      </c>
      <c r="E95" s="224" t="s">
        <v>24</v>
      </c>
      <c r="F95" s="225" t="s">
        <v>2824</v>
      </c>
      <c r="G95" s="223"/>
      <c r="H95" s="226">
        <v>440.864</v>
      </c>
      <c r="I95" s="227"/>
      <c r="J95" s="223"/>
      <c r="K95" s="223"/>
      <c r="L95" s="228"/>
      <c r="M95" s="229"/>
      <c r="N95" s="230"/>
      <c r="O95" s="230"/>
      <c r="P95" s="230"/>
      <c r="Q95" s="230"/>
      <c r="R95" s="230"/>
      <c r="S95" s="230"/>
      <c r="T95" s="231"/>
      <c r="AT95" s="232" t="s">
        <v>276</v>
      </c>
      <c r="AU95" s="232" t="s">
        <v>91</v>
      </c>
      <c r="AV95" s="12" t="s">
        <v>91</v>
      </c>
      <c r="AW95" s="12" t="s">
        <v>44</v>
      </c>
      <c r="AX95" s="12" t="s">
        <v>25</v>
      </c>
      <c r="AY95" s="232" t="s">
        <v>169</v>
      </c>
    </row>
    <row r="96" spans="2:65" s="1" customFormat="1" ht="25.5" customHeight="1">
      <c r="B96" s="42"/>
      <c r="C96" s="202" t="s">
        <v>91</v>
      </c>
      <c r="D96" s="202" t="s">
        <v>172</v>
      </c>
      <c r="E96" s="203" t="s">
        <v>2825</v>
      </c>
      <c r="F96" s="204" t="s">
        <v>2826</v>
      </c>
      <c r="G96" s="205" t="s">
        <v>357</v>
      </c>
      <c r="H96" s="206">
        <v>0.718</v>
      </c>
      <c r="I96" s="207"/>
      <c r="J96" s="208">
        <f>ROUND(I96*H96,2)</f>
        <v>0</v>
      </c>
      <c r="K96" s="204" t="s">
        <v>183</v>
      </c>
      <c r="L96" s="62"/>
      <c r="M96" s="209" t="s">
        <v>24</v>
      </c>
      <c r="N96" s="210" t="s">
        <v>52</v>
      </c>
      <c r="O96" s="43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25" t="s">
        <v>193</v>
      </c>
      <c r="AT96" s="25" t="s">
        <v>172</v>
      </c>
      <c r="AU96" s="25" t="s">
        <v>91</v>
      </c>
      <c r="AY96" s="25" t="s">
        <v>169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25</v>
      </c>
      <c r="BK96" s="213">
        <f>ROUND(I96*H96,2)</f>
        <v>0</v>
      </c>
      <c r="BL96" s="25" t="s">
        <v>193</v>
      </c>
      <c r="BM96" s="25" t="s">
        <v>2827</v>
      </c>
    </row>
    <row r="97" spans="2:51" s="12" customFormat="1" ht="13.5">
      <c r="B97" s="222"/>
      <c r="C97" s="223"/>
      <c r="D97" s="214" t="s">
        <v>276</v>
      </c>
      <c r="E97" s="224" t="s">
        <v>24</v>
      </c>
      <c r="F97" s="225" t="s">
        <v>2828</v>
      </c>
      <c r="G97" s="223"/>
      <c r="H97" s="226">
        <v>0.718</v>
      </c>
      <c r="I97" s="227"/>
      <c r="J97" s="223"/>
      <c r="K97" s="223"/>
      <c r="L97" s="228"/>
      <c r="M97" s="229"/>
      <c r="N97" s="230"/>
      <c r="O97" s="230"/>
      <c r="P97" s="230"/>
      <c r="Q97" s="230"/>
      <c r="R97" s="230"/>
      <c r="S97" s="230"/>
      <c r="T97" s="231"/>
      <c r="AT97" s="232" t="s">
        <v>276</v>
      </c>
      <c r="AU97" s="232" t="s">
        <v>91</v>
      </c>
      <c r="AV97" s="12" t="s">
        <v>91</v>
      </c>
      <c r="AW97" s="12" t="s">
        <v>44</v>
      </c>
      <c r="AX97" s="12" t="s">
        <v>25</v>
      </c>
      <c r="AY97" s="232" t="s">
        <v>169</v>
      </c>
    </row>
    <row r="98" spans="2:65" s="1" customFormat="1" ht="16.5" customHeight="1">
      <c r="B98" s="42"/>
      <c r="C98" s="245" t="s">
        <v>103</v>
      </c>
      <c r="D98" s="245" t="s">
        <v>620</v>
      </c>
      <c r="E98" s="246" t="s">
        <v>2829</v>
      </c>
      <c r="F98" s="247" t="s">
        <v>2830</v>
      </c>
      <c r="G98" s="248" t="s">
        <v>175</v>
      </c>
      <c r="H98" s="249">
        <v>2</v>
      </c>
      <c r="I98" s="250"/>
      <c r="J98" s="251">
        <f>ROUND(I98*H98,2)</f>
        <v>0</v>
      </c>
      <c r="K98" s="247" t="s">
        <v>24</v>
      </c>
      <c r="L98" s="252"/>
      <c r="M98" s="253" t="s">
        <v>24</v>
      </c>
      <c r="N98" s="254" t="s">
        <v>52</v>
      </c>
      <c r="O98" s="43"/>
      <c r="P98" s="211">
        <f>O98*H98</f>
        <v>0</v>
      </c>
      <c r="Q98" s="211">
        <v>1</v>
      </c>
      <c r="R98" s="211">
        <f>Q98*H98</f>
        <v>2</v>
      </c>
      <c r="S98" s="211">
        <v>0</v>
      </c>
      <c r="T98" s="212">
        <f>S98*H98</f>
        <v>0</v>
      </c>
      <c r="AR98" s="25" t="s">
        <v>211</v>
      </c>
      <c r="AT98" s="25" t="s">
        <v>620</v>
      </c>
      <c r="AU98" s="25" t="s">
        <v>91</v>
      </c>
      <c r="AY98" s="25" t="s">
        <v>169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25</v>
      </c>
      <c r="BK98" s="213">
        <f>ROUND(I98*H98,2)</f>
        <v>0</v>
      </c>
      <c r="BL98" s="25" t="s">
        <v>193</v>
      </c>
      <c r="BM98" s="25" t="s">
        <v>2831</v>
      </c>
    </row>
    <row r="99" spans="2:65" s="1" customFormat="1" ht="16.5" customHeight="1">
      <c r="B99" s="42"/>
      <c r="C99" s="245" t="s">
        <v>193</v>
      </c>
      <c r="D99" s="245" t="s">
        <v>620</v>
      </c>
      <c r="E99" s="246" t="s">
        <v>2832</v>
      </c>
      <c r="F99" s="247" t="s">
        <v>2833</v>
      </c>
      <c r="G99" s="248" t="s">
        <v>175</v>
      </c>
      <c r="H99" s="249">
        <v>4</v>
      </c>
      <c r="I99" s="250"/>
      <c r="J99" s="251">
        <f>ROUND(I99*H99,2)</f>
        <v>0</v>
      </c>
      <c r="K99" s="247" t="s">
        <v>24</v>
      </c>
      <c r="L99" s="252"/>
      <c r="M99" s="253" t="s">
        <v>24</v>
      </c>
      <c r="N99" s="254" t="s">
        <v>52</v>
      </c>
      <c r="O99" s="43"/>
      <c r="P99" s="211">
        <f>O99*H99</f>
        <v>0</v>
      </c>
      <c r="Q99" s="211">
        <v>1</v>
      </c>
      <c r="R99" s="211">
        <f>Q99*H99</f>
        <v>4</v>
      </c>
      <c r="S99" s="211">
        <v>0</v>
      </c>
      <c r="T99" s="212">
        <f>S99*H99</f>
        <v>0</v>
      </c>
      <c r="AR99" s="25" t="s">
        <v>211</v>
      </c>
      <c r="AT99" s="25" t="s">
        <v>620</v>
      </c>
      <c r="AU99" s="25" t="s">
        <v>91</v>
      </c>
      <c r="AY99" s="25" t="s">
        <v>169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25</v>
      </c>
      <c r="BK99" s="213">
        <f>ROUND(I99*H99,2)</f>
        <v>0</v>
      </c>
      <c r="BL99" s="25" t="s">
        <v>193</v>
      </c>
      <c r="BM99" s="25" t="s">
        <v>2834</v>
      </c>
    </row>
    <row r="100" spans="2:65" s="1" customFormat="1" ht="16.5" customHeight="1">
      <c r="B100" s="42"/>
      <c r="C100" s="245" t="s">
        <v>168</v>
      </c>
      <c r="D100" s="245" t="s">
        <v>620</v>
      </c>
      <c r="E100" s="246" t="s">
        <v>2835</v>
      </c>
      <c r="F100" s="247" t="s">
        <v>2836</v>
      </c>
      <c r="G100" s="248" t="s">
        <v>357</v>
      </c>
      <c r="H100" s="249">
        <v>0.137</v>
      </c>
      <c r="I100" s="250"/>
      <c r="J100" s="251">
        <f>ROUND(I100*H100,2)</f>
        <v>0</v>
      </c>
      <c r="K100" s="247" t="s">
        <v>24</v>
      </c>
      <c r="L100" s="252"/>
      <c r="M100" s="253" t="s">
        <v>24</v>
      </c>
      <c r="N100" s="254" t="s">
        <v>52</v>
      </c>
      <c r="O100" s="43"/>
      <c r="P100" s="211">
        <f>O100*H100</f>
        <v>0</v>
      </c>
      <c r="Q100" s="211">
        <v>1</v>
      </c>
      <c r="R100" s="211">
        <f>Q100*H100</f>
        <v>0.137</v>
      </c>
      <c r="S100" s="211">
        <v>0</v>
      </c>
      <c r="T100" s="212">
        <f>S100*H100</f>
        <v>0</v>
      </c>
      <c r="AR100" s="25" t="s">
        <v>211</v>
      </c>
      <c r="AT100" s="25" t="s">
        <v>620</v>
      </c>
      <c r="AU100" s="25" t="s">
        <v>91</v>
      </c>
      <c r="AY100" s="25" t="s">
        <v>169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25</v>
      </c>
      <c r="BK100" s="213">
        <f>ROUND(I100*H100,2)</f>
        <v>0</v>
      </c>
      <c r="BL100" s="25" t="s">
        <v>193</v>
      </c>
      <c r="BM100" s="25" t="s">
        <v>2837</v>
      </c>
    </row>
    <row r="101" spans="2:47" s="1" customFormat="1" ht="27">
      <c r="B101" s="42"/>
      <c r="C101" s="64"/>
      <c r="D101" s="214" t="s">
        <v>179</v>
      </c>
      <c r="E101" s="64"/>
      <c r="F101" s="215" t="s">
        <v>2838</v>
      </c>
      <c r="G101" s="64"/>
      <c r="H101" s="64"/>
      <c r="I101" s="173"/>
      <c r="J101" s="64"/>
      <c r="K101" s="64"/>
      <c r="L101" s="62"/>
      <c r="M101" s="216"/>
      <c r="N101" s="43"/>
      <c r="O101" s="43"/>
      <c r="P101" s="43"/>
      <c r="Q101" s="43"/>
      <c r="R101" s="43"/>
      <c r="S101" s="43"/>
      <c r="T101" s="79"/>
      <c r="AT101" s="25" t="s">
        <v>179</v>
      </c>
      <c r="AU101" s="25" t="s">
        <v>91</v>
      </c>
    </row>
    <row r="102" spans="2:51" s="12" customFormat="1" ht="13.5">
      <c r="B102" s="222"/>
      <c r="C102" s="223"/>
      <c r="D102" s="214" t="s">
        <v>276</v>
      </c>
      <c r="E102" s="224" t="s">
        <v>24</v>
      </c>
      <c r="F102" s="225" t="s">
        <v>2839</v>
      </c>
      <c r="G102" s="223"/>
      <c r="H102" s="226">
        <v>0.137</v>
      </c>
      <c r="I102" s="227"/>
      <c r="J102" s="223"/>
      <c r="K102" s="223"/>
      <c r="L102" s="228"/>
      <c r="M102" s="229"/>
      <c r="N102" s="230"/>
      <c r="O102" s="230"/>
      <c r="P102" s="230"/>
      <c r="Q102" s="230"/>
      <c r="R102" s="230"/>
      <c r="S102" s="230"/>
      <c r="T102" s="231"/>
      <c r="AT102" s="232" t="s">
        <v>276</v>
      </c>
      <c r="AU102" s="232" t="s">
        <v>91</v>
      </c>
      <c r="AV102" s="12" t="s">
        <v>91</v>
      </c>
      <c r="AW102" s="12" t="s">
        <v>44</v>
      </c>
      <c r="AX102" s="12" t="s">
        <v>25</v>
      </c>
      <c r="AY102" s="232" t="s">
        <v>169</v>
      </c>
    </row>
    <row r="103" spans="2:65" s="1" customFormat="1" ht="16.5" customHeight="1">
      <c r="B103" s="42"/>
      <c r="C103" s="245" t="s">
        <v>202</v>
      </c>
      <c r="D103" s="245" t="s">
        <v>620</v>
      </c>
      <c r="E103" s="246" t="s">
        <v>2840</v>
      </c>
      <c r="F103" s="247" t="s">
        <v>2841</v>
      </c>
      <c r="G103" s="248" t="s">
        <v>357</v>
      </c>
      <c r="H103" s="249">
        <v>0.11</v>
      </c>
      <c r="I103" s="250"/>
      <c r="J103" s="251">
        <f>ROUND(I103*H103,2)</f>
        <v>0</v>
      </c>
      <c r="K103" s="247" t="s">
        <v>183</v>
      </c>
      <c r="L103" s="252"/>
      <c r="M103" s="253" t="s">
        <v>24</v>
      </c>
      <c r="N103" s="254" t="s">
        <v>52</v>
      </c>
      <c r="O103" s="43"/>
      <c r="P103" s="211">
        <f>O103*H103</f>
        <v>0</v>
      </c>
      <c r="Q103" s="211">
        <v>1</v>
      </c>
      <c r="R103" s="211">
        <f>Q103*H103</f>
        <v>0.11</v>
      </c>
      <c r="S103" s="211">
        <v>0</v>
      </c>
      <c r="T103" s="212">
        <f>S103*H103</f>
        <v>0</v>
      </c>
      <c r="AR103" s="25" t="s">
        <v>211</v>
      </c>
      <c r="AT103" s="25" t="s">
        <v>620</v>
      </c>
      <c r="AU103" s="25" t="s">
        <v>91</v>
      </c>
      <c r="AY103" s="25" t="s">
        <v>169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25</v>
      </c>
      <c r="BK103" s="213">
        <f>ROUND(I103*H103,2)</f>
        <v>0</v>
      </c>
      <c r="BL103" s="25" t="s">
        <v>193</v>
      </c>
      <c r="BM103" s="25" t="s">
        <v>2842</v>
      </c>
    </row>
    <row r="104" spans="2:47" s="1" customFormat="1" ht="27">
      <c r="B104" s="42"/>
      <c r="C104" s="64"/>
      <c r="D104" s="214" t="s">
        <v>179</v>
      </c>
      <c r="E104" s="64"/>
      <c r="F104" s="215" t="s">
        <v>2843</v>
      </c>
      <c r="G104" s="64"/>
      <c r="H104" s="64"/>
      <c r="I104" s="173"/>
      <c r="J104" s="64"/>
      <c r="K104" s="64"/>
      <c r="L104" s="62"/>
      <c r="M104" s="216"/>
      <c r="N104" s="43"/>
      <c r="O104" s="43"/>
      <c r="P104" s="43"/>
      <c r="Q104" s="43"/>
      <c r="R104" s="43"/>
      <c r="S104" s="43"/>
      <c r="T104" s="79"/>
      <c r="AT104" s="25" t="s">
        <v>179</v>
      </c>
      <c r="AU104" s="25" t="s">
        <v>91</v>
      </c>
    </row>
    <row r="105" spans="2:51" s="12" customFormat="1" ht="13.5">
      <c r="B105" s="222"/>
      <c r="C105" s="223"/>
      <c r="D105" s="214" t="s">
        <v>276</v>
      </c>
      <c r="E105" s="224" t="s">
        <v>24</v>
      </c>
      <c r="F105" s="225" t="s">
        <v>2844</v>
      </c>
      <c r="G105" s="223"/>
      <c r="H105" s="226">
        <v>0.11</v>
      </c>
      <c r="I105" s="227"/>
      <c r="J105" s="223"/>
      <c r="K105" s="223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276</v>
      </c>
      <c r="AU105" s="232" t="s">
        <v>91</v>
      </c>
      <c r="AV105" s="12" t="s">
        <v>91</v>
      </c>
      <c r="AW105" s="12" t="s">
        <v>44</v>
      </c>
      <c r="AX105" s="12" t="s">
        <v>25</v>
      </c>
      <c r="AY105" s="232" t="s">
        <v>169</v>
      </c>
    </row>
    <row r="106" spans="2:65" s="1" customFormat="1" ht="16.5" customHeight="1">
      <c r="B106" s="42"/>
      <c r="C106" s="245" t="s">
        <v>206</v>
      </c>
      <c r="D106" s="245" t="s">
        <v>620</v>
      </c>
      <c r="E106" s="246" t="s">
        <v>2845</v>
      </c>
      <c r="F106" s="247" t="s">
        <v>2846</v>
      </c>
      <c r="G106" s="248" t="s">
        <v>357</v>
      </c>
      <c r="H106" s="249">
        <v>0.288</v>
      </c>
      <c r="I106" s="250"/>
      <c r="J106" s="251">
        <f>ROUND(I106*H106,2)</f>
        <v>0</v>
      </c>
      <c r="K106" s="247" t="s">
        <v>183</v>
      </c>
      <c r="L106" s="252"/>
      <c r="M106" s="253" t="s">
        <v>24</v>
      </c>
      <c r="N106" s="254" t="s">
        <v>52</v>
      </c>
      <c r="O106" s="43"/>
      <c r="P106" s="211">
        <f>O106*H106</f>
        <v>0</v>
      </c>
      <c r="Q106" s="211">
        <v>1</v>
      </c>
      <c r="R106" s="211">
        <f>Q106*H106</f>
        <v>0.288</v>
      </c>
      <c r="S106" s="211">
        <v>0</v>
      </c>
      <c r="T106" s="212">
        <f>S106*H106</f>
        <v>0</v>
      </c>
      <c r="AR106" s="25" t="s">
        <v>211</v>
      </c>
      <c r="AT106" s="25" t="s">
        <v>620</v>
      </c>
      <c r="AU106" s="25" t="s">
        <v>91</v>
      </c>
      <c r="AY106" s="25" t="s">
        <v>169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25</v>
      </c>
      <c r="BK106" s="213">
        <f>ROUND(I106*H106,2)</f>
        <v>0</v>
      </c>
      <c r="BL106" s="25" t="s">
        <v>193</v>
      </c>
      <c r="BM106" s="25" t="s">
        <v>2847</v>
      </c>
    </row>
    <row r="107" spans="2:47" s="1" customFormat="1" ht="27">
      <c r="B107" s="42"/>
      <c r="C107" s="64"/>
      <c r="D107" s="214" t="s">
        <v>179</v>
      </c>
      <c r="E107" s="64"/>
      <c r="F107" s="215" t="s">
        <v>2848</v>
      </c>
      <c r="G107" s="64"/>
      <c r="H107" s="64"/>
      <c r="I107" s="173"/>
      <c r="J107" s="64"/>
      <c r="K107" s="64"/>
      <c r="L107" s="62"/>
      <c r="M107" s="216"/>
      <c r="N107" s="43"/>
      <c r="O107" s="43"/>
      <c r="P107" s="43"/>
      <c r="Q107" s="43"/>
      <c r="R107" s="43"/>
      <c r="S107" s="43"/>
      <c r="T107" s="79"/>
      <c r="AT107" s="25" t="s">
        <v>179</v>
      </c>
      <c r="AU107" s="25" t="s">
        <v>91</v>
      </c>
    </row>
    <row r="108" spans="2:51" s="12" customFormat="1" ht="13.5">
      <c r="B108" s="222"/>
      <c r="C108" s="223"/>
      <c r="D108" s="214" t="s">
        <v>276</v>
      </c>
      <c r="E108" s="224" t="s">
        <v>24</v>
      </c>
      <c r="F108" s="225" t="s">
        <v>2849</v>
      </c>
      <c r="G108" s="223"/>
      <c r="H108" s="226">
        <v>0.288</v>
      </c>
      <c r="I108" s="227"/>
      <c r="J108" s="223"/>
      <c r="K108" s="223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276</v>
      </c>
      <c r="AU108" s="232" t="s">
        <v>91</v>
      </c>
      <c r="AV108" s="12" t="s">
        <v>91</v>
      </c>
      <c r="AW108" s="12" t="s">
        <v>44</v>
      </c>
      <c r="AX108" s="12" t="s">
        <v>25</v>
      </c>
      <c r="AY108" s="232" t="s">
        <v>169</v>
      </c>
    </row>
    <row r="109" spans="2:65" s="1" customFormat="1" ht="16.5" customHeight="1">
      <c r="B109" s="42"/>
      <c r="C109" s="245" t="s">
        <v>211</v>
      </c>
      <c r="D109" s="245" t="s">
        <v>620</v>
      </c>
      <c r="E109" s="246" t="s">
        <v>2850</v>
      </c>
      <c r="F109" s="247" t="s">
        <v>2851</v>
      </c>
      <c r="G109" s="248" t="s">
        <v>509</v>
      </c>
      <c r="H109" s="249">
        <v>65</v>
      </c>
      <c r="I109" s="250"/>
      <c r="J109" s="251">
        <f>ROUND(I109*H109,2)</f>
        <v>0</v>
      </c>
      <c r="K109" s="247" t="s">
        <v>24</v>
      </c>
      <c r="L109" s="252"/>
      <c r="M109" s="253" t="s">
        <v>24</v>
      </c>
      <c r="N109" s="254" t="s">
        <v>52</v>
      </c>
      <c r="O109" s="43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5" t="s">
        <v>211</v>
      </c>
      <c r="AT109" s="25" t="s">
        <v>620</v>
      </c>
      <c r="AU109" s="25" t="s">
        <v>91</v>
      </c>
      <c r="AY109" s="25" t="s">
        <v>169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25</v>
      </c>
      <c r="BK109" s="213">
        <f>ROUND(I109*H109,2)</f>
        <v>0</v>
      </c>
      <c r="BL109" s="25" t="s">
        <v>193</v>
      </c>
      <c r="BM109" s="25" t="s">
        <v>2852</v>
      </c>
    </row>
    <row r="110" spans="2:51" s="12" customFormat="1" ht="13.5">
      <c r="B110" s="222"/>
      <c r="C110" s="223"/>
      <c r="D110" s="214" t="s">
        <v>276</v>
      </c>
      <c r="E110" s="224" t="s">
        <v>24</v>
      </c>
      <c r="F110" s="225" t="s">
        <v>877</v>
      </c>
      <c r="G110" s="223"/>
      <c r="H110" s="226">
        <v>65</v>
      </c>
      <c r="I110" s="227"/>
      <c r="J110" s="223"/>
      <c r="K110" s="223"/>
      <c r="L110" s="228"/>
      <c r="M110" s="229"/>
      <c r="N110" s="230"/>
      <c r="O110" s="230"/>
      <c r="P110" s="230"/>
      <c r="Q110" s="230"/>
      <c r="R110" s="230"/>
      <c r="S110" s="230"/>
      <c r="T110" s="231"/>
      <c r="AT110" s="232" t="s">
        <v>276</v>
      </c>
      <c r="AU110" s="232" t="s">
        <v>91</v>
      </c>
      <c r="AV110" s="12" t="s">
        <v>91</v>
      </c>
      <c r="AW110" s="12" t="s">
        <v>44</v>
      </c>
      <c r="AX110" s="12" t="s">
        <v>25</v>
      </c>
      <c r="AY110" s="232" t="s">
        <v>169</v>
      </c>
    </row>
    <row r="111" spans="2:63" s="11" customFormat="1" ht="29.85" customHeight="1">
      <c r="B111" s="186"/>
      <c r="C111" s="187"/>
      <c r="D111" s="188" t="s">
        <v>80</v>
      </c>
      <c r="E111" s="200" t="s">
        <v>926</v>
      </c>
      <c r="F111" s="200" t="s">
        <v>927</v>
      </c>
      <c r="G111" s="187"/>
      <c r="H111" s="187"/>
      <c r="I111" s="190"/>
      <c r="J111" s="201">
        <f>BK111</f>
        <v>0</v>
      </c>
      <c r="K111" s="187"/>
      <c r="L111" s="192"/>
      <c r="M111" s="193"/>
      <c r="N111" s="194"/>
      <c r="O111" s="194"/>
      <c r="P111" s="195">
        <f>P112</f>
        <v>0</v>
      </c>
      <c r="Q111" s="194"/>
      <c r="R111" s="195">
        <f>R112</f>
        <v>0</v>
      </c>
      <c r="S111" s="194"/>
      <c r="T111" s="196">
        <f>T112</f>
        <v>0</v>
      </c>
      <c r="AR111" s="197" t="s">
        <v>25</v>
      </c>
      <c r="AT111" s="198" t="s">
        <v>80</v>
      </c>
      <c r="AU111" s="198" t="s">
        <v>25</v>
      </c>
      <c r="AY111" s="197" t="s">
        <v>169</v>
      </c>
      <c r="BK111" s="199">
        <f>BK112</f>
        <v>0</v>
      </c>
    </row>
    <row r="112" spans="2:65" s="1" customFormat="1" ht="38.25" customHeight="1">
      <c r="B112" s="42"/>
      <c r="C112" s="202" t="s">
        <v>216</v>
      </c>
      <c r="D112" s="202" t="s">
        <v>172</v>
      </c>
      <c r="E112" s="203" t="s">
        <v>2853</v>
      </c>
      <c r="F112" s="204" t="s">
        <v>2854</v>
      </c>
      <c r="G112" s="205" t="s">
        <v>357</v>
      </c>
      <c r="H112" s="206">
        <v>6.628</v>
      </c>
      <c r="I112" s="207"/>
      <c r="J112" s="208">
        <f>ROUND(I112*H112,2)</f>
        <v>0</v>
      </c>
      <c r="K112" s="204" t="s">
        <v>183</v>
      </c>
      <c r="L112" s="62"/>
      <c r="M112" s="209" t="s">
        <v>24</v>
      </c>
      <c r="N112" s="210" t="s">
        <v>52</v>
      </c>
      <c r="O112" s="43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5" t="s">
        <v>193</v>
      </c>
      <c r="AT112" s="25" t="s">
        <v>172</v>
      </c>
      <c r="AU112" s="25" t="s">
        <v>91</v>
      </c>
      <c r="AY112" s="25" t="s">
        <v>169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25</v>
      </c>
      <c r="BK112" s="213">
        <f>ROUND(I112*H112,2)</f>
        <v>0</v>
      </c>
      <c r="BL112" s="25" t="s">
        <v>193</v>
      </c>
      <c r="BM112" s="25" t="s">
        <v>2855</v>
      </c>
    </row>
    <row r="113" spans="2:63" s="11" customFormat="1" ht="37.35" customHeight="1">
      <c r="B113" s="186"/>
      <c r="C113" s="187"/>
      <c r="D113" s="188" t="s">
        <v>80</v>
      </c>
      <c r="E113" s="189" t="s">
        <v>402</v>
      </c>
      <c r="F113" s="189" t="s">
        <v>403</v>
      </c>
      <c r="G113" s="187"/>
      <c r="H113" s="187"/>
      <c r="I113" s="190"/>
      <c r="J113" s="191">
        <f>BK113</f>
        <v>0</v>
      </c>
      <c r="K113" s="187"/>
      <c r="L113" s="192"/>
      <c r="M113" s="193"/>
      <c r="N113" s="194"/>
      <c r="O113" s="194"/>
      <c r="P113" s="195">
        <f>P114+P117+P142+P151</f>
        <v>0</v>
      </c>
      <c r="Q113" s="194"/>
      <c r="R113" s="195">
        <f>R114+R117+R142+R151</f>
        <v>0.28202366999999995</v>
      </c>
      <c r="S113" s="194"/>
      <c r="T113" s="196">
        <f>T114+T117+T142+T151</f>
        <v>0</v>
      </c>
      <c r="AR113" s="197" t="s">
        <v>91</v>
      </c>
      <c r="AT113" s="198" t="s">
        <v>80</v>
      </c>
      <c r="AU113" s="198" t="s">
        <v>81</v>
      </c>
      <c r="AY113" s="197" t="s">
        <v>169</v>
      </c>
      <c r="BK113" s="199">
        <f>BK114+BK117+BK142+BK151</f>
        <v>0</v>
      </c>
    </row>
    <row r="114" spans="2:63" s="11" customFormat="1" ht="19.9" customHeight="1">
      <c r="B114" s="186"/>
      <c r="C114" s="187"/>
      <c r="D114" s="188" t="s">
        <v>80</v>
      </c>
      <c r="E114" s="200" t="s">
        <v>485</v>
      </c>
      <c r="F114" s="200" t="s">
        <v>486</v>
      </c>
      <c r="G114" s="187"/>
      <c r="H114" s="187"/>
      <c r="I114" s="190"/>
      <c r="J114" s="201">
        <f>BK114</f>
        <v>0</v>
      </c>
      <c r="K114" s="187"/>
      <c r="L114" s="192"/>
      <c r="M114" s="193"/>
      <c r="N114" s="194"/>
      <c r="O114" s="194"/>
      <c r="P114" s="195">
        <f>SUM(P115:P116)</f>
        <v>0</v>
      </c>
      <c r="Q114" s="194"/>
      <c r="R114" s="195">
        <f>SUM(R115:R116)</f>
        <v>0.0012</v>
      </c>
      <c r="S114" s="194"/>
      <c r="T114" s="196">
        <f>SUM(T115:T116)</f>
        <v>0</v>
      </c>
      <c r="AR114" s="197" t="s">
        <v>91</v>
      </c>
      <c r="AT114" s="198" t="s">
        <v>80</v>
      </c>
      <c r="AU114" s="198" t="s">
        <v>25</v>
      </c>
      <c r="AY114" s="197" t="s">
        <v>169</v>
      </c>
      <c r="BK114" s="199">
        <f>SUM(BK115:BK116)</f>
        <v>0</v>
      </c>
    </row>
    <row r="115" spans="2:65" s="1" customFormat="1" ht="16.5" customHeight="1">
      <c r="B115" s="42"/>
      <c r="C115" s="202" t="s">
        <v>30</v>
      </c>
      <c r="D115" s="202" t="s">
        <v>172</v>
      </c>
      <c r="E115" s="203" t="s">
        <v>1232</v>
      </c>
      <c r="F115" s="204" t="s">
        <v>1233</v>
      </c>
      <c r="G115" s="205" t="s">
        <v>419</v>
      </c>
      <c r="H115" s="206">
        <v>1</v>
      </c>
      <c r="I115" s="207"/>
      <c r="J115" s="208">
        <f>ROUND(I115*H115,2)</f>
        <v>0</v>
      </c>
      <c r="K115" s="204" t="s">
        <v>183</v>
      </c>
      <c r="L115" s="62"/>
      <c r="M115" s="209" t="s">
        <v>24</v>
      </c>
      <c r="N115" s="210" t="s">
        <v>52</v>
      </c>
      <c r="O115" s="43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25" t="s">
        <v>354</v>
      </c>
      <c r="AT115" s="25" t="s">
        <v>172</v>
      </c>
      <c r="AU115" s="25" t="s">
        <v>91</v>
      </c>
      <c r="AY115" s="25" t="s">
        <v>169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25</v>
      </c>
      <c r="BK115" s="213">
        <f>ROUND(I115*H115,2)</f>
        <v>0</v>
      </c>
      <c r="BL115" s="25" t="s">
        <v>354</v>
      </c>
      <c r="BM115" s="25" t="s">
        <v>2856</v>
      </c>
    </row>
    <row r="116" spans="2:65" s="1" customFormat="1" ht="25.5" customHeight="1">
      <c r="B116" s="42"/>
      <c r="C116" s="245" t="s">
        <v>225</v>
      </c>
      <c r="D116" s="245" t="s">
        <v>620</v>
      </c>
      <c r="E116" s="246" t="s">
        <v>2857</v>
      </c>
      <c r="F116" s="247" t="s">
        <v>2858</v>
      </c>
      <c r="G116" s="248" t="s">
        <v>419</v>
      </c>
      <c r="H116" s="249">
        <v>1</v>
      </c>
      <c r="I116" s="250"/>
      <c r="J116" s="251">
        <f>ROUND(I116*H116,2)</f>
        <v>0</v>
      </c>
      <c r="K116" s="247" t="s">
        <v>183</v>
      </c>
      <c r="L116" s="252"/>
      <c r="M116" s="253" t="s">
        <v>24</v>
      </c>
      <c r="N116" s="254" t="s">
        <v>52</v>
      </c>
      <c r="O116" s="43"/>
      <c r="P116" s="211">
        <f>O116*H116</f>
        <v>0</v>
      </c>
      <c r="Q116" s="211">
        <v>0.0012</v>
      </c>
      <c r="R116" s="211">
        <f>Q116*H116</f>
        <v>0.0012</v>
      </c>
      <c r="S116" s="211">
        <v>0</v>
      </c>
      <c r="T116" s="212">
        <f>S116*H116</f>
        <v>0</v>
      </c>
      <c r="AR116" s="25" t="s">
        <v>437</v>
      </c>
      <c r="AT116" s="25" t="s">
        <v>620</v>
      </c>
      <c r="AU116" s="25" t="s">
        <v>91</v>
      </c>
      <c r="AY116" s="25" t="s">
        <v>169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5" t="s">
        <v>25</v>
      </c>
      <c r="BK116" s="213">
        <f>ROUND(I116*H116,2)</f>
        <v>0</v>
      </c>
      <c r="BL116" s="25" t="s">
        <v>354</v>
      </c>
      <c r="BM116" s="25" t="s">
        <v>2859</v>
      </c>
    </row>
    <row r="117" spans="2:63" s="11" customFormat="1" ht="29.85" customHeight="1">
      <c r="B117" s="186"/>
      <c r="C117" s="187"/>
      <c r="D117" s="188" t="s">
        <v>80</v>
      </c>
      <c r="E117" s="200" t="s">
        <v>494</v>
      </c>
      <c r="F117" s="200" t="s">
        <v>495</v>
      </c>
      <c r="G117" s="187"/>
      <c r="H117" s="187"/>
      <c r="I117" s="190"/>
      <c r="J117" s="201">
        <f>BK117</f>
        <v>0</v>
      </c>
      <c r="K117" s="187"/>
      <c r="L117" s="192"/>
      <c r="M117" s="193"/>
      <c r="N117" s="194"/>
      <c r="O117" s="194"/>
      <c r="P117" s="195">
        <f>SUM(P118:P141)</f>
        <v>0</v>
      </c>
      <c r="Q117" s="194"/>
      <c r="R117" s="195">
        <f>SUM(R118:R141)</f>
        <v>0.25509729</v>
      </c>
      <c r="S117" s="194"/>
      <c r="T117" s="196">
        <f>SUM(T118:T141)</f>
        <v>0</v>
      </c>
      <c r="AR117" s="197" t="s">
        <v>91</v>
      </c>
      <c r="AT117" s="198" t="s">
        <v>80</v>
      </c>
      <c r="AU117" s="198" t="s">
        <v>25</v>
      </c>
      <c r="AY117" s="197" t="s">
        <v>169</v>
      </c>
      <c r="BK117" s="199">
        <f>SUM(BK118:BK141)</f>
        <v>0</v>
      </c>
    </row>
    <row r="118" spans="2:65" s="1" customFormat="1" ht="25.5" customHeight="1">
      <c r="B118" s="42"/>
      <c r="C118" s="202" t="s">
        <v>232</v>
      </c>
      <c r="D118" s="202" t="s">
        <v>172</v>
      </c>
      <c r="E118" s="203" t="s">
        <v>2860</v>
      </c>
      <c r="F118" s="204" t="s">
        <v>2861</v>
      </c>
      <c r="G118" s="205" t="s">
        <v>219</v>
      </c>
      <c r="H118" s="206">
        <v>5.162</v>
      </c>
      <c r="I118" s="207"/>
      <c r="J118" s="208">
        <f>ROUND(I118*H118,2)</f>
        <v>0</v>
      </c>
      <c r="K118" s="204" t="s">
        <v>183</v>
      </c>
      <c r="L118" s="62"/>
      <c r="M118" s="209" t="s">
        <v>24</v>
      </c>
      <c r="N118" s="210" t="s">
        <v>52</v>
      </c>
      <c r="O118" s="43"/>
      <c r="P118" s="211">
        <f>O118*H118</f>
        <v>0</v>
      </c>
      <c r="Q118" s="211">
        <v>6E-05</v>
      </c>
      <c r="R118" s="211">
        <f>Q118*H118</f>
        <v>0.00030972</v>
      </c>
      <c r="S118" s="211">
        <v>0</v>
      </c>
      <c r="T118" s="212">
        <f>S118*H118</f>
        <v>0</v>
      </c>
      <c r="AR118" s="25" t="s">
        <v>354</v>
      </c>
      <c r="AT118" s="25" t="s">
        <v>172</v>
      </c>
      <c r="AU118" s="25" t="s">
        <v>91</v>
      </c>
      <c r="AY118" s="25" t="s">
        <v>169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25</v>
      </c>
      <c r="BK118" s="213">
        <f>ROUND(I118*H118,2)</f>
        <v>0</v>
      </c>
      <c r="BL118" s="25" t="s">
        <v>354</v>
      </c>
      <c r="BM118" s="25" t="s">
        <v>2862</v>
      </c>
    </row>
    <row r="119" spans="2:51" s="12" customFormat="1" ht="13.5">
      <c r="B119" s="222"/>
      <c r="C119" s="223"/>
      <c r="D119" s="214" t="s">
        <v>276</v>
      </c>
      <c r="E119" s="224" t="s">
        <v>24</v>
      </c>
      <c r="F119" s="225" t="s">
        <v>2863</v>
      </c>
      <c r="G119" s="223"/>
      <c r="H119" s="226">
        <v>5.162</v>
      </c>
      <c r="I119" s="227"/>
      <c r="J119" s="223"/>
      <c r="K119" s="223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276</v>
      </c>
      <c r="AU119" s="232" t="s">
        <v>91</v>
      </c>
      <c r="AV119" s="12" t="s">
        <v>91</v>
      </c>
      <c r="AW119" s="12" t="s">
        <v>44</v>
      </c>
      <c r="AX119" s="12" t="s">
        <v>25</v>
      </c>
      <c r="AY119" s="232" t="s">
        <v>169</v>
      </c>
    </row>
    <row r="120" spans="2:65" s="1" customFormat="1" ht="16.5" customHeight="1">
      <c r="B120" s="42"/>
      <c r="C120" s="245" t="s">
        <v>237</v>
      </c>
      <c r="D120" s="245" t="s">
        <v>620</v>
      </c>
      <c r="E120" s="246" t="s">
        <v>2864</v>
      </c>
      <c r="F120" s="247" t="s">
        <v>2865</v>
      </c>
      <c r="G120" s="248" t="s">
        <v>357</v>
      </c>
      <c r="H120" s="249">
        <v>0.024</v>
      </c>
      <c r="I120" s="250"/>
      <c r="J120" s="251">
        <f>ROUND(I120*H120,2)</f>
        <v>0</v>
      </c>
      <c r="K120" s="247" t="s">
        <v>183</v>
      </c>
      <c r="L120" s="252"/>
      <c r="M120" s="253" t="s">
        <v>24</v>
      </c>
      <c r="N120" s="254" t="s">
        <v>52</v>
      </c>
      <c r="O120" s="43"/>
      <c r="P120" s="211">
        <f>O120*H120</f>
        <v>0</v>
      </c>
      <c r="Q120" s="211">
        <v>1</v>
      </c>
      <c r="R120" s="211">
        <f>Q120*H120</f>
        <v>0.024</v>
      </c>
      <c r="S120" s="211">
        <v>0</v>
      </c>
      <c r="T120" s="212">
        <f>S120*H120</f>
        <v>0</v>
      </c>
      <c r="AR120" s="25" t="s">
        <v>437</v>
      </c>
      <c r="AT120" s="25" t="s">
        <v>620</v>
      </c>
      <c r="AU120" s="25" t="s">
        <v>91</v>
      </c>
      <c r="AY120" s="25" t="s">
        <v>169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25</v>
      </c>
      <c r="BK120" s="213">
        <f>ROUND(I120*H120,2)</f>
        <v>0</v>
      </c>
      <c r="BL120" s="25" t="s">
        <v>354</v>
      </c>
      <c r="BM120" s="25" t="s">
        <v>2866</v>
      </c>
    </row>
    <row r="121" spans="2:51" s="12" customFormat="1" ht="13.5">
      <c r="B121" s="222"/>
      <c r="C121" s="223"/>
      <c r="D121" s="214" t="s">
        <v>276</v>
      </c>
      <c r="E121" s="224" t="s">
        <v>24</v>
      </c>
      <c r="F121" s="225" t="s">
        <v>2867</v>
      </c>
      <c r="G121" s="223"/>
      <c r="H121" s="226">
        <v>0.024</v>
      </c>
      <c r="I121" s="227"/>
      <c r="J121" s="223"/>
      <c r="K121" s="223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276</v>
      </c>
      <c r="AU121" s="232" t="s">
        <v>91</v>
      </c>
      <c r="AV121" s="12" t="s">
        <v>91</v>
      </c>
      <c r="AW121" s="12" t="s">
        <v>44</v>
      </c>
      <c r="AX121" s="12" t="s">
        <v>25</v>
      </c>
      <c r="AY121" s="232" t="s">
        <v>169</v>
      </c>
    </row>
    <row r="122" spans="2:65" s="1" customFormat="1" ht="16.5" customHeight="1">
      <c r="B122" s="42"/>
      <c r="C122" s="245" t="s">
        <v>244</v>
      </c>
      <c r="D122" s="245" t="s">
        <v>620</v>
      </c>
      <c r="E122" s="246" t="s">
        <v>2868</v>
      </c>
      <c r="F122" s="247" t="s">
        <v>2869</v>
      </c>
      <c r="G122" s="248" t="s">
        <v>219</v>
      </c>
      <c r="H122" s="249">
        <v>10.4</v>
      </c>
      <c r="I122" s="250"/>
      <c r="J122" s="251">
        <f>ROUND(I122*H122,2)</f>
        <v>0</v>
      </c>
      <c r="K122" s="247" t="s">
        <v>183</v>
      </c>
      <c r="L122" s="252"/>
      <c r="M122" s="253" t="s">
        <v>24</v>
      </c>
      <c r="N122" s="254" t="s">
        <v>52</v>
      </c>
      <c r="O122" s="43"/>
      <c r="P122" s="211">
        <f>O122*H122</f>
        <v>0</v>
      </c>
      <c r="Q122" s="211">
        <v>0.004</v>
      </c>
      <c r="R122" s="211">
        <f>Q122*H122</f>
        <v>0.041600000000000005</v>
      </c>
      <c r="S122" s="211">
        <v>0</v>
      </c>
      <c r="T122" s="212">
        <f>S122*H122</f>
        <v>0</v>
      </c>
      <c r="AR122" s="25" t="s">
        <v>437</v>
      </c>
      <c r="AT122" s="25" t="s">
        <v>620</v>
      </c>
      <c r="AU122" s="25" t="s">
        <v>91</v>
      </c>
      <c r="AY122" s="25" t="s">
        <v>169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25</v>
      </c>
      <c r="BK122" s="213">
        <f>ROUND(I122*H122,2)</f>
        <v>0</v>
      </c>
      <c r="BL122" s="25" t="s">
        <v>354</v>
      </c>
      <c r="BM122" s="25" t="s">
        <v>2870</v>
      </c>
    </row>
    <row r="123" spans="2:51" s="12" customFormat="1" ht="13.5">
      <c r="B123" s="222"/>
      <c r="C123" s="223"/>
      <c r="D123" s="214" t="s">
        <v>276</v>
      </c>
      <c r="E123" s="224" t="s">
        <v>24</v>
      </c>
      <c r="F123" s="225" t="s">
        <v>2871</v>
      </c>
      <c r="G123" s="223"/>
      <c r="H123" s="226">
        <v>10.4</v>
      </c>
      <c r="I123" s="227"/>
      <c r="J123" s="223"/>
      <c r="K123" s="223"/>
      <c r="L123" s="228"/>
      <c r="M123" s="229"/>
      <c r="N123" s="230"/>
      <c r="O123" s="230"/>
      <c r="P123" s="230"/>
      <c r="Q123" s="230"/>
      <c r="R123" s="230"/>
      <c r="S123" s="230"/>
      <c r="T123" s="231"/>
      <c r="AT123" s="232" t="s">
        <v>276</v>
      </c>
      <c r="AU123" s="232" t="s">
        <v>91</v>
      </c>
      <c r="AV123" s="12" t="s">
        <v>91</v>
      </c>
      <c r="AW123" s="12" t="s">
        <v>44</v>
      </c>
      <c r="AX123" s="12" t="s">
        <v>25</v>
      </c>
      <c r="AY123" s="232" t="s">
        <v>169</v>
      </c>
    </row>
    <row r="124" spans="2:65" s="1" customFormat="1" ht="16.5" customHeight="1">
      <c r="B124" s="42"/>
      <c r="C124" s="245" t="s">
        <v>10</v>
      </c>
      <c r="D124" s="245" t="s">
        <v>620</v>
      </c>
      <c r="E124" s="246" t="s">
        <v>2872</v>
      </c>
      <c r="F124" s="247" t="s">
        <v>2873</v>
      </c>
      <c r="G124" s="248" t="s">
        <v>509</v>
      </c>
      <c r="H124" s="249">
        <v>7</v>
      </c>
      <c r="I124" s="250"/>
      <c r="J124" s="251">
        <f>ROUND(I124*H124,2)</f>
        <v>0</v>
      </c>
      <c r="K124" s="247" t="s">
        <v>24</v>
      </c>
      <c r="L124" s="252"/>
      <c r="M124" s="253" t="s">
        <v>24</v>
      </c>
      <c r="N124" s="254" t="s">
        <v>52</v>
      </c>
      <c r="O124" s="43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211</v>
      </c>
      <c r="AT124" s="25" t="s">
        <v>620</v>
      </c>
      <c r="AU124" s="25" t="s">
        <v>91</v>
      </c>
      <c r="AY124" s="25" t="s">
        <v>169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25</v>
      </c>
      <c r="BK124" s="213">
        <f>ROUND(I124*H124,2)</f>
        <v>0</v>
      </c>
      <c r="BL124" s="25" t="s">
        <v>193</v>
      </c>
      <c r="BM124" s="25" t="s">
        <v>2874</v>
      </c>
    </row>
    <row r="125" spans="2:65" s="1" customFormat="1" ht="25.5" customHeight="1">
      <c r="B125" s="42"/>
      <c r="C125" s="202" t="s">
        <v>354</v>
      </c>
      <c r="D125" s="202" t="s">
        <v>172</v>
      </c>
      <c r="E125" s="203" t="s">
        <v>2875</v>
      </c>
      <c r="F125" s="204" t="s">
        <v>2876</v>
      </c>
      <c r="G125" s="205" t="s">
        <v>196</v>
      </c>
      <c r="H125" s="206">
        <v>12</v>
      </c>
      <c r="I125" s="207"/>
      <c r="J125" s="208">
        <f>ROUND(I125*H125,2)</f>
        <v>0</v>
      </c>
      <c r="K125" s="204" t="s">
        <v>183</v>
      </c>
      <c r="L125" s="62"/>
      <c r="M125" s="209" t="s">
        <v>24</v>
      </c>
      <c r="N125" s="210" t="s">
        <v>52</v>
      </c>
      <c r="O125" s="43"/>
      <c r="P125" s="211">
        <f>O125*H125</f>
        <v>0</v>
      </c>
      <c r="Q125" s="211">
        <v>0.00028</v>
      </c>
      <c r="R125" s="211">
        <f>Q125*H125</f>
        <v>0.0033599999999999997</v>
      </c>
      <c r="S125" s="211">
        <v>0</v>
      </c>
      <c r="T125" s="212">
        <f>S125*H125</f>
        <v>0</v>
      </c>
      <c r="AR125" s="25" t="s">
        <v>354</v>
      </c>
      <c r="AT125" s="25" t="s">
        <v>172</v>
      </c>
      <c r="AU125" s="25" t="s">
        <v>91</v>
      </c>
      <c r="AY125" s="25" t="s">
        <v>169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25" t="s">
        <v>25</v>
      </c>
      <c r="BK125" s="213">
        <f>ROUND(I125*H125,2)</f>
        <v>0</v>
      </c>
      <c r="BL125" s="25" t="s">
        <v>354</v>
      </c>
      <c r="BM125" s="25" t="s">
        <v>2877</v>
      </c>
    </row>
    <row r="126" spans="2:65" s="1" customFormat="1" ht="16.5" customHeight="1">
      <c r="B126" s="42"/>
      <c r="C126" s="245" t="s">
        <v>362</v>
      </c>
      <c r="D126" s="245" t="s">
        <v>620</v>
      </c>
      <c r="E126" s="246" t="s">
        <v>2878</v>
      </c>
      <c r="F126" s="247" t="s">
        <v>2879</v>
      </c>
      <c r="G126" s="248" t="s">
        <v>196</v>
      </c>
      <c r="H126" s="249">
        <v>12.6</v>
      </c>
      <c r="I126" s="250"/>
      <c r="J126" s="251">
        <f>ROUND(I126*H126,2)</f>
        <v>0</v>
      </c>
      <c r="K126" s="247" t="s">
        <v>183</v>
      </c>
      <c r="L126" s="252"/>
      <c r="M126" s="253" t="s">
        <v>24</v>
      </c>
      <c r="N126" s="254" t="s">
        <v>52</v>
      </c>
      <c r="O126" s="43"/>
      <c r="P126" s="211">
        <f>O126*H126</f>
        <v>0</v>
      </c>
      <c r="Q126" s="211">
        <v>0.0106</v>
      </c>
      <c r="R126" s="211">
        <f>Q126*H126</f>
        <v>0.13355999999999998</v>
      </c>
      <c r="S126" s="211">
        <v>0</v>
      </c>
      <c r="T126" s="212">
        <f>S126*H126</f>
        <v>0</v>
      </c>
      <c r="AR126" s="25" t="s">
        <v>437</v>
      </c>
      <c r="AT126" s="25" t="s">
        <v>620</v>
      </c>
      <c r="AU126" s="25" t="s">
        <v>91</v>
      </c>
      <c r="AY126" s="25" t="s">
        <v>169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25" t="s">
        <v>25</v>
      </c>
      <c r="BK126" s="213">
        <f>ROUND(I126*H126,2)</f>
        <v>0</v>
      </c>
      <c r="BL126" s="25" t="s">
        <v>354</v>
      </c>
      <c r="BM126" s="25" t="s">
        <v>2880</v>
      </c>
    </row>
    <row r="127" spans="2:51" s="12" customFormat="1" ht="13.5">
      <c r="B127" s="222"/>
      <c r="C127" s="223"/>
      <c r="D127" s="214" t="s">
        <v>276</v>
      </c>
      <c r="E127" s="223"/>
      <c r="F127" s="225" t="s">
        <v>2881</v>
      </c>
      <c r="G127" s="223"/>
      <c r="H127" s="226">
        <v>12.6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276</v>
      </c>
      <c r="AU127" s="232" t="s">
        <v>91</v>
      </c>
      <c r="AV127" s="12" t="s">
        <v>91</v>
      </c>
      <c r="AW127" s="12" t="s">
        <v>6</v>
      </c>
      <c r="AX127" s="12" t="s">
        <v>25</v>
      </c>
      <c r="AY127" s="232" t="s">
        <v>169</v>
      </c>
    </row>
    <row r="128" spans="2:65" s="1" customFormat="1" ht="16.5" customHeight="1">
      <c r="B128" s="42"/>
      <c r="C128" s="202" t="s">
        <v>366</v>
      </c>
      <c r="D128" s="202" t="s">
        <v>172</v>
      </c>
      <c r="E128" s="203" t="s">
        <v>2882</v>
      </c>
      <c r="F128" s="204" t="s">
        <v>2883</v>
      </c>
      <c r="G128" s="205" t="s">
        <v>196</v>
      </c>
      <c r="H128" s="206">
        <v>2.973</v>
      </c>
      <c r="I128" s="207"/>
      <c r="J128" s="208">
        <f>ROUND(I128*H128,2)</f>
        <v>0</v>
      </c>
      <c r="K128" s="204" t="s">
        <v>183</v>
      </c>
      <c r="L128" s="62"/>
      <c r="M128" s="209" t="s">
        <v>24</v>
      </c>
      <c r="N128" s="210" t="s">
        <v>52</v>
      </c>
      <c r="O128" s="43"/>
      <c r="P128" s="211">
        <f>O128*H128</f>
        <v>0</v>
      </c>
      <c r="Q128" s="211">
        <v>9E-05</v>
      </c>
      <c r="R128" s="211">
        <f>Q128*H128</f>
        <v>0.00026757</v>
      </c>
      <c r="S128" s="211">
        <v>0</v>
      </c>
      <c r="T128" s="212">
        <f>S128*H128</f>
        <v>0</v>
      </c>
      <c r="AR128" s="25" t="s">
        <v>354</v>
      </c>
      <c r="AT128" s="25" t="s">
        <v>172</v>
      </c>
      <c r="AU128" s="25" t="s">
        <v>91</v>
      </c>
      <c r="AY128" s="25" t="s">
        <v>169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25" t="s">
        <v>25</v>
      </c>
      <c r="BK128" s="213">
        <f>ROUND(I128*H128,2)</f>
        <v>0</v>
      </c>
      <c r="BL128" s="25" t="s">
        <v>354</v>
      </c>
      <c r="BM128" s="25" t="s">
        <v>2884</v>
      </c>
    </row>
    <row r="129" spans="2:51" s="12" customFormat="1" ht="13.5">
      <c r="B129" s="222"/>
      <c r="C129" s="223"/>
      <c r="D129" s="214" t="s">
        <v>276</v>
      </c>
      <c r="E129" s="224" t="s">
        <v>24</v>
      </c>
      <c r="F129" s="225" t="s">
        <v>2885</v>
      </c>
      <c r="G129" s="223"/>
      <c r="H129" s="226">
        <v>2.973</v>
      </c>
      <c r="I129" s="227"/>
      <c r="J129" s="223"/>
      <c r="K129" s="223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276</v>
      </c>
      <c r="AU129" s="232" t="s">
        <v>91</v>
      </c>
      <c r="AV129" s="12" t="s">
        <v>91</v>
      </c>
      <c r="AW129" s="12" t="s">
        <v>44</v>
      </c>
      <c r="AX129" s="12" t="s">
        <v>25</v>
      </c>
      <c r="AY129" s="232" t="s">
        <v>169</v>
      </c>
    </row>
    <row r="130" spans="2:65" s="1" customFormat="1" ht="16.5" customHeight="1">
      <c r="B130" s="42"/>
      <c r="C130" s="245" t="s">
        <v>371</v>
      </c>
      <c r="D130" s="245" t="s">
        <v>620</v>
      </c>
      <c r="E130" s="246" t="s">
        <v>2886</v>
      </c>
      <c r="F130" s="247" t="s">
        <v>2887</v>
      </c>
      <c r="G130" s="248" t="s">
        <v>357</v>
      </c>
      <c r="H130" s="249">
        <v>0.004</v>
      </c>
      <c r="I130" s="250"/>
      <c r="J130" s="251">
        <f>ROUND(I130*H130,2)</f>
        <v>0</v>
      </c>
      <c r="K130" s="247" t="s">
        <v>183</v>
      </c>
      <c r="L130" s="252"/>
      <c r="M130" s="253" t="s">
        <v>24</v>
      </c>
      <c r="N130" s="254" t="s">
        <v>52</v>
      </c>
      <c r="O130" s="43"/>
      <c r="P130" s="211">
        <f>O130*H130</f>
        <v>0</v>
      </c>
      <c r="Q130" s="211">
        <v>1</v>
      </c>
      <c r="R130" s="211">
        <f>Q130*H130</f>
        <v>0.004</v>
      </c>
      <c r="S130" s="211">
        <v>0</v>
      </c>
      <c r="T130" s="212">
        <f>S130*H130</f>
        <v>0</v>
      </c>
      <c r="AR130" s="25" t="s">
        <v>437</v>
      </c>
      <c r="AT130" s="25" t="s">
        <v>620</v>
      </c>
      <c r="AU130" s="25" t="s">
        <v>91</v>
      </c>
      <c r="AY130" s="25" t="s">
        <v>169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25" t="s">
        <v>25</v>
      </c>
      <c r="BK130" s="213">
        <f>ROUND(I130*H130,2)</f>
        <v>0</v>
      </c>
      <c r="BL130" s="25" t="s">
        <v>354</v>
      </c>
      <c r="BM130" s="25" t="s">
        <v>2888</v>
      </c>
    </row>
    <row r="131" spans="2:51" s="12" customFormat="1" ht="13.5">
      <c r="B131" s="222"/>
      <c r="C131" s="223"/>
      <c r="D131" s="214" t="s">
        <v>276</v>
      </c>
      <c r="E131" s="224" t="s">
        <v>24</v>
      </c>
      <c r="F131" s="225" t="s">
        <v>2889</v>
      </c>
      <c r="G131" s="223"/>
      <c r="H131" s="226">
        <v>0.004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276</v>
      </c>
      <c r="AU131" s="232" t="s">
        <v>91</v>
      </c>
      <c r="AV131" s="12" t="s">
        <v>91</v>
      </c>
      <c r="AW131" s="12" t="s">
        <v>44</v>
      </c>
      <c r="AX131" s="12" t="s">
        <v>25</v>
      </c>
      <c r="AY131" s="232" t="s">
        <v>169</v>
      </c>
    </row>
    <row r="132" spans="2:65" s="1" customFormat="1" ht="16.5" customHeight="1">
      <c r="B132" s="42"/>
      <c r="C132" s="245" t="s">
        <v>375</v>
      </c>
      <c r="D132" s="245" t="s">
        <v>620</v>
      </c>
      <c r="E132" s="246" t="s">
        <v>2890</v>
      </c>
      <c r="F132" s="247" t="s">
        <v>2891</v>
      </c>
      <c r="G132" s="248" t="s">
        <v>357</v>
      </c>
      <c r="H132" s="249">
        <v>0.034</v>
      </c>
      <c r="I132" s="250"/>
      <c r="J132" s="251">
        <f>ROUND(I132*H132,2)</f>
        <v>0</v>
      </c>
      <c r="K132" s="247" t="s">
        <v>183</v>
      </c>
      <c r="L132" s="252"/>
      <c r="M132" s="253" t="s">
        <v>24</v>
      </c>
      <c r="N132" s="254" t="s">
        <v>52</v>
      </c>
      <c r="O132" s="43"/>
      <c r="P132" s="211">
        <f>O132*H132</f>
        <v>0</v>
      </c>
      <c r="Q132" s="211">
        <v>1</v>
      </c>
      <c r="R132" s="211">
        <f>Q132*H132</f>
        <v>0.034</v>
      </c>
      <c r="S132" s="211">
        <v>0</v>
      </c>
      <c r="T132" s="212">
        <f>S132*H132</f>
        <v>0</v>
      </c>
      <c r="AR132" s="25" t="s">
        <v>437</v>
      </c>
      <c r="AT132" s="25" t="s">
        <v>620</v>
      </c>
      <c r="AU132" s="25" t="s">
        <v>91</v>
      </c>
      <c r="AY132" s="25" t="s">
        <v>169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25" t="s">
        <v>25</v>
      </c>
      <c r="BK132" s="213">
        <f>ROUND(I132*H132,2)</f>
        <v>0</v>
      </c>
      <c r="BL132" s="25" t="s">
        <v>354</v>
      </c>
      <c r="BM132" s="25" t="s">
        <v>2892</v>
      </c>
    </row>
    <row r="133" spans="2:51" s="12" customFormat="1" ht="13.5">
      <c r="B133" s="222"/>
      <c r="C133" s="223"/>
      <c r="D133" s="214" t="s">
        <v>276</v>
      </c>
      <c r="E133" s="224" t="s">
        <v>24</v>
      </c>
      <c r="F133" s="225" t="s">
        <v>2893</v>
      </c>
      <c r="G133" s="223"/>
      <c r="H133" s="226">
        <v>0.034</v>
      </c>
      <c r="I133" s="227"/>
      <c r="J133" s="223"/>
      <c r="K133" s="223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276</v>
      </c>
      <c r="AU133" s="232" t="s">
        <v>91</v>
      </c>
      <c r="AV133" s="12" t="s">
        <v>91</v>
      </c>
      <c r="AW133" s="12" t="s">
        <v>44</v>
      </c>
      <c r="AX133" s="12" t="s">
        <v>25</v>
      </c>
      <c r="AY133" s="232" t="s">
        <v>169</v>
      </c>
    </row>
    <row r="134" spans="2:65" s="1" customFormat="1" ht="16.5" customHeight="1">
      <c r="B134" s="42"/>
      <c r="C134" s="245" t="s">
        <v>9</v>
      </c>
      <c r="D134" s="245" t="s">
        <v>620</v>
      </c>
      <c r="E134" s="246" t="s">
        <v>2894</v>
      </c>
      <c r="F134" s="247" t="s">
        <v>2895</v>
      </c>
      <c r="G134" s="248" t="s">
        <v>357</v>
      </c>
      <c r="H134" s="249">
        <v>0.003</v>
      </c>
      <c r="I134" s="250"/>
      <c r="J134" s="251">
        <f>ROUND(I134*H134,2)</f>
        <v>0</v>
      </c>
      <c r="K134" s="247" t="s">
        <v>183</v>
      </c>
      <c r="L134" s="252"/>
      <c r="M134" s="253" t="s">
        <v>24</v>
      </c>
      <c r="N134" s="254" t="s">
        <v>52</v>
      </c>
      <c r="O134" s="43"/>
      <c r="P134" s="211">
        <f>O134*H134</f>
        <v>0</v>
      </c>
      <c r="Q134" s="211">
        <v>1</v>
      </c>
      <c r="R134" s="211">
        <f>Q134*H134</f>
        <v>0.003</v>
      </c>
      <c r="S134" s="211">
        <v>0</v>
      </c>
      <c r="T134" s="212">
        <f>S134*H134</f>
        <v>0</v>
      </c>
      <c r="AR134" s="25" t="s">
        <v>437</v>
      </c>
      <c r="AT134" s="25" t="s">
        <v>620</v>
      </c>
      <c r="AU134" s="25" t="s">
        <v>91</v>
      </c>
      <c r="AY134" s="25" t="s">
        <v>169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25" t="s">
        <v>25</v>
      </c>
      <c r="BK134" s="213">
        <f>ROUND(I134*H134,2)</f>
        <v>0</v>
      </c>
      <c r="BL134" s="25" t="s">
        <v>354</v>
      </c>
      <c r="BM134" s="25" t="s">
        <v>2896</v>
      </c>
    </row>
    <row r="135" spans="2:51" s="12" customFormat="1" ht="13.5">
      <c r="B135" s="222"/>
      <c r="C135" s="223"/>
      <c r="D135" s="214" t="s">
        <v>276</v>
      </c>
      <c r="E135" s="224" t="s">
        <v>24</v>
      </c>
      <c r="F135" s="225" t="s">
        <v>2897</v>
      </c>
      <c r="G135" s="223"/>
      <c r="H135" s="226">
        <v>0.003</v>
      </c>
      <c r="I135" s="227"/>
      <c r="J135" s="223"/>
      <c r="K135" s="223"/>
      <c r="L135" s="228"/>
      <c r="M135" s="229"/>
      <c r="N135" s="230"/>
      <c r="O135" s="230"/>
      <c r="P135" s="230"/>
      <c r="Q135" s="230"/>
      <c r="R135" s="230"/>
      <c r="S135" s="230"/>
      <c r="T135" s="231"/>
      <c r="AT135" s="232" t="s">
        <v>276</v>
      </c>
      <c r="AU135" s="232" t="s">
        <v>91</v>
      </c>
      <c r="AV135" s="12" t="s">
        <v>91</v>
      </c>
      <c r="AW135" s="12" t="s">
        <v>44</v>
      </c>
      <c r="AX135" s="12" t="s">
        <v>25</v>
      </c>
      <c r="AY135" s="232" t="s">
        <v>169</v>
      </c>
    </row>
    <row r="136" spans="2:65" s="1" customFormat="1" ht="16.5" customHeight="1">
      <c r="B136" s="42"/>
      <c r="C136" s="245" t="s">
        <v>383</v>
      </c>
      <c r="D136" s="245" t="s">
        <v>620</v>
      </c>
      <c r="E136" s="246" t="s">
        <v>2898</v>
      </c>
      <c r="F136" s="247" t="s">
        <v>2899</v>
      </c>
      <c r="G136" s="248" t="s">
        <v>357</v>
      </c>
      <c r="H136" s="249">
        <v>0.011</v>
      </c>
      <c r="I136" s="250"/>
      <c r="J136" s="251">
        <f>ROUND(I136*H136,2)</f>
        <v>0</v>
      </c>
      <c r="K136" s="247" t="s">
        <v>183</v>
      </c>
      <c r="L136" s="252"/>
      <c r="M136" s="253" t="s">
        <v>24</v>
      </c>
      <c r="N136" s="254" t="s">
        <v>52</v>
      </c>
      <c r="O136" s="43"/>
      <c r="P136" s="211">
        <f>O136*H136</f>
        <v>0</v>
      </c>
      <c r="Q136" s="211">
        <v>1</v>
      </c>
      <c r="R136" s="211">
        <f>Q136*H136</f>
        <v>0.011</v>
      </c>
      <c r="S136" s="211">
        <v>0</v>
      </c>
      <c r="T136" s="212">
        <f>S136*H136</f>
        <v>0</v>
      </c>
      <c r="AR136" s="25" t="s">
        <v>437</v>
      </c>
      <c r="AT136" s="25" t="s">
        <v>620</v>
      </c>
      <c r="AU136" s="25" t="s">
        <v>91</v>
      </c>
      <c r="AY136" s="25" t="s">
        <v>169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5" t="s">
        <v>25</v>
      </c>
      <c r="BK136" s="213">
        <f>ROUND(I136*H136,2)</f>
        <v>0</v>
      </c>
      <c r="BL136" s="25" t="s">
        <v>354</v>
      </c>
      <c r="BM136" s="25" t="s">
        <v>2900</v>
      </c>
    </row>
    <row r="137" spans="2:51" s="12" customFormat="1" ht="13.5">
      <c r="B137" s="222"/>
      <c r="C137" s="223"/>
      <c r="D137" s="214" t="s">
        <v>276</v>
      </c>
      <c r="E137" s="224" t="s">
        <v>24</v>
      </c>
      <c r="F137" s="225" t="s">
        <v>2901</v>
      </c>
      <c r="G137" s="223"/>
      <c r="H137" s="226">
        <v>0.011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276</v>
      </c>
      <c r="AU137" s="232" t="s">
        <v>91</v>
      </c>
      <c r="AV137" s="12" t="s">
        <v>91</v>
      </c>
      <c r="AW137" s="12" t="s">
        <v>44</v>
      </c>
      <c r="AX137" s="12" t="s">
        <v>25</v>
      </c>
      <c r="AY137" s="232" t="s">
        <v>169</v>
      </c>
    </row>
    <row r="138" spans="2:65" s="1" customFormat="1" ht="16.5" customHeight="1">
      <c r="B138" s="42"/>
      <c r="C138" s="245" t="s">
        <v>388</v>
      </c>
      <c r="D138" s="245" t="s">
        <v>620</v>
      </c>
      <c r="E138" s="246" t="s">
        <v>2872</v>
      </c>
      <c r="F138" s="247" t="s">
        <v>2873</v>
      </c>
      <c r="G138" s="248" t="s">
        <v>509</v>
      </c>
      <c r="H138" s="249">
        <v>4</v>
      </c>
      <c r="I138" s="250"/>
      <c r="J138" s="251">
        <f>ROUND(I138*H138,2)</f>
        <v>0</v>
      </c>
      <c r="K138" s="247" t="s">
        <v>24</v>
      </c>
      <c r="L138" s="252"/>
      <c r="M138" s="253" t="s">
        <v>24</v>
      </c>
      <c r="N138" s="254" t="s">
        <v>52</v>
      </c>
      <c r="O138" s="43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25" t="s">
        <v>211</v>
      </c>
      <c r="AT138" s="25" t="s">
        <v>620</v>
      </c>
      <c r="AU138" s="25" t="s">
        <v>91</v>
      </c>
      <c r="AY138" s="25" t="s">
        <v>169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25" t="s">
        <v>25</v>
      </c>
      <c r="BK138" s="213">
        <f>ROUND(I138*H138,2)</f>
        <v>0</v>
      </c>
      <c r="BL138" s="25" t="s">
        <v>193</v>
      </c>
      <c r="BM138" s="25" t="s">
        <v>2902</v>
      </c>
    </row>
    <row r="139" spans="2:65" s="1" customFormat="1" ht="38.25" customHeight="1">
      <c r="B139" s="42"/>
      <c r="C139" s="202" t="s">
        <v>393</v>
      </c>
      <c r="D139" s="202" t="s">
        <v>172</v>
      </c>
      <c r="E139" s="203" t="s">
        <v>1301</v>
      </c>
      <c r="F139" s="204" t="s">
        <v>1302</v>
      </c>
      <c r="G139" s="205" t="s">
        <v>357</v>
      </c>
      <c r="H139" s="206">
        <v>0.255</v>
      </c>
      <c r="I139" s="207"/>
      <c r="J139" s="208">
        <f>ROUND(I139*H139,2)</f>
        <v>0</v>
      </c>
      <c r="K139" s="204" t="s">
        <v>183</v>
      </c>
      <c r="L139" s="62"/>
      <c r="M139" s="209" t="s">
        <v>24</v>
      </c>
      <c r="N139" s="210" t="s">
        <v>52</v>
      </c>
      <c r="O139" s="43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AR139" s="25" t="s">
        <v>354</v>
      </c>
      <c r="AT139" s="25" t="s">
        <v>172</v>
      </c>
      <c r="AU139" s="25" t="s">
        <v>91</v>
      </c>
      <c r="AY139" s="25" t="s">
        <v>169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25" t="s">
        <v>25</v>
      </c>
      <c r="BK139" s="213">
        <f>ROUND(I139*H139,2)</f>
        <v>0</v>
      </c>
      <c r="BL139" s="25" t="s">
        <v>354</v>
      </c>
      <c r="BM139" s="25" t="s">
        <v>2903</v>
      </c>
    </row>
    <row r="140" spans="2:65" s="1" customFormat="1" ht="38.25" customHeight="1">
      <c r="B140" s="42"/>
      <c r="C140" s="202" t="s">
        <v>398</v>
      </c>
      <c r="D140" s="202" t="s">
        <v>172</v>
      </c>
      <c r="E140" s="203" t="s">
        <v>1305</v>
      </c>
      <c r="F140" s="204" t="s">
        <v>1306</v>
      </c>
      <c r="G140" s="205" t="s">
        <v>357</v>
      </c>
      <c r="H140" s="206">
        <v>0.255</v>
      </c>
      <c r="I140" s="207"/>
      <c r="J140" s="208">
        <f>ROUND(I140*H140,2)</f>
        <v>0</v>
      </c>
      <c r="K140" s="204" t="s">
        <v>183</v>
      </c>
      <c r="L140" s="62"/>
      <c r="M140" s="209" t="s">
        <v>24</v>
      </c>
      <c r="N140" s="210" t="s">
        <v>52</v>
      </c>
      <c r="O140" s="43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AR140" s="25" t="s">
        <v>354</v>
      </c>
      <c r="AT140" s="25" t="s">
        <v>172</v>
      </c>
      <c r="AU140" s="25" t="s">
        <v>91</v>
      </c>
      <c r="AY140" s="25" t="s">
        <v>169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25" t="s">
        <v>25</v>
      </c>
      <c r="BK140" s="213">
        <f>ROUND(I140*H140,2)</f>
        <v>0</v>
      </c>
      <c r="BL140" s="25" t="s">
        <v>354</v>
      </c>
      <c r="BM140" s="25" t="s">
        <v>2904</v>
      </c>
    </row>
    <row r="141" spans="2:65" s="1" customFormat="1" ht="38.25" customHeight="1">
      <c r="B141" s="42"/>
      <c r="C141" s="202" t="s">
        <v>406</v>
      </c>
      <c r="D141" s="202" t="s">
        <v>172</v>
      </c>
      <c r="E141" s="203" t="s">
        <v>1309</v>
      </c>
      <c r="F141" s="204" t="s">
        <v>1310</v>
      </c>
      <c r="G141" s="205" t="s">
        <v>357</v>
      </c>
      <c r="H141" s="206">
        <v>0.255</v>
      </c>
      <c r="I141" s="207"/>
      <c r="J141" s="208">
        <f>ROUND(I141*H141,2)</f>
        <v>0</v>
      </c>
      <c r="K141" s="204" t="s">
        <v>183</v>
      </c>
      <c r="L141" s="62"/>
      <c r="M141" s="209" t="s">
        <v>24</v>
      </c>
      <c r="N141" s="210" t="s">
        <v>52</v>
      </c>
      <c r="O141" s="43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AR141" s="25" t="s">
        <v>354</v>
      </c>
      <c r="AT141" s="25" t="s">
        <v>172</v>
      </c>
      <c r="AU141" s="25" t="s">
        <v>91</v>
      </c>
      <c r="AY141" s="25" t="s">
        <v>169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5" t="s">
        <v>25</v>
      </c>
      <c r="BK141" s="213">
        <f>ROUND(I141*H141,2)</f>
        <v>0</v>
      </c>
      <c r="BL141" s="25" t="s">
        <v>354</v>
      </c>
      <c r="BM141" s="25" t="s">
        <v>2905</v>
      </c>
    </row>
    <row r="142" spans="2:63" s="11" customFormat="1" ht="29.85" customHeight="1">
      <c r="B142" s="186"/>
      <c r="C142" s="187"/>
      <c r="D142" s="188" t="s">
        <v>80</v>
      </c>
      <c r="E142" s="200" t="s">
        <v>1487</v>
      </c>
      <c r="F142" s="200" t="s">
        <v>1488</v>
      </c>
      <c r="G142" s="187"/>
      <c r="H142" s="187"/>
      <c r="I142" s="190"/>
      <c r="J142" s="201">
        <f>BK142</f>
        <v>0</v>
      </c>
      <c r="K142" s="187"/>
      <c r="L142" s="192"/>
      <c r="M142" s="193"/>
      <c r="N142" s="194"/>
      <c r="O142" s="194"/>
      <c r="P142" s="195">
        <f>SUM(P143:P150)</f>
        <v>0</v>
      </c>
      <c r="Q142" s="194"/>
      <c r="R142" s="195">
        <f>SUM(R143:R150)</f>
        <v>0.01083216</v>
      </c>
      <c r="S142" s="194"/>
      <c r="T142" s="196">
        <f>SUM(T143:T150)</f>
        <v>0</v>
      </c>
      <c r="AR142" s="197" t="s">
        <v>91</v>
      </c>
      <c r="AT142" s="198" t="s">
        <v>80</v>
      </c>
      <c r="AU142" s="198" t="s">
        <v>25</v>
      </c>
      <c r="AY142" s="197" t="s">
        <v>169</v>
      </c>
      <c r="BK142" s="199">
        <f>SUM(BK143:BK150)</f>
        <v>0</v>
      </c>
    </row>
    <row r="143" spans="2:65" s="1" customFormat="1" ht="25.5" customHeight="1">
      <c r="B143" s="42"/>
      <c r="C143" s="202" t="s">
        <v>411</v>
      </c>
      <c r="D143" s="202" t="s">
        <v>172</v>
      </c>
      <c r="E143" s="203" t="s">
        <v>2546</v>
      </c>
      <c r="F143" s="204" t="s">
        <v>2547</v>
      </c>
      <c r="G143" s="205" t="s">
        <v>196</v>
      </c>
      <c r="H143" s="206">
        <v>22.567</v>
      </c>
      <c r="I143" s="207"/>
      <c r="J143" s="208">
        <f>ROUND(I143*H143,2)</f>
        <v>0</v>
      </c>
      <c r="K143" s="204" t="s">
        <v>183</v>
      </c>
      <c r="L143" s="62"/>
      <c r="M143" s="209" t="s">
        <v>24</v>
      </c>
      <c r="N143" s="210" t="s">
        <v>52</v>
      </c>
      <c r="O143" s="43"/>
      <c r="P143" s="211">
        <f>O143*H143</f>
        <v>0</v>
      </c>
      <c r="Q143" s="211">
        <v>7E-05</v>
      </c>
      <c r="R143" s="211">
        <f>Q143*H143</f>
        <v>0.00157969</v>
      </c>
      <c r="S143" s="211">
        <v>0</v>
      </c>
      <c r="T143" s="212">
        <f>S143*H143</f>
        <v>0</v>
      </c>
      <c r="AR143" s="25" t="s">
        <v>354</v>
      </c>
      <c r="AT143" s="25" t="s">
        <v>172</v>
      </c>
      <c r="AU143" s="25" t="s">
        <v>91</v>
      </c>
      <c r="AY143" s="25" t="s">
        <v>169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25" t="s">
        <v>25</v>
      </c>
      <c r="BK143" s="213">
        <f>ROUND(I143*H143,2)</f>
        <v>0</v>
      </c>
      <c r="BL143" s="25" t="s">
        <v>354</v>
      </c>
      <c r="BM143" s="25" t="s">
        <v>2906</v>
      </c>
    </row>
    <row r="144" spans="2:51" s="12" customFormat="1" ht="13.5">
      <c r="B144" s="222"/>
      <c r="C144" s="223"/>
      <c r="D144" s="214" t="s">
        <v>276</v>
      </c>
      <c r="E144" s="224" t="s">
        <v>24</v>
      </c>
      <c r="F144" s="225" t="s">
        <v>2820</v>
      </c>
      <c r="G144" s="223"/>
      <c r="H144" s="226">
        <v>22.567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276</v>
      </c>
      <c r="AU144" s="232" t="s">
        <v>91</v>
      </c>
      <c r="AV144" s="12" t="s">
        <v>91</v>
      </c>
      <c r="AW144" s="12" t="s">
        <v>44</v>
      </c>
      <c r="AX144" s="12" t="s">
        <v>25</v>
      </c>
      <c r="AY144" s="232" t="s">
        <v>169</v>
      </c>
    </row>
    <row r="145" spans="2:65" s="1" customFormat="1" ht="25.5" customHeight="1">
      <c r="B145" s="42"/>
      <c r="C145" s="202" t="s">
        <v>416</v>
      </c>
      <c r="D145" s="202" t="s">
        <v>172</v>
      </c>
      <c r="E145" s="203" t="s">
        <v>1504</v>
      </c>
      <c r="F145" s="204" t="s">
        <v>1505</v>
      </c>
      <c r="G145" s="205" t="s">
        <v>196</v>
      </c>
      <c r="H145" s="206">
        <v>22.567</v>
      </c>
      <c r="I145" s="207"/>
      <c r="J145" s="208">
        <f>ROUND(I145*H145,2)</f>
        <v>0</v>
      </c>
      <c r="K145" s="204" t="s">
        <v>183</v>
      </c>
      <c r="L145" s="62"/>
      <c r="M145" s="209" t="s">
        <v>24</v>
      </c>
      <c r="N145" s="210" t="s">
        <v>52</v>
      </c>
      <c r="O145" s="43"/>
      <c r="P145" s="211">
        <f>O145*H145</f>
        <v>0</v>
      </c>
      <c r="Q145" s="211">
        <v>0.00017</v>
      </c>
      <c r="R145" s="211">
        <f>Q145*H145</f>
        <v>0.0038363900000000003</v>
      </c>
      <c r="S145" s="211">
        <v>0</v>
      </c>
      <c r="T145" s="212">
        <f>S145*H145</f>
        <v>0</v>
      </c>
      <c r="AR145" s="25" t="s">
        <v>354</v>
      </c>
      <c r="AT145" s="25" t="s">
        <v>172</v>
      </c>
      <c r="AU145" s="25" t="s">
        <v>91</v>
      </c>
      <c r="AY145" s="25" t="s">
        <v>169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25</v>
      </c>
      <c r="BK145" s="213">
        <f>ROUND(I145*H145,2)</f>
        <v>0</v>
      </c>
      <c r="BL145" s="25" t="s">
        <v>354</v>
      </c>
      <c r="BM145" s="25" t="s">
        <v>2907</v>
      </c>
    </row>
    <row r="146" spans="2:51" s="12" customFormat="1" ht="13.5">
      <c r="B146" s="222"/>
      <c r="C146" s="223"/>
      <c r="D146" s="214" t="s">
        <v>276</v>
      </c>
      <c r="E146" s="224" t="s">
        <v>24</v>
      </c>
      <c r="F146" s="225" t="s">
        <v>2820</v>
      </c>
      <c r="G146" s="223"/>
      <c r="H146" s="226">
        <v>22.567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276</v>
      </c>
      <c r="AU146" s="232" t="s">
        <v>91</v>
      </c>
      <c r="AV146" s="12" t="s">
        <v>91</v>
      </c>
      <c r="AW146" s="12" t="s">
        <v>44</v>
      </c>
      <c r="AX146" s="12" t="s">
        <v>25</v>
      </c>
      <c r="AY146" s="232" t="s">
        <v>169</v>
      </c>
    </row>
    <row r="147" spans="2:65" s="1" customFormat="1" ht="16.5" customHeight="1">
      <c r="B147" s="42"/>
      <c r="C147" s="202" t="s">
        <v>421</v>
      </c>
      <c r="D147" s="202" t="s">
        <v>172</v>
      </c>
      <c r="E147" s="203" t="s">
        <v>1508</v>
      </c>
      <c r="F147" s="204" t="s">
        <v>1509</v>
      </c>
      <c r="G147" s="205" t="s">
        <v>196</v>
      </c>
      <c r="H147" s="206">
        <v>22.567</v>
      </c>
      <c r="I147" s="207"/>
      <c r="J147" s="208">
        <f>ROUND(I147*H147,2)</f>
        <v>0</v>
      </c>
      <c r="K147" s="204" t="s">
        <v>183</v>
      </c>
      <c r="L147" s="62"/>
      <c r="M147" s="209" t="s">
        <v>24</v>
      </c>
      <c r="N147" s="210" t="s">
        <v>52</v>
      </c>
      <c r="O147" s="43"/>
      <c r="P147" s="211">
        <f>O147*H147</f>
        <v>0</v>
      </c>
      <c r="Q147" s="211">
        <v>0.00012</v>
      </c>
      <c r="R147" s="211">
        <f>Q147*H147</f>
        <v>0.00270804</v>
      </c>
      <c r="S147" s="211">
        <v>0</v>
      </c>
      <c r="T147" s="212">
        <f>S147*H147</f>
        <v>0</v>
      </c>
      <c r="AR147" s="25" t="s">
        <v>354</v>
      </c>
      <c r="AT147" s="25" t="s">
        <v>172</v>
      </c>
      <c r="AU147" s="25" t="s">
        <v>91</v>
      </c>
      <c r="AY147" s="25" t="s">
        <v>169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25" t="s">
        <v>25</v>
      </c>
      <c r="BK147" s="213">
        <f>ROUND(I147*H147,2)</f>
        <v>0</v>
      </c>
      <c r="BL147" s="25" t="s">
        <v>354</v>
      </c>
      <c r="BM147" s="25" t="s">
        <v>2908</v>
      </c>
    </row>
    <row r="148" spans="2:51" s="12" customFormat="1" ht="13.5">
      <c r="B148" s="222"/>
      <c r="C148" s="223"/>
      <c r="D148" s="214" t="s">
        <v>276</v>
      </c>
      <c r="E148" s="224" t="s">
        <v>24</v>
      </c>
      <c r="F148" s="225" t="s">
        <v>2820</v>
      </c>
      <c r="G148" s="223"/>
      <c r="H148" s="226">
        <v>22.567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276</v>
      </c>
      <c r="AU148" s="232" t="s">
        <v>91</v>
      </c>
      <c r="AV148" s="12" t="s">
        <v>91</v>
      </c>
      <c r="AW148" s="12" t="s">
        <v>44</v>
      </c>
      <c r="AX148" s="12" t="s">
        <v>25</v>
      </c>
      <c r="AY148" s="232" t="s">
        <v>169</v>
      </c>
    </row>
    <row r="149" spans="2:65" s="1" customFormat="1" ht="25.5" customHeight="1">
      <c r="B149" s="42"/>
      <c r="C149" s="202" t="s">
        <v>428</v>
      </c>
      <c r="D149" s="202" t="s">
        <v>172</v>
      </c>
      <c r="E149" s="203" t="s">
        <v>1512</v>
      </c>
      <c r="F149" s="204" t="s">
        <v>1513</v>
      </c>
      <c r="G149" s="205" t="s">
        <v>196</v>
      </c>
      <c r="H149" s="206">
        <v>22.567</v>
      </c>
      <c r="I149" s="207"/>
      <c r="J149" s="208">
        <f>ROUND(I149*H149,2)</f>
        <v>0</v>
      </c>
      <c r="K149" s="204" t="s">
        <v>183</v>
      </c>
      <c r="L149" s="62"/>
      <c r="M149" s="209" t="s">
        <v>24</v>
      </c>
      <c r="N149" s="210" t="s">
        <v>52</v>
      </c>
      <c r="O149" s="43"/>
      <c r="P149" s="211">
        <f>O149*H149</f>
        <v>0</v>
      </c>
      <c r="Q149" s="211">
        <v>0.00012</v>
      </c>
      <c r="R149" s="211">
        <f>Q149*H149</f>
        <v>0.00270804</v>
      </c>
      <c r="S149" s="211">
        <v>0</v>
      </c>
      <c r="T149" s="212">
        <f>S149*H149</f>
        <v>0</v>
      </c>
      <c r="AR149" s="25" t="s">
        <v>354</v>
      </c>
      <c r="AT149" s="25" t="s">
        <v>172</v>
      </c>
      <c r="AU149" s="25" t="s">
        <v>91</v>
      </c>
      <c r="AY149" s="25" t="s">
        <v>169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25" t="s">
        <v>25</v>
      </c>
      <c r="BK149" s="213">
        <f>ROUND(I149*H149,2)</f>
        <v>0</v>
      </c>
      <c r="BL149" s="25" t="s">
        <v>354</v>
      </c>
      <c r="BM149" s="25" t="s">
        <v>2909</v>
      </c>
    </row>
    <row r="150" spans="2:51" s="12" customFormat="1" ht="13.5">
      <c r="B150" s="222"/>
      <c r="C150" s="223"/>
      <c r="D150" s="214" t="s">
        <v>276</v>
      </c>
      <c r="E150" s="224" t="s">
        <v>24</v>
      </c>
      <c r="F150" s="225" t="s">
        <v>2820</v>
      </c>
      <c r="G150" s="223"/>
      <c r="H150" s="226">
        <v>22.567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276</v>
      </c>
      <c r="AU150" s="232" t="s">
        <v>91</v>
      </c>
      <c r="AV150" s="12" t="s">
        <v>91</v>
      </c>
      <c r="AW150" s="12" t="s">
        <v>44</v>
      </c>
      <c r="AX150" s="12" t="s">
        <v>25</v>
      </c>
      <c r="AY150" s="232" t="s">
        <v>169</v>
      </c>
    </row>
    <row r="151" spans="2:63" s="11" customFormat="1" ht="29.85" customHeight="1">
      <c r="B151" s="186"/>
      <c r="C151" s="187"/>
      <c r="D151" s="188" t="s">
        <v>80</v>
      </c>
      <c r="E151" s="200" t="s">
        <v>1560</v>
      </c>
      <c r="F151" s="200" t="s">
        <v>1561</v>
      </c>
      <c r="G151" s="187"/>
      <c r="H151" s="187"/>
      <c r="I151" s="190"/>
      <c r="J151" s="201">
        <f>BK151</f>
        <v>0</v>
      </c>
      <c r="K151" s="187"/>
      <c r="L151" s="192"/>
      <c r="M151" s="193"/>
      <c r="N151" s="194"/>
      <c r="O151" s="194"/>
      <c r="P151" s="195">
        <f>SUM(P152:P167)</f>
        <v>0</v>
      </c>
      <c r="Q151" s="194"/>
      <c r="R151" s="195">
        <f>SUM(R152:R167)</f>
        <v>0.01489422</v>
      </c>
      <c r="S151" s="194"/>
      <c r="T151" s="196">
        <f>SUM(T152:T167)</f>
        <v>0</v>
      </c>
      <c r="AR151" s="197" t="s">
        <v>91</v>
      </c>
      <c r="AT151" s="198" t="s">
        <v>80</v>
      </c>
      <c r="AU151" s="198" t="s">
        <v>25</v>
      </c>
      <c r="AY151" s="197" t="s">
        <v>169</v>
      </c>
      <c r="BK151" s="199">
        <f>SUM(BK152:BK167)</f>
        <v>0</v>
      </c>
    </row>
    <row r="152" spans="2:65" s="1" customFormat="1" ht="25.5" customHeight="1">
      <c r="B152" s="42"/>
      <c r="C152" s="202" t="s">
        <v>433</v>
      </c>
      <c r="D152" s="202" t="s">
        <v>172</v>
      </c>
      <c r="E152" s="203" t="s">
        <v>1563</v>
      </c>
      <c r="F152" s="204" t="s">
        <v>1564</v>
      </c>
      <c r="G152" s="205" t="s">
        <v>196</v>
      </c>
      <c r="H152" s="206">
        <v>22.567</v>
      </c>
      <c r="I152" s="207"/>
      <c r="J152" s="208">
        <f>ROUND(I152*H152,2)</f>
        <v>0</v>
      </c>
      <c r="K152" s="204" t="s">
        <v>183</v>
      </c>
      <c r="L152" s="62"/>
      <c r="M152" s="209" t="s">
        <v>24</v>
      </c>
      <c r="N152" s="210" t="s">
        <v>52</v>
      </c>
      <c r="O152" s="43"/>
      <c r="P152" s="211">
        <f>O152*H152</f>
        <v>0</v>
      </c>
      <c r="Q152" s="211">
        <v>0</v>
      </c>
      <c r="R152" s="211">
        <f>Q152*H152</f>
        <v>0</v>
      </c>
      <c r="S152" s="211">
        <v>0</v>
      </c>
      <c r="T152" s="212">
        <f>S152*H152</f>
        <v>0</v>
      </c>
      <c r="AR152" s="25" t="s">
        <v>354</v>
      </c>
      <c r="AT152" s="25" t="s">
        <v>172</v>
      </c>
      <c r="AU152" s="25" t="s">
        <v>91</v>
      </c>
      <c r="AY152" s="25" t="s">
        <v>169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25" t="s">
        <v>25</v>
      </c>
      <c r="BK152" s="213">
        <f>ROUND(I152*H152,2)</f>
        <v>0</v>
      </c>
      <c r="BL152" s="25" t="s">
        <v>354</v>
      </c>
      <c r="BM152" s="25" t="s">
        <v>2910</v>
      </c>
    </row>
    <row r="153" spans="2:51" s="14" customFormat="1" ht="13.5">
      <c r="B153" s="255"/>
      <c r="C153" s="256"/>
      <c r="D153" s="214" t="s">
        <v>276</v>
      </c>
      <c r="E153" s="257" t="s">
        <v>24</v>
      </c>
      <c r="F153" s="258" t="s">
        <v>2911</v>
      </c>
      <c r="G153" s="256"/>
      <c r="H153" s="257" t="s">
        <v>24</v>
      </c>
      <c r="I153" s="259"/>
      <c r="J153" s="256"/>
      <c r="K153" s="256"/>
      <c r="L153" s="260"/>
      <c r="M153" s="261"/>
      <c r="N153" s="262"/>
      <c r="O153" s="262"/>
      <c r="P153" s="262"/>
      <c r="Q153" s="262"/>
      <c r="R153" s="262"/>
      <c r="S153" s="262"/>
      <c r="T153" s="263"/>
      <c r="AT153" s="264" t="s">
        <v>276</v>
      </c>
      <c r="AU153" s="264" t="s">
        <v>91</v>
      </c>
      <c r="AV153" s="14" t="s">
        <v>25</v>
      </c>
      <c r="AW153" s="14" t="s">
        <v>44</v>
      </c>
      <c r="AX153" s="14" t="s">
        <v>81</v>
      </c>
      <c r="AY153" s="264" t="s">
        <v>169</v>
      </c>
    </row>
    <row r="154" spans="2:51" s="12" customFormat="1" ht="13.5">
      <c r="B154" s="222"/>
      <c r="C154" s="223"/>
      <c r="D154" s="214" t="s">
        <v>276</v>
      </c>
      <c r="E154" s="224" t="s">
        <v>24</v>
      </c>
      <c r="F154" s="225" t="s">
        <v>2912</v>
      </c>
      <c r="G154" s="223"/>
      <c r="H154" s="226">
        <v>4.943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276</v>
      </c>
      <c r="AU154" s="232" t="s">
        <v>91</v>
      </c>
      <c r="AV154" s="12" t="s">
        <v>91</v>
      </c>
      <c r="AW154" s="12" t="s">
        <v>44</v>
      </c>
      <c r="AX154" s="12" t="s">
        <v>81</v>
      </c>
      <c r="AY154" s="232" t="s">
        <v>169</v>
      </c>
    </row>
    <row r="155" spans="2:51" s="12" customFormat="1" ht="13.5">
      <c r="B155" s="222"/>
      <c r="C155" s="223"/>
      <c r="D155" s="214" t="s">
        <v>276</v>
      </c>
      <c r="E155" s="224" t="s">
        <v>24</v>
      </c>
      <c r="F155" s="225" t="s">
        <v>2913</v>
      </c>
      <c r="G155" s="223"/>
      <c r="H155" s="226">
        <v>3.712</v>
      </c>
      <c r="I155" s="227"/>
      <c r="J155" s="223"/>
      <c r="K155" s="223"/>
      <c r="L155" s="228"/>
      <c r="M155" s="229"/>
      <c r="N155" s="230"/>
      <c r="O155" s="230"/>
      <c r="P155" s="230"/>
      <c r="Q155" s="230"/>
      <c r="R155" s="230"/>
      <c r="S155" s="230"/>
      <c r="T155" s="231"/>
      <c r="AT155" s="232" t="s">
        <v>276</v>
      </c>
      <c r="AU155" s="232" t="s">
        <v>91</v>
      </c>
      <c r="AV155" s="12" t="s">
        <v>91</v>
      </c>
      <c r="AW155" s="12" t="s">
        <v>44</v>
      </c>
      <c r="AX155" s="12" t="s">
        <v>81</v>
      </c>
      <c r="AY155" s="232" t="s">
        <v>169</v>
      </c>
    </row>
    <row r="156" spans="2:51" s="12" customFormat="1" ht="13.5">
      <c r="B156" s="222"/>
      <c r="C156" s="223"/>
      <c r="D156" s="214" t="s">
        <v>276</v>
      </c>
      <c r="E156" s="224" t="s">
        <v>24</v>
      </c>
      <c r="F156" s="225" t="s">
        <v>2914</v>
      </c>
      <c r="G156" s="223"/>
      <c r="H156" s="226">
        <v>8.802</v>
      </c>
      <c r="I156" s="227"/>
      <c r="J156" s="223"/>
      <c r="K156" s="223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276</v>
      </c>
      <c r="AU156" s="232" t="s">
        <v>91</v>
      </c>
      <c r="AV156" s="12" t="s">
        <v>91</v>
      </c>
      <c r="AW156" s="12" t="s">
        <v>44</v>
      </c>
      <c r="AX156" s="12" t="s">
        <v>81</v>
      </c>
      <c r="AY156" s="232" t="s">
        <v>169</v>
      </c>
    </row>
    <row r="157" spans="2:51" s="14" customFormat="1" ht="13.5">
      <c r="B157" s="255"/>
      <c r="C157" s="256"/>
      <c r="D157" s="214" t="s">
        <v>276</v>
      </c>
      <c r="E157" s="257" t="s">
        <v>24</v>
      </c>
      <c r="F157" s="258" t="s">
        <v>2915</v>
      </c>
      <c r="G157" s="256"/>
      <c r="H157" s="257" t="s">
        <v>24</v>
      </c>
      <c r="I157" s="259"/>
      <c r="J157" s="256"/>
      <c r="K157" s="256"/>
      <c r="L157" s="260"/>
      <c r="M157" s="261"/>
      <c r="N157" s="262"/>
      <c r="O157" s="262"/>
      <c r="P157" s="262"/>
      <c r="Q157" s="262"/>
      <c r="R157" s="262"/>
      <c r="S157" s="262"/>
      <c r="T157" s="263"/>
      <c r="AT157" s="264" t="s">
        <v>276</v>
      </c>
      <c r="AU157" s="264" t="s">
        <v>91</v>
      </c>
      <c r="AV157" s="14" t="s">
        <v>25</v>
      </c>
      <c r="AW157" s="14" t="s">
        <v>44</v>
      </c>
      <c r="AX157" s="14" t="s">
        <v>81</v>
      </c>
      <c r="AY157" s="264" t="s">
        <v>169</v>
      </c>
    </row>
    <row r="158" spans="2:51" s="12" customFormat="1" ht="13.5">
      <c r="B158" s="222"/>
      <c r="C158" s="223"/>
      <c r="D158" s="214" t="s">
        <v>276</v>
      </c>
      <c r="E158" s="224" t="s">
        <v>24</v>
      </c>
      <c r="F158" s="225" t="s">
        <v>2916</v>
      </c>
      <c r="G158" s="223"/>
      <c r="H158" s="226">
        <v>1.47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276</v>
      </c>
      <c r="AU158" s="232" t="s">
        <v>91</v>
      </c>
      <c r="AV158" s="12" t="s">
        <v>91</v>
      </c>
      <c r="AW158" s="12" t="s">
        <v>44</v>
      </c>
      <c r="AX158" s="12" t="s">
        <v>81</v>
      </c>
      <c r="AY158" s="232" t="s">
        <v>169</v>
      </c>
    </row>
    <row r="159" spans="2:51" s="12" customFormat="1" ht="13.5">
      <c r="B159" s="222"/>
      <c r="C159" s="223"/>
      <c r="D159" s="214" t="s">
        <v>276</v>
      </c>
      <c r="E159" s="224" t="s">
        <v>24</v>
      </c>
      <c r="F159" s="225" t="s">
        <v>2917</v>
      </c>
      <c r="G159" s="223"/>
      <c r="H159" s="226">
        <v>1</v>
      </c>
      <c r="I159" s="227"/>
      <c r="J159" s="223"/>
      <c r="K159" s="223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276</v>
      </c>
      <c r="AU159" s="232" t="s">
        <v>91</v>
      </c>
      <c r="AV159" s="12" t="s">
        <v>91</v>
      </c>
      <c r="AW159" s="12" t="s">
        <v>44</v>
      </c>
      <c r="AX159" s="12" t="s">
        <v>81</v>
      </c>
      <c r="AY159" s="232" t="s">
        <v>169</v>
      </c>
    </row>
    <row r="160" spans="2:51" s="14" customFormat="1" ht="13.5">
      <c r="B160" s="255"/>
      <c r="C160" s="256"/>
      <c r="D160" s="214" t="s">
        <v>276</v>
      </c>
      <c r="E160" s="257" t="s">
        <v>24</v>
      </c>
      <c r="F160" s="258" t="s">
        <v>2918</v>
      </c>
      <c r="G160" s="256"/>
      <c r="H160" s="257" t="s">
        <v>24</v>
      </c>
      <c r="I160" s="259"/>
      <c r="J160" s="256"/>
      <c r="K160" s="256"/>
      <c r="L160" s="260"/>
      <c r="M160" s="261"/>
      <c r="N160" s="262"/>
      <c r="O160" s="262"/>
      <c r="P160" s="262"/>
      <c r="Q160" s="262"/>
      <c r="R160" s="262"/>
      <c r="S160" s="262"/>
      <c r="T160" s="263"/>
      <c r="AT160" s="264" t="s">
        <v>276</v>
      </c>
      <c r="AU160" s="264" t="s">
        <v>91</v>
      </c>
      <c r="AV160" s="14" t="s">
        <v>25</v>
      </c>
      <c r="AW160" s="14" t="s">
        <v>44</v>
      </c>
      <c r="AX160" s="14" t="s">
        <v>81</v>
      </c>
      <c r="AY160" s="264" t="s">
        <v>169</v>
      </c>
    </row>
    <row r="161" spans="2:51" s="12" customFormat="1" ht="13.5">
      <c r="B161" s="222"/>
      <c r="C161" s="223"/>
      <c r="D161" s="214" t="s">
        <v>276</v>
      </c>
      <c r="E161" s="224" t="s">
        <v>24</v>
      </c>
      <c r="F161" s="225" t="s">
        <v>2919</v>
      </c>
      <c r="G161" s="223"/>
      <c r="H161" s="226">
        <v>0.192</v>
      </c>
      <c r="I161" s="227"/>
      <c r="J161" s="223"/>
      <c r="K161" s="223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276</v>
      </c>
      <c r="AU161" s="232" t="s">
        <v>91</v>
      </c>
      <c r="AV161" s="12" t="s">
        <v>91</v>
      </c>
      <c r="AW161" s="12" t="s">
        <v>44</v>
      </c>
      <c r="AX161" s="12" t="s">
        <v>81</v>
      </c>
      <c r="AY161" s="232" t="s">
        <v>169</v>
      </c>
    </row>
    <row r="162" spans="2:51" s="12" customFormat="1" ht="13.5">
      <c r="B162" s="222"/>
      <c r="C162" s="223"/>
      <c r="D162" s="214" t="s">
        <v>276</v>
      </c>
      <c r="E162" s="224" t="s">
        <v>24</v>
      </c>
      <c r="F162" s="225" t="s">
        <v>2920</v>
      </c>
      <c r="G162" s="223"/>
      <c r="H162" s="226">
        <v>1.536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276</v>
      </c>
      <c r="AU162" s="232" t="s">
        <v>91</v>
      </c>
      <c r="AV162" s="12" t="s">
        <v>91</v>
      </c>
      <c r="AW162" s="12" t="s">
        <v>44</v>
      </c>
      <c r="AX162" s="12" t="s">
        <v>81</v>
      </c>
      <c r="AY162" s="232" t="s">
        <v>169</v>
      </c>
    </row>
    <row r="163" spans="2:51" s="12" customFormat="1" ht="13.5">
      <c r="B163" s="222"/>
      <c r="C163" s="223"/>
      <c r="D163" s="214" t="s">
        <v>276</v>
      </c>
      <c r="E163" s="224" t="s">
        <v>24</v>
      </c>
      <c r="F163" s="225" t="s">
        <v>2921</v>
      </c>
      <c r="G163" s="223"/>
      <c r="H163" s="226">
        <v>0.192</v>
      </c>
      <c r="I163" s="227"/>
      <c r="J163" s="223"/>
      <c r="K163" s="223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276</v>
      </c>
      <c r="AU163" s="232" t="s">
        <v>91</v>
      </c>
      <c r="AV163" s="12" t="s">
        <v>91</v>
      </c>
      <c r="AW163" s="12" t="s">
        <v>44</v>
      </c>
      <c r="AX163" s="12" t="s">
        <v>81</v>
      </c>
      <c r="AY163" s="232" t="s">
        <v>169</v>
      </c>
    </row>
    <row r="164" spans="2:51" s="12" customFormat="1" ht="13.5">
      <c r="B164" s="222"/>
      <c r="C164" s="223"/>
      <c r="D164" s="214" t="s">
        <v>276</v>
      </c>
      <c r="E164" s="224" t="s">
        <v>24</v>
      </c>
      <c r="F164" s="225" t="s">
        <v>2922</v>
      </c>
      <c r="G164" s="223"/>
      <c r="H164" s="226">
        <v>0.72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276</v>
      </c>
      <c r="AU164" s="232" t="s">
        <v>91</v>
      </c>
      <c r="AV164" s="12" t="s">
        <v>91</v>
      </c>
      <c r="AW164" s="12" t="s">
        <v>44</v>
      </c>
      <c r="AX164" s="12" t="s">
        <v>81</v>
      </c>
      <c r="AY164" s="232" t="s">
        <v>169</v>
      </c>
    </row>
    <row r="165" spans="2:51" s="13" customFormat="1" ht="13.5">
      <c r="B165" s="233"/>
      <c r="C165" s="234"/>
      <c r="D165" s="214" t="s">
        <v>276</v>
      </c>
      <c r="E165" s="235" t="s">
        <v>2820</v>
      </c>
      <c r="F165" s="236" t="s">
        <v>280</v>
      </c>
      <c r="G165" s="234"/>
      <c r="H165" s="237">
        <v>22.567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276</v>
      </c>
      <c r="AU165" s="243" t="s">
        <v>91</v>
      </c>
      <c r="AV165" s="13" t="s">
        <v>193</v>
      </c>
      <c r="AW165" s="13" t="s">
        <v>44</v>
      </c>
      <c r="AX165" s="13" t="s">
        <v>25</v>
      </c>
      <c r="AY165" s="243" t="s">
        <v>169</v>
      </c>
    </row>
    <row r="166" spans="2:65" s="1" customFormat="1" ht="25.5" customHeight="1">
      <c r="B166" s="42"/>
      <c r="C166" s="202" t="s">
        <v>437</v>
      </c>
      <c r="D166" s="202" t="s">
        <v>172</v>
      </c>
      <c r="E166" s="203" t="s">
        <v>1568</v>
      </c>
      <c r="F166" s="204" t="s">
        <v>1569</v>
      </c>
      <c r="G166" s="205" t="s">
        <v>196</v>
      </c>
      <c r="H166" s="206">
        <v>22.567</v>
      </c>
      <c r="I166" s="207"/>
      <c r="J166" s="208">
        <f>ROUND(I166*H166,2)</f>
        <v>0</v>
      </c>
      <c r="K166" s="204" t="s">
        <v>183</v>
      </c>
      <c r="L166" s="62"/>
      <c r="M166" s="209" t="s">
        <v>24</v>
      </c>
      <c r="N166" s="210" t="s">
        <v>52</v>
      </c>
      <c r="O166" s="43"/>
      <c r="P166" s="211">
        <f>O166*H166</f>
        <v>0</v>
      </c>
      <c r="Q166" s="211">
        <v>0.00066</v>
      </c>
      <c r="R166" s="211">
        <f>Q166*H166</f>
        <v>0.01489422</v>
      </c>
      <c r="S166" s="211">
        <v>0</v>
      </c>
      <c r="T166" s="212">
        <f>S166*H166</f>
        <v>0</v>
      </c>
      <c r="AR166" s="25" t="s">
        <v>354</v>
      </c>
      <c r="AT166" s="25" t="s">
        <v>172</v>
      </c>
      <c r="AU166" s="25" t="s">
        <v>91</v>
      </c>
      <c r="AY166" s="25" t="s">
        <v>169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25" t="s">
        <v>25</v>
      </c>
      <c r="BK166" s="213">
        <f>ROUND(I166*H166,2)</f>
        <v>0</v>
      </c>
      <c r="BL166" s="25" t="s">
        <v>354</v>
      </c>
      <c r="BM166" s="25" t="s">
        <v>2923</v>
      </c>
    </row>
    <row r="167" spans="2:51" s="12" customFormat="1" ht="13.5">
      <c r="B167" s="222"/>
      <c r="C167" s="223"/>
      <c r="D167" s="214" t="s">
        <v>276</v>
      </c>
      <c r="E167" s="224" t="s">
        <v>24</v>
      </c>
      <c r="F167" s="225" t="s">
        <v>2820</v>
      </c>
      <c r="G167" s="223"/>
      <c r="H167" s="226">
        <v>22.567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276</v>
      </c>
      <c r="AU167" s="232" t="s">
        <v>91</v>
      </c>
      <c r="AV167" s="12" t="s">
        <v>91</v>
      </c>
      <c r="AW167" s="12" t="s">
        <v>44</v>
      </c>
      <c r="AX167" s="12" t="s">
        <v>25</v>
      </c>
      <c r="AY167" s="232" t="s">
        <v>169</v>
      </c>
    </row>
    <row r="168" spans="2:63" s="11" customFormat="1" ht="37.35" customHeight="1">
      <c r="B168" s="186"/>
      <c r="C168" s="187"/>
      <c r="D168" s="188" t="s">
        <v>80</v>
      </c>
      <c r="E168" s="189" t="s">
        <v>540</v>
      </c>
      <c r="F168" s="189" t="s">
        <v>541</v>
      </c>
      <c r="G168" s="187"/>
      <c r="H168" s="187"/>
      <c r="I168" s="190"/>
      <c r="J168" s="191">
        <f>BK168</f>
        <v>0</v>
      </c>
      <c r="K168" s="187"/>
      <c r="L168" s="192"/>
      <c r="M168" s="193"/>
      <c r="N168" s="194"/>
      <c r="O168" s="194"/>
      <c r="P168" s="195">
        <f>SUM(P169:P170)</f>
        <v>0</v>
      </c>
      <c r="Q168" s="194"/>
      <c r="R168" s="195">
        <f>SUM(R169:R170)</f>
        <v>0</v>
      </c>
      <c r="S168" s="194"/>
      <c r="T168" s="196">
        <f>SUM(T169:T170)</f>
        <v>0</v>
      </c>
      <c r="AR168" s="197" t="s">
        <v>193</v>
      </c>
      <c r="AT168" s="198" t="s">
        <v>80</v>
      </c>
      <c r="AU168" s="198" t="s">
        <v>81</v>
      </c>
      <c r="AY168" s="197" t="s">
        <v>169</v>
      </c>
      <c r="BK168" s="199">
        <f>SUM(BK169:BK170)</f>
        <v>0</v>
      </c>
    </row>
    <row r="169" spans="2:65" s="1" customFormat="1" ht="25.5" customHeight="1">
      <c r="B169" s="42"/>
      <c r="C169" s="202" t="s">
        <v>441</v>
      </c>
      <c r="D169" s="202" t="s">
        <v>172</v>
      </c>
      <c r="E169" s="203" t="s">
        <v>2924</v>
      </c>
      <c r="F169" s="204" t="s">
        <v>2925</v>
      </c>
      <c r="G169" s="205" t="s">
        <v>545</v>
      </c>
      <c r="H169" s="206">
        <v>32</v>
      </c>
      <c r="I169" s="207"/>
      <c r="J169" s="208">
        <f>ROUND(I169*H169,2)</f>
        <v>0</v>
      </c>
      <c r="K169" s="204" t="s">
        <v>183</v>
      </c>
      <c r="L169" s="62"/>
      <c r="M169" s="209" t="s">
        <v>24</v>
      </c>
      <c r="N169" s="210" t="s">
        <v>52</v>
      </c>
      <c r="O169" s="43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AR169" s="25" t="s">
        <v>546</v>
      </c>
      <c r="AT169" s="25" t="s">
        <v>172</v>
      </c>
      <c r="AU169" s="25" t="s">
        <v>25</v>
      </c>
      <c r="AY169" s="25" t="s">
        <v>169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25" t="s">
        <v>25</v>
      </c>
      <c r="BK169" s="213">
        <f>ROUND(I169*H169,2)</f>
        <v>0</v>
      </c>
      <c r="BL169" s="25" t="s">
        <v>546</v>
      </c>
      <c r="BM169" s="25" t="s">
        <v>2926</v>
      </c>
    </row>
    <row r="170" spans="2:51" s="12" customFormat="1" ht="13.5">
      <c r="B170" s="222"/>
      <c r="C170" s="223"/>
      <c r="D170" s="214" t="s">
        <v>276</v>
      </c>
      <c r="E170" s="224" t="s">
        <v>24</v>
      </c>
      <c r="F170" s="225" t="s">
        <v>2927</v>
      </c>
      <c r="G170" s="223"/>
      <c r="H170" s="226">
        <v>32</v>
      </c>
      <c r="I170" s="227"/>
      <c r="J170" s="223"/>
      <c r="K170" s="223"/>
      <c r="L170" s="228"/>
      <c r="M170" s="277"/>
      <c r="N170" s="278"/>
      <c r="O170" s="278"/>
      <c r="P170" s="278"/>
      <c r="Q170" s="278"/>
      <c r="R170" s="278"/>
      <c r="S170" s="278"/>
      <c r="T170" s="279"/>
      <c r="AT170" s="232" t="s">
        <v>276</v>
      </c>
      <c r="AU170" s="232" t="s">
        <v>25</v>
      </c>
      <c r="AV170" s="12" t="s">
        <v>91</v>
      </c>
      <c r="AW170" s="12" t="s">
        <v>44</v>
      </c>
      <c r="AX170" s="12" t="s">
        <v>25</v>
      </c>
      <c r="AY170" s="232" t="s">
        <v>169</v>
      </c>
    </row>
    <row r="171" spans="2:12" s="1" customFormat="1" ht="6.95" customHeight="1">
      <c r="B171" s="57"/>
      <c r="C171" s="58"/>
      <c r="D171" s="58"/>
      <c r="E171" s="58"/>
      <c r="F171" s="58"/>
      <c r="G171" s="58"/>
      <c r="H171" s="58"/>
      <c r="I171" s="149"/>
      <c r="J171" s="58"/>
      <c r="K171" s="58"/>
      <c r="L171" s="62"/>
    </row>
  </sheetData>
  <sheetProtection algorithmName="SHA-512" hashValue="mcgdMfVWZ6519kM/JH5jNqdnodr/7YfeXfG0wl186qkjMVbT+P7mKQZHrPW3oUDr49oY5U88JXb2oQ5wCM5WYQ==" saltValue="/GeYh0jCaeKd/ltDdepU3Kc+vEhA0FZCbdmF1B8TrG01l+KnZpXk54Ajl8KqpghkZdrfI5qhFFfReKTT8x3SIA==" spinCount="100000" sheet="1" objects="1" scenarios="1" formatColumns="0" formatRows="0" autoFilter="0"/>
  <autoFilter ref="C90:K170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135</v>
      </c>
      <c r="G1" s="414" t="s">
        <v>136</v>
      </c>
      <c r="H1" s="414"/>
      <c r="I1" s="125"/>
      <c r="J1" s="124" t="s">
        <v>137</v>
      </c>
      <c r="K1" s="123" t="s">
        <v>138</v>
      </c>
      <c r="L1" s="124" t="s">
        <v>139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AT2" s="25" t="s">
        <v>131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91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6" t="str">
        <f>'Rekapitulace stavby'!K6</f>
        <v>Demolice a sanace části budovy T</v>
      </c>
      <c r="F7" s="407"/>
      <c r="G7" s="407"/>
      <c r="H7" s="407"/>
      <c r="I7" s="127"/>
      <c r="J7" s="30"/>
      <c r="K7" s="32"/>
    </row>
    <row r="8" spans="2:11" ht="13.5">
      <c r="B8" s="29"/>
      <c r="C8" s="30"/>
      <c r="D8" s="38" t="s">
        <v>141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6" t="s">
        <v>2928</v>
      </c>
      <c r="F9" s="409"/>
      <c r="G9" s="409"/>
      <c r="H9" s="409"/>
      <c r="I9" s="128"/>
      <c r="J9" s="43"/>
      <c r="K9" s="46"/>
    </row>
    <row r="10" spans="2:11" s="1" customFormat="1" ht="13.5">
      <c r="B10" s="42"/>
      <c r="C10" s="43"/>
      <c r="D10" s="38" t="s">
        <v>254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8" t="s">
        <v>2929</v>
      </c>
      <c r="F11" s="409"/>
      <c r="G11" s="409"/>
      <c r="H11" s="409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21</v>
      </c>
      <c r="E13" s="43"/>
      <c r="F13" s="36" t="s">
        <v>90</v>
      </c>
      <c r="G13" s="43"/>
      <c r="H13" s="43"/>
      <c r="I13" s="129" t="s">
        <v>23</v>
      </c>
      <c r="J13" s="36" t="s">
        <v>24</v>
      </c>
      <c r="K13" s="46"/>
    </row>
    <row r="14" spans="2:11" s="1" customFormat="1" ht="14.45" customHeight="1">
      <c r="B14" s="42"/>
      <c r="C14" s="43"/>
      <c r="D14" s="38" t="s">
        <v>26</v>
      </c>
      <c r="E14" s="43"/>
      <c r="F14" s="36" t="s">
        <v>27</v>
      </c>
      <c r="G14" s="43"/>
      <c r="H14" s="43"/>
      <c r="I14" s="129" t="s">
        <v>28</v>
      </c>
      <c r="J14" s="130" t="str">
        <f>'Rekapitulace stavby'!AN8</f>
        <v>6. 11. 2018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32</v>
      </c>
      <c r="E16" s="43"/>
      <c r="F16" s="43"/>
      <c r="G16" s="43"/>
      <c r="H16" s="43"/>
      <c r="I16" s="129" t="s">
        <v>33</v>
      </c>
      <c r="J16" s="36" t="s">
        <v>34</v>
      </c>
      <c r="K16" s="46"/>
    </row>
    <row r="17" spans="2:11" s="1" customFormat="1" ht="18" customHeight="1">
      <c r="B17" s="42"/>
      <c r="C17" s="43"/>
      <c r="D17" s="43"/>
      <c r="E17" s="36" t="s">
        <v>35</v>
      </c>
      <c r="F17" s="43"/>
      <c r="G17" s="43"/>
      <c r="H17" s="43"/>
      <c r="I17" s="129" t="s">
        <v>36</v>
      </c>
      <c r="J17" s="36" t="s">
        <v>37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38</v>
      </c>
      <c r="E19" s="43"/>
      <c r="F19" s="43"/>
      <c r="G19" s="43"/>
      <c r="H19" s="43"/>
      <c r="I19" s="129" t="s">
        <v>33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36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40</v>
      </c>
      <c r="E22" s="43"/>
      <c r="F22" s="43"/>
      <c r="G22" s="43"/>
      <c r="H22" s="43"/>
      <c r="I22" s="129" t="s">
        <v>33</v>
      </c>
      <c r="J22" s="36" t="s">
        <v>41</v>
      </c>
      <c r="K22" s="46"/>
    </row>
    <row r="23" spans="2:11" s="1" customFormat="1" ht="18" customHeight="1">
      <c r="B23" s="42"/>
      <c r="C23" s="43"/>
      <c r="D23" s="43"/>
      <c r="E23" s="36" t="s">
        <v>42</v>
      </c>
      <c r="F23" s="43"/>
      <c r="G23" s="43"/>
      <c r="H23" s="43"/>
      <c r="I23" s="129" t="s">
        <v>36</v>
      </c>
      <c r="J23" s="36" t="s">
        <v>43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45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0" t="s">
        <v>2930</v>
      </c>
      <c r="F26" s="370"/>
      <c r="G26" s="370"/>
      <c r="H26" s="370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47</v>
      </c>
      <c r="E29" s="43"/>
      <c r="F29" s="43"/>
      <c r="G29" s="43"/>
      <c r="H29" s="43"/>
      <c r="I29" s="128"/>
      <c r="J29" s="138">
        <f>ROUND(J93,2)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49</v>
      </c>
      <c r="G31" s="43"/>
      <c r="H31" s="43"/>
      <c r="I31" s="139" t="s">
        <v>48</v>
      </c>
      <c r="J31" s="47" t="s">
        <v>50</v>
      </c>
      <c r="K31" s="46"/>
    </row>
    <row r="32" spans="2:11" s="1" customFormat="1" ht="14.45" customHeight="1">
      <c r="B32" s="42"/>
      <c r="C32" s="43"/>
      <c r="D32" s="50" t="s">
        <v>51</v>
      </c>
      <c r="E32" s="50" t="s">
        <v>52</v>
      </c>
      <c r="F32" s="140">
        <f>ROUND(SUM(BE93:BE136),2)</f>
        <v>0</v>
      </c>
      <c r="G32" s="43"/>
      <c r="H32" s="43"/>
      <c r="I32" s="141">
        <v>0.21</v>
      </c>
      <c r="J32" s="140">
        <f>ROUND(ROUND((SUM(BE93:BE136)),2)*I32,2)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53</v>
      </c>
      <c r="F33" s="140">
        <f>ROUND(SUM(BF93:BF136),2)</f>
        <v>0</v>
      </c>
      <c r="G33" s="43"/>
      <c r="H33" s="43"/>
      <c r="I33" s="141">
        <v>0.15</v>
      </c>
      <c r="J33" s="140">
        <f>ROUND(ROUND((SUM(BF93:BF136)),2)*I33,2)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54</v>
      </c>
      <c r="F34" s="140">
        <f>ROUND(SUM(BG93:BG136),2)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55</v>
      </c>
      <c r="F35" s="140">
        <f>ROUND(SUM(BH93:BH136),2)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56</v>
      </c>
      <c r="F36" s="140">
        <f>ROUND(SUM(BI93:BI136),2)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57</v>
      </c>
      <c r="E38" s="80"/>
      <c r="F38" s="80"/>
      <c r="G38" s="144" t="s">
        <v>58</v>
      </c>
      <c r="H38" s="145" t="s">
        <v>59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143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6" t="str">
        <f>E7</f>
        <v>Demolice a sanace části budovy T</v>
      </c>
      <c r="F47" s="407"/>
      <c r="G47" s="407"/>
      <c r="H47" s="407"/>
      <c r="I47" s="128"/>
      <c r="J47" s="43"/>
      <c r="K47" s="46"/>
    </row>
    <row r="48" spans="2:11" ht="13.5">
      <c r="B48" s="29"/>
      <c r="C48" s="38" t="s">
        <v>141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6" t="s">
        <v>2928</v>
      </c>
      <c r="F49" s="409"/>
      <c r="G49" s="409"/>
      <c r="H49" s="409"/>
      <c r="I49" s="128"/>
      <c r="J49" s="43"/>
      <c r="K49" s="46"/>
    </row>
    <row r="50" spans="2:11" s="1" customFormat="1" ht="14.45" customHeight="1">
      <c r="B50" s="42"/>
      <c r="C50" s="38" t="s">
        <v>254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8" t="str">
        <f>E11</f>
        <v>VZT - Vzduchotechnika</v>
      </c>
      <c r="F51" s="409"/>
      <c r="G51" s="409"/>
      <c r="H51" s="409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26</v>
      </c>
      <c r="D53" s="43"/>
      <c r="E53" s="43"/>
      <c r="F53" s="36" t="str">
        <f>F14</f>
        <v>Ústí nad Labem</v>
      </c>
      <c r="G53" s="43"/>
      <c r="H53" s="43"/>
      <c r="I53" s="129" t="s">
        <v>28</v>
      </c>
      <c r="J53" s="130" t="str">
        <f>IF(J14="","",J14)</f>
        <v>6. 11. 2018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32</v>
      </c>
      <c r="D55" s="43"/>
      <c r="E55" s="43"/>
      <c r="F55" s="36" t="str">
        <f>E17</f>
        <v>Univerzita Jana Evangelisty Purkyně v Ústí n Labem</v>
      </c>
      <c r="G55" s="43"/>
      <c r="H55" s="43"/>
      <c r="I55" s="129" t="s">
        <v>40</v>
      </c>
      <c r="J55" s="370" t="str">
        <f>E23</f>
        <v>Correct BC, s.r.o.</v>
      </c>
      <c r="K55" s="46"/>
    </row>
    <row r="56" spans="2:11" s="1" customFormat="1" ht="14.45" customHeight="1">
      <c r="B56" s="42"/>
      <c r="C56" s="38" t="s">
        <v>38</v>
      </c>
      <c r="D56" s="43"/>
      <c r="E56" s="43"/>
      <c r="F56" s="36" t="str">
        <f>IF(E20="","",E20)</f>
        <v/>
      </c>
      <c r="G56" s="43"/>
      <c r="H56" s="43"/>
      <c r="I56" s="128"/>
      <c r="J56" s="410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144</v>
      </c>
      <c r="D58" s="142"/>
      <c r="E58" s="142"/>
      <c r="F58" s="142"/>
      <c r="G58" s="142"/>
      <c r="H58" s="142"/>
      <c r="I58" s="155"/>
      <c r="J58" s="156" t="s">
        <v>145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146</v>
      </c>
      <c r="D60" s="43"/>
      <c r="E60" s="43"/>
      <c r="F60" s="43"/>
      <c r="G60" s="43"/>
      <c r="H60" s="43"/>
      <c r="I60" s="128"/>
      <c r="J60" s="138">
        <f>J93</f>
        <v>0</v>
      </c>
      <c r="K60" s="46"/>
      <c r="AU60" s="25" t="s">
        <v>147</v>
      </c>
    </row>
    <row r="61" spans="2:11" s="8" customFormat="1" ht="24.95" customHeight="1">
      <c r="B61" s="159"/>
      <c r="C61" s="160"/>
      <c r="D61" s="161" t="s">
        <v>256</v>
      </c>
      <c r="E61" s="162"/>
      <c r="F61" s="162"/>
      <c r="G61" s="162"/>
      <c r="H61" s="162"/>
      <c r="I61" s="163"/>
      <c r="J61" s="164">
        <f>J94</f>
        <v>0</v>
      </c>
      <c r="K61" s="165"/>
    </row>
    <row r="62" spans="2:11" s="9" customFormat="1" ht="19.9" customHeight="1">
      <c r="B62" s="166"/>
      <c r="C62" s="167"/>
      <c r="D62" s="168" t="s">
        <v>589</v>
      </c>
      <c r="E62" s="169"/>
      <c r="F62" s="169"/>
      <c r="G62" s="169"/>
      <c r="H62" s="169"/>
      <c r="I62" s="170"/>
      <c r="J62" s="171">
        <f>J95</f>
        <v>0</v>
      </c>
      <c r="K62" s="172"/>
    </row>
    <row r="63" spans="2:11" s="9" customFormat="1" ht="19.9" customHeight="1">
      <c r="B63" s="166"/>
      <c r="C63" s="167"/>
      <c r="D63" s="168" t="s">
        <v>258</v>
      </c>
      <c r="E63" s="169"/>
      <c r="F63" s="169"/>
      <c r="G63" s="169"/>
      <c r="H63" s="169"/>
      <c r="I63" s="170"/>
      <c r="J63" s="171">
        <f>J98</f>
        <v>0</v>
      </c>
      <c r="K63" s="172"/>
    </row>
    <row r="64" spans="2:11" s="9" customFormat="1" ht="19.9" customHeight="1">
      <c r="B64" s="166"/>
      <c r="C64" s="167"/>
      <c r="D64" s="168" t="s">
        <v>259</v>
      </c>
      <c r="E64" s="169"/>
      <c r="F64" s="169"/>
      <c r="G64" s="169"/>
      <c r="H64" s="169"/>
      <c r="I64" s="170"/>
      <c r="J64" s="171">
        <f>J100</f>
        <v>0</v>
      </c>
      <c r="K64" s="172"/>
    </row>
    <row r="65" spans="2:11" s="8" customFormat="1" ht="24.95" customHeight="1">
      <c r="B65" s="159"/>
      <c r="C65" s="160"/>
      <c r="D65" s="161" t="s">
        <v>260</v>
      </c>
      <c r="E65" s="162"/>
      <c r="F65" s="162"/>
      <c r="G65" s="162"/>
      <c r="H65" s="162"/>
      <c r="I65" s="163"/>
      <c r="J65" s="164">
        <f>J108</f>
        <v>0</v>
      </c>
      <c r="K65" s="165"/>
    </row>
    <row r="66" spans="2:11" s="9" customFormat="1" ht="19.9" customHeight="1">
      <c r="B66" s="166"/>
      <c r="C66" s="167"/>
      <c r="D66" s="168" t="s">
        <v>2003</v>
      </c>
      <c r="E66" s="169"/>
      <c r="F66" s="169"/>
      <c r="G66" s="169"/>
      <c r="H66" s="169"/>
      <c r="I66" s="170"/>
      <c r="J66" s="171">
        <f>J109</f>
        <v>0</v>
      </c>
      <c r="K66" s="172"/>
    </row>
    <row r="67" spans="2:11" s="9" customFormat="1" ht="14.85" customHeight="1">
      <c r="B67" s="166"/>
      <c r="C67" s="167"/>
      <c r="D67" s="168" t="s">
        <v>2931</v>
      </c>
      <c r="E67" s="169"/>
      <c r="F67" s="169"/>
      <c r="G67" s="169"/>
      <c r="H67" s="169"/>
      <c r="I67" s="170"/>
      <c r="J67" s="171">
        <f>J111</f>
        <v>0</v>
      </c>
      <c r="K67" s="172"/>
    </row>
    <row r="68" spans="2:11" s="9" customFormat="1" ht="14.85" customHeight="1">
      <c r="B68" s="166"/>
      <c r="C68" s="167"/>
      <c r="D68" s="168" t="s">
        <v>2932</v>
      </c>
      <c r="E68" s="169"/>
      <c r="F68" s="169"/>
      <c r="G68" s="169"/>
      <c r="H68" s="169"/>
      <c r="I68" s="170"/>
      <c r="J68" s="171">
        <f>J120</f>
        <v>0</v>
      </c>
      <c r="K68" s="172"/>
    </row>
    <row r="69" spans="2:11" s="8" customFormat="1" ht="24.95" customHeight="1">
      <c r="B69" s="159"/>
      <c r="C69" s="160"/>
      <c r="D69" s="161" t="s">
        <v>269</v>
      </c>
      <c r="E69" s="162"/>
      <c r="F69" s="162"/>
      <c r="G69" s="162"/>
      <c r="H69" s="162"/>
      <c r="I69" s="163"/>
      <c r="J69" s="164">
        <f>J126</f>
        <v>0</v>
      </c>
      <c r="K69" s="165"/>
    </row>
    <row r="70" spans="2:11" s="8" customFormat="1" ht="24.95" customHeight="1">
      <c r="B70" s="159"/>
      <c r="C70" s="160"/>
      <c r="D70" s="161" t="s">
        <v>148</v>
      </c>
      <c r="E70" s="162"/>
      <c r="F70" s="162"/>
      <c r="G70" s="162"/>
      <c r="H70" s="162"/>
      <c r="I70" s="163"/>
      <c r="J70" s="164">
        <f>J134</f>
        <v>0</v>
      </c>
      <c r="K70" s="165"/>
    </row>
    <row r="71" spans="2:11" s="9" customFormat="1" ht="19.9" customHeight="1">
      <c r="B71" s="166"/>
      <c r="C71" s="167"/>
      <c r="D71" s="168" t="s">
        <v>2933</v>
      </c>
      <c r="E71" s="169"/>
      <c r="F71" s="169"/>
      <c r="G71" s="169"/>
      <c r="H71" s="169"/>
      <c r="I71" s="170"/>
      <c r="J71" s="171">
        <f>J135</f>
        <v>0</v>
      </c>
      <c r="K71" s="172"/>
    </row>
    <row r="72" spans="2:11" s="1" customFormat="1" ht="21.75" customHeight="1">
      <c r="B72" s="42"/>
      <c r="C72" s="43"/>
      <c r="D72" s="43"/>
      <c r="E72" s="43"/>
      <c r="F72" s="43"/>
      <c r="G72" s="43"/>
      <c r="H72" s="43"/>
      <c r="I72" s="128"/>
      <c r="J72" s="43"/>
      <c r="K72" s="46"/>
    </row>
    <row r="73" spans="2:11" s="1" customFormat="1" ht="6.95" customHeight="1">
      <c r="B73" s="57"/>
      <c r="C73" s="58"/>
      <c r="D73" s="58"/>
      <c r="E73" s="58"/>
      <c r="F73" s="58"/>
      <c r="G73" s="58"/>
      <c r="H73" s="58"/>
      <c r="I73" s="149"/>
      <c r="J73" s="58"/>
      <c r="K73" s="59"/>
    </row>
    <row r="77" spans="2:12" s="1" customFormat="1" ht="6.95" customHeight="1">
      <c r="B77" s="60"/>
      <c r="C77" s="61"/>
      <c r="D77" s="61"/>
      <c r="E77" s="61"/>
      <c r="F77" s="61"/>
      <c r="G77" s="61"/>
      <c r="H77" s="61"/>
      <c r="I77" s="152"/>
      <c r="J77" s="61"/>
      <c r="K77" s="61"/>
      <c r="L77" s="62"/>
    </row>
    <row r="78" spans="2:12" s="1" customFormat="1" ht="36.95" customHeight="1">
      <c r="B78" s="42"/>
      <c r="C78" s="63" t="s">
        <v>153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4.45" customHeight="1">
      <c r="B80" s="42"/>
      <c r="C80" s="66" t="s">
        <v>18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6.5" customHeight="1">
      <c r="B81" s="42"/>
      <c r="C81" s="64"/>
      <c r="D81" s="64"/>
      <c r="E81" s="411" t="str">
        <f>E7</f>
        <v>Demolice a sanace části budovy T</v>
      </c>
      <c r="F81" s="412"/>
      <c r="G81" s="412"/>
      <c r="H81" s="412"/>
      <c r="I81" s="173"/>
      <c r="J81" s="64"/>
      <c r="K81" s="64"/>
      <c r="L81" s="62"/>
    </row>
    <row r="82" spans="2:12" ht="13.5">
      <c r="B82" s="29"/>
      <c r="C82" s="66" t="s">
        <v>141</v>
      </c>
      <c r="D82" s="220"/>
      <c r="E82" s="220"/>
      <c r="F82" s="220"/>
      <c r="G82" s="220"/>
      <c r="H82" s="220"/>
      <c r="J82" s="220"/>
      <c r="K82" s="220"/>
      <c r="L82" s="221"/>
    </row>
    <row r="83" spans="2:12" s="1" customFormat="1" ht="16.5" customHeight="1">
      <c r="B83" s="42"/>
      <c r="C83" s="64"/>
      <c r="D83" s="64"/>
      <c r="E83" s="411" t="s">
        <v>2928</v>
      </c>
      <c r="F83" s="413"/>
      <c r="G83" s="413"/>
      <c r="H83" s="413"/>
      <c r="I83" s="173"/>
      <c r="J83" s="64"/>
      <c r="K83" s="64"/>
      <c r="L83" s="62"/>
    </row>
    <row r="84" spans="2:12" s="1" customFormat="1" ht="14.45" customHeight="1">
      <c r="B84" s="42"/>
      <c r="C84" s="66" t="s">
        <v>254</v>
      </c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7.25" customHeight="1">
      <c r="B85" s="42"/>
      <c r="C85" s="64"/>
      <c r="D85" s="64"/>
      <c r="E85" s="381" t="str">
        <f>E11</f>
        <v>VZT - Vzduchotechnika</v>
      </c>
      <c r="F85" s="413"/>
      <c r="G85" s="413"/>
      <c r="H85" s="413"/>
      <c r="I85" s="173"/>
      <c r="J85" s="64"/>
      <c r="K85" s="64"/>
      <c r="L85" s="62"/>
    </row>
    <row r="86" spans="2:12" s="1" customFormat="1" ht="6.9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12" s="1" customFormat="1" ht="18" customHeight="1">
      <c r="B87" s="42"/>
      <c r="C87" s="66" t="s">
        <v>26</v>
      </c>
      <c r="D87" s="64"/>
      <c r="E87" s="64"/>
      <c r="F87" s="174" t="str">
        <f>F14</f>
        <v>Ústí nad Labem</v>
      </c>
      <c r="G87" s="64"/>
      <c r="H87" s="64"/>
      <c r="I87" s="175" t="s">
        <v>28</v>
      </c>
      <c r="J87" s="74" t="str">
        <f>IF(J14="","",J14)</f>
        <v>6. 11. 2018</v>
      </c>
      <c r="K87" s="64"/>
      <c r="L87" s="62"/>
    </row>
    <row r="88" spans="2:12" s="1" customFormat="1" ht="6.95" customHeight="1">
      <c r="B88" s="42"/>
      <c r="C88" s="64"/>
      <c r="D88" s="64"/>
      <c r="E88" s="64"/>
      <c r="F88" s="64"/>
      <c r="G88" s="64"/>
      <c r="H88" s="64"/>
      <c r="I88" s="173"/>
      <c r="J88" s="64"/>
      <c r="K88" s="64"/>
      <c r="L88" s="62"/>
    </row>
    <row r="89" spans="2:12" s="1" customFormat="1" ht="13.5">
      <c r="B89" s="42"/>
      <c r="C89" s="66" t="s">
        <v>32</v>
      </c>
      <c r="D89" s="64"/>
      <c r="E89" s="64"/>
      <c r="F89" s="174" t="str">
        <f>E17</f>
        <v>Univerzita Jana Evangelisty Purkyně v Ústí n Labem</v>
      </c>
      <c r="G89" s="64"/>
      <c r="H89" s="64"/>
      <c r="I89" s="175" t="s">
        <v>40</v>
      </c>
      <c r="J89" s="174" t="str">
        <f>E23</f>
        <v>Correct BC, s.r.o.</v>
      </c>
      <c r="K89" s="64"/>
      <c r="L89" s="62"/>
    </row>
    <row r="90" spans="2:12" s="1" customFormat="1" ht="14.45" customHeight="1">
      <c r="B90" s="42"/>
      <c r="C90" s="66" t="s">
        <v>38</v>
      </c>
      <c r="D90" s="64"/>
      <c r="E90" s="64"/>
      <c r="F90" s="174" t="str">
        <f>IF(E20="","",E20)</f>
        <v/>
      </c>
      <c r="G90" s="64"/>
      <c r="H90" s="64"/>
      <c r="I90" s="173"/>
      <c r="J90" s="64"/>
      <c r="K90" s="64"/>
      <c r="L90" s="62"/>
    </row>
    <row r="91" spans="2:12" s="1" customFormat="1" ht="10.35" customHeight="1">
      <c r="B91" s="42"/>
      <c r="C91" s="64"/>
      <c r="D91" s="64"/>
      <c r="E91" s="64"/>
      <c r="F91" s="64"/>
      <c r="G91" s="64"/>
      <c r="H91" s="64"/>
      <c r="I91" s="173"/>
      <c r="J91" s="64"/>
      <c r="K91" s="64"/>
      <c r="L91" s="62"/>
    </row>
    <row r="92" spans="2:20" s="10" customFormat="1" ht="29.25" customHeight="1">
      <c r="B92" s="176"/>
      <c r="C92" s="177" t="s">
        <v>154</v>
      </c>
      <c r="D92" s="178" t="s">
        <v>66</v>
      </c>
      <c r="E92" s="178" t="s">
        <v>62</v>
      </c>
      <c r="F92" s="178" t="s">
        <v>155</v>
      </c>
      <c r="G92" s="178" t="s">
        <v>156</v>
      </c>
      <c r="H92" s="178" t="s">
        <v>157</v>
      </c>
      <c r="I92" s="179" t="s">
        <v>158</v>
      </c>
      <c r="J92" s="178" t="s">
        <v>145</v>
      </c>
      <c r="K92" s="180" t="s">
        <v>159</v>
      </c>
      <c r="L92" s="181"/>
      <c r="M92" s="82" t="s">
        <v>160</v>
      </c>
      <c r="N92" s="83" t="s">
        <v>51</v>
      </c>
      <c r="O92" s="83" t="s">
        <v>161</v>
      </c>
      <c r="P92" s="83" t="s">
        <v>162</v>
      </c>
      <c r="Q92" s="83" t="s">
        <v>163</v>
      </c>
      <c r="R92" s="83" t="s">
        <v>164</v>
      </c>
      <c r="S92" s="83" t="s">
        <v>165</v>
      </c>
      <c r="T92" s="84" t="s">
        <v>166</v>
      </c>
    </row>
    <row r="93" spans="2:63" s="1" customFormat="1" ht="29.25" customHeight="1">
      <c r="B93" s="42"/>
      <c r="C93" s="88" t="s">
        <v>146</v>
      </c>
      <c r="D93" s="64"/>
      <c r="E93" s="64"/>
      <c r="F93" s="64"/>
      <c r="G93" s="64"/>
      <c r="H93" s="64"/>
      <c r="I93" s="173"/>
      <c r="J93" s="182">
        <f>BK93</f>
        <v>0</v>
      </c>
      <c r="K93" s="64"/>
      <c r="L93" s="62"/>
      <c r="M93" s="85"/>
      <c r="N93" s="86"/>
      <c r="O93" s="86"/>
      <c r="P93" s="183">
        <f>P94+P108+P126+P134</f>
        <v>0</v>
      </c>
      <c r="Q93" s="86"/>
      <c r="R93" s="183">
        <f>R94+R108+R126+R134</f>
        <v>0.0015</v>
      </c>
      <c r="S93" s="86"/>
      <c r="T93" s="184">
        <f>T94+T108+T126+T134</f>
        <v>0.33</v>
      </c>
      <c r="AT93" s="25" t="s">
        <v>80</v>
      </c>
      <c r="AU93" s="25" t="s">
        <v>147</v>
      </c>
      <c r="BK93" s="185">
        <f>BK94+BK108+BK126+BK134</f>
        <v>0</v>
      </c>
    </row>
    <row r="94" spans="2:63" s="11" customFormat="1" ht="37.35" customHeight="1">
      <c r="B94" s="186"/>
      <c r="C94" s="187"/>
      <c r="D94" s="188" t="s">
        <v>80</v>
      </c>
      <c r="E94" s="189" t="s">
        <v>270</v>
      </c>
      <c r="F94" s="189" t="s">
        <v>271</v>
      </c>
      <c r="G94" s="187"/>
      <c r="H94" s="187"/>
      <c r="I94" s="190"/>
      <c r="J94" s="191">
        <f>BK94</f>
        <v>0</v>
      </c>
      <c r="K94" s="187"/>
      <c r="L94" s="192"/>
      <c r="M94" s="193"/>
      <c r="N94" s="194"/>
      <c r="O94" s="194"/>
      <c r="P94" s="195">
        <f>P95+P98+P100</f>
        <v>0</v>
      </c>
      <c r="Q94" s="194"/>
      <c r="R94" s="195">
        <f>R95+R98+R100</f>
        <v>0.0015</v>
      </c>
      <c r="S94" s="194"/>
      <c r="T94" s="196">
        <f>T95+T98+T100</f>
        <v>0.33</v>
      </c>
      <c r="AR94" s="197" t="s">
        <v>25</v>
      </c>
      <c r="AT94" s="198" t="s">
        <v>80</v>
      </c>
      <c r="AU94" s="198" t="s">
        <v>81</v>
      </c>
      <c r="AY94" s="197" t="s">
        <v>169</v>
      </c>
      <c r="BK94" s="199">
        <f>BK95+BK98+BK100</f>
        <v>0</v>
      </c>
    </row>
    <row r="95" spans="2:63" s="11" customFormat="1" ht="19.9" customHeight="1">
      <c r="B95" s="186"/>
      <c r="C95" s="187"/>
      <c r="D95" s="188" t="s">
        <v>80</v>
      </c>
      <c r="E95" s="200" t="s">
        <v>202</v>
      </c>
      <c r="F95" s="200" t="s">
        <v>656</v>
      </c>
      <c r="G95" s="187"/>
      <c r="H95" s="187"/>
      <c r="I95" s="190"/>
      <c r="J95" s="201">
        <f>BK95</f>
        <v>0</v>
      </c>
      <c r="K95" s="187"/>
      <c r="L95" s="192"/>
      <c r="M95" s="193"/>
      <c r="N95" s="194"/>
      <c r="O95" s="194"/>
      <c r="P95" s="195">
        <f>SUM(P96:P97)</f>
        <v>0</v>
      </c>
      <c r="Q95" s="194"/>
      <c r="R95" s="195">
        <f>SUM(R96:R97)</f>
        <v>0.0015</v>
      </c>
      <c r="S95" s="194"/>
      <c r="T95" s="196">
        <f>SUM(T96:T97)</f>
        <v>0</v>
      </c>
      <c r="AR95" s="197" t="s">
        <v>25</v>
      </c>
      <c r="AT95" s="198" t="s">
        <v>80</v>
      </c>
      <c r="AU95" s="198" t="s">
        <v>25</v>
      </c>
      <c r="AY95" s="197" t="s">
        <v>169</v>
      </c>
      <c r="BK95" s="199">
        <f>SUM(BK96:BK97)</f>
        <v>0</v>
      </c>
    </row>
    <row r="96" spans="2:65" s="1" customFormat="1" ht="16.5" customHeight="1">
      <c r="B96" s="42"/>
      <c r="C96" s="202" t="s">
        <v>25</v>
      </c>
      <c r="D96" s="202" t="s">
        <v>172</v>
      </c>
      <c r="E96" s="203" t="s">
        <v>729</v>
      </c>
      <c r="F96" s="204" t="s">
        <v>730</v>
      </c>
      <c r="G96" s="205" t="s">
        <v>219</v>
      </c>
      <c r="H96" s="206">
        <v>1</v>
      </c>
      <c r="I96" s="207"/>
      <c r="J96" s="208">
        <f>ROUND(I96*H96,2)</f>
        <v>0</v>
      </c>
      <c r="K96" s="204" t="s">
        <v>176</v>
      </c>
      <c r="L96" s="62"/>
      <c r="M96" s="209" t="s">
        <v>24</v>
      </c>
      <c r="N96" s="210" t="s">
        <v>52</v>
      </c>
      <c r="O96" s="43"/>
      <c r="P96" s="211">
        <f>O96*H96</f>
        <v>0</v>
      </c>
      <c r="Q96" s="211">
        <v>0.0015</v>
      </c>
      <c r="R96" s="211">
        <f>Q96*H96</f>
        <v>0.0015</v>
      </c>
      <c r="S96" s="211">
        <v>0</v>
      </c>
      <c r="T96" s="212">
        <f>S96*H96</f>
        <v>0</v>
      </c>
      <c r="AR96" s="25" t="s">
        <v>193</v>
      </c>
      <c r="AT96" s="25" t="s">
        <v>172</v>
      </c>
      <c r="AU96" s="25" t="s">
        <v>91</v>
      </c>
      <c r="AY96" s="25" t="s">
        <v>169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25</v>
      </c>
      <c r="BK96" s="213">
        <f>ROUND(I96*H96,2)</f>
        <v>0</v>
      </c>
      <c r="BL96" s="25" t="s">
        <v>193</v>
      </c>
      <c r="BM96" s="25" t="s">
        <v>2934</v>
      </c>
    </row>
    <row r="97" spans="2:51" s="12" customFormat="1" ht="13.5">
      <c r="B97" s="222"/>
      <c r="C97" s="223"/>
      <c r="D97" s="214" t="s">
        <v>276</v>
      </c>
      <c r="E97" s="224" t="s">
        <v>24</v>
      </c>
      <c r="F97" s="225" t="s">
        <v>2935</v>
      </c>
      <c r="G97" s="223"/>
      <c r="H97" s="226">
        <v>1</v>
      </c>
      <c r="I97" s="227"/>
      <c r="J97" s="223"/>
      <c r="K97" s="223"/>
      <c r="L97" s="228"/>
      <c r="M97" s="229"/>
      <c r="N97" s="230"/>
      <c r="O97" s="230"/>
      <c r="P97" s="230"/>
      <c r="Q97" s="230"/>
      <c r="R97" s="230"/>
      <c r="S97" s="230"/>
      <c r="T97" s="231"/>
      <c r="AT97" s="232" t="s">
        <v>276</v>
      </c>
      <c r="AU97" s="232" t="s">
        <v>91</v>
      </c>
      <c r="AV97" s="12" t="s">
        <v>91</v>
      </c>
      <c r="AW97" s="12" t="s">
        <v>44</v>
      </c>
      <c r="AX97" s="12" t="s">
        <v>25</v>
      </c>
      <c r="AY97" s="232" t="s">
        <v>169</v>
      </c>
    </row>
    <row r="98" spans="2:63" s="11" customFormat="1" ht="29.85" customHeight="1">
      <c r="B98" s="186"/>
      <c r="C98" s="187"/>
      <c r="D98" s="188" t="s">
        <v>80</v>
      </c>
      <c r="E98" s="200" t="s">
        <v>216</v>
      </c>
      <c r="F98" s="200" t="s">
        <v>288</v>
      </c>
      <c r="G98" s="187"/>
      <c r="H98" s="187"/>
      <c r="I98" s="190"/>
      <c r="J98" s="201">
        <f>BK98</f>
        <v>0</v>
      </c>
      <c r="K98" s="187"/>
      <c r="L98" s="192"/>
      <c r="M98" s="193"/>
      <c r="N98" s="194"/>
      <c r="O98" s="194"/>
      <c r="P98" s="195">
        <f>P99</f>
        <v>0</v>
      </c>
      <c r="Q98" s="194"/>
      <c r="R98" s="195">
        <f>R99</f>
        <v>0</v>
      </c>
      <c r="S98" s="194"/>
      <c r="T98" s="196">
        <f>T99</f>
        <v>0.33</v>
      </c>
      <c r="AR98" s="197" t="s">
        <v>25</v>
      </c>
      <c r="AT98" s="198" t="s">
        <v>80</v>
      </c>
      <c r="AU98" s="198" t="s">
        <v>25</v>
      </c>
      <c r="AY98" s="197" t="s">
        <v>169</v>
      </c>
      <c r="BK98" s="199">
        <f>BK99</f>
        <v>0</v>
      </c>
    </row>
    <row r="99" spans="2:65" s="1" customFormat="1" ht="25.5" customHeight="1">
      <c r="B99" s="42"/>
      <c r="C99" s="202" t="s">
        <v>91</v>
      </c>
      <c r="D99" s="202" t="s">
        <v>172</v>
      </c>
      <c r="E99" s="203" t="s">
        <v>2936</v>
      </c>
      <c r="F99" s="204" t="s">
        <v>2937</v>
      </c>
      <c r="G99" s="205" t="s">
        <v>419</v>
      </c>
      <c r="H99" s="206">
        <v>1</v>
      </c>
      <c r="I99" s="207"/>
      <c r="J99" s="208">
        <f>ROUND(I99*H99,2)</f>
        <v>0</v>
      </c>
      <c r="K99" s="204" t="s">
        <v>176</v>
      </c>
      <c r="L99" s="62"/>
      <c r="M99" s="209" t="s">
        <v>24</v>
      </c>
      <c r="N99" s="210" t="s">
        <v>52</v>
      </c>
      <c r="O99" s="43"/>
      <c r="P99" s="211">
        <f>O99*H99</f>
        <v>0</v>
      </c>
      <c r="Q99" s="211">
        <v>0</v>
      </c>
      <c r="R99" s="211">
        <f>Q99*H99</f>
        <v>0</v>
      </c>
      <c r="S99" s="211">
        <v>0.33</v>
      </c>
      <c r="T99" s="212">
        <f>S99*H99</f>
        <v>0.33</v>
      </c>
      <c r="AR99" s="25" t="s">
        <v>193</v>
      </c>
      <c r="AT99" s="25" t="s">
        <v>172</v>
      </c>
      <c r="AU99" s="25" t="s">
        <v>91</v>
      </c>
      <c r="AY99" s="25" t="s">
        <v>169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25</v>
      </c>
      <c r="BK99" s="213">
        <f>ROUND(I99*H99,2)</f>
        <v>0</v>
      </c>
      <c r="BL99" s="25" t="s">
        <v>193</v>
      </c>
      <c r="BM99" s="25" t="s">
        <v>2938</v>
      </c>
    </row>
    <row r="100" spans="2:63" s="11" customFormat="1" ht="29.85" customHeight="1">
      <c r="B100" s="186"/>
      <c r="C100" s="187"/>
      <c r="D100" s="188" t="s">
        <v>80</v>
      </c>
      <c r="E100" s="200" t="s">
        <v>360</v>
      </c>
      <c r="F100" s="200" t="s">
        <v>361</v>
      </c>
      <c r="G100" s="187"/>
      <c r="H100" s="187"/>
      <c r="I100" s="190"/>
      <c r="J100" s="201">
        <f>BK100</f>
        <v>0</v>
      </c>
      <c r="K100" s="187"/>
      <c r="L100" s="192"/>
      <c r="M100" s="193"/>
      <c r="N100" s="194"/>
      <c r="O100" s="194"/>
      <c r="P100" s="195">
        <f>SUM(P101:P107)</f>
        <v>0</v>
      </c>
      <c r="Q100" s="194"/>
      <c r="R100" s="195">
        <f>SUM(R101:R107)</f>
        <v>0</v>
      </c>
      <c r="S100" s="194"/>
      <c r="T100" s="196">
        <f>SUM(T101:T107)</f>
        <v>0</v>
      </c>
      <c r="AR100" s="197" t="s">
        <v>25</v>
      </c>
      <c r="AT100" s="198" t="s">
        <v>80</v>
      </c>
      <c r="AU100" s="198" t="s">
        <v>25</v>
      </c>
      <c r="AY100" s="197" t="s">
        <v>169</v>
      </c>
      <c r="BK100" s="199">
        <f>SUM(BK101:BK107)</f>
        <v>0</v>
      </c>
    </row>
    <row r="101" spans="2:65" s="1" customFormat="1" ht="38.25" customHeight="1">
      <c r="B101" s="42"/>
      <c r="C101" s="202" t="s">
        <v>103</v>
      </c>
      <c r="D101" s="202" t="s">
        <v>172</v>
      </c>
      <c r="E101" s="203" t="s">
        <v>2939</v>
      </c>
      <c r="F101" s="204" t="s">
        <v>2940</v>
      </c>
      <c r="G101" s="205" t="s">
        <v>357</v>
      </c>
      <c r="H101" s="206">
        <v>0.33</v>
      </c>
      <c r="I101" s="207"/>
      <c r="J101" s="208">
        <f>ROUND(I101*H101,2)</f>
        <v>0</v>
      </c>
      <c r="K101" s="204" t="s">
        <v>176</v>
      </c>
      <c r="L101" s="62"/>
      <c r="M101" s="209" t="s">
        <v>24</v>
      </c>
      <c r="N101" s="210" t="s">
        <v>52</v>
      </c>
      <c r="O101" s="43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25" t="s">
        <v>193</v>
      </c>
      <c r="AT101" s="25" t="s">
        <v>172</v>
      </c>
      <c r="AU101" s="25" t="s">
        <v>91</v>
      </c>
      <c r="AY101" s="25" t="s">
        <v>169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5" t="s">
        <v>25</v>
      </c>
      <c r="BK101" s="213">
        <f>ROUND(I101*H101,2)</f>
        <v>0</v>
      </c>
      <c r="BL101" s="25" t="s">
        <v>193</v>
      </c>
      <c r="BM101" s="25" t="s">
        <v>2941</v>
      </c>
    </row>
    <row r="102" spans="2:65" s="1" customFormat="1" ht="38.25" customHeight="1">
      <c r="B102" s="42"/>
      <c r="C102" s="202" t="s">
        <v>193</v>
      </c>
      <c r="D102" s="202" t="s">
        <v>172</v>
      </c>
      <c r="E102" s="203" t="s">
        <v>367</v>
      </c>
      <c r="F102" s="204" t="s">
        <v>368</v>
      </c>
      <c r="G102" s="205" t="s">
        <v>357</v>
      </c>
      <c r="H102" s="206">
        <v>1.32</v>
      </c>
      <c r="I102" s="207"/>
      <c r="J102" s="208">
        <f>ROUND(I102*H102,2)</f>
        <v>0</v>
      </c>
      <c r="K102" s="204" t="s">
        <v>176</v>
      </c>
      <c r="L102" s="62"/>
      <c r="M102" s="209" t="s">
        <v>24</v>
      </c>
      <c r="N102" s="210" t="s">
        <v>52</v>
      </c>
      <c r="O102" s="43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25" t="s">
        <v>193</v>
      </c>
      <c r="AT102" s="25" t="s">
        <v>172</v>
      </c>
      <c r="AU102" s="25" t="s">
        <v>91</v>
      </c>
      <c r="AY102" s="25" t="s">
        <v>169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25</v>
      </c>
      <c r="BK102" s="213">
        <f>ROUND(I102*H102,2)</f>
        <v>0</v>
      </c>
      <c r="BL102" s="25" t="s">
        <v>193</v>
      </c>
      <c r="BM102" s="25" t="s">
        <v>2942</v>
      </c>
    </row>
    <row r="103" spans="2:51" s="12" customFormat="1" ht="13.5">
      <c r="B103" s="222"/>
      <c r="C103" s="223"/>
      <c r="D103" s="214" t="s">
        <v>276</v>
      </c>
      <c r="E103" s="223"/>
      <c r="F103" s="225" t="s">
        <v>2943</v>
      </c>
      <c r="G103" s="223"/>
      <c r="H103" s="226">
        <v>1.32</v>
      </c>
      <c r="I103" s="227"/>
      <c r="J103" s="223"/>
      <c r="K103" s="223"/>
      <c r="L103" s="228"/>
      <c r="M103" s="229"/>
      <c r="N103" s="230"/>
      <c r="O103" s="230"/>
      <c r="P103" s="230"/>
      <c r="Q103" s="230"/>
      <c r="R103" s="230"/>
      <c r="S103" s="230"/>
      <c r="T103" s="231"/>
      <c r="AT103" s="232" t="s">
        <v>276</v>
      </c>
      <c r="AU103" s="232" t="s">
        <v>91</v>
      </c>
      <c r="AV103" s="12" t="s">
        <v>91</v>
      </c>
      <c r="AW103" s="12" t="s">
        <v>6</v>
      </c>
      <c r="AX103" s="12" t="s">
        <v>25</v>
      </c>
      <c r="AY103" s="232" t="s">
        <v>169</v>
      </c>
    </row>
    <row r="104" spans="2:65" s="1" customFormat="1" ht="25.5" customHeight="1">
      <c r="B104" s="42"/>
      <c r="C104" s="202" t="s">
        <v>168</v>
      </c>
      <c r="D104" s="202" t="s">
        <v>172</v>
      </c>
      <c r="E104" s="203" t="s">
        <v>372</v>
      </c>
      <c r="F104" s="204" t="s">
        <v>373</v>
      </c>
      <c r="G104" s="205" t="s">
        <v>357</v>
      </c>
      <c r="H104" s="206">
        <v>0.33</v>
      </c>
      <c r="I104" s="207"/>
      <c r="J104" s="208">
        <f>ROUND(I104*H104,2)</f>
        <v>0</v>
      </c>
      <c r="K104" s="204" t="s">
        <v>176</v>
      </c>
      <c r="L104" s="62"/>
      <c r="M104" s="209" t="s">
        <v>24</v>
      </c>
      <c r="N104" s="210" t="s">
        <v>52</v>
      </c>
      <c r="O104" s="43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193</v>
      </c>
      <c r="AT104" s="25" t="s">
        <v>172</v>
      </c>
      <c r="AU104" s="25" t="s">
        <v>91</v>
      </c>
      <c r="AY104" s="25" t="s">
        <v>169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25</v>
      </c>
      <c r="BK104" s="213">
        <f>ROUND(I104*H104,2)</f>
        <v>0</v>
      </c>
      <c r="BL104" s="25" t="s">
        <v>193</v>
      </c>
      <c r="BM104" s="25" t="s">
        <v>2944</v>
      </c>
    </row>
    <row r="105" spans="2:65" s="1" customFormat="1" ht="25.5" customHeight="1">
      <c r="B105" s="42"/>
      <c r="C105" s="202" t="s">
        <v>202</v>
      </c>
      <c r="D105" s="202" t="s">
        <v>172</v>
      </c>
      <c r="E105" s="203" t="s">
        <v>376</v>
      </c>
      <c r="F105" s="204" t="s">
        <v>377</v>
      </c>
      <c r="G105" s="205" t="s">
        <v>357</v>
      </c>
      <c r="H105" s="206">
        <v>2.97</v>
      </c>
      <c r="I105" s="207"/>
      <c r="J105" s="208">
        <f>ROUND(I105*H105,2)</f>
        <v>0</v>
      </c>
      <c r="K105" s="204" t="s">
        <v>176</v>
      </c>
      <c r="L105" s="62"/>
      <c r="M105" s="209" t="s">
        <v>24</v>
      </c>
      <c r="N105" s="210" t="s">
        <v>52</v>
      </c>
      <c r="O105" s="43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5" t="s">
        <v>193</v>
      </c>
      <c r="AT105" s="25" t="s">
        <v>172</v>
      </c>
      <c r="AU105" s="25" t="s">
        <v>91</v>
      </c>
      <c r="AY105" s="25" t="s">
        <v>169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5" t="s">
        <v>25</v>
      </c>
      <c r="BK105" s="213">
        <f>ROUND(I105*H105,2)</f>
        <v>0</v>
      </c>
      <c r="BL105" s="25" t="s">
        <v>193</v>
      </c>
      <c r="BM105" s="25" t="s">
        <v>2945</v>
      </c>
    </row>
    <row r="106" spans="2:51" s="12" customFormat="1" ht="13.5">
      <c r="B106" s="222"/>
      <c r="C106" s="223"/>
      <c r="D106" s="214" t="s">
        <v>276</v>
      </c>
      <c r="E106" s="223"/>
      <c r="F106" s="225" t="s">
        <v>2946</v>
      </c>
      <c r="G106" s="223"/>
      <c r="H106" s="226">
        <v>2.97</v>
      </c>
      <c r="I106" s="227"/>
      <c r="J106" s="223"/>
      <c r="K106" s="223"/>
      <c r="L106" s="228"/>
      <c r="M106" s="229"/>
      <c r="N106" s="230"/>
      <c r="O106" s="230"/>
      <c r="P106" s="230"/>
      <c r="Q106" s="230"/>
      <c r="R106" s="230"/>
      <c r="S106" s="230"/>
      <c r="T106" s="231"/>
      <c r="AT106" s="232" t="s">
        <v>276</v>
      </c>
      <c r="AU106" s="232" t="s">
        <v>91</v>
      </c>
      <c r="AV106" s="12" t="s">
        <v>91</v>
      </c>
      <c r="AW106" s="12" t="s">
        <v>6</v>
      </c>
      <c r="AX106" s="12" t="s">
        <v>25</v>
      </c>
      <c r="AY106" s="232" t="s">
        <v>169</v>
      </c>
    </row>
    <row r="107" spans="2:65" s="1" customFormat="1" ht="16.5" customHeight="1">
      <c r="B107" s="42"/>
      <c r="C107" s="202" t="s">
        <v>206</v>
      </c>
      <c r="D107" s="202" t="s">
        <v>172</v>
      </c>
      <c r="E107" s="203" t="s">
        <v>379</v>
      </c>
      <c r="F107" s="204" t="s">
        <v>380</v>
      </c>
      <c r="G107" s="205" t="s">
        <v>357</v>
      </c>
      <c r="H107" s="206">
        <v>0.33</v>
      </c>
      <c r="I107" s="207"/>
      <c r="J107" s="208">
        <f>ROUND(I107*H107,2)</f>
        <v>0</v>
      </c>
      <c r="K107" s="204" t="s">
        <v>176</v>
      </c>
      <c r="L107" s="62"/>
      <c r="M107" s="209" t="s">
        <v>24</v>
      </c>
      <c r="N107" s="210" t="s">
        <v>52</v>
      </c>
      <c r="O107" s="43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25" t="s">
        <v>193</v>
      </c>
      <c r="AT107" s="25" t="s">
        <v>172</v>
      </c>
      <c r="AU107" s="25" t="s">
        <v>91</v>
      </c>
      <c r="AY107" s="25" t="s">
        <v>169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5" t="s">
        <v>25</v>
      </c>
      <c r="BK107" s="213">
        <f>ROUND(I107*H107,2)</f>
        <v>0</v>
      </c>
      <c r="BL107" s="25" t="s">
        <v>193</v>
      </c>
      <c r="BM107" s="25" t="s">
        <v>2947</v>
      </c>
    </row>
    <row r="108" spans="2:63" s="11" customFormat="1" ht="37.35" customHeight="1">
      <c r="B108" s="186"/>
      <c r="C108" s="187"/>
      <c r="D108" s="188" t="s">
        <v>80</v>
      </c>
      <c r="E108" s="189" t="s">
        <v>402</v>
      </c>
      <c r="F108" s="189" t="s">
        <v>403</v>
      </c>
      <c r="G108" s="187"/>
      <c r="H108" s="187"/>
      <c r="I108" s="190"/>
      <c r="J108" s="191">
        <f>BK108</f>
        <v>0</v>
      </c>
      <c r="K108" s="187"/>
      <c r="L108" s="192"/>
      <c r="M108" s="193"/>
      <c r="N108" s="194"/>
      <c r="O108" s="194"/>
      <c r="P108" s="195">
        <f>P109</f>
        <v>0</v>
      </c>
      <c r="Q108" s="194"/>
      <c r="R108" s="195">
        <f>R109</f>
        <v>0</v>
      </c>
      <c r="S108" s="194"/>
      <c r="T108" s="196">
        <f>T109</f>
        <v>0</v>
      </c>
      <c r="AR108" s="197" t="s">
        <v>91</v>
      </c>
      <c r="AT108" s="198" t="s">
        <v>80</v>
      </c>
      <c r="AU108" s="198" t="s">
        <v>81</v>
      </c>
      <c r="AY108" s="197" t="s">
        <v>169</v>
      </c>
      <c r="BK108" s="199">
        <f>BK109</f>
        <v>0</v>
      </c>
    </row>
    <row r="109" spans="2:63" s="11" customFormat="1" ht="19.9" customHeight="1">
      <c r="B109" s="186"/>
      <c r="C109" s="187"/>
      <c r="D109" s="188" t="s">
        <v>80</v>
      </c>
      <c r="E109" s="200" t="s">
        <v>2089</v>
      </c>
      <c r="F109" s="200" t="s">
        <v>130</v>
      </c>
      <c r="G109" s="187"/>
      <c r="H109" s="187"/>
      <c r="I109" s="190"/>
      <c r="J109" s="201">
        <f>BK109</f>
        <v>0</v>
      </c>
      <c r="K109" s="187"/>
      <c r="L109" s="192"/>
      <c r="M109" s="193"/>
      <c r="N109" s="194"/>
      <c r="O109" s="194"/>
      <c r="P109" s="195">
        <f>P110+P111+P120</f>
        <v>0</v>
      </c>
      <c r="Q109" s="194"/>
      <c r="R109" s="195">
        <f>R110+R111+R120</f>
        <v>0</v>
      </c>
      <c r="S109" s="194"/>
      <c r="T109" s="196">
        <f>T110+T111+T120</f>
        <v>0</v>
      </c>
      <c r="AR109" s="197" t="s">
        <v>91</v>
      </c>
      <c r="AT109" s="198" t="s">
        <v>80</v>
      </c>
      <c r="AU109" s="198" t="s">
        <v>25</v>
      </c>
      <c r="AY109" s="197" t="s">
        <v>169</v>
      </c>
      <c r="BK109" s="199">
        <f>BK110+BK111+BK120</f>
        <v>0</v>
      </c>
    </row>
    <row r="110" spans="2:65" s="1" customFormat="1" ht="25.5" customHeight="1">
      <c r="B110" s="42"/>
      <c r="C110" s="202" t="s">
        <v>211</v>
      </c>
      <c r="D110" s="202" t="s">
        <v>172</v>
      </c>
      <c r="E110" s="203" t="s">
        <v>2948</v>
      </c>
      <c r="F110" s="204" t="s">
        <v>2949</v>
      </c>
      <c r="G110" s="205" t="s">
        <v>419</v>
      </c>
      <c r="H110" s="206">
        <v>1</v>
      </c>
      <c r="I110" s="207"/>
      <c r="J110" s="208">
        <f>ROUND(I110*H110,2)</f>
        <v>0</v>
      </c>
      <c r="K110" s="204" t="s">
        <v>24</v>
      </c>
      <c r="L110" s="62"/>
      <c r="M110" s="209" t="s">
        <v>24</v>
      </c>
      <c r="N110" s="210" t="s">
        <v>52</v>
      </c>
      <c r="O110" s="43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25" t="s">
        <v>354</v>
      </c>
      <c r="AT110" s="25" t="s">
        <v>172</v>
      </c>
      <c r="AU110" s="25" t="s">
        <v>91</v>
      </c>
      <c r="AY110" s="25" t="s">
        <v>169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25</v>
      </c>
      <c r="BK110" s="213">
        <f>ROUND(I110*H110,2)</f>
        <v>0</v>
      </c>
      <c r="BL110" s="25" t="s">
        <v>354</v>
      </c>
      <c r="BM110" s="25" t="s">
        <v>2950</v>
      </c>
    </row>
    <row r="111" spans="2:63" s="11" customFormat="1" ht="22.35" customHeight="1">
      <c r="B111" s="186"/>
      <c r="C111" s="187"/>
      <c r="D111" s="188" t="s">
        <v>80</v>
      </c>
      <c r="E111" s="200" t="s">
        <v>25</v>
      </c>
      <c r="F111" s="200" t="s">
        <v>2951</v>
      </c>
      <c r="G111" s="187"/>
      <c r="H111" s="187"/>
      <c r="I111" s="190"/>
      <c r="J111" s="201">
        <f>BK111</f>
        <v>0</v>
      </c>
      <c r="K111" s="187"/>
      <c r="L111" s="192"/>
      <c r="M111" s="193"/>
      <c r="N111" s="194"/>
      <c r="O111" s="194"/>
      <c r="P111" s="195">
        <f>SUM(P112:P119)</f>
        <v>0</v>
      </c>
      <c r="Q111" s="194"/>
      <c r="R111" s="195">
        <f>SUM(R112:R119)</f>
        <v>0</v>
      </c>
      <c r="S111" s="194"/>
      <c r="T111" s="196">
        <f>SUM(T112:T119)</f>
        <v>0</v>
      </c>
      <c r="AR111" s="197" t="s">
        <v>25</v>
      </c>
      <c r="AT111" s="198" t="s">
        <v>80</v>
      </c>
      <c r="AU111" s="198" t="s">
        <v>91</v>
      </c>
      <c r="AY111" s="197" t="s">
        <v>169</v>
      </c>
      <c r="BK111" s="199">
        <f>SUM(BK112:BK119)</f>
        <v>0</v>
      </c>
    </row>
    <row r="112" spans="2:65" s="1" customFormat="1" ht="16.5" customHeight="1">
      <c r="B112" s="42"/>
      <c r="C112" s="202" t="s">
        <v>216</v>
      </c>
      <c r="D112" s="202" t="s">
        <v>172</v>
      </c>
      <c r="E112" s="203" t="s">
        <v>2952</v>
      </c>
      <c r="F112" s="204" t="s">
        <v>2953</v>
      </c>
      <c r="G112" s="205" t="s">
        <v>175</v>
      </c>
      <c r="H112" s="206">
        <v>1</v>
      </c>
      <c r="I112" s="207"/>
      <c r="J112" s="208">
        <f aca="true" t="shared" si="0" ref="J112:J119">ROUND(I112*H112,2)</f>
        <v>0</v>
      </c>
      <c r="K112" s="204" t="s">
        <v>24</v>
      </c>
      <c r="L112" s="62"/>
      <c r="M112" s="209" t="s">
        <v>24</v>
      </c>
      <c r="N112" s="210" t="s">
        <v>52</v>
      </c>
      <c r="O112" s="43"/>
      <c r="P112" s="211">
        <f aca="true" t="shared" si="1" ref="P112:P119">O112*H112</f>
        <v>0</v>
      </c>
      <c r="Q112" s="211">
        <v>0</v>
      </c>
      <c r="R112" s="211">
        <f aca="true" t="shared" si="2" ref="R112:R119">Q112*H112</f>
        <v>0</v>
      </c>
      <c r="S112" s="211">
        <v>0</v>
      </c>
      <c r="T112" s="212">
        <f aca="true" t="shared" si="3" ref="T112:T119">S112*H112</f>
        <v>0</v>
      </c>
      <c r="AR112" s="25" t="s">
        <v>354</v>
      </c>
      <c r="AT112" s="25" t="s">
        <v>172</v>
      </c>
      <c r="AU112" s="25" t="s">
        <v>103</v>
      </c>
      <c r="AY112" s="25" t="s">
        <v>169</v>
      </c>
      <c r="BE112" s="213">
        <f aca="true" t="shared" si="4" ref="BE112:BE119">IF(N112="základní",J112,0)</f>
        <v>0</v>
      </c>
      <c r="BF112" s="213">
        <f aca="true" t="shared" si="5" ref="BF112:BF119">IF(N112="snížená",J112,0)</f>
        <v>0</v>
      </c>
      <c r="BG112" s="213">
        <f aca="true" t="shared" si="6" ref="BG112:BG119">IF(N112="zákl. přenesená",J112,0)</f>
        <v>0</v>
      </c>
      <c r="BH112" s="213">
        <f aca="true" t="shared" si="7" ref="BH112:BH119">IF(N112="sníž. přenesená",J112,0)</f>
        <v>0</v>
      </c>
      <c r="BI112" s="213">
        <f aca="true" t="shared" si="8" ref="BI112:BI119">IF(N112="nulová",J112,0)</f>
        <v>0</v>
      </c>
      <c r="BJ112" s="25" t="s">
        <v>25</v>
      </c>
      <c r="BK112" s="213">
        <f aca="true" t="shared" si="9" ref="BK112:BK119">ROUND(I112*H112,2)</f>
        <v>0</v>
      </c>
      <c r="BL112" s="25" t="s">
        <v>354</v>
      </c>
      <c r="BM112" s="25" t="s">
        <v>2954</v>
      </c>
    </row>
    <row r="113" spans="2:65" s="1" customFormat="1" ht="16.5" customHeight="1">
      <c r="B113" s="42"/>
      <c r="C113" s="202" t="s">
        <v>30</v>
      </c>
      <c r="D113" s="202" t="s">
        <v>172</v>
      </c>
      <c r="E113" s="203" t="s">
        <v>2955</v>
      </c>
      <c r="F113" s="204" t="s">
        <v>2956</v>
      </c>
      <c r="G113" s="205" t="s">
        <v>175</v>
      </c>
      <c r="H113" s="206">
        <v>1</v>
      </c>
      <c r="I113" s="207"/>
      <c r="J113" s="208">
        <f t="shared" si="0"/>
        <v>0</v>
      </c>
      <c r="K113" s="204" t="s">
        <v>24</v>
      </c>
      <c r="L113" s="62"/>
      <c r="M113" s="209" t="s">
        <v>24</v>
      </c>
      <c r="N113" s="210" t="s">
        <v>52</v>
      </c>
      <c r="O113" s="43"/>
      <c r="P113" s="211">
        <f t="shared" si="1"/>
        <v>0</v>
      </c>
      <c r="Q113" s="211">
        <v>0</v>
      </c>
      <c r="R113" s="211">
        <f t="shared" si="2"/>
        <v>0</v>
      </c>
      <c r="S113" s="211">
        <v>0</v>
      </c>
      <c r="T113" s="212">
        <f t="shared" si="3"/>
        <v>0</v>
      </c>
      <c r="AR113" s="25" t="s">
        <v>354</v>
      </c>
      <c r="AT113" s="25" t="s">
        <v>172</v>
      </c>
      <c r="AU113" s="25" t="s">
        <v>103</v>
      </c>
      <c r="AY113" s="25" t="s">
        <v>169</v>
      </c>
      <c r="BE113" s="213">
        <f t="shared" si="4"/>
        <v>0</v>
      </c>
      <c r="BF113" s="213">
        <f t="shared" si="5"/>
        <v>0</v>
      </c>
      <c r="BG113" s="213">
        <f t="shared" si="6"/>
        <v>0</v>
      </c>
      <c r="BH113" s="213">
        <f t="shared" si="7"/>
        <v>0</v>
      </c>
      <c r="BI113" s="213">
        <f t="shared" si="8"/>
        <v>0</v>
      </c>
      <c r="BJ113" s="25" t="s">
        <v>25</v>
      </c>
      <c r="BK113" s="213">
        <f t="shared" si="9"/>
        <v>0</v>
      </c>
      <c r="BL113" s="25" t="s">
        <v>354</v>
      </c>
      <c r="BM113" s="25" t="s">
        <v>2957</v>
      </c>
    </row>
    <row r="114" spans="2:65" s="1" customFormat="1" ht="16.5" customHeight="1">
      <c r="B114" s="42"/>
      <c r="C114" s="202" t="s">
        <v>225</v>
      </c>
      <c r="D114" s="202" t="s">
        <v>172</v>
      </c>
      <c r="E114" s="203" t="s">
        <v>2958</v>
      </c>
      <c r="F114" s="204" t="s">
        <v>2959</v>
      </c>
      <c r="G114" s="205" t="s">
        <v>175</v>
      </c>
      <c r="H114" s="206">
        <v>3</v>
      </c>
      <c r="I114" s="207"/>
      <c r="J114" s="208">
        <f t="shared" si="0"/>
        <v>0</v>
      </c>
      <c r="K114" s="204" t="s">
        <v>24</v>
      </c>
      <c r="L114" s="62"/>
      <c r="M114" s="209" t="s">
        <v>24</v>
      </c>
      <c r="N114" s="210" t="s">
        <v>52</v>
      </c>
      <c r="O114" s="43"/>
      <c r="P114" s="211">
        <f t="shared" si="1"/>
        <v>0</v>
      </c>
      <c r="Q114" s="211">
        <v>0</v>
      </c>
      <c r="R114" s="211">
        <f t="shared" si="2"/>
        <v>0</v>
      </c>
      <c r="S114" s="211">
        <v>0</v>
      </c>
      <c r="T114" s="212">
        <f t="shared" si="3"/>
        <v>0</v>
      </c>
      <c r="AR114" s="25" t="s">
        <v>354</v>
      </c>
      <c r="AT114" s="25" t="s">
        <v>172</v>
      </c>
      <c r="AU114" s="25" t="s">
        <v>103</v>
      </c>
      <c r="AY114" s="25" t="s">
        <v>169</v>
      </c>
      <c r="BE114" s="213">
        <f t="shared" si="4"/>
        <v>0</v>
      </c>
      <c r="BF114" s="213">
        <f t="shared" si="5"/>
        <v>0</v>
      </c>
      <c r="BG114" s="213">
        <f t="shared" si="6"/>
        <v>0</v>
      </c>
      <c r="BH114" s="213">
        <f t="shared" si="7"/>
        <v>0</v>
      </c>
      <c r="BI114" s="213">
        <f t="shared" si="8"/>
        <v>0</v>
      </c>
      <c r="BJ114" s="25" t="s">
        <v>25</v>
      </c>
      <c r="BK114" s="213">
        <f t="shared" si="9"/>
        <v>0</v>
      </c>
      <c r="BL114" s="25" t="s">
        <v>354</v>
      </c>
      <c r="BM114" s="25" t="s">
        <v>2960</v>
      </c>
    </row>
    <row r="115" spans="2:65" s="1" customFormat="1" ht="16.5" customHeight="1">
      <c r="B115" s="42"/>
      <c r="C115" s="202" t="s">
        <v>232</v>
      </c>
      <c r="D115" s="202" t="s">
        <v>172</v>
      </c>
      <c r="E115" s="203" t="s">
        <v>2961</v>
      </c>
      <c r="F115" s="204" t="s">
        <v>2962</v>
      </c>
      <c r="G115" s="205" t="s">
        <v>175</v>
      </c>
      <c r="H115" s="206">
        <v>1</v>
      </c>
      <c r="I115" s="207"/>
      <c r="J115" s="208">
        <f t="shared" si="0"/>
        <v>0</v>
      </c>
      <c r="K115" s="204" t="s">
        <v>24</v>
      </c>
      <c r="L115" s="62"/>
      <c r="M115" s="209" t="s">
        <v>24</v>
      </c>
      <c r="N115" s="210" t="s">
        <v>52</v>
      </c>
      <c r="O115" s="43"/>
      <c r="P115" s="211">
        <f t="shared" si="1"/>
        <v>0</v>
      </c>
      <c r="Q115" s="211">
        <v>0</v>
      </c>
      <c r="R115" s="211">
        <f t="shared" si="2"/>
        <v>0</v>
      </c>
      <c r="S115" s="211">
        <v>0</v>
      </c>
      <c r="T115" s="212">
        <f t="shared" si="3"/>
        <v>0</v>
      </c>
      <c r="AR115" s="25" t="s">
        <v>354</v>
      </c>
      <c r="AT115" s="25" t="s">
        <v>172</v>
      </c>
      <c r="AU115" s="25" t="s">
        <v>103</v>
      </c>
      <c r="AY115" s="25" t="s">
        <v>169</v>
      </c>
      <c r="BE115" s="213">
        <f t="shared" si="4"/>
        <v>0</v>
      </c>
      <c r="BF115" s="213">
        <f t="shared" si="5"/>
        <v>0</v>
      </c>
      <c r="BG115" s="213">
        <f t="shared" si="6"/>
        <v>0</v>
      </c>
      <c r="BH115" s="213">
        <f t="shared" si="7"/>
        <v>0</v>
      </c>
      <c r="BI115" s="213">
        <f t="shared" si="8"/>
        <v>0</v>
      </c>
      <c r="BJ115" s="25" t="s">
        <v>25</v>
      </c>
      <c r="BK115" s="213">
        <f t="shared" si="9"/>
        <v>0</v>
      </c>
      <c r="BL115" s="25" t="s">
        <v>354</v>
      </c>
      <c r="BM115" s="25" t="s">
        <v>2963</v>
      </c>
    </row>
    <row r="116" spans="2:65" s="1" customFormat="1" ht="16.5" customHeight="1">
      <c r="B116" s="42"/>
      <c r="C116" s="202" t="s">
        <v>237</v>
      </c>
      <c r="D116" s="202" t="s">
        <v>172</v>
      </c>
      <c r="E116" s="203" t="s">
        <v>2964</v>
      </c>
      <c r="F116" s="204" t="s">
        <v>2965</v>
      </c>
      <c r="G116" s="205" t="s">
        <v>175</v>
      </c>
      <c r="H116" s="206">
        <v>1</v>
      </c>
      <c r="I116" s="207"/>
      <c r="J116" s="208">
        <f t="shared" si="0"/>
        <v>0</v>
      </c>
      <c r="K116" s="204" t="s">
        <v>24</v>
      </c>
      <c r="L116" s="62"/>
      <c r="M116" s="209" t="s">
        <v>24</v>
      </c>
      <c r="N116" s="210" t="s">
        <v>52</v>
      </c>
      <c r="O116" s="43"/>
      <c r="P116" s="211">
        <f t="shared" si="1"/>
        <v>0</v>
      </c>
      <c r="Q116" s="211">
        <v>0</v>
      </c>
      <c r="R116" s="211">
        <f t="shared" si="2"/>
        <v>0</v>
      </c>
      <c r="S116" s="211">
        <v>0</v>
      </c>
      <c r="T116" s="212">
        <f t="shared" si="3"/>
        <v>0</v>
      </c>
      <c r="AR116" s="25" t="s">
        <v>354</v>
      </c>
      <c r="AT116" s="25" t="s">
        <v>172</v>
      </c>
      <c r="AU116" s="25" t="s">
        <v>103</v>
      </c>
      <c r="AY116" s="25" t="s">
        <v>169</v>
      </c>
      <c r="BE116" s="213">
        <f t="shared" si="4"/>
        <v>0</v>
      </c>
      <c r="BF116" s="213">
        <f t="shared" si="5"/>
        <v>0</v>
      </c>
      <c r="BG116" s="213">
        <f t="shared" si="6"/>
        <v>0</v>
      </c>
      <c r="BH116" s="213">
        <f t="shared" si="7"/>
        <v>0</v>
      </c>
      <c r="BI116" s="213">
        <f t="shared" si="8"/>
        <v>0</v>
      </c>
      <c r="BJ116" s="25" t="s">
        <v>25</v>
      </c>
      <c r="BK116" s="213">
        <f t="shared" si="9"/>
        <v>0</v>
      </c>
      <c r="BL116" s="25" t="s">
        <v>354</v>
      </c>
      <c r="BM116" s="25" t="s">
        <v>2966</v>
      </c>
    </row>
    <row r="117" spans="2:65" s="1" customFormat="1" ht="16.5" customHeight="1">
      <c r="B117" s="42"/>
      <c r="C117" s="202" t="s">
        <v>244</v>
      </c>
      <c r="D117" s="202" t="s">
        <v>172</v>
      </c>
      <c r="E117" s="203" t="s">
        <v>2967</v>
      </c>
      <c r="F117" s="204" t="s">
        <v>2968</v>
      </c>
      <c r="G117" s="205" t="s">
        <v>175</v>
      </c>
      <c r="H117" s="206">
        <v>2</v>
      </c>
      <c r="I117" s="207"/>
      <c r="J117" s="208">
        <f t="shared" si="0"/>
        <v>0</v>
      </c>
      <c r="K117" s="204" t="s">
        <v>24</v>
      </c>
      <c r="L117" s="62"/>
      <c r="M117" s="209" t="s">
        <v>24</v>
      </c>
      <c r="N117" s="210" t="s">
        <v>52</v>
      </c>
      <c r="O117" s="43"/>
      <c r="P117" s="211">
        <f t="shared" si="1"/>
        <v>0</v>
      </c>
      <c r="Q117" s="211">
        <v>0</v>
      </c>
      <c r="R117" s="211">
        <f t="shared" si="2"/>
        <v>0</v>
      </c>
      <c r="S117" s="211">
        <v>0</v>
      </c>
      <c r="T117" s="212">
        <f t="shared" si="3"/>
        <v>0</v>
      </c>
      <c r="AR117" s="25" t="s">
        <v>354</v>
      </c>
      <c r="AT117" s="25" t="s">
        <v>172</v>
      </c>
      <c r="AU117" s="25" t="s">
        <v>103</v>
      </c>
      <c r="AY117" s="25" t="s">
        <v>169</v>
      </c>
      <c r="BE117" s="213">
        <f t="shared" si="4"/>
        <v>0</v>
      </c>
      <c r="BF117" s="213">
        <f t="shared" si="5"/>
        <v>0</v>
      </c>
      <c r="BG117" s="213">
        <f t="shared" si="6"/>
        <v>0</v>
      </c>
      <c r="BH117" s="213">
        <f t="shared" si="7"/>
        <v>0</v>
      </c>
      <c r="BI117" s="213">
        <f t="shared" si="8"/>
        <v>0</v>
      </c>
      <c r="BJ117" s="25" t="s">
        <v>25</v>
      </c>
      <c r="BK117" s="213">
        <f t="shared" si="9"/>
        <v>0</v>
      </c>
      <c r="BL117" s="25" t="s">
        <v>354</v>
      </c>
      <c r="BM117" s="25" t="s">
        <v>2969</v>
      </c>
    </row>
    <row r="118" spans="2:65" s="1" customFormat="1" ht="16.5" customHeight="1">
      <c r="B118" s="42"/>
      <c r="C118" s="202" t="s">
        <v>10</v>
      </c>
      <c r="D118" s="202" t="s">
        <v>172</v>
      </c>
      <c r="E118" s="203" t="s">
        <v>2970</v>
      </c>
      <c r="F118" s="204" t="s">
        <v>2971</v>
      </c>
      <c r="G118" s="205" t="s">
        <v>2972</v>
      </c>
      <c r="H118" s="206">
        <v>12</v>
      </c>
      <c r="I118" s="207"/>
      <c r="J118" s="208">
        <f t="shared" si="0"/>
        <v>0</v>
      </c>
      <c r="K118" s="204" t="s">
        <v>24</v>
      </c>
      <c r="L118" s="62"/>
      <c r="M118" s="209" t="s">
        <v>24</v>
      </c>
      <c r="N118" s="210" t="s">
        <v>52</v>
      </c>
      <c r="O118" s="43"/>
      <c r="P118" s="211">
        <f t="shared" si="1"/>
        <v>0</v>
      </c>
      <c r="Q118" s="211">
        <v>0</v>
      </c>
      <c r="R118" s="211">
        <f t="shared" si="2"/>
        <v>0</v>
      </c>
      <c r="S118" s="211">
        <v>0</v>
      </c>
      <c r="T118" s="212">
        <f t="shared" si="3"/>
        <v>0</v>
      </c>
      <c r="AR118" s="25" t="s">
        <v>354</v>
      </c>
      <c r="AT118" s="25" t="s">
        <v>172</v>
      </c>
      <c r="AU118" s="25" t="s">
        <v>103</v>
      </c>
      <c r="AY118" s="25" t="s">
        <v>169</v>
      </c>
      <c r="BE118" s="213">
        <f t="shared" si="4"/>
        <v>0</v>
      </c>
      <c r="BF118" s="213">
        <f t="shared" si="5"/>
        <v>0</v>
      </c>
      <c r="BG118" s="213">
        <f t="shared" si="6"/>
        <v>0</v>
      </c>
      <c r="BH118" s="213">
        <f t="shared" si="7"/>
        <v>0</v>
      </c>
      <c r="BI118" s="213">
        <f t="shared" si="8"/>
        <v>0</v>
      </c>
      <c r="BJ118" s="25" t="s">
        <v>25</v>
      </c>
      <c r="BK118" s="213">
        <f t="shared" si="9"/>
        <v>0</v>
      </c>
      <c r="BL118" s="25" t="s">
        <v>354</v>
      </c>
      <c r="BM118" s="25" t="s">
        <v>2973</v>
      </c>
    </row>
    <row r="119" spans="2:65" s="1" customFormat="1" ht="16.5" customHeight="1">
      <c r="B119" s="42"/>
      <c r="C119" s="202" t="s">
        <v>354</v>
      </c>
      <c r="D119" s="202" t="s">
        <v>172</v>
      </c>
      <c r="E119" s="203" t="s">
        <v>2974</v>
      </c>
      <c r="F119" s="204" t="s">
        <v>2975</v>
      </c>
      <c r="G119" s="205" t="s">
        <v>196</v>
      </c>
      <c r="H119" s="206">
        <v>5</v>
      </c>
      <c r="I119" s="207"/>
      <c r="J119" s="208">
        <f t="shared" si="0"/>
        <v>0</v>
      </c>
      <c r="K119" s="204" t="s">
        <v>24</v>
      </c>
      <c r="L119" s="62"/>
      <c r="M119" s="209" t="s">
        <v>24</v>
      </c>
      <c r="N119" s="210" t="s">
        <v>52</v>
      </c>
      <c r="O119" s="43"/>
      <c r="P119" s="211">
        <f t="shared" si="1"/>
        <v>0</v>
      </c>
      <c r="Q119" s="211">
        <v>0</v>
      </c>
      <c r="R119" s="211">
        <f t="shared" si="2"/>
        <v>0</v>
      </c>
      <c r="S119" s="211">
        <v>0</v>
      </c>
      <c r="T119" s="212">
        <f t="shared" si="3"/>
        <v>0</v>
      </c>
      <c r="AR119" s="25" t="s">
        <v>354</v>
      </c>
      <c r="AT119" s="25" t="s">
        <v>172</v>
      </c>
      <c r="AU119" s="25" t="s">
        <v>103</v>
      </c>
      <c r="AY119" s="25" t="s">
        <v>169</v>
      </c>
      <c r="BE119" s="213">
        <f t="shared" si="4"/>
        <v>0</v>
      </c>
      <c r="BF119" s="213">
        <f t="shared" si="5"/>
        <v>0</v>
      </c>
      <c r="BG119" s="213">
        <f t="shared" si="6"/>
        <v>0</v>
      </c>
      <c r="BH119" s="213">
        <f t="shared" si="7"/>
        <v>0</v>
      </c>
      <c r="BI119" s="213">
        <f t="shared" si="8"/>
        <v>0</v>
      </c>
      <c r="BJ119" s="25" t="s">
        <v>25</v>
      </c>
      <c r="BK119" s="213">
        <f t="shared" si="9"/>
        <v>0</v>
      </c>
      <c r="BL119" s="25" t="s">
        <v>354</v>
      </c>
      <c r="BM119" s="25" t="s">
        <v>2976</v>
      </c>
    </row>
    <row r="120" spans="2:63" s="11" customFormat="1" ht="22.35" customHeight="1">
      <c r="B120" s="186"/>
      <c r="C120" s="187"/>
      <c r="D120" s="188" t="s">
        <v>80</v>
      </c>
      <c r="E120" s="200" t="s">
        <v>91</v>
      </c>
      <c r="F120" s="200" t="s">
        <v>2977</v>
      </c>
      <c r="G120" s="187"/>
      <c r="H120" s="187"/>
      <c r="I120" s="190"/>
      <c r="J120" s="201">
        <f>BK120</f>
        <v>0</v>
      </c>
      <c r="K120" s="187"/>
      <c r="L120" s="192"/>
      <c r="M120" s="193"/>
      <c r="N120" s="194"/>
      <c r="O120" s="194"/>
      <c r="P120" s="195">
        <f>SUM(P121:P125)</f>
        <v>0</v>
      </c>
      <c r="Q120" s="194"/>
      <c r="R120" s="195">
        <f>SUM(R121:R125)</f>
        <v>0</v>
      </c>
      <c r="S120" s="194"/>
      <c r="T120" s="196">
        <f>SUM(T121:T125)</f>
        <v>0</v>
      </c>
      <c r="AR120" s="197" t="s">
        <v>25</v>
      </c>
      <c r="AT120" s="198" t="s">
        <v>80</v>
      </c>
      <c r="AU120" s="198" t="s">
        <v>91</v>
      </c>
      <c r="AY120" s="197" t="s">
        <v>169</v>
      </c>
      <c r="BK120" s="199">
        <f>SUM(BK121:BK125)</f>
        <v>0</v>
      </c>
    </row>
    <row r="121" spans="2:65" s="1" customFormat="1" ht="16.5" customHeight="1">
      <c r="B121" s="42"/>
      <c r="C121" s="202" t="s">
        <v>362</v>
      </c>
      <c r="D121" s="202" t="s">
        <v>172</v>
      </c>
      <c r="E121" s="203" t="s">
        <v>2978</v>
      </c>
      <c r="F121" s="204" t="s">
        <v>2979</v>
      </c>
      <c r="G121" s="205" t="s">
        <v>175</v>
      </c>
      <c r="H121" s="206">
        <v>1</v>
      </c>
      <c r="I121" s="207"/>
      <c r="J121" s="208">
        <f>ROUND(I121*H121,2)</f>
        <v>0</v>
      </c>
      <c r="K121" s="204" t="s">
        <v>24</v>
      </c>
      <c r="L121" s="62"/>
      <c r="M121" s="209" t="s">
        <v>24</v>
      </c>
      <c r="N121" s="210" t="s">
        <v>52</v>
      </c>
      <c r="O121" s="43"/>
      <c r="P121" s="211">
        <f>O121*H121</f>
        <v>0</v>
      </c>
      <c r="Q121" s="211">
        <v>0</v>
      </c>
      <c r="R121" s="211">
        <f>Q121*H121</f>
        <v>0</v>
      </c>
      <c r="S121" s="211">
        <v>0</v>
      </c>
      <c r="T121" s="212">
        <f>S121*H121</f>
        <v>0</v>
      </c>
      <c r="AR121" s="25" t="s">
        <v>354</v>
      </c>
      <c r="AT121" s="25" t="s">
        <v>172</v>
      </c>
      <c r="AU121" s="25" t="s">
        <v>103</v>
      </c>
      <c r="AY121" s="25" t="s">
        <v>169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25" t="s">
        <v>25</v>
      </c>
      <c r="BK121" s="213">
        <f>ROUND(I121*H121,2)</f>
        <v>0</v>
      </c>
      <c r="BL121" s="25" t="s">
        <v>354</v>
      </c>
      <c r="BM121" s="25" t="s">
        <v>2980</v>
      </c>
    </row>
    <row r="122" spans="2:65" s="1" customFormat="1" ht="16.5" customHeight="1">
      <c r="B122" s="42"/>
      <c r="C122" s="202" t="s">
        <v>366</v>
      </c>
      <c r="D122" s="202" t="s">
        <v>172</v>
      </c>
      <c r="E122" s="203" t="s">
        <v>2981</v>
      </c>
      <c r="F122" s="204" t="s">
        <v>2982</v>
      </c>
      <c r="G122" s="205" t="s">
        <v>175</v>
      </c>
      <c r="H122" s="206">
        <v>1</v>
      </c>
      <c r="I122" s="207"/>
      <c r="J122" s="208">
        <f>ROUND(I122*H122,2)</f>
        <v>0</v>
      </c>
      <c r="K122" s="204" t="s">
        <v>24</v>
      </c>
      <c r="L122" s="62"/>
      <c r="M122" s="209" t="s">
        <v>24</v>
      </c>
      <c r="N122" s="210" t="s">
        <v>52</v>
      </c>
      <c r="O122" s="43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AR122" s="25" t="s">
        <v>354</v>
      </c>
      <c r="AT122" s="25" t="s">
        <v>172</v>
      </c>
      <c r="AU122" s="25" t="s">
        <v>103</v>
      </c>
      <c r="AY122" s="25" t="s">
        <v>169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25</v>
      </c>
      <c r="BK122" s="213">
        <f>ROUND(I122*H122,2)</f>
        <v>0</v>
      </c>
      <c r="BL122" s="25" t="s">
        <v>354</v>
      </c>
      <c r="BM122" s="25" t="s">
        <v>2983</v>
      </c>
    </row>
    <row r="123" spans="2:65" s="1" customFormat="1" ht="16.5" customHeight="1">
      <c r="B123" s="42"/>
      <c r="C123" s="202" t="s">
        <v>371</v>
      </c>
      <c r="D123" s="202" t="s">
        <v>172</v>
      </c>
      <c r="E123" s="203" t="s">
        <v>2984</v>
      </c>
      <c r="F123" s="204" t="s">
        <v>2985</v>
      </c>
      <c r="G123" s="205" t="s">
        <v>175</v>
      </c>
      <c r="H123" s="206">
        <v>1</v>
      </c>
      <c r="I123" s="207"/>
      <c r="J123" s="208">
        <f>ROUND(I123*H123,2)</f>
        <v>0</v>
      </c>
      <c r="K123" s="204" t="s">
        <v>24</v>
      </c>
      <c r="L123" s="62"/>
      <c r="M123" s="209" t="s">
        <v>24</v>
      </c>
      <c r="N123" s="210" t="s">
        <v>52</v>
      </c>
      <c r="O123" s="43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AR123" s="25" t="s">
        <v>354</v>
      </c>
      <c r="AT123" s="25" t="s">
        <v>172</v>
      </c>
      <c r="AU123" s="25" t="s">
        <v>103</v>
      </c>
      <c r="AY123" s="25" t="s">
        <v>169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25" t="s">
        <v>25</v>
      </c>
      <c r="BK123" s="213">
        <f>ROUND(I123*H123,2)</f>
        <v>0</v>
      </c>
      <c r="BL123" s="25" t="s">
        <v>354</v>
      </c>
      <c r="BM123" s="25" t="s">
        <v>2986</v>
      </c>
    </row>
    <row r="124" spans="2:65" s="1" customFormat="1" ht="16.5" customHeight="1">
      <c r="B124" s="42"/>
      <c r="C124" s="202" t="s">
        <v>375</v>
      </c>
      <c r="D124" s="202" t="s">
        <v>172</v>
      </c>
      <c r="E124" s="203" t="s">
        <v>2987</v>
      </c>
      <c r="F124" s="204" t="s">
        <v>2988</v>
      </c>
      <c r="G124" s="205" t="s">
        <v>2972</v>
      </c>
      <c r="H124" s="206">
        <v>4</v>
      </c>
      <c r="I124" s="207"/>
      <c r="J124" s="208">
        <f>ROUND(I124*H124,2)</f>
        <v>0</v>
      </c>
      <c r="K124" s="204" t="s">
        <v>24</v>
      </c>
      <c r="L124" s="62"/>
      <c r="M124" s="209" t="s">
        <v>24</v>
      </c>
      <c r="N124" s="210" t="s">
        <v>52</v>
      </c>
      <c r="O124" s="43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354</v>
      </c>
      <c r="AT124" s="25" t="s">
        <v>172</v>
      </c>
      <c r="AU124" s="25" t="s">
        <v>103</v>
      </c>
      <c r="AY124" s="25" t="s">
        <v>169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25</v>
      </c>
      <c r="BK124" s="213">
        <f>ROUND(I124*H124,2)</f>
        <v>0</v>
      </c>
      <c r="BL124" s="25" t="s">
        <v>354</v>
      </c>
      <c r="BM124" s="25" t="s">
        <v>2989</v>
      </c>
    </row>
    <row r="125" spans="2:65" s="1" customFormat="1" ht="16.5" customHeight="1">
      <c r="B125" s="42"/>
      <c r="C125" s="202" t="s">
        <v>9</v>
      </c>
      <c r="D125" s="202" t="s">
        <v>172</v>
      </c>
      <c r="E125" s="203" t="s">
        <v>2990</v>
      </c>
      <c r="F125" s="204" t="s">
        <v>2991</v>
      </c>
      <c r="G125" s="205" t="s">
        <v>509</v>
      </c>
      <c r="H125" s="206">
        <v>15</v>
      </c>
      <c r="I125" s="207"/>
      <c r="J125" s="208">
        <f>ROUND(I125*H125,2)</f>
        <v>0</v>
      </c>
      <c r="K125" s="204" t="s">
        <v>24</v>
      </c>
      <c r="L125" s="62"/>
      <c r="M125" s="209" t="s">
        <v>24</v>
      </c>
      <c r="N125" s="210" t="s">
        <v>52</v>
      </c>
      <c r="O125" s="43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AR125" s="25" t="s">
        <v>354</v>
      </c>
      <c r="AT125" s="25" t="s">
        <v>172</v>
      </c>
      <c r="AU125" s="25" t="s">
        <v>103</v>
      </c>
      <c r="AY125" s="25" t="s">
        <v>169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25" t="s">
        <v>25</v>
      </c>
      <c r="BK125" s="213">
        <f>ROUND(I125*H125,2)</f>
        <v>0</v>
      </c>
      <c r="BL125" s="25" t="s">
        <v>354</v>
      </c>
      <c r="BM125" s="25" t="s">
        <v>2992</v>
      </c>
    </row>
    <row r="126" spans="2:63" s="11" customFormat="1" ht="37.35" customHeight="1">
      <c r="B126" s="186"/>
      <c r="C126" s="187"/>
      <c r="D126" s="188" t="s">
        <v>80</v>
      </c>
      <c r="E126" s="189" t="s">
        <v>540</v>
      </c>
      <c r="F126" s="189" t="s">
        <v>541</v>
      </c>
      <c r="G126" s="187"/>
      <c r="H126" s="187"/>
      <c r="I126" s="190"/>
      <c r="J126" s="191">
        <f>BK126</f>
        <v>0</v>
      </c>
      <c r="K126" s="187"/>
      <c r="L126" s="192"/>
      <c r="M126" s="193"/>
      <c r="N126" s="194"/>
      <c r="O126" s="194"/>
      <c r="P126" s="195">
        <f>SUM(P127:P133)</f>
        <v>0</v>
      </c>
      <c r="Q126" s="194"/>
      <c r="R126" s="195">
        <f>SUM(R127:R133)</f>
        <v>0</v>
      </c>
      <c r="S126" s="194"/>
      <c r="T126" s="196">
        <f>SUM(T127:T133)</f>
        <v>0</v>
      </c>
      <c r="AR126" s="197" t="s">
        <v>193</v>
      </c>
      <c r="AT126" s="198" t="s">
        <v>80</v>
      </c>
      <c r="AU126" s="198" t="s">
        <v>81</v>
      </c>
      <c r="AY126" s="197" t="s">
        <v>169</v>
      </c>
      <c r="BK126" s="199">
        <f>SUM(BK127:BK133)</f>
        <v>0</v>
      </c>
    </row>
    <row r="127" spans="2:65" s="1" customFormat="1" ht="25.5" customHeight="1">
      <c r="B127" s="42"/>
      <c r="C127" s="202" t="s">
        <v>383</v>
      </c>
      <c r="D127" s="202" t="s">
        <v>172</v>
      </c>
      <c r="E127" s="203" t="s">
        <v>1709</v>
      </c>
      <c r="F127" s="204" t="s">
        <v>1710</v>
      </c>
      <c r="G127" s="205" t="s">
        <v>545</v>
      </c>
      <c r="H127" s="206">
        <v>8</v>
      </c>
      <c r="I127" s="207"/>
      <c r="J127" s="208">
        <f>ROUND(I127*H127,2)</f>
        <v>0</v>
      </c>
      <c r="K127" s="204" t="s">
        <v>183</v>
      </c>
      <c r="L127" s="62"/>
      <c r="M127" s="209" t="s">
        <v>24</v>
      </c>
      <c r="N127" s="210" t="s">
        <v>52</v>
      </c>
      <c r="O127" s="43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AR127" s="25" t="s">
        <v>546</v>
      </c>
      <c r="AT127" s="25" t="s">
        <v>172</v>
      </c>
      <c r="AU127" s="25" t="s">
        <v>25</v>
      </c>
      <c r="AY127" s="25" t="s">
        <v>169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5" t="s">
        <v>25</v>
      </c>
      <c r="BK127" s="213">
        <f>ROUND(I127*H127,2)</f>
        <v>0</v>
      </c>
      <c r="BL127" s="25" t="s">
        <v>546</v>
      </c>
      <c r="BM127" s="25" t="s">
        <v>2993</v>
      </c>
    </row>
    <row r="128" spans="2:47" s="1" customFormat="1" ht="40.5">
      <c r="B128" s="42"/>
      <c r="C128" s="64"/>
      <c r="D128" s="214" t="s">
        <v>179</v>
      </c>
      <c r="E128" s="64"/>
      <c r="F128" s="215" t="s">
        <v>559</v>
      </c>
      <c r="G128" s="64"/>
      <c r="H128" s="64"/>
      <c r="I128" s="173"/>
      <c r="J128" s="64"/>
      <c r="K128" s="64"/>
      <c r="L128" s="62"/>
      <c r="M128" s="216"/>
      <c r="N128" s="43"/>
      <c r="O128" s="43"/>
      <c r="P128" s="43"/>
      <c r="Q128" s="43"/>
      <c r="R128" s="43"/>
      <c r="S128" s="43"/>
      <c r="T128" s="79"/>
      <c r="AT128" s="25" t="s">
        <v>179</v>
      </c>
      <c r="AU128" s="25" t="s">
        <v>25</v>
      </c>
    </row>
    <row r="129" spans="2:65" s="1" customFormat="1" ht="25.5" customHeight="1">
      <c r="B129" s="42"/>
      <c r="C129" s="202" t="s">
        <v>388</v>
      </c>
      <c r="D129" s="202" t="s">
        <v>172</v>
      </c>
      <c r="E129" s="203" t="s">
        <v>1713</v>
      </c>
      <c r="F129" s="204" t="s">
        <v>1714</v>
      </c>
      <c r="G129" s="205" t="s">
        <v>545</v>
      </c>
      <c r="H129" s="206">
        <v>16</v>
      </c>
      <c r="I129" s="207"/>
      <c r="J129" s="208">
        <f>ROUND(I129*H129,2)</f>
        <v>0</v>
      </c>
      <c r="K129" s="204" t="s">
        <v>183</v>
      </c>
      <c r="L129" s="62"/>
      <c r="M129" s="209" t="s">
        <v>24</v>
      </c>
      <c r="N129" s="210" t="s">
        <v>52</v>
      </c>
      <c r="O129" s="43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AR129" s="25" t="s">
        <v>546</v>
      </c>
      <c r="AT129" s="25" t="s">
        <v>172</v>
      </c>
      <c r="AU129" s="25" t="s">
        <v>25</v>
      </c>
      <c r="AY129" s="25" t="s">
        <v>169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5" t="s">
        <v>25</v>
      </c>
      <c r="BK129" s="213">
        <f>ROUND(I129*H129,2)</f>
        <v>0</v>
      </c>
      <c r="BL129" s="25" t="s">
        <v>546</v>
      </c>
      <c r="BM129" s="25" t="s">
        <v>2994</v>
      </c>
    </row>
    <row r="130" spans="2:51" s="12" customFormat="1" ht="13.5">
      <c r="B130" s="222"/>
      <c r="C130" s="223"/>
      <c r="D130" s="214" t="s">
        <v>276</v>
      </c>
      <c r="E130" s="224" t="s">
        <v>24</v>
      </c>
      <c r="F130" s="225" t="s">
        <v>2995</v>
      </c>
      <c r="G130" s="223"/>
      <c r="H130" s="226">
        <v>16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276</v>
      </c>
      <c r="AU130" s="232" t="s">
        <v>25</v>
      </c>
      <c r="AV130" s="12" t="s">
        <v>91</v>
      </c>
      <c r="AW130" s="12" t="s">
        <v>44</v>
      </c>
      <c r="AX130" s="12" t="s">
        <v>25</v>
      </c>
      <c r="AY130" s="232" t="s">
        <v>169</v>
      </c>
    </row>
    <row r="131" spans="2:65" s="1" customFormat="1" ht="25.5" customHeight="1">
      <c r="B131" s="42"/>
      <c r="C131" s="202" t="s">
        <v>393</v>
      </c>
      <c r="D131" s="202" t="s">
        <v>172</v>
      </c>
      <c r="E131" s="203" t="s">
        <v>2996</v>
      </c>
      <c r="F131" s="204" t="s">
        <v>2997</v>
      </c>
      <c r="G131" s="205" t="s">
        <v>545</v>
      </c>
      <c r="H131" s="206">
        <v>2</v>
      </c>
      <c r="I131" s="207"/>
      <c r="J131" s="208">
        <f>ROUND(I131*H131,2)</f>
        <v>0</v>
      </c>
      <c r="K131" s="204" t="s">
        <v>176</v>
      </c>
      <c r="L131" s="62"/>
      <c r="M131" s="209" t="s">
        <v>24</v>
      </c>
      <c r="N131" s="210" t="s">
        <v>52</v>
      </c>
      <c r="O131" s="43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5" t="s">
        <v>546</v>
      </c>
      <c r="AT131" s="25" t="s">
        <v>172</v>
      </c>
      <c r="AU131" s="25" t="s">
        <v>25</v>
      </c>
      <c r="AY131" s="25" t="s">
        <v>169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25</v>
      </c>
      <c r="BK131" s="213">
        <f>ROUND(I131*H131,2)</f>
        <v>0</v>
      </c>
      <c r="BL131" s="25" t="s">
        <v>546</v>
      </c>
      <c r="BM131" s="25" t="s">
        <v>2998</v>
      </c>
    </row>
    <row r="132" spans="2:51" s="12" customFormat="1" ht="13.5">
      <c r="B132" s="222"/>
      <c r="C132" s="223"/>
      <c r="D132" s="214" t="s">
        <v>276</v>
      </c>
      <c r="E132" s="224" t="s">
        <v>24</v>
      </c>
      <c r="F132" s="225" t="s">
        <v>2999</v>
      </c>
      <c r="G132" s="223"/>
      <c r="H132" s="226">
        <v>2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276</v>
      </c>
      <c r="AU132" s="232" t="s">
        <v>25</v>
      </c>
      <c r="AV132" s="12" t="s">
        <v>91</v>
      </c>
      <c r="AW132" s="12" t="s">
        <v>44</v>
      </c>
      <c r="AX132" s="12" t="s">
        <v>81</v>
      </c>
      <c r="AY132" s="232" t="s">
        <v>169</v>
      </c>
    </row>
    <row r="133" spans="2:51" s="13" customFormat="1" ht="13.5">
      <c r="B133" s="233"/>
      <c r="C133" s="234"/>
      <c r="D133" s="214" t="s">
        <v>276</v>
      </c>
      <c r="E133" s="235" t="s">
        <v>24</v>
      </c>
      <c r="F133" s="236" t="s">
        <v>280</v>
      </c>
      <c r="G133" s="234"/>
      <c r="H133" s="237">
        <v>2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276</v>
      </c>
      <c r="AU133" s="243" t="s">
        <v>25</v>
      </c>
      <c r="AV133" s="13" t="s">
        <v>193</v>
      </c>
      <c r="AW133" s="13" t="s">
        <v>44</v>
      </c>
      <c r="AX133" s="13" t="s">
        <v>25</v>
      </c>
      <c r="AY133" s="243" t="s">
        <v>169</v>
      </c>
    </row>
    <row r="134" spans="2:63" s="11" customFormat="1" ht="37.35" customHeight="1">
      <c r="B134" s="186"/>
      <c r="C134" s="187"/>
      <c r="D134" s="188" t="s">
        <v>80</v>
      </c>
      <c r="E134" s="189" t="s">
        <v>87</v>
      </c>
      <c r="F134" s="189" t="s">
        <v>167</v>
      </c>
      <c r="G134" s="187"/>
      <c r="H134" s="187"/>
      <c r="I134" s="190"/>
      <c r="J134" s="191">
        <f>BK134</f>
        <v>0</v>
      </c>
      <c r="K134" s="187"/>
      <c r="L134" s="192"/>
      <c r="M134" s="193"/>
      <c r="N134" s="194"/>
      <c r="O134" s="194"/>
      <c r="P134" s="195">
        <f>P135</f>
        <v>0</v>
      </c>
      <c r="Q134" s="194"/>
      <c r="R134" s="195">
        <f>R135</f>
        <v>0</v>
      </c>
      <c r="S134" s="194"/>
      <c r="T134" s="196">
        <f>T135</f>
        <v>0</v>
      </c>
      <c r="AR134" s="197" t="s">
        <v>168</v>
      </c>
      <c r="AT134" s="198" t="s">
        <v>80</v>
      </c>
      <c r="AU134" s="198" t="s">
        <v>81</v>
      </c>
      <c r="AY134" s="197" t="s">
        <v>169</v>
      </c>
      <c r="BK134" s="199">
        <f>BK135</f>
        <v>0</v>
      </c>
    </row>
    <row r="135" spans="2:63" s="11" customFormat="1" ht="19.9" customHeight="1">
      <c r="B135" s="186"/>
      <c r="C135" s="187"/>
      <c r="D135" s="188" t="s">
        <v>80</v>
      </c>
      <c r="E135" s="200" t="s">
        <v>3000</v>
      </c>
      <c r="F135" s="200" t="s">
        <v>3001</v>
      </c>
      <c r="G135" s="187"/>
      <c r="H135" s="187"/>
      <c r="I135" s="190"/>
      <c r="J135" s="201">
        <f>BK135</f>
        <v>0</v>
      </c>
      <c r="K135" s="187"/>
      <c r="L135" s="192"/>
      <c r="M135" s="193"/>
      <c r="N135" s="194"/>
      <c r="O135" s="194"/>
      <c r="P135" s="195">
        <f>P136</f>
        <v>0</v>
      </c>
      <c r="Q135" s="194"/>
      <c r="R135" s="195">
        <f>R136</f>
        <v>0</v>
      </c>
      <c r="S135" s="194"/>
      <c r="T135" s="196">
        <f>T136</f>
        <v>0</v>
      </c>
      <c r="AR135" s="197" t="s">
        <v>168</v>
      </c>
      <c r="AT135" s="198" t="s">
        <v>80</v>
      </c>
      <c r="AU135" s="198" t="s">
        <v>25</v>
      </c>
      <c r="AY135" s="197" t="s">
        <v>169</v>
      </c>
      <c r="BK135" s="199">
        <f>BK136</f>
        <v>0</v>
      </c>
    </row>
    <row r="136" spans="2:65" s="1" customFormat="1" ht="16.5" customHeight="1">
      <c r="B136" s="42"/>
      <c r="C136" s="202" t="s">
        <v>398</v>
      </c>
      <c r="D136" s="202" t="s">
        <v>172</v>
      </c>
      <c r="E136" s="203" t="s">
        <v>3002</v>
      </c>
      <c r="F136" s="204" t="s">
        <v>3003</v>
      </c>
      <c r="G136" s="205" t="s">
        <v>3004</v>
      </c>
      <c r="H136" s="281"/>
      <c r="I136" s="207"/>
      <c r="J136" s="208">
        <f>ROUND(I136*H136,2)</f>
        <v>0</v>
      </c>
      <c r="K136" s="204" t="s">
        <v>24</v>
      </c>
      <c r="L136" s="62"/>
      <c r="M136" s="209" t="s">
        <v>24</v>
      </c>
      <c r="N136" s="282" t="s">
        <v>52</v>
      </c>
      <c r="O136" s="218"/>
      <c r="P136" s="283">
        <f>O136*H136</f>
        <v>0</v>
      </c>
      <c r="Q136" s="283">
        <v>0</v>
      </c>
      <c r="R136" s="283">
        <f>Q136*H136</f>
        <v>0</v>
      </c>
      <c r="S136" s="283">
        <v>0</v>
      </c>
      <c r="T136" s="284">
        <f>S136*H136</f>
        <v>0</v>
      </c>
      <c r="AR136" s="25" t="s">
        <v>193</v>
      </c>
      <c r="AT136" s="25" t="s">
        <v>172</v>
      </c>
      <c r="AU136" s="25" t="s">
        <v>91</v>
      </c>
      <c r="AY136" s="25" t="s">
        <v>169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5" t="s">
        <v>25</v>
      </c>
      <c r="BK136" s="213">
        <f>ROUND(I136*H136,2)</f>
        <v>0</v>
      </c>
      <c r="BL136" s="25" t="s">
        <v>193</v>
      </c>
      <c r="BM136" s="25" t="s">
        <v>3005</v>
      </c>
    </row>
    <row r="137" spans="2:12" s="1" customFormat="1" ht="6.95" customHeight="1">
      <c r="B137" s="57"/>
      <c r="C137" s="58"/>
      <c r="D137" s="58"/>
      <c r="E137" s="58"/>
      <c r="F137" s="58"/>
      <c r="G137" s="58"/>
      <c r="H137" s="58"/>
      <c r="I137" s="149"/>
      <c r="J137" s="58"/>
      <c r="K137" s="58"/>
      <c r="L137" s="62"/>
    </row>
  </sheetData>
  <sheetProtection algorithmName="SHA-512" hashValue="MLsrfTAxeRx6ZOe9ha7DpW0WOxBhpXplYF9yp26nXEAE2l/eWq0THgr6u+msrBwi50n0RYdPc5ZUWz2MySMd7g==" saltValue="by4K35oJf7XwHK3nulPpYgRzwCtiG/bWOz9wg1vivB5C3LzP36rG0fQuVDOrfl5WTATh0Nx5tjcigbODhk308Q==" spinCount="100000" sheet="1" objects="1" scenarios="1" formatColumns="0" formatRows="0" autoFilter="0"/>
  <autoFilter ref="C92:K136"/>
  <mergeCells count="13">
    <mergeCell ref="E85:H85"/>
    <mergeCell ref="G1:H1"/>
    <mergeCell ref="L2:V2"/>
    <mergeCell ref="E49:H49"/>
    <mergeCell ref="E51:H51"/>
    <mergeCell ref="J55:J56"/>
    <mergeCell ref="E81:H81"/>
    <mergeCell ref="E83:H83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135</v>
      </c>
      <c r="G1" s="414" t="s">
        <v>136</v>
      </c>
      <c r="H1" s="414"/>
      <c r="I1" s="125"/>
      <c r="J1" s="124" t="s">
        <v>137</v>
      </c>
      <c r="K1" s="123" t="s">
        <v>138</v>
      </c>
      <c r="L1" s="124" t="s">
        <v>139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AT2" s="25" t="s">
        <v>134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91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6" t="str">
        <f>'Rekapitulace stavby'!K6</f>
        <v>Demolice a sanace části budovy T</v>
      </c>
      <c r="F7" s="407"/>
      <c r="G7" s="407"/>
      <c r="H7" s="407"/>
      <c r="I7" s="127"/>
      <c r="J7" s="30"/>
      <c r="K7" s="32"/>
    </row>
    <row r="8" spans="2:11" ht="13.5">
      <c r="B8" s="29"/>
      <c r="C8" s="30"/>
      <c r="D8" s="38" t="s">
        <v>141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6" t="s">
        <v>2928</v>
      </c>
      <c r="F9" s="409"/>
      <c r="G9" s="409"/>
      <c r="H9" s="409"/>
      <c r="I9" s="128"/>
      <c r="J9" s="43"/>
      <c r="K9" s="46"/>
    </row>
    <row r="10" spans="2:11" s="1" customFormat="1" ht="13.5">
      <c r="B10" s="42"/>
      <c r="C10" s="43"/>
      <c r="D10" s="38" t="s">
        <v>254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8" t="s">
        <v>3006</v>
      </c>
      <c r="F11" s="409"/>
      <c r="G11" s="409"/>
      <c r="H11" s="409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21</v>
      </c>
      <c r="E13" s="43"/>
      <c r="F13" s="36" t="s">
        <v>90</v>
      </c>
      <c r="G13" s="43"/>
      <c r="H13" s="43"/>
      <c r="I13" s="129" t="s">
        <v>23</v>
      </c>
      <c r="J13" s="36" t="s">
        <v>24</v>
      </c>
      <c r="K13" s="46"/>
    </row>
    <row r="14" spans="2:11" s="1" customFormat="1" ht="14.45" customHeight="1">
      <c r="B14" s="42"/>
      <c r="C14" s="43"/>
      <c r="D14" s="38" t="s">
        <v>26</v>
      </c>
      <c r="E14" s="43"/>
      <c r="F14" s="36" t="s">
        <v>27</v>
      </c>
      <c r="G14" s="43"/>
      <c r="H14" s="43"/>
      <c r="I14" s="129" t="s">
        <v>28</v>
      </c>
      <c r="J14" s="130" t="str">
        <f>'Rekapitulace stavby'!AN8</f>
        <v>6. 11. 2018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32</v>
      </c>
      <c r="E16" s="43"/>
      <c r="F16" s="43"/>
      <c r="G16" s="43"/>
      <c r="H16" s="43"/>
      <c r="I16" s="129" t="s">
        <v>33</v>
      </c>
      <c r="J16" s="36" t="s">
        <v>34</v>
      </c>
      <c r="K16" s="46"/>
    </row>
    <row r="17" spans="2:11" s="1" customFormat="1" ht="18" customHeight="1">
      <c r="B17" s="42"/>
      <c r="C17" s="43"/>
      <c r="D17" s="43"/>
      <c r="E17" s="36" t="s">
        <v>35</v>
      </c>
      <c r="F17" s="43"/>
      <c r="G17" s="43"/>
      <c r="H17" s="43"/>
      <c r="I17" s="129" t="s">
        <v>36</v>
      </c>
      <c r="J17" s="36" t="s">
        <v>37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38</v>
      </c>
      <c r="E19" s="43"/>
      <c r="F19" s="43"/>
      <c r="G19" s="43"/>
      <c r="H19" s="43"/>
      <c r="I19" s="129" t="s">
        <v>33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36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40</v>
      </c>
      <c r="E22" s="43"/>
      <c r="F22" s="43"/>
      <c r="G22" s="43"/>
      <c r="H22" s="43"/>
      <c r="I22" s="129" t="s">
        <v>33</v>
      </c>
      <c r="J22" s="36" t="s">
        <v>41</v>
      </c>
      <c r="K22" s="46"/>
    </row>
    <row r="23" spans="2:11" s="1" customFormat="1" ht="18" customHeight="1">
      <c r="B23" s="42"/>
      <c r="C23" s="43"/>
      <c r="D23" s="43"/>
      <c r="E23" s="36" t="s">
        <v>42</v>
      </c>
      <c r="F23" s="43"/>
      <c r="G23" s="43"/>
      <c r="H23" s="43"/>
      <c r="I23" s="129" t="s">
        <v>36</v>
      </c>
      <c r="J23" s="36" t="s">
        <v>43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45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0" t="s">
        <v>24</v>
      </c>
      <c r="F26" s="370"/>
      <c r="G26" s="370"/>
      <c r="H26" s="370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47</v>
      </c>
      <c r="E29" s="43"/>
      <c r="F29" s="43"/>
      <c r="G29" s="43"/>
      <c r="H29" s="43"/>
      <c r="I29" s="128"/>
      <c r="J29" s="138">
        <f>ROUND(J87,2)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49</v>
      </c>
      <c r="G31" s="43"/>
      <c r="H31" s="43"/>
      <c r="I31" s="139" t="s">
        <v>48</v>
      </c>
      <c r="J31" s="47" t="s">
        <v>50</v>
      </c>
      <c r="K31" s="46"/>
    </row>
    <row r="32" spans="2:11" s="1" customFormat="1" ht="14.45" customHeight="1">
      <c r="B32" s="42"/>
      <c r="C32" s="43"/>
      <c r="D32" s="50" t="s">
        <v>51</v>
      </c>
      <c r="E32" s="50" t="s">
        <v>52</v>
      </c>
      <c r="F32" s="140">
        <f>ROUND(SUM(BE87:BE221),2)</f>
        <v>0</v>
      </c>
      <c r="G32" s="43"/>
      <c r="H32" s="43"/>
      <c r="I32" s="141">
        <v>0.21</v>
      </c>
      <c r="J32" s="140">
        <f>ROUND(ROUND((SUM(BE87:BE221)),2)*I32,2)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53</v>
      </c>
      <c r="F33" s="140">
        <f>ROUND(SUM(BF87:BF221),2)</f>
        <v>0</v>
      </c>
      <c r="G33" s="43"/>
      <c r="H33" s="43"/>
      <c r="I33" s="141">
        <v>0.15</v>
      </c>
      <c r="J33" s="140">
        <f>ROUND(ROUND((SUM(BF87:BF221)),2)*I33,2)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54</v>
      </c>
      <c r="F34" s="140">
        <f>ROUND(SUM(BG87:BG221),2)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55</v>
      </c>
      <c r="F35" s="140">
        <f>ROUND(SUM(BH87:BH221),2)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56</v>
      </c>
      <c r="F36" s="140">
        <f>ROUND(SUM(BI87:BI221),2)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57</v>
      </c>
      <c r="E38" s="80"/>
      <c r="F38" s="80"/>
      <c r="G38" s="144" t="s">
        <v>58</v>
      </c>
      <c r="H38" s="145" t="s">
        <v>59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143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6" t="str">
        <f>E7</f>
        <v>Demolice a sanace části budovy T</v>
      </c>
      <c r="F47" s="407"/>
      <c r="G47" s="407"/>
      <c r="H47" s="407"/>
      <c r="I47" s="128"/>
      <c r="J47" s="43"/>
      <c r="K47" s="46"/>
    </row>
    <row r="48" spans="2:11" ht="13.5">
      <c r="B48" s="29"/>
      <c r="C48" s="38" t="s">
        <v>141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6" t="s">
        <v>2928</v>
      </c>
      <c r="F49" s="409"/>
      <c r="G49" s="409"/>
      <c r="H49" s="409"/>
      <c r="I49" s="128"/>
      <c r="J49" s="43"/>
      <c r="K49" s="46"/>
    </row>
    <row r="50" spans="2:11" s="1" customFormat="1" ht="14.45" customHeight="1">
      <c r="B50" s="42"/>
      <c r="C50" s="38" t="s">
        <v>254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8" t="str">
        <f>E11</f>
        <v>EI - Elektroinstalace - Silnoproud, Hromosvod</v>
      </c>
      <c r="F51" s="409"/>
      <c r="G51" s="409"/>
      <c r="H51" s="409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26</v>
      </c>
      <c r="D53" s="43"/>
      <c r="E53" s="43"/>
      <c r="F53" s="36" t="str">
        <f>F14</f>
        <v>Ústí nad Labem</v>
      </c>
      <c r="G53" s="43"/>
      <c r="H53" s="43"/>
      <c r="I53" s="129" t="s">
        <v>28</v>
      </c>
      <c r="J53" s="130" t="str">
        <f>IF(J14="","",J14)</f>
        <v>6. 11. 2018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32</v>
      </c>
      <c r="D55" s="43"/>
      <c r="E55" s="43"/>
      <c r="F55" s="36" t="str">
        <f>E17</f>
        <v>Univerzita Jana Evangelisty Purkyně v Ústí n Labem</v>
      </c>
      <c r="G55" s="43"/>
      <c r="H55" s="43"/>
      <c r="I55" s="129" t="s">
        <v>40</v>
      </c>
      <c r="J55" s="370" t="str">
        <f>E23</f>
        <v>Correct BC, s.r.o.</v>
      </c>
      <c r="K55" s="46"/>
    </row>
    <row r="56" spans="2:11" s="1" customFormat="1" ht="14.45" customHeight="1">
      <c r="B56" s="42"/>
      <c r="C56" s="38" t="s">
        <v>38</v>
      </c>
      <c r="D56" s="43"/>
      <c r="E56" s="43"/>
      <c r="F56" s="36" t="str">
        <f>IF(E20="","",E20)</f>
        <v/>
      </c>
      <c r="G56" s="43"/>
      <c r="H56" s="43"/>
      <c r="I56" s="128"/>
      <c r="J56" s="410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144</v>
      </c>
      <c r="D58" s="142"/>
      <c r="E58" s="142"/>
      <c r="F58" s="142"/>
      <c r="G58" s="142"/>
      <c r="H58" s="142"/>
      <c r="I58" s="155"/>
      <c r="J58" s="156" t="s">
        <v>145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146</v>
      </c>
      <c r="D60" s="43"/>
      <c r="E60" s="43"/>
      <c r="F60" s="43"/>
      <c r="G60" s="43"/>
      <c r="H60" s="43"/>
      <c r="I60" s="128"/>
      <c r="J60" s="138">
        <f>J87</f>
        <v>0</v>
      </c>
      <c r="K60" s="46"/>
      <c r="AU60" s="25" t="s">
        <v>147</v>
      </c>
    </row>
    <row r="61" spans="2:11" s="8" customFormat="1" ht="24.95" customHeight="1">
      <c r="B61" s="159"/>
      <c r="C61" s="160"/>
      <c r="D61" s="161" t="s">
        <v>260</v>
      </c>
      <c r="E61" s="162"/>
      <c r="F61" s="162"/>
      <c r="G61" s="162"/>
      <c r="H61" s="162"/>
      <c r="I61" s="163"/>
      <c r="J61" s="164">
        <f>J88</f>
        <v>0</v>
      </c>
      <c r="K61" s="165"/>
    </row>
    <row r="62" spans="2:11" s="9" customFormat="1" ht="19.9" customHeight="1">
      <c r="B62" s="166"/>
      <c r="C62" s="167"/>
      <c r="D62" s="168" t="s">
        <v>3007</v>
      </c>
      <c r="E62" s="169"/>
      <c r="F62" s="169"/>
      <c r="G62" s="169"/>
      <c r="H62" s="169"/>
      <c r="I62" s="170"/>
      <c r="J62" s="171">
        <f>J89</f>
        <v>0</v>
      </c>
      <c r="K62" s="172"/>
    </row>
    <row r="63" spans="2:11" s="9" customFormat="1" ht="14.85" customHeight="1">
      <c r="B63" s="166"/>
      <c r="C63" s="167"/>
      <c r="D63" s="168" t="s">
        <v>3008</v>
      </c>
      <c r="E63" s="169"/>
      <c r="F63" s="169"/>
      <c r="G63" s="169"/>
      <c r="H63" s="169"/>
      <c r="I63" s="170"/>
      <c r="J63" s="171">
        <f>J188</f>
        <v>0</v>
      </c>
      <c r="K63" s="172"/>
    </row>
    <row r="64" spans="2:11" s="8" customFormat="1" ht="24.95" customHeight="1">
      <c r="B64" s="159"/>
      <c r="C64" s="160"/>
      <c r="D64" s="161" t="s">
        <v>269</v>
      </c>
      <c r="E64" s="162"/>
      <c r="F64" s="162"/>
      <c r="G64" s="162"/>
      <c r="H64" s="162"/>
      <c r="I64" s="163"/>
      <c r="J64" s="164">
        <f>J202</f>
        <v>0</v>
      </c>
      <c r="K64" s="165"/>
    </row>
    <row r="65" spans="2:11" s="8" customFormat="1" ht="24.95" customHeight="1">
      <c r="B65" s="159"/>
      <c r="C65" s="160"/>
      <c r="D65" s="161" t="s">
        <v>3009</v>
      </c>
      <c r="E65" s="162"/>
      <c r="F65" s="162"/>
      <c r="G65" s="162"/>
      <c r="H65" s="162"/>
      <c r="I65" s="163"/>
      <c r="J65" s="164">
        <f>J211</f>
        <v>0</v>
      </c>
      <c r="K65" s="165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5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5" customHeight="1">
      <c r="B72" s="42"/>
      <c r="C72" s="63" t="s">
        <v>153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5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6.5" customHeight="1">
      <c r="B75" s="42"/>
      <c r="C75" s="64"/>
      <c r="D75" s="64"/>
      <c r="E75" s="411" t="str">
        <f>E7</f>
        <v>Demolice a sanace části budovy T</v>
      </c>
      <c r="F75" s="412"/>
      <c r="G75" s="412"/>
      <c r="H75" s="412"/>
      <c r="I75" s="173"/>
      <c r="J75" s="64"/>
      <c r="K75" s="64"/>
      <c r="L75" s="62"/>
    </row>
    <row r="76" spans="2:12" ht="13.5">
      <c r="B76" s="29"/>
      <c r="C76" s="66" t="s">
        <v>141</v>
      </c>
      <c r="D76" s="220"/>
      <c r="E76" s="220"/>
      <c r="F76" s="220"/>
      <c r="G76" s="220"/>
      <c r="H76" s="220"/>
      <c r="J76" s="220"/>
      <c r="K76" s="220"/>
      <c r="L76" s="221"/>
    </row>
    <row r="77" spans="2:12" s="1" customFormat="1" ht="16.5" customHeight="1">
      <c r="B77" s="42"/>
      <c r="C77" s="64"/>
      <c r="D77" s="64"/>
      <c r="E77" s="411" t="s">
        <v>2928</v>
      </c>
      <c r="F77" s="413"/>
      <c r="G77" s="413"/>
      <c r="H77" s="413"/>
      <c r="I77" s="173"/>
      <c r="J77" s="64"/>
      <c r="K77" s="64"/>
      <c r="L77" s="62"/>
    </row>
    <row r="78" spans="2:12" s="1" customFormat="1" ht="14.45" customHeight="1">
      <c r="B78" s="42"/>
      <c r="C78" s="66" t="s">
        <v>254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7.25" customHeight="1">
      <c r="B79" s="42"/>
      <c r="C79" s="64"/>
      <c r="D79" s="64"/>
      <c r="E79" s="381" t="str">
        <f>E11</f>
        <v>EI - Elektroinstalace - Silnoproud, Hromosvod</v>
      </c>
      <c r="F79" s="413"/>
      <c r="G79" s="413"/>
      <c r="H79" s="413"/>
      <c r="I79" s="173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8" customHeight="1">
      <c r="B81" s="42"/>
      <c r="C81" s="66" t="s">
        <v>26</v>
      </c>
      <c r="D81" s="64"/>
      <c r="E81" s="64"/>
      <c r="F81" s="174" t="str">
        <f>F14</f>
        <v>Ústí nad Labem</v>
      </c>
      <c r="G81" s="64"/>
      <c r="H81" s="64"/>
      <c r="I81" s="175" t="s">
        <v>28</v>
      </c>
      <c r="J81" s="74" t="str">
        <f>IF(J14="","",J14)</f>
        <v>6. 11. 2018</v>
      </c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3.5">
      <c r="B83" s="42"/>
      <c r="C83" s="66" t="s">
        <v>32</v>
      </c>
      <c r="D83" s="64"/>
      <c r="E83" s="64"/>
      <c r="F83" s="174" t="str">
        <f>E17</f>
        <v>Univerzita Jana Evangelisty Purkyně v Ústí n Labem</v>
      </c>
      <c r="G83" s="64"/>
      <c r="H83" s="64"/>
      <c r="I83" s="175" t="s">
        <v>40</v>
      </c>
      <c r="J83" s="174" t="str">
        <f>E23</f>
        <v>Correct BC, s.r.o.</v>
      </c>
      <c r="K83" s="64"/>
      <c r="L83" s="62"/>
    </row>
    <row r="84" spans="2:12" s="1" customFormat="1" ht="14.45" customHeight="1">
      <c r="B84" s="42"/>
      <c r="C84" s="66" t="s">
        <v>38</v>
      </c>
      <c r="D84" s="64"/>
      <c r="E84" s="64"/>
      <c r="F84" s="174" t="str">
        <f>IF(E20="","",E20)</f>
        <v/>
      </c>
      <c r="G84" s="64"/>
      <c r="H84" s="64"/>
      <c r="I84" s="173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20" s="10" customFormat="1" ht="29.25" customHeight="1">
      <c r="B86" s="176"/>
      <c r="C86" s="177" t="s">
        <v>154</v>
      </c>
      <c r="D86" s="178" t="s">
        <v>66</v>
      </c>
      <c r="E86" s="178" t="s">
        <v>62</v>
      </c>
      <c r="F86" s="178" t="s">
        <v>155</v>
      </c>
      <c r="G86" s="178" t="s">
        <v>156</v>
      </c>
      <c r="H86" s="178" t="s">
        <v>157</v>
      </c>
      <c r="I86" s="179" t="s">
        <v>158</v>
      </c>
      <c r="J86" s="178" t="s">
        <v>145</v>
      </c>
      <c r="K86" s="180" t="s">
        <v>159</v>
      </c>
      <c r="L86" s="181"/>
      <c r="M86" s="82" t="s">
        <v>160</v>
      </c>
      <c r="N86" s="83" t="s">
        <v>51</v>
      </c>
      <c r="O86" s="83" t="s">
        <v>161</v>
      </c>
      <c r="P86" s="83" t="s">
        <v>162</v>
      </c>
      <c r="Q86" s="83" t="s">
        <v>163</v>
      </c>
      <c r="R86" s="83" t="s">
        <v>164</v>
      </c>
      <c r="S86" s="83" t="s">
        <v>165</v>
      </c>
      <c r="T86" s="84" t="s">
        <v>166</v>
      </c>
    </row>
    <row r="87" spans="2:63" s="1" customFormat="1" ht="29.25" customHeight="1">
      <c r="B87" s="42"/>
      <c r="C87" s="88" t="s">
        <v>146</v>
      </c>
      <c r="D87" s="64"/>
      <c r="E87" s="64"/>
      <c r="F87" s="64"/>
      <c r="G87" s="64"/>
      <c r="H87" s="64"/>
      <c r="I87" s="173"/>
      <c r="J87" s="182">
        <f>BK87</f>
        <v>0</v>
      </c>
      <c r="K87" s="64"/>
      <c r="L87" s="62"/>
      <c r="M87" s="85"/>
      <c r="N87" s="86"/>
      <c r="O87" s="86"/>
      <c r="P87" s="183">
        <f>P88+P202+P211</f>
        <v>0</v>
      </c>
      <c r="Q87" s="86"/>
      <c r="R87" s="183">
        <f>R88+R202+R211</f>
        <v>0.0004</v>
      </c>
      <c r="S87" s="86"/>
      <c r="T87" s="184">
        <f>T88+T202+T211</f>
        <v>0</v>
      </c>
      <c r="AT87" s="25" t="s">
        <v>80</v>
      </c>
      <c r="AU87" s="25" t="s">
        <v>147</v>
      </c>
      <c r="BK87" s="185">
        <f>BK88+BK202+BK211</f>
        <v>0</v>
      </c>
    </row>
    <row r="88" spans="2:63" s="11" customFormat="1" ht="37.35" customHeight="1">
      <c r="B88" s="186"/>
      <c r="C88" s="187"/>
      <c r="D88" s="188" t="s">
        <v>80</v>
      </c>
      <c r="E88" s="189" t="s">
        <v>402</v>
      </c>
      <c r="F88" s="189" t="s">
        <v>403</v>
      </c>
      <c r="G88" s="187"/>
      <c r="H88" s="187"/>
      <c r="I88" s="190"/>
      <c r="J88" s="191">
        <f>BK88</f>
        <v>0</v>
      </c>
      <c r="K88" s="187"/>
      <c r="L88" s="192"/>
      <c r="M88" s="193"/>
      <c r="N88" s="194"/>
      <c r="O88" s="194"/>
      <c r="P88" s="195">
        <f>P89</f>
        <v>0</v>
      </c>
      <c r="Q88" s="194"/>
      <c r="R88" s="195">
        <f>R89</f>
        <v>0.0004</v>
      </c>
      <c r="S88" s="194"/>
      <c r="T88" s="196">
        <f>T89</f>
        <v>0</v>
      </c>
      <c r="AR88" s="197" t="s">
        <v>91</v>
      </c>
      <c r="AT88" s="198" t="s">
        <v>80</v>
      </c>
      <c r="AU88" s="198" t="s">
        <v>81</v>
      </c>
      <c r="AY88" s="197" t="s">
        <v>169</v>
      </c>
      <c r="BK88" s="199">
        <f>BK89</f>
        <v>0</v>
      </c>
    </row>
    <row r="89" spans="2:63" s="11" customFormat="1" ht="19.9" customHeight="1">
      <c r="B89" s="186"/>
      <c r="C89" s="187"/>
      <c r="D89" s="188" t="s">
        <v>80</v>
      </c>
      <c r="E89" s="200" t="s">
        <v>3010</v>
      </c>
      <c r="F89" s="200" t="s">
        <v>3011</v>
      </c>
      <c r="G89" s="187"/>
      <c r="H89" s="187"/>
      <c r="I89" s="190"/>
      <c r="J89" s="201">
        <f>BK89</f>
        <v>0</v>
      </c>
      <c r="K89" s="187"/>
      <c r="L89" s="192"/>
      <c r="M89" s="193"/>
      <c r="N89" s="194"/>
      <c r="O89" s="194"/>
      <c r="P89" s="195">
        <f>P90+SUM(P91:P188)</f>
        <v>0</v>
      </c>
      <c r="Q89" s="194"/>
      <c r="R89" s="195">
        <f>R90+SUM(R91:R188)</f>
        <v>0.0004</v>
      </c>
      <c r="S89" s="194"/>
      <c r="T89" s="196">
        <f>T90+SUM(T91:T188)</f>
        <v>0</v>
      </c>
      <c r="AR89" s="197" t="s">
        <v>91</v>
      </c>
      <c r="AT89" s="198" t="s">
        <v>80</v>
      </c>
      <c r="AU89" s="198" t="s">
        <v>25</v>
      </c>
      <c r="AY89" s="197" t="s">
        <v>169</v>
      </c>
      <c r="BK89" s="199">
        <f>BK90+SUM(BK91:BK188)</f>
        <v>0</v>
      </c>
    </row>
    <row r="90" spans="2:65" s="1" customFormat="1" ht="16.5" customHeight="1">
      <c r="B90" s="42"/>
      <c r="C90" s="202" t="s">
        <v>25</v>
      </c>
      <c r="D90" s="202" t="s">
        <v>172</v>
      </c>
      <c r="E90" s="203" t="s">
        <v>3012</v>
      </c>
      <c r="F90" s="204" t="s">
        <v>3013</v>
      </c>
      <c r="G90" s="205" t="s">
        <v>219</v>
      </c>
      <c r="H90" s="206">
        <v>80</v>
      </c>
      <c r="I90" s="207"/>
      <c r="J90" s="208">
        <f aca="true" t="shared" si="0" ref="J90:J133">ROUND(I90*H90,2)</f>
        <v>0</v>
      </c>
      <c r="K90" s="204" t="s">
        <v>24</v>
      </c>
      <c r="L90" s="62"/>
      <c r="M90" s="209" t="s">
        <v>24</v>
      </c>
      <c r="N90" s="210" t="s">
        <v>52</v>
      </c>
      <c r="O90" s="43"/>
      <c r="P90" s="211">
        <f aca="true" t="shared" si="1" ref="P90:P133">O90*H90</f>
        <v>0</v>
      </c>
      <c r="Q90" s="211">
        <v>0</v>
      </c>
      <c r="R90" s="211">
        <f aca="true" t="shared" si="2" ref="R90:R133">Q90*H90</f>
        <v>0</v>
      </c>
      <c r="S90" s="211">
        <v>0</v>
      </c>
      <c r="T90" s="212">
        <f aca="true" t="shared" si="3" ref="T90:T133">S90*H90</f>
        <v>0</v>
      </c>
      <c r="AR90" s="25" t="s">
        <v>354</v>
      </c>
      <c r="AT90" s="25" t="s">
        <v>172</v>
      </c>
      <c r="AU90" s="25" t="s">
        <v>91</v>
      </c>
      <c r="AY90" s="25" t="s">
        <v>169</v>
      </c>
      <c r="BE90" s="213">
        <f aca="true" t="shared" si="4" ref="BE90:BE133">IF(N90="základní",J90,0)</f>
        <v>0</v>
      </c>
      <c r="BF90" s="213">
        <f aca="true" t="shared" si="5" ref="BF90:BF133">IF(N90="snížená",J90,0)</f>
        <v>0</v>
      </c>
      <c r="BG90" s="213">
        <f aca="true" t="shared" si="6" ref="BG90:BG133">IF(N90="zákl. přenesená",J90,0)</f>
        <v>0</v>
      </c>
      <c r="BH90" s="213">
        <f aca="true" t="shared" si="7" ref="BH90:BH133">IF(N90="sníž. přenesená",J90,0)</f>
        <v>0</v>
      </c>
      <c r="BI90" s="213">
        <f aca="true" t="shared" si="8" ref="BI90:BI133">IF(N90="nulová",J90,0)</f>
        <v>0</v>
      </c>
      <c r="BJ90" s="25" t="s">
        <v>25</v>
      </c>
      <c r="BK90" s="213">
        <f aca="true" t="shared" si="9" ref="BK90:BK133">ROUND(I90*H90,2)</f>
        <v>0</v>
      </c>
      <c r="BL90" s="25" t="s">
        <v>354</v>
      </c>
      <c r="BM90" s="25" t="s">
        <v>3014</v>
      </c>
    </row>
    <row r="91" spans="2:65" s="1" customFormat="1" ht="16.5" customHeight="1">
      <c r="B91" s="42"/>
      <c r="C91" s="245" t="s">
        <v>91</v>
      </c>
      <c r="D91" s="245" t="s">
        <v>620</v>
      </c>
      <c r="E91" s="246" t="s">
        <v>3015</v>
      </c>
      <c r="F91" s="247" t="s">
        <v>3016</v>
      </c>
      <c r="G91" s="248" t="s">
        <v>219</v>
      </c>
      <c r="H91" s="249">
        <v>80</v>
      </c>
      <c r="I91" s="250"/>
      <c r="J91" s="251">
        <f t="shared" si="0"/>
        <v>0</v>
      </c>
      <c r="K91" s="247" t="s">
        <v>24</v>
      </c>
      <c r="L91" s="252"/>
      <c r="M91" s="253" t="s">
        <v>24</v>
      </c>
      <c r="N91" s="254" t="s">
        <v>52</v>
      </c>
      <c r="O91" s="43"/>
      <c r="P91" s="211">
        <f t="shared" si="1"/>
        <v>0</v>
      </c>
      <c r="Q91" s="211">
        <v>0</v>
      </c>
      <c r="R91" s="211">
        <f t="shared" si="2"/>
        <v>0</v>
      </c>
      <c r="S91" s="211">
        <v>0</v>
      </c>
      <c r="T91" s="212">
        <f t="shared" si="3"/>
        <v>0</v>
      </c>
      <c r="AR91" s="25" t="s">
        <v>437</v>
      </c>
      <c r="AT91" s="25" t="s">
        <v>620</v>
      </c>
      <c r="AU91" s="25" t="s">
        <v>91</v>
      </c>
      <c r="AY91" s="25" t="s">
        <v>169</v>
      </c>
      <c r="BE91" s="213">
        <f t="shared" si="4"/>
        <v>0</v>
      </c>
      <c r="BF91" s="213">
        <f t="shared" si="5"/>
        <v>0</v>
      </c>
      <c r="BG91" s="213">
        <f t="shared" si="6"/>
        <v>0</v>
      </c>
      <c r="BH91" s="213">
        <f t="shared" si="7"/>
        <v>0</v>
      </c>
      <c r="BI91" s="213">
        <f t="shared" si="8"/>
        <v>0</v>
      </c>
      <c r="BJ91" s="25" t="s">
        <v>25</v>
      </c>
      <c r="BK91" s="213">
        <f t="shared" si="9"/>
        <v>0</v>
      </c>
      <c r="BL91" s="25" t="s">
        <v>354</v>
      </c>
      <c r="BM91" s="25" t="s">
        <v>3017</v>
      </c>
    </row>
    <row r="92" spans="2:65" s="1" customFormat="1" ht="16.5" customHeight="1">
      <c r="B92" s="42"/>
      <c r="C92" s="202" t="s">
        <v>103</v>
      </c>
      <c r="D92" s="202" t="s">
        <v>172</v>
      </c>
      <c r="E92" s="203" t="s">
        <v>3018</v>
      </c>
      <c r="F92" s="204" t="s">
        <v>3019</v>
      </c>
      <c r="G92" s="205" t="s">
        <v>219</v>
      </c>
      <c r="H92" s="206">
        <v>30</v>
      </c>
      <c r="I92" s="207"/>
      <c r="J92" s="208">
        <f t="shared" si="0"/>
        <v>0</v>
      </c>
      <c r="K92" s="204" t="s">
        <v>24</v>
      </c>
      <c r="L92" s="62"/>
      <c r="M92" s="209" t="s">
        <v>24</v>
      </c>
      <c r="N92" s="210" t="s">
        <v>52</v>
      </c>
      <c r="O92" s="43"/>
      <c r="P92" s="211">
        <f t="shared" si="1"/>
        <v>0</v>
      </c>
      <c r="Q92" s="211">
        <v>0</v>
      </c>
      <c r="R92" s="211">
        <f t="shared" si="2"/>
        <v>0</v>
      </c>
      <c r="S92" s="211">
        <v>0</v>
      </c>
      <c r="T92" s="212">
        <f t="shared" si="3"/>
        <v>0</v>
      </c>
      <c r="AR92" s="25" t="s">
        <v>354</v>
      </c>
      <c r="AT92" s="25" t="s">
        <v>172</v>
      </c>
      <c r="AU92" s="25" t="s">
        <v>91</v>
      </c>
      <c r="AY92" s="25" t="s">
        <v>169</v>
      </c>
      <c r="BE92" s="213">
        <f t="shared" si="4"/>
        <v>0</v>
      </c>
      <c r="BF92" s="213">
        <f t="shared" si="5"/>
        <v>0</v>
      </c>
      <c r="BG92" s="213">
        <f t="shared" si="6"/>
        <v>0</v>
      </c>
      <c r="BH92" s="213">
        <f t="shared" si="7"/>
        <v>0</v>
      </c>
      <c r="BI92" s="213">
        <f t="shared" si="8"/>
        <v>0</v>
      </c>
      <c r="BJ92" s="25" t="s">
        <v>25</v>
      </c>
      <c r="BK92" s="213">
        <f t="shared" si="9"/>
        <v>0</v>
      </c>
      <c r="BL92" s="25" t="s">
        <v>354</v>
      </c>
      <c r="BM92" s="25" t="s">
        <v>3020</v>
      </c>
    </row>
    <row r="93" spans="2:65" s="1" customFormat="1" ht="16.5" customHeight="1">
      <c r="B93" s="42"/>
      <c r="C93" s="245" t="s">
        <v>193</v>
      </c>
      <c r="D93" s="245" t="s">
        <v>620</v>
      </c>
      <c r="E93" s="246" t="s">
        <v>3021</v>
      </c>
      <c r="F93" s="247" t="s">
        <v>3022</v>
      </c>
      <c r="G93" s="248" t="s">
        <v>219</v>
      </c>
      <c r="H93" s="249">
        <v>30</v>
      </c>
      <c r="I93" s="250"/>
      <c r="J93" s="251">
        <f t="shared" si="0"/>
        <v>0</v>
      </c>
      <c r="K93" s="247" t="s">
        <v>24</v>
      </c>
      <c r="L93" s="252"/>
      <c r="M93" s="253" t="s">
        <v>24</v>
      </c>
      <c r="N93" s="254" t="s">
        <v>52</v>
      </c>
      <c r="O93" s="43"/>
      <c r="P93" s="211">
        <f t="shared" si="1"/>
        <v>0</v>
      </c>
      <c r="Q93" s="211">
        <v>0</v>
      </c>
      <c r="R93" s="211">
        <f t="shared" si="2"/>
        <v>0</v>
      </c>
      <c r="S93" s="211">
        <v>0</v>
      </c>
      <c r="T93" s="212">
        <f t="shared" si="3"/>
        <v>0</v>
      </c>
      <c r="AR93" s="25" t="s">
        <v>437</v>
      </c>
      <c r="AT93" s="25" t="s">
        <v>620</v>
      </c>
      <c r="AU93" s="25" t="s">
        <v>91</v>
      </c>
      <c r="AY93" s="25" t="s">
        <v>169</v>
      </c>
      <c r="BE93" s="213">
        <f t="shared" si="4"/>
        <v>0</v>
      </c>
      <c r="BF93" s="213">
        <f t="shared" si="5"/>
        <v>0</v>
      </c>
      <c r="BG93" s="213">
        <f t="shared" si="6"/>
        <v>0</v>
      </c>
      <c r="BH93" s="213">
        <f t="shared" si="7"/>
        <v>0</v>
      </c>
      <c r="BI93" s="213">
        <f t="shared" si="8"/>
        <v>0</v>
      </c>
      <c r="BJ93" s="25" t="s">
        <v>25</v>
      </c>
      <c r="BK93" s="213">
        <f t="shared" si="9"/>
        <v>0</v>
      </c>
      <c r="BL93" s="25" t="s">
        <v>354</v>
      </c>
      <c r="BM93" s="25" t="s">
        <v>3023</v>
      </c>
    </row>
    <row r="94" spans="2:65" s="1" customFormat="1" ht="16.5" customHeight="1">
      <c r="B94" s="42"/>
      <c r="C94" s="202" t="s">
        <v>168</v>
      </c>
      <c r="D94" s="202" t="s">
        <v>172</v>
      </c>
      <c r="E94" s="203" t="s">
        <v>3024</v>
      </c>
      <c r="F94" s="204" t="s">
        <v>3025</v>
      </c>
      <c r="G94" s="205" t="s">
        <v>175</v>
      </c>
      <c r="H94" s="206">
        <v>4</v>
      </c>
      <c r="I94" s="207"/>
      <c r="J94" s="208">
        <f t="shared" si="0"/>
        <v>0</v>
      </c>
      <c r="K94" s="204" t="s">
        <v>24</v>
      </c>
      <c r="L94" s="62"/>
      <c r="M94" s="209" t="s">
        <v>24</v>
      </c>
      <c r="N94" s="210" t="s">
        <v>52</v>
      </c>
      <c r="O94" s="43"/>
      <c r="P94" s="211">
        <f t="shared" si="1"/>
        <v>0</v>
      </c>
      <c r="Q94" s="211">
        <v>0</v>
      </c>
      <c r="R94" s="211">
        <f t="shared" si="2"/>
        <v>0</v>
      </c>
      <c r="S94" s="211">
        <v>0</v>
      </c>
      <c r="T94" s="212">
        <f t="shared" si="3"/>
        <v>0</v>
      </c>
      <c r="AR94" s="25" t="s">
        <v>354</v>
      </c>
      <c r="AT94" s="25" t="s">
        <v>172</v>
      </c>
      <c r="AU94" s="25" t="s">
        <v>91</v>
      </c>
      <c r="AY94" s="25" t="s">
        <v>169</v>
      </c>
      <c r="BE94" s="213">
        <f t="shared" si="4"/>
        <v>0</v>
      </c>
      <c r="BF94" s="213">
        <f t="shared" si="5"/>
        <v>0</v>
      </c>
      <c r="BG94" s="213">
        <f t="shared" si="6"/>
        <v>0</v>
      </c>
      <c r="BH94" s="213">
        <f t="shared" si="7"/>
        <v>0</v>
      </c>
      <c r="BI94" s="213">
        <f t="shared" si="8"/>
        <v>0</v>
      </c>
      <c r="BJ94" s="25" t="s">
        <v>25</v>
      </c>
      <c r="BK94" s="213">
        <f t="shared" si="9"/>
        <v>0</v>
      </c>
      <c r="BL94" s="25" t="s">
        <v>354</v>
      </c>
      <c r="BM94" s="25" t="s">
        <v>3026</v>
      </c>
    </row>
    <row r="95" spans="2:65" s="1" customFormat="1" ht="16.5" customHeight="1">
      <c r="B95" s="42"/>
      <c r="C95" s="245" t="s">
        <v>202</v>
      </c>
      <c r="D95" s="245" t="s">
        <v>620</v>
      </c>
      <c r="E95" s="246" t="s">
        <v>3027</v>
      </c>
      <c r="F95" s="247" t="s">
        <v>3028</v>
      </c>
      <c r="G95" s="248" t="s">
        <v>175</v>
      </c>
      <c r="H95" s="249">
        <v>4</v>
      </c>
      <c r="I95" s="250"/>
      <c r="J95" s="251">
        <f t="shared" si="0"/>
        <v>0</v>
      </c>
      <c r="K95" s="247" t="s">
        <v>24</v>
      </c>
      <c r="L95" s="252"/>
      <c r="M95" s="253" t="s">
        <v>24</v>
      </c>
      <c r="N95" s="254" t="s">
        <v>52</v>
      </c>
      <c r="O95" s="43"/>
      <c r="P95" s="211">
        <f t="shared" si="1"/>
        <v>0</v>
      </c>
      <c r="Q95" s="211">
        <v>0</v>
      </c>
      <c r="R95" s="211">
        <f t="shared" si="2"/>
        <v>0</v>
      </c>
      <c r="S95" s="211">
        <v>0</v>
      </c>
      <c r="T95" s="212">
        <f t="shared" si="3"/>
        <v>0</v>
      </c>
      <c r="AR95" s="25" t="s">
        <v>437</v>
      </c>
      <c r="AT95" s="25" t="s">
        <v>620</v>
      </c>
      <c r="AU95" s="25" t="s">
        <v>91</v>
      </c>
      <c r="AY95" s="25" t="s">
        <v>169</v>
      </c>
      <c r="BE95" s="213">
        <f t="shared" si="4"/>
        <v>0</v>
      </c>
      <c r="BF95" s="213">
        <f t="shared" si="5"/>
        <v>0</v>
      </c>
      <c r="BG95" s="213">
        <f t="shared" si="6"/>
        <v>0</v>
      </c>
      <c r="BH95" s="213">
        <f t="shared" si="7"/>
        <v>0</v>
      </c>
      <c r="BI95" s="213">
        <f t="shared" si="8"/>
        <v>0</v>
      </c>
      <c r="BJ95" s="25" t="s">
        <v>25</v>
      </c>
      <c r="BK95" s="213">
        <f t="shared" si="9"/>
        <v>0</v>
      </c>
      <c r="BL95" s="25" t="s">
        <v>354</v>
      </c>
      <c r="BM95" s="25" t="s">
        <v>3029</v>
      </c>
    </row>
    <row r="96" spans="2:65" s="1" customFormat="1" ht="16.5" customHeight="1">
      <c r="B96" s="42"/>
      <c r="C96" s="202" t="s">
        <v>206</v>
      </c>
      <c r="D96" s="202" t="s">
        <v>172</v>
      </c>
      <c r="E96" s="203" t="s">
        <v>3030</v>
      </c>
      <c r="F96" s="204" t="s">
        <v>3031</v>
      </c>
      <c r="G96" s="205" t="s">
        <v>175</v>
      </c>
      <c r="H96" s="206">
        <v>10</v>
      </c>
      <c r="I96" s="207"/>
      <c r="J96" s="208">
        <f t="shared" si="0"/>
        <v>0</v>
      </c>
      <c r="K96" s="204" t="s">
        <v>24</v>
      </c>
      <c r="L96" s="62"/>
      <c r="M96" s="209" t="s">
        <v>24</v>
      </c>
      <c r="N96" s="210" t="s">
        <v>52</v>
      </c>
      <c r="O96" s="43"/>
      <c r="P96" s="211">
        <f t="shared" si="1"/>
        <v>0</v>
      </c>
      <c r="Q96" s="211">
        <v>0</v>
      </c>
      <c r="R96" s="211">
        <f t="shared" si="2"/>
        <v>0</v>
      </c>
      <c r="S96" s="211">
        <v>0</v>
      </c>
      <c r="T96" s="212">
        <f t="shared" si="3"/>
        <v>0</v>
      </c>
      <c r="AR96" s="25" t="s">
        <v>354</v>
      </c>
      <c r="AT96" s="25" t="s">
        <v>172</v>
      </c>
      <c r="AU96" s="25" t="s">
        <v>91</v>
      </c>
      <c r="AY96" s="25" t="s">
        <v>169</v>
      </c>
      <c r="BE96" s="213">
        <f t="shared" si="4"/>
        <v>0</v>
      </c>
      <c r="BF96" s="213">
        <f t="shared" si="5"/>
        <v>0</v>
      </c>
      <c r="BG96" s="213">
        <f t="shared" si="6"/>
        <v>0</v>
      </c>
      <c r="BH96" s="213">
        <f t="shared" si="7"/>
        <v>0</v>
      </c>
      <c r="BI96" s="213">
        <f t="shared" si="8"/>
        <v>0</v>
      </c>
      <c r="BJ96" s="25" t="s">
        <v>25</v>
      </c>
      <c r="BK96" s="213">
        <f t="shared" si="9"/>
        <v>0</v>
      </c>
      <c r="BL96" s="25" t="s">
        <v>354</v>
      </c>
      <c r="BM96" s="25" t="s">
        <v>3032</v>
      </c>
    </row>
    <row r="97" spans="2:65" s="1" customFormat="1" ht="16.5" customHeight="1">
      <c r="B97" s="42"/>
      <c r="C97" s="245" t="s">
        <v>211</v>
      </c>
      <c r="D97" s="245" t="s">
        <v>620</v>
      </c>
      <c r="E97" s="246" t="s">
        <v>3033</v>
      </c>
      <c r="F97" s="247" t="s">
        <v>3034</v>
      </c>
      <c r="G97" s="248" t="s">
        <v>175</v>
      </c>
      <c r="H97" s="249">
        <v>10</v>
      </c>
      <c r="I97" s="250"/>
      <c r="J97" s="251">
        <f t="shared" si="0"/>
        <v>0</v>
      </c>
      <c r="K97" s="247" t="s">
        <v>24</v>
      </c>
      <c r="L97" s="252"/>
      <c r="M97" s="253" t="s">
        <v>24</v>
      </c>
      <c r="N97" s="254" t="s">
        <v>52</v>
      </c>
      <c r="O97" s="43"/>
      <c r="P97" s="211">
        <f t="shared" si="1"/>
        <v>0</v>
      </c>
      <c r="Q97" s="211">
        <v>0</v>
      </c>
      <c r="R97" s="211">
        <f t="shared" si="2"/>
        <v>0</v>
      </c>
      <c r="S97" s="211">
        <v>0</v>
      </c>
      <c r="T97" s="212">
        <f t="shared" si="3"/>
        <v>0</v>
      </c>
      <c r="AR97" s="25" t="s">
        <v>437</v>
      </c>
      <c r="AT97" s="25" t="s">
        <v>620</v>
      </c>
      <c r="AU97" s="25" t="s">
        <v>91</v>
      </c>
      <c r="AY97" s="25" t="s">
        <v>169</v>
      </c>
      <c r="BE97" s="213">
        <f t="shared" si="4"/>
        <v>0</v>
      </c>
      <c r="BF97" s="213">
        <f t="shared" si="5"/>
        <v>0</v>
      </c>
      <c r="BG97" s="213">
        <f t="shared" si="6"/>
        <v>0</v>
      </c>
      <c r="BH97" s="213">
        <f t="shared" si="7"/>
        <v>0</v>
      </c>
      <c r="BI97" s="213">
        <f t="shared" si="8"/>
        <v>0</v>
      </c>
      <c r="BJ97" s="25" t="s">
        <v>25</v>
      </c>
      <c r="BK97" s="213">
        <f t="shared" si="9"/>
        <v>0</v>
      </c>
      <c r="BL97" s="25" t="s">
        <v>354</v>
      </c>
      <c r="BM97" s="25" t="s">
        <v>3035</v>
      </c>
    </row>
    <row r="98" spans="2:65" s="1" customFormat="1" ht="16.5" customHeight="1">
      <c r="B98" s="42"/>
      <c r="C98" s="202" t="s">
        <v>216</v>
      </c>
      <c r="D98" s="202" t="s">
        <v>172</v>
      </c>
      <c r="E98" s="203" t="s">
        <v>3036</v>
      </c>
      <c r="F98" s="204" t="s">
        <v>3037</v>
      </c>
      <c r="G98" s="205" t="s">
        <v>219</v>
      </c>
      <c r="H98" s="206">
        <v>55</v>
      </c>
      <c r="I98" s="207"/>
      <c r="J98" s="208">
        <f t="shared" si="0"/>
        <v>0</v>
      </c>
      <c r="K98" s="204" t="s">
        <v>24</v>
      </c>
      <c r="L98" s="62"/>
      <c r="M98" s="209" t="s">
        <v>24</v>
      </c>
      <c r="N98" s="210" t="s">
        <v>52</v>
      </c>
      <c r="O98" s="43"/>
      <c r="P98" s="211">
        <f t="shared" si="1"/>
        <v>0</v>
      </c>
      <c r="Q98" s="211">
        <v>0</v>
      </c>
      <c r="R98" s="211">
        <f t="shared" si="2"/>
        <v>0</v>
      </c>
      <c r="S98" s="211">
        <v>0</v>
      </c>
      <c r="T98" s="212">
        <f t="shared" si="3"/>
        <v>0</v>
      </c>
      <c r="AR98" s="25" t="s">
        <v>354</v>
      </c>
      <c r="AT98" s="25" t="s">
        <v>172</v>
      </c>
      <c r="AU98" s="25" t="s">
        <v>91</v>
      </c>
      <c r="AY98" s="25" t="s">
        <v>169</v>
      </c>
      <c r="BE98" s="213">
        <f t="shared" si="4"/>
        <v>0</v>
      </c>
      <c r="BF98" s="213">
        <f t="shared" si="5"/>
        <v>0</v>
      </c>
      <c r="BG98" s="213">
        <f t="shared" si="6"/>
        <v>0</v>
      </c>
      <c r="BH98" s="213">
        <f t="shared" si="7"/>
        <v>0</v>
      </c>
      <c r="BI98" s="213">
        <f t="shared" si="8"/>
        <v>0</v>
      </c>
      <c r="BJ98" s="25" t="s">
        <v>25</v>
      </c>
      <c r="BK98" s="213">
        <f t="shared" si="9"/>
        <v>0</v>
      </c>
      <c r="BL98" s="25" t="s">
        <v>354</v>
      </c>
      <c r="BM98" s="25" t="s">
        <v>3038</v>
      </c>
    </row>
    <row r="99" spans="2:65" s="1" customFormat="1" ht="16.5" customHeight="1">
      <c r="B99" s="42"/>
      <c r="C99" s="245" t="s">
        <v>30</v>
      </c>
      <c r="D99" s="245" t="s">
        <v>620</v>
      </c>
      <c r="E99" s="246" t="s">
        <v>3039</v>
      </c>
      <c r="F99" s="247" t="s">
        <v>3040</v>
      </c>
      <c r="G99" s="248" t="s">
        <v>219</v>
      </c>
      <c r="H99" s="249">
        <v>55</v>
      </c>
      <c r="I99" s="250"/>
      <c r="J99" s="251">
        <f t="shared" si="0"/>
        <v>0</v>
      </c>
      <c r="K99" s="247" t="s">
        <v>24</v>
      </c>
      <c r="L99" s="252"/>
      <c r="M99" s="253" t="s">
        <v>24</v>
      </c>
      <c r="N99" s="254" t="s">
        <v>52</v>
      </c>
      <c r="O99" s="43"/>
      <c r="P99" s="211">
        <f t="shared" si="1"/>
        <v>0</v>
      </c>
      <c r="Q99" s="211">
        <v>0</v>
      </c>
      <c r="R99" s="211">
        <f t="shared" si="2"/>
        <v>0</v>
      </c>
      <c r="S99" s="211">
        <v>0</v>
      </c>
      <c r="T99" s="212">
        <f t="shared" si="3"/>
        <v>0</v>
      </c>
      <c r="AR99" s="25" t="s">
        <v>437</v>
      </c>
      <c r="AT99" s="25" t="s">
        <v>620</v>
      </c>
      <c r="AU99" s="25" t="s">
        <v>91</v>
      </c>
      <c r="AY99" s="25" t="s">
        <v>169</v>
      </c>
      <c r="BE99" s="213">
        <f t="shared" si="4"/>
        <v>0</v>
      </c>
      <c r="BF99" s="213">
        <f t="shared" si="5"/>
        <v>0</v>
      </c>
      <c r="BG99" s="213">
        <f t="shared" si="6"/>
        <v>0</v>
      </c>
      <c r="BH99" s="213">
        <f t="shared" si="7"/>
        <v>0</v>
      </c>
      <c r="BI99" s="213">
        <f t="shared" si="8"/>
        <v>0</v>
      </c>
      <c r="BJ99" s="25" t="s">
        <v>25</v>
      </c>
      <c r="BK99" s="213">
        <f t="shared" si="9"/>
        <v>0</v>
      </c>
      <c r="BL99" s="25" t="s">
        <v>354</v>
      </c>
      <c r="BM99" s="25" t="s">
        <v>3041</v>
      </c>
    </row>
    <row r="100" spans="2:65" s="1" customFormat="1" ht="16.5" customHeight="1">
      <c r="B100" s="42"/>
      <c r="C100" s="202" t="s">
        <v>225</v>
      </c>
      <c r="D100" s="202" t="s">
        <v>172</v>
      </c>
      <c r="E100" s="203" t="s">
        <v>3042</v>
      </c>
      <c r="F100" s="204" t="s">
        <v>3043</v>
      </c>
      <c r="G100" s="205" t="s">
        <v>175</v>
      </c>
      <c r="H100" s="206">
        <v>4</v>
      </c>
      <c r="I100" s="207"/>
      <c r="J100" s="208">
        <f t="shared" si="0"/>
        <v>0</v>
      </c>
      <c r="K100" s="204" t="s">
        <v>24</v>
      </c>
      <c r="L100" s="62"/>
      <c r="M100" s="209" t="s">
        <v>24</v>
      </c>
      <c r="N100" s="210" t="s">
        <v>52</v>
      </c>
      <c r="O100" s="43"/>
      <c r="P100" s="211">
        <f t="shared" si="1"/>
        <v>0</v>
      </c>
      <c r="Q100" s="211">
        <v>0</v>
      </c>
      <c r="R100" s="211">
        <f t="shared" si="2"/>
        <v>0</v>
      </c>
      <c r="S100" s="211">
        <v>0</v>
      </c>
      <c r="T100" s="212">
        <f t="shared" si="3"/>
        <v>0</v>
      </c>
      <c r="AR100" s="25" t="s">
        <v>354</v>
      </c>
      <c r="AT100" s="25" t="s">
        <v>172</v>
      </c>
      <c r="AU100" s="25" t="s">
        <v>91</v>
      </c>
      <c r="AY100" s="25" t="s">
        <v>169</v>
      </c>
      <c r="BE100" s="213">
        <f t="shared" si="4"/>
        <v>0</v>
      </c>
      <c r="BF100" s="213">
        <f t="shared" si="5"/>
        <v>0</v>
      </c>
      <c r="BG100" s="213">
        <f t="shared" si="6"/>
        <v>0</v>
      </c>
      <c r="BH100" s="213">
        <f t="shared" si="7"/>
        <v>0</v>
      </c>
      <c r="BI100" s="213">
        <f t="shared" si="8"/>
        <v>0</v>
      </c>
      <c r="BJ100" s="25" t="s">
        <v>25</v>
      </c>
      <c r="BK100" s="213">
        <f t="shared" si="9"/>
        <v>0</v>
      </c>
      <c r="BL100" s="25" t="s">
        <v>354</v>
      </c>
      <c r="BM100" s="25" t="s">
        <v>3044</v>
      </c>
    </row>
    <row r="101" spans="2:65" s="1" customFormat="1" ht="16.5" customHeight="1">
      <c r="B101" s="42"/>
      <c r="C101" s="245" t="s">
        <v>232</v>
      </c>
      <c r="D101" s="245" t="s">
        <v>620</v>
      </c>
      <c r="E101" s="246" t="s">
        <v>3045</v>
      </c>
      <c r="F101" s="247" t="s">
        <v>3046</v>
      </c>
      <c r="G101" s="248" t="s">
        <v>175</v>
      </c>
      <c r="H101" s="249">
        <v>4</v>
      </c>
      <c r="I101" s="250"/>
      <c r="J101" s="251">
        <f t="shared" si="0"/>
        <v>0</v>
      </c>
      <c r="K101" s="247" t="s">
        <v>24</v>
      </c>
      <c r="L101" s="252"/>
      <c r="M101" s="253" t="s">
        <v>24</v>
      </c>
      <c r="N101" s="254" t="s">
        <v>52</v>
      </c>
      <c r="O101" s="43"/>
      <c r="P101" s="211">
        <f t="shared" si="1"/>
        <v>0</v>
      </c>
      <c r="Q101" s="211">
        <v>0</v>
      </c>
      <c r="R101" s="211">
        <f t="shared" si="2"/>
        <v>0</v>
      </c>
      <c r="S101" s="211">
        <v>0</v>
      </c>
      <c r="T101" s="212">
        <f t="shared" si="3"/>
        <v>0</v>
      </c>
      <c r="AR101" s="25" t="s">
        <v>437</v>
      </c>
      <c r="AT101" s="25" t="s">
        <v>620</v>
      </c>
      <c r="AU101" s="25" t="s">
        <v>91</v>
      </c>
      <c r="AY101" s="25" t="s">
        <v>169</v>
      </c>
      <c r="BE101" s="213">
        <f t="shared" si="4"/>
        <v>0</v>
      </c>
      <c r="BF101" s="213">
        <f t="shared" si="5"/>
        <v>0</v>
      </c>
      <c r="BG101" s="213">
        <f t="shared" si="6"/>
        <v>0</v>
      </c>
      <c r="BH101" s="213">
        <f t="shared" si="7"/>
        <v>0</v>
      </c>
      <c r="BI101" s="213">
        <f t="shared" si="8"/>
        <v>0</v>
      </c>
      <c r="BJ101" s="25" t="s">
        <v>25</v>
      </c>
      <c r="BK101" s="213">
        <f t="shared" si="9"/>
        <v>0</v>
      </c>
      <c r="BL101" s="25" t="s">
        <v>354</v>
      </c>
      <c r="BM101" s="25" t="s">
        <v>3047</v>
      </c>
    </row>
    <row r="102" spans="2:65" s="1" customFormat="1" ht="16.5" customHeight="1">
      <c r="B102" s="42"/>
      <c r="C102" s="202" t="s">
        <v>237</v>
      </c>
      <c r="D102" s="202" t="s">
        <v>172</v>
      </c>
      <c r="E102" s="203" t="s">
        <v>3042</v>
      </c>
      <c r="F102" s="204" t="s">
        <v>3043</v>
      </c>
      <c r="G102" s="205" t="s">
        <v>175</v>
      </c>
      <c r="H102" s="206">
        <v>2</v>
      </c>
      <c r="I102" s="207"/>
      <c r="J102" s="208">
        <f t="shared" si="0"/>
        <v>0</v>
      </c>
      <c r="K102" s="204" t="s">
        <v>24</v>
      </c>
      <c r="L102" s="62"/>
      <c r="M102" s="209" t="s">
        <v>24</v>
      </c>
      <c r="N102" s="210" t="s">
        <v>52</v>
      </c>
      <c r="O102" s="43"/>
      <c r="P102" s="211">
        <f t="shared" si="1"/>
        <v>0</v>
      </c>
      <c r="Q102" s="211">
        <v>0</v>
      </c>
      <c r="R102" s="211">
        <f t="shared" si="2"/>
        <v>0</v>
      </c>
      <c r="S102" s="211">
        <v>0</v>
      </c>
      <c r="T102" s="212">
        <f t="shared" si="3"/>
        <v>0</v>
      </c>
      <c r="AR102" s="25" t="s">
        <v>354</v>
      </c>
      <c r="AT102" s="25" t="s">
        <v>172</v>
      </c>
      <c r="AU102" s="25" t="s">
        <v>91</v>
      </c>
      <c r="AY102" s="25" t="s">
        <v>169</v>
      </c>
      <c r="BE102" s="213">
        <f t="shared" si="4"/>
        <v>0</v>
      </c>
      <c r="BF102" s="213">
        <f t="shared" si="5"/>
        <v>0</v>
      </c>
      <c r="BG102" s="213">
        <f t="shared" si="6"/>
        <v>0</v>
      </c>
      <c r="BH102" s="213">
        <f t="shared" si="7"/>
        <v>0</v>
      </c>
      <c r="BI102" s="213">
        <f t="shared" si="8"/>
        <v>0</v>
      </c>
      <c r="BJ102" s="25" t="s">
        <v>25</v>
      </c>
      <c r="BK102" s="213">
        <f t="shared" si="9"/>
        <v>0</v>
      </c>
      <c r="BL102" s="25" t="s">
        <v>354</v>
      </c>
      <c r="BM102" s="25" t="s">
        <v>3048</v>
      </c>
    </row>
    <row r="103" spans="2:65" s="1" customFormat="1" ht="16.5" customHeight="1">
      <c r="B103" s="42"/>
      <c r="C103" s="245" t="s">
        <v>244</v>
      </c>
      <c r="D103" s="245" t="s">
        <v>620</v>
      </c>
      <c r="E103" s="246" t="s">
        <v>3049</v>
      </c>
      <c r="F103" s="247" t="s">
        <v>3050</v>
      </c>
      <c r="G103" s="248" t="s">
        <v>175</v>
      </c>
      <c r="H103" s="249">
        <v>2</v>
      </c>
      <c r="I103" s="250"/>
      <c r="J103" s="251">
        <f t="shared" si="0"/>
        <v>0</v>
      </c>
      <c r="K103" s="247" t="s">
        <v>24</v>
      </c>
      <c r="L103" s="252"/>
      <c r="M103" s="253" t="s">
        <v>24</v>
      </c>
      <c r="N103" s="254" t="s">
        <v>52</v>
      </c>
      <c r="O103" s="43"/>
      <c r="P103" s="211">
        <f t="shared" si="1"/>
        <v>0</v>
      </c>
      <c r="Q103" s="211">
        <v>0</v>
      </c>
      <c r="R103" s="211">
        <f t="shared" si="2"/>
        <v>0</v>
      </c>
      <c r="S103" s="211">
        <v>0</v>
      </c>
      <c r="T103" s="212">
        <f t="shared" si="3"/>
        <v>0</v>
      </c>
      <c r="AR103" s="25" t="s">
        <v>437</v>
      </c>
      <c r="AT103" s="25" t="s">
        <v>620</v>
      </c>
      <c r="AU103" s="25" t="s">
        <v>91</v>
      </c>
      <c r="AY103" s="25" t="s">
        <v>169</v>
      </c>
      <c r="BE103" s="213">
        <f t="shared" si="4"/>
        <v>0</v>
      </c>
      <c r="BF103" s="213">
        <f t="shared" si="5"/>
        <v>0</v>
      </c>
      <c r="BG103" s="213">
        <f t="shared" si="6"/>
        <v>0</v>
      </c>
      <c r="BH103" s="213">
        <f t="shared" si="7"/>
        <v>0</v>
      </c>
      <c r="BI103" s="213">
        <f t="shared" si="8"/>
        <v>0</v>
      </c>
      <c r="BJ103" s="25" t="s">
        <v>25</v>
      </c>
      <c r="BK103" s="213">
        <f t="shared" si="9"/>
        <v>0</v>
      </c>
      <c r="BL103" s="25" t="s">
        <v>354</v>
      </c>
      <c r="BM103" s="25" t="s">
        <v>3051</v>
      </c>
    </row>
    <row r="104" spans="2:65" s="1" customFormat="1" ht="16.5" customHeight="1">
      <c r="B104" s="42"/>
      <c r="C104" s="245" t="s">
        <v>10</v>
      </c>
      <c r="D104" s="245" t="s">
        <v>620</v>
      </c>
      <c r="E104" s="246" t="s">
        <v>3052</v>
      </c>
      <c r="F104" s="247" t="s">
        <v>3053</v>
      </c>
      <c r="G104" s="248" t="s">
        <v>175</v>
      </c>
      <c r="H104" s="249">
        <v>1</v>
      </c>
      <c r="I104" s="250"/>
      <c r="J104" s="251">
        <f t="shared" si="0"/>
        <v>0</v>
      </c>
      <c r="K104" s="247" t="s">
        <v>24</v>
      </c>
      <c r="L104" s="252"/>
      <c r="M104" s="253" t="s">
        <v>24</v>
      </c>
      <c r="N104" s="254" t="s">
        <v>52</v>
      </c>
      <c r="O104" s="43"/>
      <c r="P104" s="211">
        <f t="shared" si="1"/>
        <v>0</v>
      </c>
      <c r="Q104" s="211">
        <v>0</v>
      </c>
      <c r="R104" s="211">
        <f t="shared" si="2"/>
        <v>0</v>
      </c>
      <c r="S104" s="211">
        <v>0</v>
      </c>
      <c r="T104" s="212">
        <f t="shared" si="3"/>
        <v>0</v>
      </c>
      <c r="AR104" s="25" t="s">
        <v>437</v>
      </c>
      <c r="AT104" s="25" t="s">
        <v>620</v>
      </c>
      <c r="AU104" s="25" t="s">
        <v>91</v>
      </c>
      <c r="AY104" s="25" t="s">
        <v>169</v>
      </c>
      <c r="BE104" s="213">
        <f t="shared" si="4"/>
        <v>0</v>
      </c>
      <c r="BF104" s="213">
        <f t="shared" si="5"/>
        <v>0</v>
      </c>
      <c r="BG104" s="213">
        <f t="shared" si="6"/>
        <v>0</v>
      </c>
      <c r="BH104" s="213">
        <f t="shared" si="7"/>
        <v>0</v>
      </c>
      <c r="BI104" s="213">
        <f t="shared" si="8"/>
        <v>0</v>
      </c>
      <c r="BJ104" s="25" t="s">
        <v>25</v>
      </c>
      <c r="BK104" s="213">
        <f t="shared" si="9"/>
        <v>0</v>
      </c>
      <c r="BL104" s="25" t="s">
        <v>354</v>
      </c>
      <c r="BM104" s="25" t="s">
        <v>3054</v>
      </c>
    </row>
    <row r="105" spans="2:65" s="1" customFormat="1" ht="16.5" customHeight="1">
      <c r="B105" s="42"/>
      <c r="C105" s="245" t="s">
        <v>354</v>
      </c>
      <c r="D105" s="245" t="s">
        <v>620</v>
      </c>
      <c r="E105" s="246" t="s">
        <v>3052</v>
      </c>
      <c r="F105" s="247" t="s">
        <v>3053</v>
      </c>
      <c r="G105" s="248" t="s">
        <v>175</v>
      </c>
      <c r="H105" s="249">
        <v>1</v>
      </c>
      <c r="I105" s="250"/>
      <c r="J105" s="251">
        <f t="shared" si="0"/>
        <v>0</v>
      </c>
      <c r="K105" s="247" t="s">
        <v>24</v>
      </c>
      <c r="L105" s="252"/>
      <c r="M105" s="253" t="s">
        <v>24</v>
      </c>
      <c r="N105" s="254" t="s">
        <v>52</v>
      </c>
      <c r="O105" s="43"/>
      <c r="P105" s="211">
        <f t="shared" si="1"/>
        <v>0</v>
      </c>
      <c r="Q105" s="211">
        <v>0</v>
      </c>
      <c r="R105" s="211">
        <f t="shared" si="2"/>
        <v>0</v>
      </c>
      <c r="S105" s="211">
        <v>0</v>
      </c>
      <c r="T105" s="212">
        <f t="shared" si="3"/>
        <v>0</v>
      </c>
      <c r="AR105" s="25" t="s">
        <v>437</v>
      </c>
      <c r="AT105" s="25" t="s">
        <v>620</v>
      </c>
      <c r="AU105" s="25" t="s">
        <v>91</v>
      </c>
      <c r="AY105" s="25" t="s">
        <v>169</v>
      </c>
      <c r="BE105" s="213">
        <f t="shared" si="4"/>
        <v>0</v>
      </c>
      <c r="BF105" s="213">
        <f t="shared" si="5"/>
        <v>0</v>
      </c>
      <c r="BG105" s="213">
        <f t="shared" si="6"/>
        <v>0</v>
      </c>
      <c r="BH105" s="213">
        <f t="shared" si="7"/>
        <v>0</v>
      </c>
      <c r="BI105" s="213">
        <f t="shared" si="8"/>
        <v>0</v>
      </c>
      <c r="BJ105" s="25" t="s">
        <v>25</v>
      </c>
      <c r="BK105" s="213">
        <f t="shared" si="9"/>
        <v>0</v>
      </c>
      <c r="BL105" s="25" t="s">
        <v>354</v>
      </c>
      <c r="BM105" s="25" t="s">
        <v>3055</v>
      </c>
    </row>
    <row r="106" spans="2:65" s="1" customFormat="1" ht="16.5" customHeight="1">
      <c r="B106" s="42"/>
      <c r="C106" s="202" t="s">
        <v>362</v>
      </c>
      <c r="D106" s="202" t="s">
        <v>172</v>
      </c>
      <c r="E106" s="203" t="s">
        <v>3056</v>
      </c>
      <c r="F106" s="204" t="s">
        <v>3057</v>
      </c>
      <c r="G106" s="205" t="s">
        <v>175</v>
      </c>
      <c r="H106" s="206">
        <v>3</v>
      </c>
      <c r="I106" s="207"/>
      <c r="J106" s="208">
        <f t="shared" si="0"/>
        <v>0</v>
      </c>
      <c r="K106" s="204" t="s">
        <v>24</v>
      </c>
      <c r="L106" s="62"/>
      <c r="M106" s="209" t="s">
        <v>24</v>
      </c>
      <c r="N106" s="210" t="s">
        <v>52</v>
      </c>
      <c r="O106" s="43"/>
      <c r="P106" s="211">
        <f t="shared" si="1"/>
        <v>0</v>
      </c>
      <c r="Q106" s="211">
        <v>0</v>
      </c>
      <c r="R106" s="211">
        <f t="shared" si="2"/>
        <v>0</v>
      </c>
      <c r="S106" s="211">
        <v>0</v>
      </c>
      <c r="T106" s="212">
        <f t="shared" si="3"/>
        <v>0</v>
      </c>
      <c r="AR106" s="25" t="s">
        <v>354</v>
      </c>
      <c r="AT106" s="25" t="s">
        <v>172</v>
      </c>
      <c r="AU106" s="25" t="s">
        <v>91</v>
      </c>
      <c r="AY106" s="25" t="s">
        <v>169</v>
      </c>
      <c r="BE106" s="213">
        <f t="shared" si="4"/>
        <v>0</v>
      </c>
      <c r="BF106" s="213">
        <f t="shared" si="5"/>
        <v>0</v>
      </c>
      <c r="BG106" s="213">
        <f t="shared" si="6"/>
        <v>0</v>
      </c>
      <c r="BH106" s="213">
        <f t="shared" si="7"/>
        <v>0</v>
      </c>
      <c r="BI106" s="213">
        <f t="shared" si="8"/>
        <v>0</v>
      </c>
      <c r="BJ106" s="25" t="s">
        <v>25</v>
      </c>
      <c r="BK106" s="213">
        <f t="shared" si="9"/>
        <v>0</v>
      </c>
      <c r="BL106" s="25" t="s">
        <v>354</v>
      </c>
      <c r="BM106" s="25" t="s">
        <v>3058</v>
      </c>
    </row>
    <row r="107" spans="2:65" s="1" customFormat="1" ht="16.5" customHeight="1">
      <c r="B107" s="42"/>
      <c r="C107" s="245" t="s">
        <v>366</v>
      </c>
      <c r="D107" s="245" t="s">
        <v>620</v>
      </c>
      <c r="E107" s="246" t="s">
        <v>3059</v>
      </c>
      <c r="F107" s="247" t="s">
        <v>3060</v>
      </c>
      <c r="G107" s="248" t="s">
        <v>175</v>
      </c>
      <c r="H107" s="249">
        <v>3</v>
      </c>
      <c r="I107" s="250"/>
      <c r="J107" s="251">
        <f t="shared" si="0"/>
        <v>0</v>
      </c>
      <c r="K107" s="247" t="s">
        <v>24</v>
      </c>
      <c r="L107" s="252"/>
      <c r="M107" s="253" t="s">
        <v>24</v>
      </c>
      <c r="N107" s="254" t="s">
        <v>52</v>
      </c>
      <c r="O107" s="43"/>
      <c r="P107" s="211">
        <f t="shared" si="1"/>
        <v>0</v>
      </c>
      <c r="Q107" s="211">
        <v>0</v>
      </c>
      <c r="R107" s="211">
        <f t="shared" si="2"/>
        <v>0</v>
      </c>
      <c r="S107" s="211">
        <v>0</v>
      </c>
      <c r="T107" s="212">
        <f t="shared" si="3"/>
        <v>0</v>
      </c>
      <c r="AR107" s="25" t="s">
        <v>437</v>
      </c>
      <c r="AT107" s="25" t="s">
        <v>620</v>
      </c>
      <c r="AU107" s="25" t="s">
        <v>91</v>
      </c>
      <c r="AY107" s="25" t="s">
        <v>169</v>
      </c>
      <c r="BE107" s="213">
        <f t="shared" si="4"/>
        <v>0</v>
      </c>
      <c r="BF107" s="213">
        <f t="shared" si="5"/>
        <v>0</v>
      </c>
      <c r="BG107" s="213">
        <f t="shared" si="6"/>
        <v>0</v>
      </c>
      <c r="BH107" s="213">
        <f t="shared" si="7"/>
        <v>0</v>
      </c>
      <c r="BI107" s="213">
        <f t="shared" si="8"/>
        <v>0</v>
      </c>
      <c r="BJ107" s="25" t="s">
        <v>25</v>
      </c>
      <c r="BK107" s="213">
        <f t="shared" si="9"/>
        <v>0</v>
      </c>
      <c r="BL107" s="25" t="s">
        <v>354</v>
      </c>
      <c r="BM107" s="25" t="s">
        <v>3061</v>
      </c>
    </row>
    <row r="108" spans="2:65" s="1" customFormat="1" ht="16.5" customHeight="1">
      <c r="B108" s="42"/>
      <c r="C108" s="202" t="s">
        <v>371</v>
      </c>
      <c r="D108" s="202" t="s">
        <v>172</v>
      </c>
      <c r="E108" s="203" t="s">
        <v>3062</v>
      </c>
      <c r="F108" s="204" t="s">
        <v>3063</v>
      </c>
      <c r="G108" s="205" t="s">
        <v>175</v>
      </c>
      <c r="H108" s="206">
        <v>1</v>
      </c>
      <c r="I108" s="207"/>
      <c r="J108" s="208">
        <f t="shared" si="0"/>
        <v>0</v>
      </c>
      <c r="K108" s="204" t="s">
        <v>24</v>
      </c>
      <c r="L108" s="62"/>
      <c r="M108" s="209" t="s">
        <v>24</v>
      </c>
      <c r="N108" s="210" t="s">
        <v>52</v>
      </c>
      <c r="O108" s="43"/>
      <c r="P108" s="211">
        <f t="shared" si="1"/>
        <v>0</v>
      </c>
      <c r="Q108" s="211">
        <v>0</v>
      </c>
      <c r="R108" s="211">
        <f t="shared" si="2"/>
        <v>0</v>
      </c>
      <c r="S108" s="211">
        <v>0</v>
      </c>
      <c r="T108" s="212">
        <f t="shared" si="3"/>
        <v>0</v>
      </c>
      <c r="AR108" s="25" t="s">
        <v>354</v>
      </c>
      <c r="AT108" s="25" t="s">
        <v>172</v>
      </c>
      <c r="AU108" s="25" t="s">
        <v>91</v>
      </c>
      <c r="AY108" s="25" t="s">
        <v>169</v>
      </c>
      <c r="BE108" s="213">
        <f t="shared" si="4"/>
        <v>0</v>
      </c>
      <c r="BF108" s="213">
        <f t="shared" si="5"/>
        <v>0</v>
      </c>
      <c r="BG108" s="213">
        <f t="shared" si="6"/>
        <v>0</v>
      </c>
      <c r="BH108" s="213">
        <f t="shared" si="7"/>
        <v>0</v>
      </c>
      <c r="BI108" s="213">
        <f t="shared" si="8"/>
        <v>0</v>
      </c>
      <c r="BJ108" s="25" t="s">
        <v>25</v>
      </c>
      <c r="BK108" s="213">
        <f t="shared" si="9"/>
        <v>0</v>
      </c>
      <c r="BL108" s="25" t="s">
        <v>354</v>
      </c>
      <c r="BM108" s="25" t="s">
        <v>3064</v>
      </c>
    </row>
    <row r="109" spans="2:65" s="1" customFormat="1" ht="16.5" customHeight="1">
      <c r="B109" s="42"/>
      <c r="C109" s="245" t="s">
        <v>375</v>
      </c>
      <c r="D109" s="245" t="s">
        <v>620</v>
      </c>
      <c r="E109" s="246" t="s">
        <v>3065</v>
      </c>
      <c r="F109" s="247" t="s">
        <v>3066</v>
      </c>
      <c r="G109" s="248" t="s">
        <v>175</v>
      </c>
      <c r="H109" s="249">
        <v>1</v>
      </c>
      <c r="I109" s="250"/>
      <c r="J109" s="251">
        <f t="shared" si="0"/>
        <v>0</v>
      </c>
      <c r="K109" s="247" t="s">
        <v>24</v>
      </c>
      <c r="L109" s="252"/>
      <c r="M109" s="253" t="s">
        <v>24</v>
      </c>
      <c r="N109" s="254" t="s">
        <v>52</v>
      </c>
      <c r="O109" s="43"/>
      <c r="P109" s="211">
        <f t="shared" si="1"/>
        <v>0</v>
      </c>
      <c r="Q109" s="211">
        <v>0</v>
      </c>
      <c r="R109" s="211">
        <f t="shared" si="2"/>
        <v>0</v>
      </c>
      <c r="S109" s="211">
        <v>0</v>
      </c>
      <c r="T109" s="212">
        <f t="shared" si="3"/>
        <v>0</v>
      </c>
      <c r="AR109" s="25" t="s">
        <v>437</v>
      </c>
      <c r="AT109" s="25" t="s">
        <v>620</v>
      </c>
      <c r="AU109" s="25" t="s">
        <v>91</v>
      </c>
      <c r="AY109" s="25" t="s">
        <v>169</v>
      </c>
      <c r="BE109" s="213">
        <f t="shared" si="4"/>
        <v>0</v>
      </c>
      <c r="BF109" s="213">
        <f t="shared" si="5"/>
        <v>0</v>
      </c>
      <c r="BG109" s="213">
        <f t="shared" si="6"/>
        <v>0</v>
      </c>
      <c r="BH109" s="213">
        <f t="shared" si="7"/>
        <v>0</v>
      </c>
      <c r="BI109" s="213">
        <f t="shared" si="8"/>
        <v>0</v>
      </c>
      <c r="BJ109" s="25" t="s">
        <v>25</v>
      </c>
      <c r="BK109" s="213">
        <f t="shared" si="9"/>
        <v>0</v>
      </c>
      <c r="BL109" s="25" t="s">
        <v>354</v>
      </c>
      <c r="BM109" s="25" t="s">
        <v>3067</v>
      </c>
    </row>
    <row r="110" spans="2:65" s="1" customFormat="1" ht="16.5" customHeight="1">
      <c r="B110" s="42"/>
      <c r="C110" s="202" t="s">
        <v>9</v>
      </c>
      <c r="D110" s="202" t="s">
        <v>172</v>
      </c>
      <c r="E110" s="203" t="s">
        <v>3068</v>
      </c>
      <c r="F110" s="204" t="s">
        <v>3069</v>
      </c>
      <c r="G110" s="205" t="s">
        <v>175</v>
      </c>
      <c r="H110" s="206">
        <v>1</v>
      </c>
      <c r="I110" s="207"/>
      <c r="J110" s="208">
        <f t="shared" si="0"/>
        <v>0</v>
      </c>
      <c r="K110" s="204" t="s">
        <v>24</v>
      </c>
      <c r="L110" s="62"/>
      <c r="M110" s="209" t="s">
        <v>24</v>
      </c>
      <c r="N110" s="210" t="s">
        <v>52</v>
      </c>
      <c r="O110" s="43"/>
      <c r="P110" s="211">
        <f t="shared" si="1"/>
        <v>0</v>
      </c>
      <c r="Q110" s="211">
        <v>0</v>
      </c>
      <c r="R110" s="211">
        <f t="shared" si="2"/>
        <v>0</v>
      </c>
      <c r="S110" s="211">
        <v>0</v>
      </c>
      <c r="T110" s="212">
        <f t="shared" si="3"/>
        <v>0</v>
      </c>
      <c r="AR110" s="25" t="s">
        <v>354</v>
      </c>
      <c r="AT110" s="25" t="s">
        <v>172</v>
      </c>
      <c r="AU110" s="25" t="s">
        <v>91</v>
      </c>
      <c r="AY110" s="25" t="s">
        <v>169</v>
      </c>
      <c r="BE110" s="213">
        <f t="shared" si="4"/>
        <v>0</v>
      </c>
      <c r="BF110" s="213">
        <f t="shared" si="5"/>
        <v>0</v>
      </c>
      <c r="BG110" s="213">
        <f t="shared" si="6"/>
        <v>0</v>
      </c>
      <c r="BH110" s="213">
        <f t="shared" si="7"/>
        <v>0</v>
      </c>
      <c r="BI110" s="213">
        <f t="shared" si="8"/>
        <v>0</v>
      </c>
      <c r="BJ110" s="25" t="s">
        <v>25</v>
      </c>
      <c r="BK110" s="213">
        <f t="shared" si="9"/>
        <v>0</v>
      </c>
      <c r="BL110" s="25" t="s">
        <v>354</v>
      </c>
      <c r="BM110" s="25" t="s">
        <v>3070</v>
      </c>
    </row>
    <row r="111" spans="2:65" s="1" customFormat="1" ht="25.5" customHeight="1">
      <c r="B111" s="42"/>
      <c r="C111" s="245" t="s">
        <v>383</v>
      </c>
      <c r="D111" s="245" t="s">
        <v>620</v>
      </c>
      <c r="E111" s="246" t="s">
        <v>3071</v>
      </c>
      <c r="F111" s="247" t="s">
        <v>3072</v>
      </c>
      <c r="G111" s="248" t="s">
        <v>175</v>
      </c>
      <c r="H111" s="249">
        <v>1</v>
      </c>
      <c r="I111" s="250"/>
      <c r="J111" s="251">
        <f t="shared" si="0"/>
        <v>0</v>
      </c>
      <c r="K111" s="247" t="s">
        <v>24</v>
      </c>
      <c r="L111" s="252"/>
      <c r="M111" s="253" t="s">
        <v>24</v>
      </c>
      <c r="N111" s="254" t="s">
        <v>52</v>
      </c>
      <c r="O111" s="43"/>
      <c r="P111" s="211">
        <f t="shared" si="1"/>
        <v>0</v>
      </c>
      <c r="Q111" s="211">
        <v>0</v>
      </c>
      <c r="R111" s="211">
        <f t="shared" si="2"/>
        <v>0</v>
      </c>
      <c r="S111" s="211">
        <v>0</v>
      </c>
      <c r="T111" s="212">
        <f t="shared" si="3"/>
        <v>0</v>
      </c>
      <c r="AR111" s="25" t="s">
        <v>437</v>
      </c>
      <c r="AT111" s="25" t="s">
        <v>620</v>
      </c>
      <c r="AU111" s="25" t="s">
        <v>91</v>
      </c>
      <c r="AY111" s="25" t="s">
        <v>169</v>
      </c>
      <c r="BE111" s="213">
        <f t="shared" si="4"/>
        <v>0</v>
      </c>
      <c r="BF111" s="213">
        <f t="shared" si="5"/>
        <v>0</v>
      </c>
      <c r="BG111" s="213">
        <f t="shared" si="6"/>
        <v>0</v>
      </c>
      <c r="BH111" s="213">
        <f t="shared" si="7"/>
        <v>0</v>
      </c>
      <c r="BI111" s="213">
        <f t="shared" si="8"/>
        <v>0</v>
      </c>
      <c r="BJ111" s="25" t="s">
        <v>25</v>
      </c>
      <c r="BK111" s="213">
        <f t="shared" si="9"/>
        <v>0</v>
      </c>
      <c r="BL111" s="25" t="s">
        <v>354</v>
      </c>
      <c r="BM111" s="25" t="s">
        <v>3073</v>
      </c>
    </row>
    <row r="112" spans="2:65" s="1" customFormat="1" ht="16.5" customHeight="1">
      <c r="B112" s="42"/>
      <c r="C112" s="202" t="s">
        <v>388</v>
      </c>
      <c r="D112" s="202" t="s">
        <v>172</v>
      </c>
      <c r="E112" s="203" t="s">
        <v>3074</v>
      </c>
      <c r="F112" s="204" t="s">
        <v>3075</v>
      </c>
      <c r="G112" s="205" t="s">
        <v>175</v>
      </c>
      <c r="H112" s="206">
        <v>1</v>
      </c>
      <c r="I112" s="207"/>
      <c r="J112" s="208">
        <f t="shared" si="0"/>
        <v>0</v>
      </c>
      <c r="K112" s="204" t="s">
        <v>24</v>
      </c>
      <c r="L112" s="62"/>
      <c r="M112" s="209" t="s">
        <v>24</v>
      </c>
      <c r="N112" s="210" t="s">
        <v>52</v>
      </c>
      <c r="O112" s="43"/>
      <c r="P112" s="211">
        <f t="shared" si="1"/>
        <v>0</v>
      </c>
      <c r="Q112" s="211">
        <v>0</v>
      </c>
      <c r="R112" s="211">
        <f t="shared" si="2"/>
        <v>0</v>
      </c>
      <c r="S112" s="211">
        <v>0</v>
      </c>
      <c r="T112" s="212">
        <f t="shared" si="3"/>
        <v>0</v>
      </c>
      <c r="AR112" s="25" t="s">
        <v>354</v>
      </c>
      <c r="AT112" s="25" t="s">
        <v>172</v>
      </c>
      <c r="AU112" s="25" t="s">
        <v>91</v>
      </c>
      <c r="AY112" s="25" t="s">
        <v>169</v>
      </c>
      <c r="BE112" s="213">
        <f t="shared" si="4"/>
        <v>0</v>
      </c>
      <c r="BF112" s="213">
        <f t="shared" si="5"/>
        <v>0</v>
      </c>
      <c r="BG112" s="213">
        <f t="shared" si="6"/>
        <v>0</v>
      </c>
      <c r="BH112" s="213">
        <f t="shared" si="7"/>
        <v>0</v>
      </c>
      <c r="BI112" s="213">
        <f t="shared" si="8"/>
        <v>0</v>
      </c>
      <c r="BJ112" s="25" t="s">
        <v>25</v>
      </c>
      <c r="BK112" s="213">
        <f t="shared" si="9"/>
        <v>0</v>
      </c>
      <c r="BL112" s="25" t="s">
        <v>354</v>
      </c>
      <c r="BM112" s="25" t="s">
        <v>3076</v>
      </c>
    </row>
    <row r="113" spans="2:65" s="1" customFormat="1" ht="16.5" customHeight="1">
      <c r="B113" s="42"/>
      <c r="C113" s="245" t="s">
        <v>393</v>
      </c>
      <c r="D113" s="245" t="s">
        <v>620</v>
      </c>
      <c r="E113" s="246" t="s">
        <v>3077</v>
      </c>
      <c r="F113" s="247" t="s">
        <v>3078</v>
      </c>
      <c r="G113" s="248" t="s">
        <v>175</v>
      </c>
      <c r="H113" s="249">
        <v>1</v>
      </c>
      <c r="I113" s="250"/>
      <c r="J113" s="251">
        <f t="shared" si="0"/>
        <v>0</v>
      </c>
      <c r="K113" s="247" t="s">
        <v>24</v>
      </c>
      <c r="L113" s="252"/>
      <c r="M113" s="253" t="s">
        <v>24</v>
      </c>
      <c r="N113" s="254" t="s">
        <v>52</v>
      </c>
      <c r="O113" s="43"/>
      <c r="P113" s="211">
        <f t="shared" si="1"/>
        <v>0</v>
      </c>
      <c r="Q113" s="211">
        <v>0</v>
      </c>
      <c r="R113" s="211">
        <f t="shared" si="2"/>
        <v>0</v>
      </c>
      <c r="S113" s="211">
        <v>0</v>
      </c>
      <c r="T113" s="212">
        <f t="shared" si="3"/>
        <v>0</v>
      </c>
      <c r="AR113" s="25" t="s">
        <v>437</v>
      </c>
      <c r="AT113" s="25" t="s">
        <v>620</v>
      </c>
      <c r="AU113" s="25" t="s">
        <v>91</v>
      </c>
      <c r="AY113" s="25" t="s">
        <v>169</v>
      </c>
      <c r="BE113" s="213">
        <f t="shared" si="4"/>
        <v>0</v>
      </c>
      <c r="BF113" s="213">
        <f t="shared" si="5"/>
        <v>0</v>
      </c>
      <c r="BG113" s="213">
        <f t="shared" si="6"/>
        <v>0</v>
      </c>
      <c r="BH113" s="213">
        <f t="shared" si="7"/>
        <v>0</v>
      </c>
      <c r="BI113" s="213">
        <f t="shared" si="8"/>
        <v>0</v>
      </c>
      <c r="BJ113" s="25" t="s">
        <v>25</v>
      </c>
      <c r="BK113" s="213">
        <f t="shared" si="9"/>
        <v>0</v>
      </c>
      <c r="BL113" s="25" t="s">
        <v>354</v>
      </c>
      <c r="BM113" s="25" t="s">
        <v>3079</v>
      </c>
    </row>
    <row r="114" spans="2:65" s="1" customFormat="1" ht="16.5" customHeight="1">
      <c r="B114" s="42"/>
      <c r="C114" s="202" t="s">
        <v>398</v>
      </c>
      <c r="D114" s="202" t="s">
        <v>172</v>
      </c>
      <c r="E114" s="203" t="s">
        <v>3080</v>
      </c>
      <c r="F114" s="204" t="s">
        <v>3081</v>
      </c>
      <c r="G114" s="205" t="s">
        <v>175</v>
      </c>
      <c r="H114" s="206">
        <v>20</v>
      </c>
      <c r="I114" s="207"/>
      <c r="J114" s="208">
        <f t="shared" si="0"/>
        <v>0</v>
      </c>
      <c r="K114" s="204" t="s">
        <v>24</v>
      </c>
      <c r="L114" s="62"/>
      <c r="M114" s="209" t="s">
        <v>24</v>
      </c>
      <c r="N114" s="210" t="s">
        <v>52</v>
      </c>
      <c r="O114" s="43"/>
      <c r="P114" s="211">
        <f t="shared" si="1"/>
        <v>0</v>
      </c>
      <c r="Q114" s="211">
        <v>0</v>
      </c>
      <c r="R114" s="211">
        <f t="shared" si="2"/>
        <v>0</v>
      </c>
      <c r="S114" s="211">
        <v>0</v>
      </c>
      <c r="T114" s="212">
        <f t="shared" si="3"/>
        <v>0</v>
      </c>
      <c r="AR114" s="25" t="s">
        <v>354</v>
      </c>
      <c r="AT114" s="25" t="s">
        <v>172</v>
      </c>
      <c r="AU114" s="25" t="s">
        <v>91</v>
      </c>
      <c r="AY114" s="25" t="s">
        <v>169</v>
      </c>
      <c r="BE114" s="213">
        <f t="shared" si="4"/>
        <v>0</v>
      </c>
      <c r="BF114" s="213">
        <f t="shared" si="5"/>
        <v>0</v>
      </c>
      <c r="BG114" s="213">
        <f t="shared" si="6"/>
        <v>0</v>
      </c>
      <c r="BH114" s="213">
        <f t="shared" si="7"/>
        <v>0</v>
      </c>
      <c r="BI114" s="213">
        <f t="shared" si="8"/>
        <v>0</v>
      </c>
      <c r="BJ114" s="25" t="s">
        <v>25</v>
      </c>
      <c r="BK114" s="213">
        <f t="shared" si="9"/>
        <v>0</v>
      </c>
      <c r="BL114" s="25" t="s">
        <v>354</v>
      </c>
      <c r="BM114" s="25" t="s">
        <v>3082</v>
      </c>
    </row>
    <row r="115" spans="2:65" s="1" customFormat="1" ht="16.5" customHeight="1">
      <c r="B115" s="42"/>
      <c r="C115" s="245" t="s">
        <v>406</v>
      </c>
      <c r="D115" s="245" t="s">
        <v>620</v>
      </c>
      <c r="E115" s="246" t="s">
        <v>3083</v>
      </c>
      <c r="F115" s="247" t="s">
        <v>3084</v>
      </c>
      <c r="G115" s="248" t="s">
        <v>175</v>
      </c>
      <c r="H115" s="249">
        <v>20</v>
      </c>
      <c r="I115" s="250"/>
      <c r="J115" s="251">
        <f t="shared" si="0"/>
        <v>0</v>
      </c>
      <c r="K115" s="247" t="s">
        <v>24</v>
      </c>
      <c r="L115" s="252"/>
      <c r="M115" s="253" t="s">
        <v>24</v>
      </c>
      <c r="N115" s="254" t="s">
        <v>52</v>
      </c>
      <c r="O115" s="43"/>
      <c r="P115" s="211">
        <f t="shared" si="1"/>
        <v>0</v>
      </c>
      <c r="Q115" s="211">
        <v>0</v>
      </c>
      <c r="R115" s="211">
        <f t="shared" si="2"/>
        <v>0</v>
      </c>
      <c r="S115" s="211">
        <v>0</v>
      </c>
      <c r="T115" s="212">
        <f t="shared" si="3"/>
        <v>0</v>
      </c>
      <c r="AR115" s="25" t="s">
        <v>437</v>
      </c>
      <c r="AT115" s="25" t="s">
        <v>620</v>
      </c>
      <c r="AU115" s="25" t="s">
        <v>91</v>
      </c>
      <c r="AY115" s="25" t="s">
        <v>169</v>
      </c>
      <c r="BE115" s="213">
        <f t="shared" si="4"/>
        <v>0</v>
      </c>
      <c r="BF115" s="213">
        <f t="shared" si="5"/>
        <v>0</v>
      </c>
      <c r="BG115" s="213">
        <f t="shared" si="6"/>
        <v>0</v>
      </c>
      <c r="BH115" s="213">
        <f t="shared" si="7"/>
        <v>0</v>
      </c>
      <c r="BI115" s="213">
        <f t="shared" si="8"/>
        <v>0</v>
      </c>
      <c r="BJ115" s="25" t="s">
        <v>25</v>
      </c>
      <c r="BK115" s="213">
        <f t="shared" si="9"/>
        <v>0</v>
      </c>
      <c r="BL115" s="25" t="s">
        <v>354</v>
      </c>
      <c r="BM115" s="25" t="s">
        <v>3085</v>
      </c>
    </row>
    <row r="116" spans="2:65" s="1" customFormat="1" ht="16.5" customHeight="1">
      <c r="B116" s="42"/>
      <c r="C116" s="202" t="s">
        <v>411</v>
      </c>
      <c r="D116" s="202" t="s">
        <v>172</v>
      </c>
      <c r="E116" s="203" t="s">
        <v>3086</v>
      </c>
      <c r="F116" s="204" t="s">
        <v>3087</v>
      </c>
      <c r="G116" s="205" t="s">
        <v>175</v>
      </c>
      <c r="H116" s="206">
        <v>3</v>
      </c>
      <c r="I116" s="207"/>
      <c r="J116" s="208">
        <f t="shared" si="0"/>
        <v>0</v>
      </c>
      <c r="K116" s="204" t="s">
        <v>24</v>
      </c>
      <c r="L116" s="62"/>
      <c r="M116" s="209" t="s">
        <v>24</v>
      </c>
      <c r="N116" s="210" t="s">
        <v>52</v>
      </c>
      <c r="O116" s="43"/>
      <c r="P116" s="211">
        <f t="shared" si="1"/>
        <v>0</v>
      </c>
      <c r="Q116" s="211">
        <v>0</v>
      </c>
      <c r="R116" s="211">
        <f t="shared" si="2"/>
        <v>0</v>
      </c>
      <c r="S116" s="211">
        <v>0</v>
      </c>
      <c r="T116" s="212">
        <f t="shared" si="3"/>
        <v>0</v>
      </c>
      <c r="AR116" s="25" t="s">
        <v>354</v>
      </c>
      <c r="AT116" s="25" t="s">
        <v>172</v>
      </c>
      <c r="AU116" s="25" t="s">
        <v>91</v>
      </c>
      <c r="AY116" s="25" t="s">
        <v>169</v>
      </c>
      <c r="BE116" s="213">
        <f t="shared" si="4"/>
        <v>0</v>
      </c>
      <c r="BF116" s="213">
        <f t="shared" si="5"/>
        <v>0</v>
      </c>
      <c r="BG116" s="213">
        <f t="shared" si="6"/>
        <v>0</v>
      </c>
      <c r="BH116" s="213">
        <f t="shared" si="7"/>
        <v>0</v>
      </c>
      <c r="BI116" s="213">
        <f t="shared" si="8"/>
        <v>0</v>
      </c>
      <c r="BJ116" s="25" t="s">
        <v>25</v>
      </c>
      <c r="BK116" s="213">
        <f t="shared" si="9"/>
        <v>0</v>
      </c>
      <c r="BL116" s="25" t="s">
        <v>354</v>
      </c>
      <c r="BM116" s="25" t="s">
        <v>3088</v>
      </c>
    </row>
    <row r="117" spans="2:65" s="1" customFormat="1" ht="16.5" customHeight="1">
      <c r="B117" s="42"/>
      <c r="C117" s="245" t="s">
        <v>416</v>
      </c>
      <c r="D117" s="245" t="s">
        <v>620</v>
      </c>
      <c r="E117" s="246" t="s">
        <v>3089</v>
      </c>
      <c r="F117" s="247" t="s">
        <v>3090</v>
      </c>
      <c r="G117" s="248" t="s">
        <v>175</v>
      </c>
      <c r="H117" s="249">
        <v>3</v>
      </c>
      <c r="I117" s="250"/>
      <c r="J117" s="251">
        <f t="shared" si="0"/>
        <v>0</v>
      </c>
      <c r="K117" s="247" t="s">
        <v>24</v>
      </c>
      <c r="L117" s="252"/>
      <c r="M117" s="253" t="s">
        <v>24</v>
      </c>
      <c r="N117" s="254" t="s">
        <v>52</v>
      </c>
      <c r="O117" s="43"/>
      <c r="P117" s="211">
        <f t="shared" si="1"/>
        <v>0</v>
      </c>
      <c r="Q117" s="211">
        <v>0</v>
      </c>
      <c r="R117" s="211">
        <f t="shared" si="2"/>
        <v>0</v>
      </c>
      <c r="S117" s="211">
        <v>0</v>
      </c>
      <c r="T117" s="212">
        <f t="shared" si="3"/>
        <v>0</v>
      </c>
      <c r="AR117" s="25" t="s">
        <v>437</v>
      </c>
      <c r="AT117" s="25" t="s">
        <v>620</v>
      </c>
      <c r="AU117" s="25" t="s">
        <v>91</v>
      </c>
      <c r="AY117" s="25" t="s">
        <v>169</v>
      </c>
      <c r="BE117" s="213">
        <f t="shared" si="4"/>
        <v>0</v>
      </c>
      <c r="BF117" s="213">
        <f t="shared" si="5"/>
        <v>0</v>
      </c>
      <c r="BG117" s="213">
        <f t="shared" si="6"/>
        <v>0</v>
      </c>
      <c r="BH117" s="213">
        <f t="shared" si="7"/>
        <v>0</v>
      </c>
      <c r="BI117" s="213">
        <f t="shared" si="8"/>
        <v>0</v>
      </c>
      <c r="BJ117" s="25" t="s">
        <v>25</v>
      </c>
      <c r="BK117" s="213">
        <f t="shared" si="9"/>
        <v>0</v>
      </c>
      <c r="BL117" s="25" t="s">
        <v>354</v>
      </c>
      <c r="BM117" s="25" t="s">
        <v>3091</v>
      </c>
    </row>
    <row r="118" spans="2:65" s="1" customFormat="1" ht="16.5" customHeight="1">
      <c r="B118" s="42"/>
      <c r="C118" s="202" t="s">
        <v>421</v>
      </c>
      <c r="D118" s="202" t="s">
        <v>172</v>
      </c>
      <c r="E118" s="203" t="s">
        <v>3092</v>
      </c>
      <c r="F118" s="204" t="s">
        <v>3093</v>
      </c>
      <c r="G118" s="205" t="s">
        <v>175</v>
      </c>
      <c r="H118" s="206">
        <v>1</v>
      </c>
      <c r="I118" s="207"/>
      <c r="J118" s="208">
        <f t="shared" si="0"/>
        <v>0</v>
      </c>
      <c r="K118" s="204" t="s">
        <v>24</v>
      </c>
      <c r="L118" s="62"/>
      <c r="M118" s="209" t="s">
        <v>24</v>
      </c>
      <c r="N118" s="210" t="s">
        <v>52</v>
      </c>
      <c r="O118" s="43"/>
      <c r="P118" s="211">
        <f t="shared" si="1"/>
        <v>0</v>
      </c>
      <c r="Q118" s="211">
        <v>0</v>
      </c>
      <c r="R118" s="211">
        <f t="shared" si="2"/>
        <v>0</v>
      </c>
      <c r="S118" s="211">
        <v>0</v>
      </c>
      <c r="T118" s="212">
        <f t="shared" si="3"/>
        <v>0</v>
      </c>
      <c r="AR118" s="25" t="s">
        <v>354</v>
      </c>
      <c r="AT118" s="25" t="s">
        <v>172</v>
      </c>
      <c r="AU118" s="25" t="s">
        <v>91</v>
      </c>
      <c r="AY118" s="25" t="s">
        <v>169</v>
      </c>
      <c r="BE118" s="213">
        <f t="shared" si="4"/>
        <v>0</v>
      </c>
      <c r="BF118" s="213">
        <f t="shared" si="5"/>
        <v>0</v>
      </c>
      <c r="BG118" s="213">
        <f t="shared" si="6"/>
        <v>0</v>
      </c>
      <c r="BH118" s="213">
        <f t="shared" si="7"/>
        <v>0</v>
      </c>
      <c r="BI118" s="213">
        <f t="shared" si="8"/>
        <v>0</v>
      </c>
      <c r="BJ118" s="25" t="s">
        <v>25</v>
      </c>
      <c r="BK118" s="213">
        <f t="shared" si="9"/>
        <v>0</v>
      </c>
      <c r="BL118" s="25" t="s">
        <v>354</v>
      </c>
      <c r="BM118" s="25" t="s">
        <v>3094</v>
      </c>
    </row>
    <row r="119" spans="2:65" s="1" customFormat="1" ht="16.5" customHeight="1">
      <c r="B119" s="42"/>
      <c r="C119" s="245" t="s">
        <v>428</v>
      </c>
      <c r="D119" s="245" t="s">
        <v>620</v>
      </c>
      <c r="E119" s="246" t="s">
        <v>3095</v>
      </c>
      <c r="F119" s="247" t="s">
        <v>3096</v>
      </c>
      <c r="G119" s="248" t="s">
        <v>175</v>
      </c>
      <c r="H119" s="249">
        <v>1</v>
      </c>
      <c r="I119" s="250"/>
      <c r="J119" s="251">
        <f t="shared" si="0"/>
        <v>0</v>
      </c>
      <c r="K119" s="247" t="s">
        <v>24</v>
      </c>
      <c r="L119" s="252"/>
      <c r="M119" s="253" t="s">
        <v>24</v>
      </c>
      <c r="N119" s="254" t="s">
        <v>52</v>
      </c>
      <c r="O119" s="43"/>
      <c r="P119" s="211">
        <f t="shared" si="1"/>
        <v>0</v>
      </c>
      <c r="Q119" s="211">
        <v>0</v>
      </c>
      <c r="R119" s="211">
        <f t="shared" si="2"/>
        <v>0</v>
      </c>
      <c r="S119" s="211">
        <v>0</v>
      </c>
      <c r="T119" s="212">
        <f t="shared" si="3"/>
        <v>0</v>
      </c>
      <c r="AR119" s="25" t="s">
        <v>437</v>
      </c>
      <c r="AT119" s="25" t="s">
        <v>620</v>
      </c>
      <c r="AU119" s="25" t="s">
        <v>91</v>
      </c>
      <c r="AY119" s="25" t="s">
        <v>169</v>
      </c>
      <c r="BE119" s="213">
        <f t="shared" si="4"/>
        <v>0</v>
      </c>
      <c r="BF119" s="213">
        <f t="shared" si="5"/>
        <v>0</v>
      </c>
      <c r="BG119" s="213">
        <f t="shared" si="6"/>
        <v>0</v>
      </c>
      <c r="BH119" s="213">
        <f t="shared" si="7"/>
        <v>0</v>
      </c>
      <c r="BI119" s="213">
        <f t="shared" si="8"/>
        <v>0</v>
      </c>
      <c r="BJ119" s="25" t="s">
        <v>25</v>
      </c>
      <c r="BK119" s="213">
        <f t="shared" si="9"/>
        <v>0</v>
      </c>
      <c r="BL119" s="25" t="s">
        <v>354</v>
      </c>
      <c r="BM119" s="25" t="s">
        <v>3097</v>
      </c>
    </row>
    <row r="120" spans="2:65" s="1" customFormat="1" ht="16.5" customHeight="1">
      <c r="B120" s="42"/>
      <c r="C120" s="202" t="s">
        <v>433</v>
      </c>
      <c r="D120" s="202" t="s">
        <v>172</v>
      </c>
      <c r="E120" s="203" t="s">
        <v>3098</v>
      </c>
      <c r="F120" s="204" t="s">
        <v>3099</v>
      </c>
      <c r="G120" s="205" t="s">
        <v>175</v>
      </c>
      <c r="H120" s="206">
        <v>18</v>
      </c>
      <c r="I120" s="207"/>
      <c r="J120" s="208">
        <f t="shared" si="0"/>
        <v>0</v>
      </c>
      <c r="K120" s="204" t="s">
        <v>24</v>
      </c>
      <c r="L120" s="62"/>
      <c r="M120" s="209" t="s">
        <v>24</v>
      </c>
      <c r="N120" s="210" t="s">
        <v>52</v>
      </c>
      <c r="O120" s="43"/>
      <c r="P120" s="211">
        <f t="shared" si="1"/>
        <v>0</v>
      </c>
      <c r="Q120" s="211">
        <v>0</v>
      </c>
      <c r="R120" s="211">
        <f t="shared" si="2"/>
        <v>0</v>
      </c>
      <c r="S120" s="211">
        <v>0</v>
      </c>
      <c r="T120" s="212">
        <f t="shared" si="3"/>
        <v>0</v>
      </c>
      <c r="AR120" s="25" t="s">
        <v>354</v>
      </c>
      <c r="AT120" s="25" t="s">
        <v>172</v>
      </c>
      <c r="AU120" s="25" t="s">
        <v>91</v>
      </c>
      <c r="AY120" s="25" t="s">
        <v>169</v>
      </c>
      <c r="BE120" s="213">
        <f t="shared" si="4"/>
        <v>0</v>
      </c>
      <c r="BF120" s="213">
        <f t="shared" si="5"/>
        <v>0</v>
      </c>
      <c r="BG120" s="213">
        <f t="shared" si="6"/>
        <v>0</v>
      </c>
      <c r="BH120" s="213">
        <f t="shared" si="7"/>
        <v>0</v>
      </c>
      <c r="BI120" s="213">
        <f t="shared" si="8"/>
        <v>0</v>
      </c>
      <c r="BJ120" s="25" t="s">
        <v>25</v>
      </c>
      <c r="BK120" s="213">
        <f t="shared" si="9"/>
        <v>0</v>
      </c>
      <c r="BL120" s="25" t="s">
        <v>354</v>
      </c>
      <c r="BM120" s="25" t="s">
        <v>3100</v>
      </c>
    </row>
    <row r="121" spans="2:65" s="1" customFormat="1" ht="16.5" customHeight="1">
      <c r="B121" s="42"/>
      <c r="C121" s="245" t="s">
        <v>437</v>
      </c>
      <c r="D121" s="245" t="s">
        <v>620</v>
      </c>
      <c r="E121" s="246" t="s">
        <v>3101</v>
      </c>
      <c r="F121" s="247" t="s">
        <v>3102</v>
      </c>
      <c r="G121" s="248" t="s">
        <v>175</v>
      </c>
      <c r="H121" s="249">
        <v>18</v>
      </c>
      <c r="I121" s="250"/>
      <c r="J121" s="251">
        <f t="shared" si="0"/>
        <v>0</v>
      </c>
      <c r="K121" s="247" t="s">
        <v>24</v>
      </c>
      <c r="L121" s="252"/>
      <c r="M121" s="253" t="s">
        <v>24</v>
      </c>
      <c r="N121" s="254" t="s">
        <v>52</v>
      </c>
      <c r="O121" s="43"/>
      <c r="P121" s="211">
        <f t="shared" si="1"/>
        <v>0</v>
      </c>
      <c r="Q121" s="211">
        <v>0</v>
      </c>
      <c r="R121" s="211">
        <f t="shared" si="2"/>
        <v>0</v>
      </c>
      <c r="S121" s="211">
        <v>0</v>
      </c>
      <c r="T121" s="212">
        <f t="shared" si="3"/>
        <v>0</v>
      </c>
      <c r="AR121" s="25" t="s">
        <v>437</v>
      </c>
      <c r="AT121" s="25" t="s">
        <v>620</v>
      </c>
      <c r="AU121" s="25" t="s">
        <v>91</v>
      </c>
      <c r="AY121" s="25" t="s">
        <v>169</v>
      </c>
      <c r="BE121" s="213">
        <f t="shared" si="4"/>
        <v>0</v>
      </c>
      <c r="BF121" s="213">
        <f t="shared" si="5"/>
        <v>0</v>
      </c>
      <c r="BG121" s="213">
        <f t="shared" si="6"/>
        <v>0</v>
      </c>
      <c r="BH121" s="213">
        <f t="shared" si="7"/>
        <v>0</v>
      </c>
      <c r="BI121" s="213">
        <f t="shared" si="8"/>
        <v>0</v>
      </c>
      <c r="BJ121" s="25" t="s">
        <v>25</v>
      </c>
      <c r="BK121" s="213">
        <f t="shared" si="9"/>
        <v>0</v>
      </c>
      <c r="BL121" s="25" t="s">
        <v>354</v>
      </c>
      <c r="BM121" s="25" t="s">
        <v>3103</v>
      </c>
    </row>
    <row r="122" spans="2:65" s="1" customFormat="1" ht="16.5" customHeight="1">
      <c r="B122" s="42"/>
      <c r="C122" s="202" t="s">
        <v>441</v>
      </c>
      <c r="D122" s="202" t="s">
        <v>172</v>
      </c>
      <c r="E122" s="203" t="s">
        <v>3098</v>
      </c>
      <c r="F122" s="204" t="s">
        <v>3099</v>
      </c>
      <c r="G122" s="205" t="s">
        <v>175</v>
      </c>
      <c r="H122" s="206">
        <v>3</v>
      </c>
      <c r="I122" s="207"/>
      <c r="J122" s="208">
        <f t="shared" si="0"/>
        <v>0</v>
      </c>
      <c r="K122" s="204" t="s">
        <v>24</v>
      </c>
      <c r="L122" s="62"/>
      <c r="M122" s="209" t="s">
        <v>24</v>
      </c>
      <c r="N122" s="210" t="s">
        <v>52</v>
      </c>
      <c r="O122" s="43"/>
      <c r="P122" s="211">
        <f t="shared" si="1"/>
        <v>0</v>
      </c>
      <c r="Q122" s="211">
        <v>0</v>
      </c>
      <c r="R122" s="211">
        <f t="shared" si="2"/>
        <v>0</v>
      </c>
      <c r="S122" s="211">
        <v>0</v>
      </c>
      <c r="T122" s="212">
        <f t="shared" si="3"/>
        <v>0</v>
      </c>
      <c r="AR122" s="25" t="s">
        <v>354</v>
      </c>
      <c r="AT122" s="25" t="s">
        <v>172</v>
      </c>
      <c r="AU122" s="25" t="s">
        <v>91</v>
      </c>
      <c r="AY122" s="25" t="s">
        <v>169</v>
      </c>
      <c r="BE122" s="213">
        <f t="shared" si="4"/>
        <v>0</v>
      </c>
      <c r="BF122" s="213">
        <f t="shared" si="5"/>
        <v>0</v>
      </c>
      <c r="BG122" s="213">
        <f t="shared" si="6"/>
        <v>0</v>
      </c>
      <c r="BH122" s="213">
        <f t="shared" si="7"/>
        <v>0</v>
      </c>
      <c r="BI122" s="213">
        <f t="shared" si="8"/>
        <v>0</v>
      </c>
      <c r="BJ122" s="25" t="s">
        <v>25</v>
      </c>
      <c r="BK122" s="213">
        <f t="shared" si="9"/>
        <v>0</v>
      </c>
      <c r="BL122" s="25" t="s">
        <v>354</v>
      </c>
      <c r="BM122" s="25" t="s">
        <v>3104</v>
      </c>
    </row>
    <row r="123" spans="2:65" s="1" customFormat="1" ht="16.5" customHeight="1">
      <c r="B123" s="42"/>
      <c r="C123" s="245" t="s">
        <v>445</v>
      </c>
      <c r="D123" s="245" t="s">
        <v>620</v>
      </c>
      <c r="E123" s="246" t="s">
        <v>3105</v>
      </c>
      <c r="F123" s="247" t="s">
        <v>3106</v>
      </c>
      <c r="G123" s="248" t="s">
        <v>175</v>
      </c>
      <c r="H123" s="249">
        <v>3</v>
      </c>
      <c r="I123" s="250"/>
      <c r="J123" s="251">
        <f t="shared" si="0"/>
        <v>0</v>
      </c>
      <c r="K123" s="247" t="s">
        <v>24</v>
      </c>
      <c r="L123" s="252"/>
      <c r="M123" s="253" t="s">
        <v>24</v>
      </c>
      <c r="N123" s="254" t="s">
        <v>52</v>
      </c>
      <c r="O123" s="43"/>
      <c r="P123" s="211">
        <f t="shared" si="1"/>
        <v>0</v>
      </c>
      <c r="Q123" s="211">
        <v>0</v>
      </c>
      <c r="R123" s="211">
        <f t="shared" si="2"/>
        <v>0</v>
      </c>
      <c r="S123" s="211">
        <v>0</v>
      </c>
      <c r="T123" s="212">
        <f t="shared" si="3"/>
        <v>0</v>
      </c>
      <c r="AR123" s="25" t="s">
        <v>437</v>
      </c>
      <c r="AT123" s="25" t="s">
        <v>620</v>
      </c>
      <c r="AU123" s="25" t="s">
        <v>91</v>
      </c>
      <c r="AY123" s="25" t="s">
        <v>169</v>
      </c>
      <c r="BE123" s="213">
        <f t="shared" si="4"/>
        <v>0</v>
      </c>
      <c r="BF123" s="213">
        <f t="shared" si="5"/>
        <v>0</v>
      </c>
      <c r="BG123" s="213">
        <f t="shared" si="6"/>
        <v>0</v>
      </c>
      <c r="BH123" s="213">
        <f t="shared" si="7"/>
        <v>0</v>
      </c>
      <c r="BI123" s="213">
        <f t="shared" si="8"/>
        <v>0</v>
      </c>
      <c r="BJ123" s="25" t="s">
        <v>25</v>
      </c>
      <c r="BK123" s="213">
        <f t="shared" si="9"/>
        <v>0</v>
      </c>
      <c r="BL123" s="25" t="s">
        <v>354</v>
      </c>
      <c r="BM123" s="25" t="s">
        <v>3107</v>
      </c>
    </row>
    <row r="124" spans="2:65" s="1" customFormat="1" ht="16.5" customHeight="1">
      <c r="B124" s="42"/>
      <c r="C124" s="202" t="s">
        <v>451</v>
      </c>
      <c r="D124" s="202" t="s">
        <v>172</v>
      </c>
      <c r="E124" s="203" t="s">
        <v>3098</v>
      </c>
      <c r="F124" s="204" t="s">
        <v>3099</v>
      </c>
      <c r="G124" s="205" t="s">
        <v>175</v>
      </c>
      <c r="H124" s="206">
        <v>4</v>
      </c>
      <c r="I124" s="207"/>
      <c r="J124" s="208">
        <f t="shared" si="0"/>
        <v>0</v>
      </c>
      <c r="K124" s="204" t="s">
        <v>24</v>
      </c>
      <c r="L124" s="62"/>
      <c r="M124" s="209" t="s">
        <v>24</v>
      </c>
      <c r="N124" s="210" t="s">
        <v>52</v>
      </c>
      <c r="O124" s="43"/>
      <c r="P124" s="211">
        <f t="shared" si="1"/>
        <v>0</v>
      </c>
      <c r="Q124" s="211">
        <v>0</v>
      </c>
      <c r="R124" s="211">
        <f t="shared" si="2"/>
        <v>0</v>
      </c>
      <c r="S124" s="211">
        <v>0</v>
      </c>
      <c r="T124" s="212">
        <f t="shared" si="3"/>
        <v>0</v>
      </c>
      <c r="AR124" s="25" t="s">
        <v>354</v>
      </c>
      <c r="AT124" s="25" t="s">
        <v>172</v>
      </c>
      <c r="AU124" s="25" t="s">
        <v>91</v>
      </c>
      <c r="AY124" s="25" t="s">
        <v>169</v>
      </c>
      <c r="BE124" s="213">
        <f t="shared" si="4"/>
        <v>0</v>
      </c>
      <c r="BF124" s="213">
        <f t="shared" si="5"/>
        <v>0</v>
      </c>
      <c r="BG124" s="213">
        <f t="shared" si="6"/>
        <v>0</v>
      </c>
      <c r="BH124" s="213">
        <f t="shared" si="7"/>
        <v>0</v>
      </c>
      <c r="BI124" s="213">
        <f t="shared" si="8"/>
        <v>0</v>
      </c>
      <c r="BJ124" s="25" t="s">
        <v>25</v>
      </c>
      <c r="BK124" s="213">
        <f t="shared" si="9"/>
        <v>0</v>
      </c>
      <c r="BL124" s="25" t="s">
        <v>354</v>
      </c>
      <c r="BM124" s="25" t="s">
        <v>3108</v>
      </c>
    </row>
    <row r="125" spans="2:65" s="1" customFormat="1" ht="16.5" customHeight="1">
      <c r="B125" s="42"/>
      <c r="C125" s="245" t="s">
        <v>456</v>
      </c>
      <c r="D125" s="245" t="s">
        <v>620</v>
      </c>
      <c r="E125" s="246" t="s">
        <v>3109</v>
      </c>
      <c r="F125" s="247" t="s">
        <v>3110</v>
      </c>
      <c r="G125" s="248" t="s">
        <v>175</v>
      </c>
      <c r="H125" s="249">
        <v>4</v>
      </c>
      <c r="I125" s="250"/>
      <c r="J125" s="251">
        <f t="shared" si="0"/>
        <v>0</v>
      </c>
      <c r="K125" s="247" t="s">
        <v>24</v>
      </c>
      <c r="L125" s="252"/>
      <c r="M125" s="253" t="s">
        <v>24</v>
      </c>
      <c r="N125" s="254" t="s">
        <v>52</v>
      </c>
      <c r="O125" s="43"/>
      <c r="P125" s="211">
        <f t="shared" si="1"/>
        <v>0</v>
      </c>
      <c r="Q125" s="211">
        <v>0</v>
      </c>
      <c r="R125" s="211">
        <f t="shared" si="2"/>
        <v>0</v>
      </c>
      <c r="S125" s="211">
        <v>0</v>
      </c>
      <c r="T125" s="212">
        <f t="shared" si="3"/>
        <v>0</v>
      </c>
      <c r="AR125" s="25" t="s">
        <v>437</v>
      </c>
      <c r="AT125" s="25" t="s">
        <v>620</v>
      </c>
      <c r="AU125" s="25" t="s">
        <v>91</v>
      </c>
      <c r="AY125" s="25" t="s">
        <v>169</v>
      </c>
      <c r="BE125" s="213">
        <f t="shared" si="4"/>
        <v>0</v>
      </c>
      <c r="BF125" s="213">
        <f t="shared" si="5"/>
        <v>0</v>
      </c>
      <c r="BG125" s="213">
        <f t="shared" si="6"/>
        <v>0</v>
      </c>
      <c r="BH125" s="213">
        <f t="shared" si="7"/>
        <v>0</v>
      </c>
      <c r="BI125" s="213">
        <f t="shared" si="8"/>
        <v>0</v>
      </c>
      <c r="BJ125" s="25" t="s">
        <v>25</v>
      </c>
      <c r="BK125" s="213">
        <f t="shared" si="9"/>
        <v>0</v>
      </c>
      <c r="BL125" s="25" t="s">
        <v>354</v>
      </c>
      <c r="BM125" s="25" t="s">
        <v>3111</v>
      </c>
    </row>
    <row r="126" spans="2:65" s="1" customFormat="1" ht="16.5" customHeight="1">
      <c r="B126" s="42"/>
      <c r="C126" s="202" t="s">
        <v>460</v>
      </c>
      <c r="D126" s="202" t="s">
        <v>172</v>
      </c>
      <c r="E126" s="203" t="s">
        <v>3112</v>
      </c>
      <c r="F126" s="204" t="s">
        <v>3113</v>
      </c>
      <c r="G126" s="205" t="s">
        <v>175</v>
      </c>
      <c r="H126" s="206">
        <v>1</v>
      </c>
      <c r="I126" s="207"/>
      <c r="J126" s="208">
        <f t="shared" si="0"/>
        <v>0</v>
      </c>
      <c r="K126" s="204" t="s">
        <v>24</v>
      </c>
      <c r="L126" s="62"/>
      <c r="M126" s="209" t="s">
        <v>24</v>
      </c>
      <c r="N126" s="210" t="s">
        <v>52</v>
      </c>
      <c r="O126" s="43"/>
      <c r="P126" s="211">
        <f t="shared" si="1"/>
        <v>0</v>
      </c>
      <c r="Q126" s="211">
        <v>0</v>
      </c>
      <c r="R126" s="211">
        <f t="shared" si="2"/>
        <v>0</v>
      </c>
      <c r="S126" s="211">
        <v>0</v>
      </c>
      <c r="T126" s="212">
        <f t="shared" si="3"/>
        <v>0</v>
      </c>
      <c r="AR126" s="25" t="s">
        <v>354</v>
      </c>
      <c r="AT126" s="25" t="s">
        <v>172</v>
      </c>
      <c r="AU126" s="25" t="s">
        <v>91</v>
      </c>
      <c r="AY126" s="25" t="s">
        <v>169</v>
      </c>
      <c r="BE126" s="213">
        <f t="shared" si="4"/>
        <v>0</v>
      </c>
      <c r="BF126" s="213">
        <f t="shared" si="5"/>
        <v>0</v>
      </c>
      <c r="BG126" s="213">
        <f t="shared" si="6"/>
        <v>0</v>
      </c>
      <c r="BH126" s="213">
        <f t="shared" si="7"/>
        <v>0</v>
      </c>
      <c r="BI126" s="213">
        <f t="shared" si="8"/>
        <v>0</v>
      </c>
      <c r="BJ126" s="25" t="s">
        <v>25</v>
      </c>
      <c r="BK126" s="213">
        <f t="shared" si="9"/>
        <v>0</v>
      </c>
      <c r="BL126" s="25" t="s">
        <v>354</v>
      </c>
      <c r="BM126" s="25" t="s">
        <v>3114</v>
      </c>
    </row>
    <row r="127" spans="2:65" s="1" customFormat="1" ht="16.5" customHeight="1">
      <c r="B127" s="42"/>
      <c r="C127" s="245" t="s">
        <v>466</v>
      </c>
      <c r="D127" s="245" t="s">
        <v>620</v>
      </c>
      <c r="E127" s="246" t="s">
        <v>3115</v>
      </c>
      <c r="F127" s="247" t="s">
        <v>3116</v>
      </c>
      <c r="G127" s="248" t="s">
        <v>175</v>
      </c>
      <c r="H127" s="249">
        <v>1</v>
      </c>
      <c r="I127" s="250"/>
      <c r="J127" s="251">
        <f t="shared" si="0"/>
        <v>0</v>
      </c>
      <c r="K127" s="247" t="s">
        <v>24</v>
      </c>
      <c r="L127" s="252"/>
      <c r="M127" s="253" t="s">
        <v>24</v>
      </c>
      <c r="N127" s="254" t="s">
        <v>52</v>
      </c>
      <c r="O127" s="43"/>
      <c r="P127" s="211">
        <f t="shared" si="1"/>
        <v>0</v>
      </c>
      <c r="Q127" s="211">
        <v>0</v>
      </c>
      <c r="R127" s="211">
        <f t="shared" si="2"/>
        <v>0</v>
      </c>
      <c r="S127" s="211">
        <v>0</v>
      </c>
      <c r="T127" s="212">
        <f t="shared" si="3"/>
        <v>0</v>
      </c>
      <c r="AR127" s="25" t="s">
        <v>437</v>
      </c>
      <c r="AT127" s="25" t="s">
        <v>620</v>
      </c>
      <c r="AU127" s="25" t="s">
        <v>91</v>
      </c>
      <c r="AY127" s="25" t="s">
        <v>169</v>
      </c>
      <c r="BE127" s="213">
        <f t="shared" si="4"/>
        <v>0</v>
      </c>
      <c r="BF127" s="213">
        <f t="shared" si="5"/>
        <v>0</v>
      </c>
      <c r="BG127" s="213">
        <f t="shared" si="6"/>
        <v>0</v>
      </c>
      <c r="BH127" s="213">
        <f t="shared" si="7"/>
        <v>0</v>
      </c>
      <c r="BI127" s="213">
        <f t="shared" si="8"/>
        <v>0</v>
      </c>
      <c r="BJ127" s="25" t="s">
        <v>25</v>
      </c>
      <c r="BK127" s="213">
        <f t="shared" si="9"/>
        <v>0</v>
      </c>
      <c r="BL127" s="25" t="s">
        <v>354</v>
      </c>
      <c r="BM127" s="25" t="s">
        <v>3117</v>
      </c>
    </row>
    <row r="128" spans="2:65" s="1" customFormat="1" ht="16.5" customHeight="1">
      <c r="B128" s="42"/>
      <c r="C128" s="202" t="s">
        <v>470</v>
      </c>
      <c r="D128" s="202" t="s">
        <v>172</v>
      </c>
      <c r="E128" s="203" t="s">
        <v>3118</v>
      </c>
      <c r="F128" s="204" t="s">
        <v>3119</v>
      </c>
      <c r="G128" s="205" t="s">
        <v>219</v>
      </c>
      <c r="H128" s="206">
        <v>25</v>
      </c>
      <c r="I128" s="207"/>
      <c r="J128" s="208">
        <f t="shared" si="0"/>
        <v>0</v>
      </c>
      <c r="K128" s="204" t="s">
        <v>24</v>
      </c>
      <c r="L128" s="62"/>
      <c r="M128" s="209" t="s">
        <v>24</v>
      </c>
      <c r="N128" s="210" t="s">
        <v>52</v>
      </c>
      <c r="O128" s="43"/>
      <c r="P128" s="211">
        <f t="shared" si="1"/>
        <v>0</v>
      </c>
      <c r="Q128" s="211">
        <v>0</v>
      </c>
      <c r="R128" s="211">
        <f t="shared" si="2"/>
        <v>0</v>
      </c>
      <c r="S128" s="211">
        <v>0</v>
      </c>
      <c r="T128" s="212">
        <f t="shared" si="3"/>
        <v>0</v>
      </c>
      <c r="AR128" s="25" t="s">
        <v>354</v>
      </c>
      <c r="AT128" s="25" t="s">
        <v>172</v>
      </c>
      <c r="AU128" s="25" t="s">
        <v>91</v>
      </c>
      <c r="AY128" s="25" t="s">
        <v>169</v>
      </c>
      <c r="BE128" s="213">
        <f t="shared" si="4"/>
        <v>0</v>
      </c>
      <c r="BF128" s="213">
        <f t="shared" si="5"/>
        <v>0</v>
      </c>
      <c r="BG128" s="213">
        <f t="shared" si="6"/>
        <v>0</v>
      </c>
      <c r="BH128" s="213">
        <f t="shared" si="7"/>
        <v>0</v>
      </c>
      <c r="BI128" s="213">
        <f t="shared" si="8"/>
        <v>0</v>
      </c>
      <c r="BJ128" s="25" t="s">
        <v>25</v>
      </c>
      <c r="BK128" s="213">
        <f t="shared" si="9"/>
        <v>0</v>
      </c>
      <c r="BL128" s="25" t="s">
        <v>354</v>
      </c>
      <c r="BM128" s="25" t="s">
        <v>3120</v>
      </c>
    </row>
    <row r="129" spans="2:65" s="1" customFormat="1" ht="16.5" customHeight="1">
      <c r="B129" s="42"/>
      <c r="C129" s="245" t="s">
        <v>474</v>
      </c>
      <c r="D129" s="245" t="s">
        <v>620</v>
      </c>
      <c r="E129" s="246" t="s">
        <v>3121</v>
      </c>
      <c r="F129" s="247" t="s">
        <v>3122</v>
      </c>
      <c r="G129" s="248" t="s">
        <v>219</v>
      </c>
      <c r="H129" s="249">
        <v>25</v>
      </c>
      <c r="I129" s="250"/>
      <c r="J129" s="251">
        <f t="shared" si="0"/>
        <v>0</v>
      </c>
      <c r="K129" s="247" t="s">
        <v>24</v>
      </c>
      <c r="L129" s="252"/>
      <c r="M129" s="253" t="s">
        <v>24</v>
      </c>
      <c r="N129" s="254" t="s">
        <v>52</v>
      </c>
      <c r="O129" s="43"/>
      <c r="P129" s="211">
        <f t="shared" si="1"/>
        <v>0</v>
      </c>
      <c r="Q129" s="211">
        <v>0</v>
      </c>
      <c r="R129" s="211">
        <f t="shared" si="2"/>
        <v>0</v>
      </c>
      <c r="S129" s="211">
        <v>0</v>
      </c>
      <c r="T129" s="212">
        <f t="shared" si="3"/>
        <v>0</v>
      </c>
      <c r="AR129" s="25" t="s">
        <v>437</v>
      </c>
      <c r="AT129" s="25" t="s">
        <v>620</v>
      </c>
      <c r="AU129" s="25" t="s">
        <v>91</v>
      </c>
      <c r="AY129" s="25" t="s">
        <v>169</v>
      </c>
      <c r="BE129" s="213">
        <f t="shared" si="4"/>
        <v>0</v>
      </c>
      <c r="BF129" s="213">
        <f t="shared" si="5"/>
        <v>0</v>
      </c>
      <c r="BG129" s="213">
        <f t="shared" si="6"/>
        <v>0</v>
      </c>
      <c r="BH129" s="213">
        <f t="shared" si="7"/>
        <v>0</v>
      </c>
      <c r="BI129" s="213">
        <f t="shared" si="8"/>
        <v>0</v>
      </c>
      <c r="BJ129" s="25" t="s">
        <v>25</v>
      </c>
      <c r="BK129" s="213">
        <f t="shared" si="9"/>
        <v>0</v>
      </c>
      <c r="BL129" s="25" t="s">
        <v>354</v>
      </c>
      <c r="BM129" s="25" t="s">
        <v>3123</v>
      </c>
    </row>
    <row r="130" spans="2:65" s="1" customFormat="1" ht="16.5" customHeight="1">
      <c r="B130" s="42"/>
      <c r="C130" s="202" t="s">
        <v>480</v>
      </c>
      <c r="D130" s="202" t="s">
        <v>172</v>
      </c>
      <c r="E130" s="203" t="s">
        <v>3124</v>
      </c>
      <c r="F130" s="204" t="s">
        <v>3125</v>
      </c>
      <c r="G130" s="205" t="s">
        <v>219</v>
      </c>
      <c r="H130" s="206">
        <v>5</v>
      </c>
      <c r="I130" s="207"/>
      <c r="J130" s="208">
        <f t="shared" si="0"/>
        <v>0</v>
      </c>
      <c r="K130" s="204" t="s">
        <v>24</v>
      </c>
      <c r="L130" s="62"/>
      <c r="M130" s="209" t="s">
        <v>24</v>
      </c>
      <c r="N130" s="210" t="s">
        <v>52</v>
      </c>
      <c r="O130" s="43"/>
      <c r="P130" s="211">
        <f t="shared" si="1"/>
        <v>0</v>
      </c>
      <c r="Q130" s="211">
        <v>0</v>
      </c>
      <c r="R130" s="211">
        <f t="shared" si="2"/>
        <v>0</v>
      </c>
      <c r="S130" s="211">
        <v>0</v>
      </c>
      <c r="T130" s="212">
        <f t="shared" si="3"/>
        <v>0</v>
      </c>
      <c r="AR130" s="25" t="s">
        <v>354</v>
      </c>
      <c r="AT130" s="25" t="s">
        <v>172</v>
      </c>
      <c r="AU130" s="25" t="s">
        <v>91</v>
      </c>
      <c r="AY130" s="25" t="s">
        <v>169</v>
      </c>
      <c r="BE130" s="213">
        <f t="shared" si="4"/>
        <v>0</v>
      </c>
      <c r="BF130" s="213">
        <f t="shared" si="5"/>
        <v>0</v>
      </c>
      <c r="BG130" s="213">
        <f t="shared" si="6"/>
        <v>0</v>
      </c>
      <c r="BH130" s="213">
        <f t="shared" si="7"/>
        <v>0</v>
      </c>
      <c r="BI130" s="213">
        <f t="shared" si="8"/>
        <v>0</v>
      </c>
      <c r="BJ130" s="25" t="s">
        <v>25</v>
      </c>
      <c r="BK130" s="213">
        <f t="shared" si="9"/>
        <v>0</v>
      </c>
      <c r="BL130" s="25" t="s">
        <v>354</v>
      </c>
      <c r="BM130" s="25" t="s">
        <v>3126</v>
      </c>
    </row>
    <row r="131" spans="2:65" s="1" customFormat="1" ht="16.5" customHeight="1">
      <c r="B131" s="42"/>
      <c r="C131" s="245" t="s">
        <v>487</v>
      </c>
      <c r="D131" s="245" t="s">
        <v>620</v>
      </c>
      <c r="E131" s="246" t="s">
        <v>3127</v>
      </c>
      <c r="F131" s="247" t="s">
        <v>3128</v>
      </c>
      <c r="G131" s="248" t="s">
        <v>219</v>
      </c>
      <c r="H131" s="249">
        <v>5</v>
      </c>
      <c r="I131" s="250"/>
      <c r="J131" s="251">
        <f t="shared" si="0"/>
        <v>0</v>
      </c>
      <c r="K131" s="247" t="s">
        <v>24</v>
      </c>
      <c r="L131" s="252"/>
      <c r="M131" s="253" t="s">
        <v>24</v>
      </c>
      <c r="N131" s="254" t="s">
        <v>52</v>
      </c>
      <c r="O131" s="43"/>
      <c r="P131" s="211">
        <f t="shared" si="1"/>
        <v>0</v>
      </c>
      <c r="Q131" s="211">
        <v>0</v>
      </c>
      <c r="R131" s="211">
        <f t="shared" si="2"/>
        <v>0</v>
      </c>
      <c r="S131" s="211">
        <v>0</v>
      </c>
      <c r="T131" s="212">
        <f t="shared" si="3"/>
        <v>0</v>
      </c>
      <c r="AR131" s="25" t="s">
        <v>437</v>
      </c>
      <c r="AT131" s="25" t="s">
        <v>620</v>
      </c>
      <c r="AU131" s="25" t="s">
        <v>91</v>
      </c>
      <c r="AY131" s="25" t="s">
        <v>169</v>
      </c>
      <c r="BE131" s="213">
        <f t="shared" si="4"/>
        <v>0</v>
      </c>
      <c r="BF131" s="213">
        <f t="shared" si="5"/>
        <v>0</v>
      </c>
      <c r="BG131" s="213">
        <f t="shared" si="6"/>
        <v>0</v>
      </c>
      <c r="BH131" s="213">
        <f t="shared" si="7"/>
        <v>0</v>
      </c>
      <c r="BI131" s="213">
        <f t="shared" si="8"/>
        <v>0</v>
      </c>
      <c r="BJ131" s="25" t="s">
        <v>25</v>
      </c>
      <c r="BK131" s="213">
        <f t="shared" si="9"/>
        <v>0</v>
      </c>
      <c r="BL131" s="25" t="s">
        <v>354</v>
      </c>
      <c r="BM131" s="25" t="s">
        <v>3129</v>
      </c>
    </row>
    <row r="132" spans="2:65" s="1" customFormat="1" ht="16.5" customHeight="1">
      <c r="B132" s="42"/>
      <c r="C132" s="202" t="s">
        <v>496</v>
      </c>
      <c r="D132" s="202" t="s">
        <v>172</v>
      </c>
      <c r="E132" s="203" t="s">
        <v>3130</v>
      </c>
      <c r="F132" s="204" t="s">
        <v>3131</v>
      </c>
      <c r="G132" s="205" t="s">
        <v>219</v>
      </c>
      <c r="H132" s="206">
        <v>160</v>
      </c>
      <c r="I132" s="207"/>
      <c r="J132" s="208">
        <f t="shared" si="0"/>
        <v>0</v>
      </c>
      <c r="K132" s="204" t="s">
        <v>24</v>
      </c>
      <c r="L132" s="62"/>
      <c r="M132" s="209" t="s">
        <v>24</v>
      </c>
      <c r="N132" s="210" t="s">
        <v>52</v>
      </c>
      <c r="O132" s="43"/>
      <c r="P132" s="211">
        <f t="shared" si="1"/>
        <v>0</v>
      </c>
      <c r="Q132" s="211">
        <v>0</v>
      </c>
      <c r="R132" s="211">
        <f t="shared" si="2"/>
        <v>0</v>
      </c>
      <c r="S132" s="211">
        <v>0</v>
      </c>
      <c r="T132" s="212">
        <f t="shared" si="3"/>
        <v>0</v>
      </c>
      <c r="AR132" s="25" t="s">
        <v>354</v>
      </c>
      <c r="AT132" s="25" t="s">
        <v>172</v>
      </c>
      <c r="AU132" s="25" t="s">
        <v>91</v>
      </c>
      <c r="AY132" s="25" t="s">
        <v>169</v>
      </c>
      <c r="BE132" s="213">
        <f t="shared" si="4"/>
        <v>0</v>
      </c>
      <c r="BF132" s="213">
        <f t="shared" si="5"/>
        <v>0</v>
      </c>
      <c r="BG132" s="213">
        <f t="shared" si="6"/>
        <v>0</v>
      </c>
      <c r="BH132" s="213">
        <f t="shared" si="7"/>
        <v>0</v>
      </c>
      <c r="BI132" s="213">
        <f t="shared" si="8"/>
        <v>0</v>
      </c>
      <c r="BJ132" s="25" t="s">
        <v>25</v>
      </c>
      <c r="BK132" s="213">
        <f t="shared" si="9"/>
        <v>0</v>
      </c>
      <c r="BL132" s="25" t="s">
        <v>354</v>
      </c>
      <c r="BM132" s="25" t="s">
        <v>3132</v>
      </c>
    </row>
    <row r="133" spans="2:65" s="1" customFormat="1" ht="16.5" customHeight="1">
      <c r="B133" s="42"/>
      <c r="C133" s="245" t="s">
        <v>501</v>
      </c>
      <c r="D133" s="245" t="s">
        <v>620</v>
      </c>
      <c r="E133" s="246" t="s">
        <v>3133</v>
      </c>
      <c r="F133" s="247" t="s">
        <v>3134</v>
      </c>
      <c r="G133" s="248" t="s">
        <v>219</v>
      </c>
      <c r="H133" s="249">
        <v>168</v>
      </c>
      <c r="I133" s="250"/>
      <c r="J133" s="251">
        <f t="shared" si="0"/>
        <v>0</v>
      </c>
      <c r="K133" s="247" t="s">
        <v>24</v>
      </c>
      <c r="L133" s="252"/>
      <c r="M133" s="253" t="s">
        <v>24</v>
      </c>
      <c r="N133" s="254" t="s">
        <v>52</v>
      </c>
      <c r="O133" s="43"/>
      <c r="P133" s="211">
        <f t="shared" si="1"/>
        <v>0</v>
      </c>
      <c r="Q133" s="211">
        <v>0</v>
      </c>
      <c r="R133" s="211">
        <f t="shared" si="2"/>
        <v>0</v>
      </c>
      <c r="S133" s="211">
        <v>0</v>
      </c>
      <c r="T133" s="212">
        <f t="shared" si="3"/>
        <v>0</v>
      </c>
      <c r="AR133" s="25" t="s">
        <v>437</v>
      </c>
      <c r="AT133" s="25" t="s">
        <v>620</v>
      </c>
      <c r="AU133" s="25" t="s">
        <v>91</v>
      </c>
      <c r="AY133" s="25" t="s">
        <v>169</v>
      </c>
      <c r="BE133" s="213">
        <f t="shared" si="4"/>
        <v>0</v>
      </c>
      <c r="BF133" s="213">
        <f t="shared" si="5"/>
        <v>0</v>
      </c>
      <c r="BG133" s="213">
        <f t="shared" si="6"/>
        <v>0</v>
      </c>
      <c r="BH133" s="213">
        <f t="shared" si="7"/>
        <v>0</v>
      </c>
      <c r="BI133" s="213">
        <f t="shared" si="8"/>
        <v>0</v>
      </c>
      <c r="BJ133" s="25" t="s">
        <v>25</v>
      </c>
      <c r="BK133" s="213">
        <f t="shared" si="9"/>
        <v>0</v>
      </c>
      <c r="BL133" s="25" t="s">
        <v>354</v>
      </c>
      <c r="BM133" s="25" t="s">
        <v>3135</v>
      </c>
    </row>
    <row r="134" spans="2:51" s="12" customFormat="1" ht="13.5">
      <c r="B134" s="222"/>
      <c r="C134" s="223"/>
      <c r="D134" s="214" t="s">
        <v>276</v>
      </c>
      <c r="E134" s="223"/>
      <c r="F134" s="225" t="s">
        <v>3136</v>
      </c>
      <c r="G134" s="223"/>
      <c r="H134" s="226">
        <v>168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276</v>
      </c>
      <c r="AU134" s="232" t="s">
        <v>91</v>
      </c>
      <c r="AV134" s="12" t="s">
        <v>91</v>
      </c>
      <c r="AW134" s="12" t="s">
        <v>6</v>
      </c>
      <c r="AX134" s="12" t="s">
        <v>25</v>
      </c>
      <c r="AY134" s="232" t="s">
        <v>169</v>
      </c>
    </row>
    <row r="135" spans="2:65" s="1" customFormat="1" ht="16.5" customHeight="1">
      <c r="B135" s="42"/>
      <c r="C135" s="245" t="s">
        <v>506</v>
      </c>
      <c r="D135" s="245" t="s">
        <v>620</v>
      </c>
      <c r="E135" s="246" t="s">
        <v>3137</v>
      </c>
      <c r="F135" s="247" t="s">
        <v>3138</v>
      </c>
      <c r="G135" s="248" t="s">
        <v>175</v>
      </c>
      <c r="H135" s="249">
        <v>100</v>
      </c>
      <c r="I135" s="250"/>
      <c r="J135" s="251">
        <f aca="true" t="shared" si="10" ref="J135:J157">ROUND(I135*H135,2)</f>
        <v>0</v>
      </c>
      <c r="K135" s="247" t="s">
        <v>24</v>
      </c>
      <c r="L135" s="252"/>
      <c r="M135" s="253" t="s">
        <v>24</v>
      </c>
      <c r="N135" s="254" t="s">
        <v>52</v>
      </c>
      <c r="O135" s="43"/>
      <c r="P135" s="211">
        <f aca="true" t="shared" si="11" ref="P135:P157">O135*H135</f>
        <v>0</v>
      </c>
      <c r="Q135" s="211">
        <v>0</v>
      </c>
      <c r="R135" s="211">
        <f aca="true" t="shared" si="12" ref="R135:R157">Q135*H135</f>
        <v>0</v>
      </c>
      <c r="S135" s="211">
        <v>0</v>
      </c>
      <c r="T135" s="212">
        <f aca="true" t="shared" si="13" ref="T135:T157">S135*H135</f>
        <v>0</v>
      </c>
      <c r="AR135" s="25" t="s">
        <v>437</v>
      </c>
      <c r="AT135" s="25" t="s">
        <v>620</v>
      </c>
      <c r="AU135" s="25" t="s">
        <v>91</v>
      </c>
      <c r="AY135" s="25" t="s">
        <v>169</v>
      </c>
      <c r="BE135" s="213">
        <f aca="true" t="shared" si="14" ref="BE135:BE157">IF(N135="základní",J135,0)</f>
        <v>0</v>
      </c>
      <c r="BF135" s="213">
        <f aca="true" t="shared" si="15" ref="BF135:BF157">IF(N135="snížená",J135,0)</f>
        <v>0</v>
      </c>
      <c r="BG135" s="213">
        <f aca="true" t="shared" si="16" ref="BG135:BG157">IF(N135="zákl. přenesená",J135,0)</f>
        <v>0</v>
      </c>
      <c r="BH135" s="213">
        <f aca="true" t="shared" si="17" ref="BH135:BH157">IF(N135="sníž. přenesená",J135,0)</f>
        <v>0</v>
      </c>
      <c r="BI135" s="213">
        <f aca="true" t="shared" si="18" ref="BI135:BI157">IF(N135="nulová",J135,0)</f>
        <v>0</v>
      </c>
      <c r="BJ135" s="25" t="s">
        <v>25</v>
      </c>
      <c r="BK135" s="213">
        <f aca="true" t="shared" si="19" ref="BK135:BK157">ROUND(I135*H135,2)</f>
        <v>0</v>
      </c>
      <c r="BL135" s="25" t="s">
        <v>354</v>
      </c>
      <c r="BM135" s="25" t="s">
        <v>3139</v>
      </c>
    </row>
    <row r="136" spans="2:65" s="1" customFormat="1" ht="16.5" customHeight="1">
      <c r="B136" s="42"/>
      <c r="C136" s="245" t="s">
        <v>512</v>
      </c>
      <c r="D136" s="245" t="s">
        <v>620</v>
      </c>
      <c r="E136" s="246" t="s">
        <v>3140</v>
      </c>
      <c r="F136" s="247" t="s">
        <v>3141</v>
      </c>
      <c r="G136" s="248" t="s">
        <v>175</v>
      </c>
      <c r="H136" s="249">
        <v>30</v>
      </c>
      <c r="I136" s="250"/>
      <c r="J136" s="251">
        <f t="shared" si="10"/>
        <v>0</v>
      </c>
      <c r="K136" s="247" t="s">
        <v>24</v>
      </c>
      <c r="L136" s="252"/>
      <c r="M136" s="253" t="s">
        <v>24</v>
      </c>
      <c r="N136" s="254" t="s">
        <v>52</v>
      </c>
      <c r="O136" s="43"/>
      <c r="P136" s="211">
        <f t="shared" si="11"/>
        <v>0</v>
      </c>
      <c r="Q136" s="211">
        <v>0</v>
      </c>
      <c r="R136" s="211">
        <f t="shared" si="12"/>
        <v>0</v>
      </c>
      <c r="S136" s="211">
        <v>0</v>
      </c>
      <c r="T136" s="212">
        <f t="shared" si="13"/>
        <v>0</v>
      </c>
      <c r="AR136" s="25" t="s">
        <v>437</v>
      </c>
      <c r="AT136" s="25" t="s">
        <v>620</v>
      </c>
      <c r="AU136" s="25" t="s">
        <v>91</v>
      </c>
      <c r="AY136" s="25" t="s">
        <v>169</v>
      </c>
      <c r="BE136" s="213">
        <f t="shared" si="14"/>
        <v>0</v>
      </c>
      <c r="BF136" s="213">
        <f t="shared" si="15"/>
        <v>0</v>
      </c>
      <c r="BG136" s="213">
        <f t="shared" si="16"/>
        <v>0</v>
      </c>
      <c r="BH136" s="213">
        <f t="shared" si="17"/>
        <v>0</v>
      </c>
      <c r="BI136" s="213">
        <f t="shared" si="18"/>
        <v>0</v>
      </c>
      <c r="BJ136" s="25" t="s">
        <v>25</v>
      </c>
      <c r="BK136" s="213">
        <f t="shared" si="19"/>
        <v>0</v>
      </c>
      <c r="BL136" s="25" t="s">
        <v>354</v>
      </c>
      <c r="BM136" s="25" t="s">
        <v>3142</v>
      </c>
    </row>
    <row r="137" spans="2:65" s="1" customFormat="1" ht="16.5" customHeight="1">
      <c r="B137" s="42"/>
      <c r="C137" s="245" t="s">
        <v>519</v>
      </c>
      <c r="D137" s="245" t="s">
        <v>620</v>
      </c>
      <c r="E137" s="246" t="s">
        <v>3143</v>
      </c>
      <c r="F137" s="247" t="s">
        <v>3144</v>
      </c>
      <c r="G137" s="248" t="s">
        <v>175</v>
      </c>
      <c r="H137" s="249">
        <v>12</v>
      </c>
      <c r="I137" s="250"/>
      <c r="J137" s="251">
        <f t="shared" si="10"/>
        <v>0</v>
      </c>
      <c r="K137" s="247" t="s">
        <v>24</v>
      </c>
      <c r="L137" s="252"/>
      <c r="M137" s="253" t="s">
        <v>24</v>
      </c>
      <c r="N137" s="254" t="s">
        <v>52</v>
      </c>
      <c r="O137" s="43"/>
      <c r="P137" s="211">
        <f t="shared" si="11"/>
        <v>0</v>
      </c>
      <c r="Q137" s="211">
        <v>0</v>
      </c>
      <c r="R137" s="211">
        <f t="shared" si="12"/>
        <v>0</v>
      </c>
      <c r="S137" s="211">
        <v>0</v>
      </c>
      <c r="T137" s="212">
        <f t="shared" si="13"/>
        <v>0</v>
      </c>
      <c r="AR137" s="25" t="s">
        <v>437</v>
      </c>
      <c r="AT137" s="25" t="s">
        <v>620</v>
      </c>
      <c r="AU137" s="25" t="s">
        <v>91</v>
      </c>
      <c r="AY137" s="25" t="s">
        <v>169</v>
      </c>
      <c r="BE137" s="213">
        <f t="shared" si="14"/>
        <v>0</v>
      </c>
      <c r="BF137" s="213">
        <f t="shared" si="15"/>
        <v>0</v>
      </c>
      <c r="BG137" s="213">
        <f t="shared" si="16"/>
        <v>0</v>
      </c>
      <c r="BH137" s="213">
        <f t="shared" si="17"/>
        <v>0</v>
      </c>
      <c r="BI137" s="213">
        <f t="shared" si="18"/>
        <v>0</v>
      </c>
      <c r="BJ137" s="25" t="s">
        <v>25</v>
      </c>
      <c r="BK137" s="213">
        <f t="shared" si="19"/>
        <v>0</v>
      </c>
      <c r="BL137" s="25" t="s">
        <v>354</v>
      </c>
      <c r="BM137" s="25" t="s">
        <v>3145</v>
      </c>
    </row>
    <row r="138" spans="2:65" s="1" customFormat="1" ht="16.5" customHeight="1">
      <c r="B138" s="42"/>
      <c r="C138" s="202" t="s">
        <v>529</v>
      </c>
      <c r="D138" s="202" t="s">
        <v>172</v>
      </c>
      <c r="E138" s="203" t="s">
        <v>3146</v>
      </c>
      <c r="F138" s="204" t="s">
        <v>3147</v>
      </c>
      <c r="G138" s="205" t="s">
        <v>175</v>
      </c>
      <c r="H138" s="206">
        <v>45</v>
      </c>
      <c r="I138" s="207"/>
      <c r="J138" s="208">
        <f t="shared" si="10"/>
        <v>0</v>
      </c>
      <c r="K138" s="204" t="s">
        <v>24</v>
      </c>
      <c r="L138" s="62"/>
      <c r="M138" s="209" t="s">
        <v>24</v>
      </c>
      <c r="N138" s="210" t="s">
        <v>52</v>
      </c>
      <c r="O138" s="43"/>
      <c r="P138" s="211">
        <f t="shared" si="11"/>
        <v>0</v>
      </c>
      <c r="Q138" s="211">
        <v>0</v>
      </c>
      <c r="R138" s="211">
        <f t="shared" si="12"/>
        <v>0</v>
      </c>
      <c r="S138" s="211">
        <v>0</v>
      </c>
      <c r="T138" s="212">
        <f t="shared" si="13"/>
        <v>0</v>
      </c>
      <c r="AR138" s="25" t="s">
        <v>354</v>
      </c>
      <c r="AT138" s="25" t="s">
        <v>172</v>
      </c>
      <c r="AU138" s="25" t="s">
        <v>91</v>
      </c>
      <c r="AY138" s="25" t="s">
        <v>169</v>
      </c>
      <c r="BE138" s="213">
        <f t="shared" si="14"/>
        <v>0</v>
      </c>
      <c r="BF138" s="213">
        <f t="shared" si="15"/>
        <v>0</v>
      </c>
      <c r="BG138" s="213">
        <f t="shared" si="16"/>
        <v>0</v>
      </c>
      <c r="BH138" s="213">
        <f t="shared" si="17"/>
        <v>0</v>
      </c>
      <c r="BI138" s="213">
        <f t="shared" si="18"/>
        <v>0</v>
      </c>
      <c r="BJ138" s="25" t="s">
        <v>25</v>
      </c>
      <c r="BK138" s="213">
        <f t="shared" si="19"/>
        <v>0</v>
      </c>
      <c r="BL138" s="25" t="s">
        <v>354</v>
      </c>
      <c r="BM138" s="25" t="s">
        <v>3148</v>
      </c>
    </row>
    <row r="139" spans="2:65" s="1" customFormat="1" ht="16.5" customHeight="1">
      <c r="B139" s="42"/>
      <c r="C139" s="245" t="s">
        <v>534</v>
      </c>
      <c r="D139" s="245" t="s">
        <v>620</v>
      </c>
      <c r="E139" s="246" t="s">
        <v>3149</v>
      </c>
      <c r="F139" s="247" t="s">
        <v>3150</v>
      </c>
      <c r="G139" s="248" t="s">
        <v>175</v>
      </c>
      <c r="H139" s="249">
        <v>45</v>
      </c>
      <c r="I139" s="250"/>
      <c r="J139" s="251">
        <f t="shared" si="10"/>
        <v>0</v>
      </c>
      <c r="K139" s="247" t="s">
        <v>24</v>
      </c>
      <c r="L139" s="252"/>
      <c r="M139" s="253" t="s">
        <v>24</v>
      </c>
      <c r="N139" s="254" t="s">
        <v>52</v>
      </c>
      <c r="O139" s="43"/>
      <c r="P139" s="211">
        <f t="shared" si="11"/>
        <v>0</v>
      </c>
      <c r="Q139" s="211">
        <v>0</v>
      </c>
      <c r="R139" s="211">
        <f t="shared" si="12"/>
        <v>0</v>
      </c>
      <c r="S139" s="211">
        <v>0</v>
      </c>
      <c r="T139" s="212">
        <f t="shared" si="13"/>
        <v>0</v>
      </c>
      <c r="AR139" s="25" t="s">
        <v>437</v>
      </c>
      <c r="AT139" s="25" t="s">
        <v>620</v>
      </c>
      <c r="AU139" s="25" t="s">
        <v>91</v>
      </c>
      <c r="AY139" s="25" t="s">
        <v>169</v>
      </c>
      <c r="BE139" s="213">
        <f t="shared" si="14"/>
        <v>0</v>
      </c>
      <c r="BF139" s="213">
        <f t="shared" si="15"/>
        <v>0</v>
      </c>
      <c r="BG139" s="213">
        <f t="shared" si="16"/>
        <v>0</v>
      </c>
      <c r="BH139" s="213">
        <f t="shared" si="17"/>
        <v>0</v>
      </c>
      <c r="BI139" s="213">
        <f t="shared" si="18"/>
        <v>0</v>
      </c>
      <c r="BJ139" s="25" t="s">
        <v>25</v>
      </c>
      <c r="BK139" s="213">
        <f t="shared" si="19"/>
        <v>0</v>
      </c>
      <c r="BL139" s="25" t="s">
        <v>354</v>
      </c>
      <c r="BM139" s="25" t="s">
        <v>3151</v>
      </c>
    </row>
    <row r="140" spans="2:65" s="1" customFormat="1" ht="16.5" customHeight="1">
      <c r="B140" s="42"/>
      <c r="C140" s="202" t="s">
        <v>542</v>
      </c>
      <c r="D140" s="202" t="s">
        <v>172</v>
      </c>
      <c r="E140" s="203" t="s">
        <v>3146</v>
      </c>
      <c r="F140" s="204" t="s">
        <v>3147</v>
      </c>
      <c r="G140" s="205" t="s">
        <v>175</v>
      </c>
      <c r="H140" s="206">
        <v>6</v>
      </c>
      <c r="I140" s="207"/>
      <c r="J140" s="208">
        <f t="shared" si="10"/>
        <v>0</v>
      </c>
      <c r="K140" s="204" t="s">
        <v>24</v>
      </c>
      <c r="L140" s="62"/>
      <c r="M140" s="209" t="s">
        <v>24</v>
      </c>
      <c r="N140" s="210" t="s">
        <v>52</v>
      </c>
      <c r="O140" s="43"/>
      <c r="P140" s="211">
        <f t="shared" si="11"/>
        <v>0</v>
      </c>
      <c r="Q140" s="211">
        <v>0</v>
      </c>
      <c r="R140" s="211">
        <f t="shared" si="12"/>
        <v>0</v>
      </c>
      <c r="S140" s="211">
        <v>0</v>
      </c>
      <c r="T140" s="212">
        <f t="shared" si="13"/>
        <v>0</v>
      </c>
      <c r="AR140" s="25" t="s">
        <v>354</v>
      </c>
      <c r="AT140" s="25" t="s">
        <v>172</v>
      </c>
      <c r="AU140" s="25" t="s">
        <v>91</v>
      </c>
      <c r="AY140" s="25" t="s">
        <v>169</v>
      </c>
      <c r="BE140" s="213">
        <f t="shared" si="14"/>
        <v>0</v>
      </c>
      <c r="BF140" s="213">
        <f t="shared" si="15"/>
        <v>0</v>
      </c>
      <c r="BG140" s="213">
        <f t="shared" si="16"/>
        <v>0</v>
      </c>
      <c r="BH140" s="213">
        <f t="shared" si="17"/>
        <v>0</v>
      </c>
      <c r="BI140" s="213">
        <f t="shared" si="18"/>
        <v>0</v>
      </c>
      <c r="BJ140" s="25" t="s">
        <v>25</v>
      </c>
      <c r="BK140" s="213">
        <f t="shared" si="19"/>
        <v>0</v>
      </c>
      <c r="BL140" s="25" t="s">
        <v>354</v>
      </c>
      <c r="BM140" s="25" t="s">
        <v>3152</v>
      </c>
    </row>
    <row r="141" spans="2:65" s="1" customFormat="1" ht="16.5" customHeight="1">
      <c r="B141" s="42"/>
      <c r="C141" s="245" t="s">
        <v>550</v>
      </c>
      <c r="D141" s="245" t="s">
        <v>620</v>
      </c>
      <c r="E141" s="246" t="s">
        <v>3153</v>
      </c>
      <c r="F141" s="247" t="s">
        <v>3154</v>
      </c>
      <c r="G141" s="248" t="s">
        <v>175</v>
      </c>
      <c r="H141" s="249">
        <v>4</v>
      </c>
      <c r="I141" s="250"/>
      <c r="J141" s="251">
        <f t="shared" si="10"/>
        <v>0</v>
      </c>
      <c r="K141" s="247" t="s">
        <v>24</v>
      </c>
      <c r="L141" s="252"/>
      <c r="M141" s="253" t="s">
        <v>24</v>
      </c>
      <c r="N141" s="254" t="s">
        <v>52</v>
      </c>
      <c r="O141" s="43"/>
      <c r="P141" s="211">
        <f t="shared" si="11"/>
        <v>0</v>
      </c>
      <c r="Q141" s="211">
        <v>0</v>
      </c>
      <c r="R141" s="211">
        <f t="shared" si="12"/>
        <v>0</v>
      </c>
      <c r="S141" s="211">
        <v>0</v>
      </c>
      <c r="T141" s="212">
        <f t="shared" si="13"/>
        <v>0</v>
      </c>
      <c r="AR141" s="25" t="s">
        <v>437</v>
      </c>
      <c r="AT141" s="25" t="s">
        <v>620</v>
      </c>
      <c r="AU141" s="25" t="s">
        <v>91</v>
      </c>
      <c r="AY141" s="25" t="s">
        <v>169</v>
      </c>
      <c r="BE141" s="213">
        <f t="shared" si="14"/>
        <v>0</v>
      </c>
      <c r="BF141" s="213">
        <f t="shared" si="15"/>
        <v>0</v>
      </c>
      <c r="BG141" s="213">
        <f t="shared" si="16"/>
        <v>0</v>
      </c>
      <c r="BH141" s="213">
        <f t="shared" si="17"/>
        <v>0</v>
      </c>
      <c r="BI141" s="213">
        <f t="shared" si="18"/>
        <v>0</v>
      </c>
      <c r="BJ141" s="25" t="s">
        <v>25</v>
      </c>
      <c r="BK141" s="213">
        <f t="shared" si="19"/>
        <v>0</v>
      </c>
      <c r="BL141" s="25" t="s">
        <v>354</v>
      </c>
      <c r="BM141" s="25" t="s">
        <v>3155</v>
      </c>
    </row>
    <row r="142" spans="2:65" s="1" customFormat="1" ht="16.5" customHeight="1">
      <c r="B142" s="42"/>
      <c r="C142" s="245" t="s">
        <v>555</v>
      </c>
      <c r="D142" s="245" t="s">
        <v>620</v>
      </c>
      <c r="E142" s="246" t="s">
        <v>3156</v>
      </c>
      <c r="F142" s="247" t="s">
        <v>3157</v>
      </c>
      <c r="G142" s="248" t="s">
        <v>175</v>
      </c>
      <c r="H142" s="249">
        <v>2</v>
      </c>
      <c r="I142" s="250"/>
      <c r="J142" s="251">
        <f t="shared" si="10"/>
        <v>0</v>
      </c>
      <c r="K142" s="247" t="s">
        <v>24</v>
      </c>
      <c r="L142" s="252"/>
      <c r="M142" s="253" t="s">
        <v>24</v>
      </c>
      <c r="N142" s="254" t="s">
        <v>52</v>
      </c>
      <c r="O142" s="43"/>
      <c r="P142" s="211">
        <f t="shared" si="11"/>
        <v>0</v>
      </c>
      <c r="Q142" s="211">
        <v>0</v>
      </c>
      <c r="R142" s="211">
        <f t="shared" si="12"/>
        <v>0</v>
      </c>
      <c r="S142" s="211">
        <v>0</v>
      </c>
      <c r="T142" s="212">
        <f t="shared" si="13"/>
        <v>0</v>
      </c>
      <c r="AR142" s="25" t="s">
        <v>437</v>
      </c>
      <c r="AT142" s="25" t="s">
        <v>620</v>
      </c>
      <c r="AU142" s="25" t="s">
        <v>91</v>
      </c>
      <c r="AY142" s="25" t="s">
        <v>169</v>
      </c>
      <c r="BE142" s="213">
        <f t="shared" si="14"/>
        <v>0</v>
      </c>
      <c r="BF142" s="213">
        <f t="shared" si="15"/>
        <v>0</v>
      </c>
      <c r="BG142" s="213">
        <f t="shared" si="16"/>
        <v>0</v>
      </c>
      <c r="BH142" s="213">
        <f t="shared" si="17"/>
        <v>0</v>
      </c>
      <c r="BI142" s="213">
        <f t="shared" si="18"/>
        <v>0</v>
      </c>
      <c r="BJ142" s="25" t="s">
        <v>25</v>
      </c>
      <c r="BK142" s="213">
        <f t="shared" si="19"/>
        <v>0</v>
      </c>
      <c r="BL142" s="25" t="s">
        <v>354</v>
      </c>
      <c r="BM142" s="25" t="s">
        <v>3158</v>
      </c>
    </row>
    <row r="143" spans="2:65" s="1" customFormat="1" ht="16.5" customHeight="1">
      <c r="B143" s="42"/>
      <c r="C143" s="202" t="s">
        <v>820</v>
      </c>
      <c r="D143" s="202" t="s">
        <v>172</v>
      </c>
      <c r="E143" s="203" t="s">
        <v>3146</v>
      </c>
      <c r="F143" s="204" t="s">
        <v>3147</v>
      </c>
      <c r="G143" s="205" t="s">
        <v>175</v>
      </c>
      <c r="H143" s="206">
        <v>2</v>
      </c>
      <c r="I143" s="207"/>
      <c r="J143" s="208">
        <f t="shared" si="10"/>
        <v>0</v>
      </c>
      <c r="K143" s="204" t="s">
        <v>24</v>
      </c>
      <c r="L143" s="62"/>
      <c r="M143" s="209" t="s">
        <v>24</v>
      </c>
      <c r="N143" s="210" t="s">
        <v>52</v>
      </c>
      <c r="O143" s="43"/>
      <c r="P143" s="211">
        <f t="shared" si="11"/>
        <v>0</v>
      </c>
      <c r="Q143" s="211">
        <v>0</v>
      </c>
      <c r="R143" s="211">
        <f t="shared" si="12"/>
        <v>0</v>
      </c>
      <c r="S143" s="211">
        <v>0</v>
      </c>
      <c r="T143" s="212">
        <f t="shared" si="13"/>
        <v>0</v>
      </c>
      <c r="AR143" s="25" t="s">
        <v>354</v>
      </c>
      <c r="AT143" s="25" t="s">
        <v>172</v>
      </c>
      <c r="AU143" s="25" t="s">
        <v>91</v>
      </c>
      <c r="AY143" s="25" t="s">
        <v>169</v>
      </c>
      <c r="BE143" s="213">
        <f t="shared" si="14"/>
        <v>0</v>
      </c>
      <c r="BF143" s="213">
        <f t="shared" si="15"/>
        <v>0</v>
      </c>
      <c r="BG143" s="213">
        <f t="shared" si="16"/>
        <v>0</v>
      </c>
      <c r="BH143" s="213">
        <f t="shared" si="17"/>
        <v>0</v>
      </c>
      <c r="BI143" s="213">
        <f t="shared" si="18"/>
        <v>0</v>
      </c>
      <c r="BJ143" s="25" t="s">
        <v>25</v>
      </c>
      <c r="BK143" s="213">
        <f t="shared" si="19"/>
        <v>0</v>
      </c>
      <c r="BL143" s="25" t="s">
        <v>354</v>
      </c>
      <c r="BM143" s="25" t="s">
        <v>3159</v>
      </c>
    </row>
    <row r="144" spans="2:65" s="1" customFormat="1" ht="16.5" customHeight="1">
      <c r="B144" s="42"/>
      <c r="C144" s="245" t="s">
        <v>825</v>
      </c>
      <c r="D144" s="245" t="s">
        <v>620</v>
      </c>
      <c r="E144" s="246" t="s">
        <v>3160</v>
      </c>
      <c r="F144" s="247" t="s">
        <v>3161</v>
      </c>
      <c r="G144" s="248" t="s">
        <v>175</v>
      </c>
      <c r="H144" s="249">
        <v>2</v>
      </c>
      <c r="I144" s="250"/>
      <c r="J144" s="251">
        <f t="shared" si="10"/>
        <v>0</v>
      </c>
      <c r="K144" s="247" t="s">
        <v>24</v>
      </c>
      <c r="L144" s="252"/>
      <c r="M144" s="253" t="s">
        <v>24</v>
      </c>
      <c r="N144" s="254" t="s">
        <v>52</v>
      </c>
      <c r="O144" s="43"/>
      <c r="P144" s="211">
        <f t="shared" si="11"/>
        <v>0</v>
      </c>
      <c r="Q144" s="211">
        <v>0</v>
      </c>
      <c r="R144" s="211">
        <f t="shared" si="12"/>
        <v>0</v>
      </c>
      <c r="S144" s="211">
        <v>0</v>
      </c>
      <c r="T144" s="212">
        <f t="shared" si="13"/>
        <v>0</v>
      </c>
      <c r="AR144" s="25" t="s">
        <v>437</v>
      </c>
      <c r="AT144" s="25" t="s">
        <v>620</v>
      </c>
      <c r="AU144" s="25" t="s">
        <v>91</v>
      </c>
      <c r="AY144" s="25" t="s">
        <v>169</v>
      </c>
      <c r="BE144" s="213">
        <f t="shared" si="14"/>
        <v>0</v>
      </c>
      <c r="BF144" s="213">
        <f t="shared" si="15"/>
        <v>0</v>
      </c>
      <c r="BG144" s="213">
        <f t="shared" si="16"/>
        <v>0</v>
      </c>
      <c r="BH144" s="213">
        <f t="shared" si="17"/>
        <v>0</v>
      </c>
      <c r="BI144" s="213">
        <f t="shared" si="18"/>
        <v>0</v>
      </c>
      <c r="BJ144" s="25" t="s">
        <v>25</v>
      </c>
      <c r="BK144" s="213">
        <f t="shared" si="19"/>
        <v>0</v>
      </c>
      <c r="BL144" s="25" t="s">
        <v>354</v>
      </c>
      <c r="BM144" s="25" t="s">
        <v>3162</v>
      </c>
    </row>
    <row r="145" spans="2:65" s="1" customFormat="1" ht="16.5" customHeight="1">
      <c r="B145" s="42"/>
      <c r="C145" s="202" t="s">
        <v>830</v>
      </c>
      <c r="D145" s="202" t="s">
        <v>172</v>
      </c>
      <c r="E145" s="203" t="s">
        <v>3163</v>
      </c>
      <c r="F145" s="204" t="s">
        <v>3164</v>
      </c>
      <c r="G145" s="205" t="s">
        <v>175</v>
      </c>
      <c r="H145" s="206">
        <v>6</v>
      </c>
      <c r="I145" s="207"/>
      <c r="J145" s="208">
        <f t="shared" si="10"/>
        <v>0</v>
      </c>
      <c r="K145" s="204" t="s">
        <v>24</v>
      </c>
      <c r="L145" s="62"/>
      <c r="M145" s="209" t="s">
        <v>24</v>
      </c>
      <c r="N145" s="210" t="s">
        <v>52</v>
      </c>
      <c r="O145" s="43"/>
      <c r="P145" s="211">
        <f t="shared" si="11"/>
        <v>0</v>
      </c>
      <c r="Q145" s="211">
        <v>0</v>
      </c>
      <c r="R145" s="211">
        <f t="shared" si="12"/>
        <v>0</v>
      </c>
      <c r="S145" s="211">
        <v>0</v>
      </c>
      <c r="T145" s="212">
        <f t="shared" si="13"/>
        <v>0</v>
      </c>
      <c r="AR145" s="25" t="s">
        <v>354</v>
      </c>
      <c r="AT145" s="25" t="s">
        <v>172</v>
      </c>
      <c r="AU145" s="25" t="s">
        <v>91</v>
      </c>
      <c r="AY145" s="25" t="s">
        <v>169</v>
      </c>
      <c r="BE145" s="213">
        <f t="shared" si="14"/>
        <v>0</v>
      </c>
      <c r="BF145" s="213">
        <f t="shared" si="15"/>
        <v>0</v>
      </c>
      <c r="BG145" s="213">
        <f t="shared" si="16"/>
        <v>0</v>
      </c>
      <c r="BH145" s="213">
        <f t="shared" si="17"/>
        <v>0</v>
      </c>
      <c r="BI145" s="213">
        <f t="shared" si="18"/>
        <v>0</v>
      </c>
      <c r="BJ145" s="25" t="s">
        <v>25</v>
      </c>
      <c r="BK145" s="213">
        <f t="shared" si="19"/>
        <v>0</v>
      </c>
      <c r="BL145" s="25" t="s">
        <v>354</v>
      </c>
      <c r="BM145" s="25" t="s">
        <v>3165</v>
      </c>
    </row>
    <row r="146" spans="2:65" s="1" customFormat="1" ht="16.5" customHeight="1">
      <c r="B146" s="42"/>
      <c r="C146" s="245" t="s">
        <v>834</v>
      </c>
      <c r="D146" s="245" t="s">
        <v>620</v>
      </c>
      <c r="E146" s="246" t="s">
        <v>3166</v>
      </c>
      <c r="F146" s="247" t="s">
        <v>3167</v>
      </c>
      <c r="G146" s="248" t="s">
        <v>175</v>
      </c>
      <c r="H146" s="249">
        <v>6</v>
      </c>
      <c r="I146" s="250"/>
      <c r="J146" s="251">
        <f t="shared" si="10"/>
        <v>0</v>
      </c>
      <c r="K146" s="247" t="s">
        <v>24</v>
      </c>
      <c r="L146" s="252"/>
      <c r="M146" s="253" t="s">
        <v>24</v>
      </c>
      <c r="N146" s="254" t="s">
        <v>52</v>
      </c>
      <c r="O146" s="43"/>
      <c r="P146" s="211">
        <f t="shared" si="11"/>
        <v>0</v>
      </c>
      <c r="Q146" s="211">
        <v>0</v>
      </c>
      <c r="R146" s="211">
        <f t="shared" si="12"/>
        <v>0</v>
      </c>
      <c r="S146" s="211">
        <v>0</v>
      </c>
      <c r="T146" s="212">
        <f t="shared" si="13"/>
        <v>0</v>
      </c>
      <c r="AR146" s="25" t="s">
        <v>437</v>
      </c>
      <c r="AT146" s="25" t="s">
        <v>620</v>
      </c>
      <c r="AU146" s="25" t="s">
        <v>91</v>
      </c>
      <c r="AY146" s="25" t="s">
        <v>169</v>
      </c>
      <c r="BE146" s="213">
        <f t="shared" si="14"/>
        <v>0</v>
      </c>
      <c r="BF146" s="213">
        <f t="shared" si="15"/>
        <v>0</v>
      </c>
      <c r="BG146" s="213">
        <f t="shared" si="16"/>
        <v>0</v>
      </c>
      <c r="BH146" s="213">
        <f t="shared" si="17"/>
        <v>0</v>
      </c>
      <c r="BI146" s="213">
        <f t="shared" si="18"/>
        <v>0</v>
      </c>
      <c r="BJ146" s="25" t="s">
        <v>25</v>
      </c>
      <c r="BK146" s="213">
        <f t="shared" si="19"/>
        <v>0</v>
      </c>
      <c r="BL146" s="25" t="s">
        <v>354</v>
      </c>
      <c r="BM146" s="25" t="s">
        <v>3168</v>
      </c>
    </row>
    <row r="147" spans="2:65" s="1" customFormat="1" ht="16.5" customHeight="1">
      <c r="B147" s="42"/>
      <c r="C147" s="202" t="s">
        <v>839</v>
      </c>
      <c r="D147" s="202" t="s">
        <v>172</v>
      </c>
      <c r="E147" s="203" t="s">
        <v>3169</v>
      </c>
      <c r="F147" s="204" t="s">
        <v>3170</v>
      </c>
      <c r="G147" s="205" t="s">
        <v>175</v>
      </c>
      <c r="H147" s="206">
        <v>6</v>
      </c>
      <c r="I147" s="207"/>
      <c r="J147" s="208">
        <f t="shared" si="10"/>
        <v>0</v>
      </c>
      <c r="K147" s="204" t="s">
        <v>24</v>
      </c>
      <c r="L147" s="62"/>
      <c r="M147" s="209" t="s">
        <v>24</v>
      </c>
      <c r="N147" s="210" t="s">
        <v>52</v>
      </c>
      <c r="O147" s="43"/>
      <c r="P147" s="211">
        <f t="shared" si="11"/>
        <v>0</v>
      </c>
      <c r="Q147" s="211">
        <v>0</v>
      </c>
      <c r="R147" s="211">
        <f t="shared" si="12"/>
        <v>0</v>
      </c>
      <c r="S147" s="211">
        <v>0</v>
      </c>
      <c r="T147" s="212">
        <f t="shared" si="13"/>
        <v>0</v>
      </c>
      <c r="AR147" s="25" t="s">
        <v>354</v>
      </c>
      <c r="AT147" s="25" t="s">
        <v>172</v>
      </c>
      <c r="AU147" s="25" t="s">
        <v>91</v>
      </c>
      <c r="AY147" s="25" t="s">
        <v>169</v>
      </c>
      <c r="BE147" s="213">
        <f t="shared" si="14"/>
        <v>0</v>
      </c>
      <c r="BF147" s="213">
        <f t="shared" si="15"/>
        <v>0</v>
      </c>
      <c r="BG147" s="213">
        <f t="shared" si="16"/>
        <v>0</v>
      </c>
      <c r="BH147" s="213">
        <f t="shared" si="17"/>
        <v>0</v>
      </c>
      <c r="BI147" s="213">
        <f t="shared" si="18"/>
        <v>0</v>
      </c>
      <c r="BJ147" s="25" t="s">
        <v>25</v>
      </c>
      <c r="BK147" s="213">
        <f t="shared" si="19"/>
        <v>0</v>
      </c>
      <c r="BL147" s="25" t="s">
        <v>354</v>
      </c>
      <c r="BM147" s="25" t="s">
        <v>3171</v>
      </c>
    </row>
    <row r="148" spans="2:65" s="1" customFormat="1" ht="16.5" customHeight="1">
      <c r="B148" s="42"/>
      <c r="C148" s="245" t="s">
        <v>843</v>
      </c>
      <c r="D148" s="245" t="s">
        <v>620</v>
      </c>
      <c r="E148" s="246" t="s">
        <v>3172</v>
      </c>
      <c r="F148" s="247" t="s">
        <v>3173</v>
      </c>
      <c r="G148" s="248" t="s">
        <v>175</v>
      </c>
      <c r="H148" s="249">
        <v>6</v>
      </c>
      <c r="I148" s="250"/>
      <c r="J148" s="251">
        <f t="shared" si="10"/>
        <v>0</v>
      </c>
      <c r="K148" s="247" t="s">
        <v>24</v>
      </c>
      <c r="L148" s="252"/>
      <c r="M148" s="253" t="s">
        <v>24</v>
      </c>
      <c r="N148" s="254" t="s">
        <v>52</v>
      </c>
      <c r="O148" s="43"/>
      <c r="P148" s="211">
        <f t="shared" si="11"/>
        <v>0</v>
      </c>
      <c r="Q148" s="211">
        <v>0</v>
      </c>
      <c r="R148" s="211">
        <f t="shared" si="12"/>
        <v>0</v>
      </c>
      <c r="S148" s="211">
        <v>0</v>
      </c>
      <c r="T148" s="212">
        <f t="shared" si="13"/>
        <v>0</v>
      </c>
      <c r="AR148" s="25" t="s">
        <v>437</v>
      </c>
      <c r="AT148" s="25" t="s">
        <v>620</v>
      </c>
      <c r="AU148" s="25" t="s">
        <v>91</v>
      </c>
      <c r="AY148" s="25" t="s">
        <v>169</v>
      </c>
      <c r="BE148" s="213">
        <f t="shared" si="14"/>
        <v>0</v>
      </c>
      <c r="BF148" s="213">
        <f t="shared" si="15"/>
        <v>0</v>
      </c>
      <c r="BG148" s="213">
        <f t="shared" si="16"/>
        <v>0</v>
      </c>
      <c r="BH148" s="213">
        <f t="shared" si="17"/>
        <v>0</v>
      </c>
      <c r="BI148" s="213">
        <f t="shared" si="18"/>
        <v>0</v>
      </c>
      <c r="BJ148" s="25" t="s">
        <v>25</v>
      </c>
      <c r="BK148" s="213">
        <f t="shared" si="19"/>
        <v>0</v>
      </c>
      <c r="BL148" s="25" t="s">
        <v>354</v>
      </c>
      <c r="BM148" s="25" t="s">
        <v>3174</v>
      </c>
    </row>
    <row r="149" spans="2:65" s="1" customFormat="1" ht="16.5" customHeight="1">
      <c r="B149" s="42"/>
      <c r="C149" s="202" t="s">
        <v>847</v>
      </c>
      <c r="D149" s="202" t="s">
        <v>172</v>
      </c>
      <c r="E149" s="203" t="s">
        <v>3175</v>
      </c>
      <c r="F149" s="204" t="s">
        <v>3176</v>
      </c>
      <c r="G149" s="205" t="s">
        <v>175</v>
      </c>
      <c r="H149" s="206">
        <v>4</v>
      </c>
      <c r="I149" s="207"/>
      <c r="J149" s="208">
        <f t="shared" si="10"/>
        <v>0</v>
      </c>
      <c r="K149" s="204" t="s">
        <v>24</v>
      </c>
      <c r="L149" s="62"/>
      <c r="M149" s="209" t="s">
        <v>24</v>
      </c>
      <c r="N149" s="210" t="s">
        <v>52</v>
      </c>
      <c r="O149" s="43"/>
      <c r="P149" s="211">
        <f t="shared" si="11"/>
        <v>0</v>
      </c>
      <c r="Q149" s="211">
        <v>0</v>
      </c>
      <c r="R149" s="211">
        <f t="shared" si="12"/>
        <v>0</v>
      </c>
      <c r="S149" s="211">
        <v>0</v>
      </c>
      <c r="T149" s="212">
        <f t="shared" si="13"/>
        <v>0</v>
      </c>
      <c r="AR149" s="25" t="s">
        <v>354</v>
      </c>
      <c r="AT149" s="25" t="s">
        <v>172</v>
      </c>
      <c r="AU149" s="25" t="s">
        <v>91</v>
      </c>
      <c r="AY149" s="25" t="s">
        <v>169</v>
      </c>
      <c r="BE149" s="213">
        <f t="shared" si="14"/>
        <v>0</v>
      </c>
      <c r="BF149" s="213">
        <f t="shared" si="15"/>
        <v>0</v>
      </c>
      <c r="BG149" s="213">
        <f t="shared" si="16"/>
        <v>0</v>
      </c>
      <c r="BH149" s="213">
        <f t="shared" si="17"/>
        <v>0</v>
      </c>
      <c r="BI149" s="213">
        <f t="shared" si="18"/>
        <v>0</v>
      </c>
      <c r="BJ149" s="25" t="s">
        <v>25</v>
      </c>
      <c r="BK149" s="213">
        <f t="shared" si="19"/>
        <v>0</v>
      </c>
      <c r="BL149" s="25" t="s">
        <v>354</v>
      </c>
      <c r="BM149" s="25" t="s">
        <v>3177</v>
      </c>
    </row>
    <row r="150" spans="2:65" s="1" customFormat="1" ht="16.5" customHeight="1">
      <c r="B150" s="42"/>
      <c r="C150" s="245" t="s">
        <v>851</v>
      </c>
      <c r="D150" s="245" t="s">
        <v>620</v>
      </c>
      <c r="E150" s="246" t="s">
        <v>3178</v>
      </c>
      <c r="F150" s="247" t="s">
        <v>3179</v>
      </c>
      <c r="G150" s="248" t="s">
        <v>175</v>
      </c>
      <c r="H150" s="249">
        <v>4</v>
      </c>
      <c r="I150" s="250"/>
      <c r="J150" s="251">
        <f t="shared" si="10"/>
        <v>0</v>
      </c>
      <c r="K150" s="247" t="s">
        <v>24</v>
      </c>
      <c r="L150" s="252"/>
      <c r="M150" s="253" t="s">
        <v>24</v>
      </c>
      <c r="N150" s="254" t="s">
        <v>52</v>
      </c>
      <c r="O150" s="43"/>
      <c r="P150" s="211">
        <f t="shared" si="11"/>
        <v>0</v>
      </c>
      <c r="Q150" s="211">
        <v>0</v>
      </c>
      <c r="R150" s="211">
        <f t="shared" si="12"/>
        <v>0</v>
      </c>
      <c r="S150" s="211">
        <v>0</v>
      </c>
      <c r="T150" s="212">
        <f t="shared" si="13"/>
        <v>0</v>
      </c>
      <c r="AR150" s="25" t="s">
        <v>437</v>
      </c>
      <c r="AT150" s="25" t="s">
        <v>620</v>
      </c>
      <c r="AU150" s="25" t="s">
        <v>91</v>
      </c>
      <c r="AY150" s="25" t="s">
        <v>169</v>
      </c>
      <c r="BE150" s="213">
        <f t="shared" si="14"/>
        <v>0</v>
      </c>
      <c r="BF150" s="213">
        <f t="shared" si="15"/>
        <v>0</v>
      </c>
      <c r="BG150" s="213">
        <f t="shared" si="16"/>
        <v>0</v>
      </c>
      <c r="BH150" s="213">
        <f t="shared" si="17"/>
        <v>0</v>
      </c>
      <c r="BI150" s="213">
        <f t="shared" si="18"/>
        <v>0</v>
      </c>
      <c r="BJ150" s="25" t="s">
        <v>25</v>
      </c>
      <c r="BK150" s="213">
        <f t="shared" si="19"/>
        <v>0</v>
      </c>
      <c r="BL150" s="25" t="s">
        <v>354</v>
      </c>
      <c r="BM150" s="25" t="s">
        <v>3180</v>
      </c>
    </row>
    <row r="151" spans="2:65" s="1" customFormat="1" ht="16.5" customHeight="1">
      <c r="B151" s="42"/>
      <c r="C151" s="245" t="s">
        <v>855</v>
      </c>
      <c r="D151" s="245" t="s">
        <v>620</v>
      </c>
      <c r="E151" s="246" t="s">
        <v>3181</v>
      </c>
      <c r="F151" s="247" t="s">
        <v>3182</v>
      </c>
      <c r="G151" s="248" t="s">
        <v>175</v>
      </c>
      <c r="H151" s="249">
        <v>8</v>
      </c>
      <c r="I151" s="250"/>
      <c r="J151" s="251">
        <f t="shared" si="10"/>
        <v>0</v>
      </c>
      <c r="K151" s="247" t="s">
        <v>24</v>
      </c>
      <c r="L151" s="252"/>
      <c r="M151" s="253" t="s">
        <v>24</v>
      </c>
      <c r="N151" s="254" t="s">
        <v>52</v>
      </c>
      <c r="O151" s="43"/>
      <c r="P151" s="211">
        <f t="shared" si="11"/>
        <v>0</v>
      </c>
      <c r="Q151" s="211">
        <v>0</v>
      </c>
      <c r="R151" s="211">
        <f t="shared" si="12"/>
        <v>0</v>
      </c>
      <c r="S151" s="211">
        <v>0</v>
      </c>
      <c r="T151" s="212">
        <f t="shared" si="13"/>
        <v>0</v>
      </c>
      <c r="AR151" s="25" t="s">
        <v>437</v>
      </c>
      <c r="AT151" s="25" t="s">
        <v>620</v>
      </c>
      <c r="AU151" s="25" t="s">
        <v>91</v>
      </c>
      <c r="AY151" s="25" t="s">
        <v>169</v>
      </c>
      <c r="BE151" s="213">
        <f t="shared" si="14"/>
        <v>0</v>
      </c>
      <c r="BF151" s="213">
        <f t="shared" si="15"/>
        <v>0</v>
      </c>
      <c r="BG151" s="213">
        <f t="shared" si="16"/>
        <v>0</v>
      </c>
      <c r="BH151" s="213">
        <f t="shared" si="17"/>
        <v>0</v>
      </c>
      <c r="BI151" s="213">
        <f t="shared" si="18"/>
        <v>0</v>
      </c>
      <c r="BJ151" s="25" t="s">
        <v>25</v>
      </c>
      <c r="BK151" s="213">
        <f t="shared" si="19"/>
        <v>0</v>
      </c>
      <c r="BL151" s="25" t="s">
        <v>354</v>
      </c>
      <c r="BM151" s="25" t="s">
        <v>3183</v>
      </c>
    </row>
    <row r="152" spans="2:65" s="1" customFormat="1" ht="16.5" customHeight="1">
      <c r="B152" s="42"/>
      <c r="C152" s="202" t="s">
        <v>865</v>
      </c>
      <c r="D152" s="202" t="s">
        <v>172</v>
      </c>
      <c r="E152" s="203" t="s">
        <v>3184</v>
      </c>
      <c r="F152" s="204" t="s">
        <v>3185</v>
      </c>
      <c r="G152" s="205" t="s">
        <v>175</v>
      </c>
      <c r="H152" s="206">
        <v>4</v>
      </c>
      <c r="I152" s="207"/>
      <c r="J152" s="208">
        <f t="shared" si="10"/>
        <v>0</v>
      </c>
      <c r="K152" s="204" t="s">
        <v>24</v>
      </c>
      <c r="L152" s="62"/>
      <c r="M152" s="209" t="s">
        <v>24</v>
      </c>
      <c r="N152" s="210" t="s">
        <v>52</v>
      </c>
      <c r="O152" s="43"/>
      <c r="P152" s="211">
        <f t="shared" si="11"/>
        <v>0</v>
      </c>
      <c r="Q152" s="211">
        <v>0</v>
      </c>
      <c r="R152" s="211">
        <f t="shared" si="12"/>
        <v>0</v>
      </c>
      <c r="S152" s="211">
        <v>0</v>
      </c>
      <c r="T152" s="212">
        <f t="shared" si="13"/>
        <v>0</v>
      </c>
      <c r="AR152" s="25" t="s">
        <v>354</v>
      </c>
      <c r="AT152" s="25" t="s">
        <v>172</v>
      </c>
      <c r="AU152" s="25" t="s">
        <v>91</v>
      </c>
      <c r="AY152" s="25" t="s">
        <v>169</v>
      </c>
      <c r="BE152" s="213">
        <f t="shared" si="14"/>
        <v>0</v>
      </c>
      <c r="BF152" s="213">
        <f t="shared" si="15"/>
        <v>0</v>
      </c>
      <c r="BG152" s="213">
        <f t="shared" si="16"/>
        <v>0</v>
      </c>
      <c r="BH152" s="213">
        <f t="shared" si="17"/>
        <v>0</v>
      </c>
      <c r="BI152" s="213">
        <f t="shared" si="18"/>
        <v>0</v>
      </c>
      <c r="BJ152" s="25" t="s">
        <v>25</v>
      </c>
      <c r="BK152" s="213">
        <f t="shared" si="19"/>
        <v>0</v>
      </c>
      <c r="BL152" s="25" t="s">
        <v>354</v>
      </c>
      <c r="BM152" s="25" t="s">
        <v>3186</v>
      </c>
    </row>
    <row r="153" spans="2:65" s="1" customFormat="1" ht="16.5" customHeight="1">
      <c r="B153" s="42"/>
      <c r="C153" s="245" t="s">
        <v>869</v>
      </c>
      <c r="D153" s="245" t="s">
        <v>620</v>
      </c>
      <c r="E153" s="246" t="s">
        <v>3187</v>
      </c>
      <c r="F153" s="247" t="s">
        <v>3188</v>
      </c>
      <c r="G153" s="248" t="s">
        <v>175</v>
      </c>
      <c r="H153" s="249">
        <v>4</v>
      </c>
      <c r="I153" s="250"/>
      <c r="J153" s="251">
        <f t="shared" si="10"/>
        <v>0</v>
      </c>
      <c r="K153" s="247" t="s">
        <v>24</v>
      </c>
      <c r="L153" s="252"/>
      <c r="M153" s="253" t="s">
        <v>24</v>
      </c>
      <c r="N153" s="254" t="s">
        <v>52</v>
      </c>
      <c r="O153" s="43"/>
      <c r="P153" s="211">
        <f t="shared" si="11"/>
        <v>0</v>
      </c>
      <c r="Q153" s="211">
        <v>0</v>
      </c>
      <c r="R153" s="211">
        <f t="shared" si="12"/>
        <v>0</v>
      </c>
      <c r="S153" s="211">
        <v>0</v>
      </c>
      <c r="T153" s="212">
        <f t="shared" si="13"/>
        <v>0</v>
      </c>
      <c r="AR153" s="25" t="s">
        <v>437</v>
      </c>
      <c r="AT153" s="25" t="s">
        <v>620</v>
      </c>
      <c r="AU153" s="25" t="s">
        <v>91</v>
      </c>
      <c r="AY153" s="25" t="s">
        <v>169</v>
      </c>
      <c r="BE153" s="213">
        <f t="shared" si="14"/>
        <v>0</v>
      </c>
      <c r="BF153" s="213">
        <f t="shared" si="15"/>
        <v>0</v>
      </c>
      <c r="BG153" s="213">
        <f t="shared" si="16"/>
        <v>0</v>
      </c>
      <c r="BH153" s="213">
        <f t="shared" si="17"/>
        <v>0</v>
      </c>
      <c r="BI153" s="213">
        <f t="shared" si="18"/>
        <v>0</v>
      </c>
      <c r="BJ153" s="25" t="s">
        <v>25</v>
      </c>
      <c r="BK153" s="213">
        <f t="shared" si="19"/>
        <v>0</v>
      </c>
      <c r="BL153" s="25" t="s">
        <v>354</v>
      </c>
      <c r="BM153" s="25" t="s">
        <v>3189</v>
      </c>
    </row>
    <row r="154" spans="2:65" s="1" customFormat="1" ht="16.5" customHeight="1">
      <c r="B154" s="42"/>
      <c r="C154" s="202" t="s">
        <v>873</v>
      </c>
      <c r="D154" s="202" t="s">
        <v>172</v>
      </c>
      <c r="E154" s="203" t="s">
        <v>3190</v>
      </c>
      <c r="F154" s="204" t="s">
        <v>3191</v>
      </c>
      <c r="G154" s="205" t="s">
        <v>175</v>
      </c>
      <c r="H154" s="206">
        <v>2</v>
      </c>
      <c r="I154" s="207"/>
      <c r="J154" s="208">
        <f t="shared" si="10"/>
        <v>0</v>
      </c>
      <c r="K154" s="204" t="s">
        <v>24</v>
      </c>
      <c r="L154" s="62"/>
      <c r="M154" s="209" t="s">
        <v>24</v>
      </c>
      <c r="N154" s="210" t="s">
        <v>52</v>
      </c>
      <c r="O154" s="43"/>
      <c r="P154" s="211">
        <f t="shared" si="11"/>
        <v>0</v>
      </c>
      <c r="Q154" s="211">
        <v>0</v>
      </c>
      <c r="R154" s="211">
        <f t="shared" si="12"/>
        <v>0</v>
      </c>
      <c r="S154" s="211">
        <v>0</v>
      </c>
      <c r="T154" s="212">
        <f t="shared" si="13"/>
        <v>0</v>
      </c>
      <c r="AR154" s="25" t="s">
        <v>354</v>
      </c>
      <c r="AT154" s="25" t="s">
        <v>172</v>
      </c>
      <c r="AU154" s="25" t="s">
        <v>91</v>
      </c>
      <c r="AY154" s="25" t="s">
        <v>169</v>
      </c>
      <c r="BE154" s="213">
        <f t="shared" si="14"/>
        <v>0</v>
      </c>
      <c r="BF154" s="213">
        <f t="shared" si="15"/>
        <v>0</v>
      </c>
      <c r="BG154" s="213">
        <f t="shared" si="16"/>
        <v>0</v>
      </c>
      <c r="BH154" s="213">
        <f t="shared" si="17"/>
        <v>0</v>
      </c>
      <c r="BI154" s="213">
        <f t="shared" si="18"/>
        <v>0</v>
      </c>
      <c r="BJ154" s="25" t="s">
        <v>25</v>
      </c>
      <c r="BK154" s="213">
        <f t="shared" si="19"/>
        <v>0</v>
      </c>
      <c r="BL154" s="25" t="s">
        <v>354</v>
      </c>
      <c r="BM154" s="25" t="s">
        <v>3192</v>
      </c>
    </row>
    <row r="155" spans="2:65" s="1" customFormat="1" ht="16.5" customHeight="1">
      <c r="B155" s="42"/>
      <c r="C155" s="245" t="s">
        <v>877</v>
      </c>
      <c r="D155" s="245" t="s">
        <v>620</v>
      </c>
      <c r="E155" s="246" t="s">
        <v>944</v>
      </c>
      <c r="F155" s="247" t="s">
        <v>945</v>
      </c>
      <c r="G155" s="248" t="s">
        <v>509</v>
      </c>
      <c r="H155" s="249">
        <v>0.4</v>
      </c>
      <c r="I155" s="250"/>
      <c r="J155" s="251">
        <f t="shared" si="10"/>
        <v>0</v>
      </c>
      <c r="K155" s="247" t="s">
        <v>176</v>
      </c>
      <c r="L155" s="252"/>
      <c r="M155" s="253" t="s">
        <v>24</v>
      </c>
      <c r="N155" s="254" t="s">
        <v>52</v>
      </c>
      <c r="O155" s="43"/>
      <c r="P155" s="211">
        <f t="shared" si="11"/>
        <v>0</v>
      </c>
      <c r="Q155" s="211">
        <v>0.001</v>
      </c>
      <c r="R155" s="211">
        <f t="shared" si="12"/>
        <v>0.0004</v>
      </c>
      <c r="S155" s="211">
        <v>0</v>
      </c>
      <c r="T155" s="212">
        <f t="shared" si="13"/>
        <v>0</v>
      </c>
      <c r="AR155" s="25" t="s">
        <v>437</v>
      </c>
      <c r="AT155" s="25" t="s">
        <v>620</v>
      </c>
      <c r="AU155" s="25" t="s">
        <v>91</v>
      </c>
      <c r="AY155" s="25" t="s">
        <v>169</v>
      </c>
      <c r="BE155" s="213">
        <f t="shared" si="14"/>
        <v>0</v>
      </c>
      <c r="BF155" s="213">
        <f t="shared" si="15"/>
        <v>0</v>
      </c>
      <c r="BG155" s="213">
        <f t="shared" si="16"/>
        <v>0</v>
      </c>
      <c r="BH155" s="213">
        <f t="shared" si="17"/>
        <v>0</v>
      </c>
      <c r="BI155" s="213">
        <f t="shared" si="18"/>
        <v>0</v>
      </c>
      <c r="BJ155" s="25" t="s">
        <v>25</v>
      </c>
      <c r="BK155" s="213">
        <f t="shared" si="19"/>
        <v>0</v>
      </c>
      <c r="BL155" s="25" t="s">
        <v>354</v>
      </c>
      <c r="BM155" s="25" t="s">
        <v>3193</v>
      </c>
    </row>
    <row r="156" spans="2:65" s="1" customFormat="1" ht="16.5" customHeight="1">
      <c r="B156" s="42"/>
      <c r="C156" s="202" t="s">
        <v>881</v>
      </c>
      <c r="D156" s="202" t="s">
        <v>172</v>
      </c>
      <c r="E156" s="203" t="s">
        <v>3194</v>
      </c>
      <c r="F156" s="204" t="s">
        <v>3195</v>
      </c>
      <c r="G156" s="205" t="s">
        <v>219</v>
      </c>
      <c r="H156" s="206">
        <v>20</v>
      </c>
      <c r="I156" s="207"/>
      <c r="J156" s="208">
        <f t="shared" si="10"/>
        <v>0</v>
      </c>
      <c r="K156" s="204" t="s">
        <v>24</v>
      </c>
      <c r="L156" s="62"/>
      <c r="M156" s="209" t="s">
        <v>24</v>
      </c>
      <c r="N156" s="210" t="s">
        <v>52</v>
      </c>
      <c r="O156" s="43"/>
      <c r="P156" s="211">
        <f t="shared" si="11"/>
        <v>0</v>
      </c>
      <c r="Q156" s="211">
        <v>0</v>
      </c>
      <c r="R156" s="211">
        <f t="shared" si="12"/>
        <v>0</v>
      </c>
      <c r="S156" s="211">
        <v>0</v>
      </c>
      <c r="T156" s="212">
        <f t="shared" si="13"/>
        <v>0</v>
      </c>
      <c r="AR156" s="25" t="s">
        <v>354</v>
      </c>
      <c r="AT156" s="25" t="s">
        <v>172</v>
      </c>
      <c r="AU156" s="25" t="s">
        <v>91</v>
      </c>
      <c r="AY156" s="25" t="s">
        <v>169</v>
      </c>
      <c r="BE156" s="213">
        <f t="shared" si="14"/>
        <v>0</v>
      </c>
      <c r="BF156" s="213">
        <f t="shared" si="15"/>
        <v>0</v>
      </c>
      <c r="BG156" s="213">
        <f t="shared" si="16"/>
        <v>0</v>
      </c>
      <c r="BH156" s="213">
        <f t="shared" si="17"/>
        <v>0</v>
      </c>
      <c r="BI156" s="213">
        <f t="shared" si="18"/>
        <v>0</v>
      </c>
      <c r="BJ156" s="25" t="s">
        <v>25</v>
      </c>
      <c r="BK156" s="213">
        <f t="shared" si="19"/>
        <v>0</v>
      </c>
      <c r="BL156" s="25" t="s">
        <v>354</v>
      </c>
      <c r="BM156" s="25" t="s">
        <v>3196</v>
      </c>
    </row>
    <row r="157" spans="2:65" s="1" customFormat="1" ht="16.5" customHeight="1">
      <c r="B157" s="42"/>
      <c r="C157" s="245" t="s">
        <v>885</v>
      </c>
      <c r="D157" s="245" t="s">
        <v>620</v>
      </c>
      <c r="E157" s="246" t="s">
        <v>3197</v>
      </c>
      <c r="F157" s="247" t="s">
        <v>3198</v>
      </c>
      <c r="G157" s="248" t="s">
        <v>219</v>
      </c>
      <c r="H157" s="249">
        <v>21</v>
      </c>
      <c r="I157" s="250"/>
      <c r="J157" s="251">
        <f t="shared" si="10"/>
        <v>0</v>
      </c>
      <c r="K157" s="247" t="s">
        <v>24</v>
      </c>
      <c r="L157" s="252"/>
      <c r="M157" s="253" t="s">
        <v>24</v>
      </c>
      <c r="N157" s="254" t="s">
        <v>52</v>
      </c>
      <c r="O157" s="43"/>
      <c r="P157" s="211">
        <f t="shared" si="11"/>
        <v>0</v>
      </c>
      <c r="Q157" s="211">
        <v>0</v>
      </c>
      <c r="R157" s="211">
        <f t="shared" si="12"/>
        <v>0</v>
      </c>
      <c r="S157" s="211">
        <v>0</v>
      </c>
      <c r="T157" s="212">
        <f t="shared" si="13"/>
        <v>0</v>
      </c>
      <c r="AR157" s="25" t="s">
        <v>437</v>
      </c>
      <c r="AT157" s="25" t="s">
        <v>620</v>
      </c>
      <c r="AU157" s="25" t="s">
        <v>91</v>
      </c>
      <c r="AY157" s="25" t="s">
        <v>169</v>
      </c>
      <c r="BE157" s="213">
        <f t="shared" si="14"/>
        <v>0</v>
      </c>
      <c r="BF157" s="213">
        <f t="shared" si="15"/>
        <v>0</v>
      </c>
      <c r="BG157" s="213">
        <f t="shared" si="16"/>
        <v>0</v>
      </c>
      <c r="BH157" s="213">
        <f t="shared" si="17"/>
        <v>0</v>
      </c>
      <c r="BI157" s="213">
        <f t="shared" si="18"/>
        <v>0</v>
      </c>
      <c r="BJ157" s="25" t="s">
        <v>25</v>
      </c>
      <c r="BK157" s="213">
        <f t="shared" si="19"/>
        <v>0</v>
      </c>
      <c r="BL157" s="25" t="s">
        <v>354</v>
      </c>
      <c r="BM157" s="25" t="s">
        <v>3199</v>
      </c>
    </row>
    <row r="158" spans="2:51" s="12" customFormat="1" ht="13.5">
      <c r="B158" s="222"/>
      <c r="C158" s="223"/>
      <c r="D158" s="214" t="s">
        <v>276</v>
      </c>
      <c r="E158" s="223"/>
      <c r="F158" s="225" t="s">
        <v>3200</v>
      </c>
      <c r="G158" s="223"/>
      <c r="H158" s="226">
        <v>21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276</v>
      </c>
      <c r="AU158" s="232" t="s">
        <v>91</v>
      </c>
      <c r="AV158" s="12" t="s">
        <v>91</v>
      </c>
      <c r="AW158" s="12" t="s">
        <v>6</v>
      </c>
      <c r="AX158" s="12" t="s">
        <v>25</v>
      </c>
      <c r="AY158" s="232" t="s">
        <v>169</v>
      </c>
    </row>
    <row r="159" spans="2:65" s="1" customFormat="1" ht="16.5" customHeight="1">
      <c r="B159" s="42"/>
      <c r="C159" s="202" t="s">
        <v>889</v>
      </c>
      <c r="D159" s="202" t="s">
        <v>172</v>
      </c>
      <c r="E159" s="203" t="s">
        <v>3201</v>
      </c>
      <c r="F159" s="204" t="s">
        <v>3202</v>
      </c>
      <c r="G159" s="205" t="s">
        <v>219</v>
      </c>
      <c r="H159" s="206">
        <v>50</v>
      </c>
      <c r="I159" s="207"/>
      <c r="J159" s="208">
        <f>ROUND(I159*H159,2)</f>
        <v>0</v>
      </c>
      <c r="K159" s="204" t="s">
        <v>24</v>
      </c>
      <c r="L159" s="62"/>
      <c r="M159" s="209" t="s">
        <v>24</v>
      </c>
      <c r="N159" s="210" t="s">
        <v>52</v>
      </c>
      <c r="O159" s="43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AR159" s="25" t="s">
        <v>354</v>
      </c>
      <c r="AT159" s="25" t="s">
        <v>172</v>
      </c>
      <c r="AU159" s="25" t="s">
        <v>91</v>
      </c>
      <c r="AY159" s="25" t="s">
        <v>169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25" t="s">
        <v>25</v>
      </c>
      <c r="BK159" s="213">
        <f>ROUND(I159*H159,2)</f>
        <v>0</v>
      </c>
      <c r="BL159" s="25" t="s">
        <v>354</v>
      </c>
      <c r="BM159" s="25" t="s">
        <v>3203</v>
      </c>
    </row>
    <row r="160" spans="2:65" s="1" customFormat="1" ht="16.5" customHeight="1">
      <c r="B160" s="42"/>
      <c r="C160" s="245" t="s">
        <v>893</v>
      </c>
      <c r="D160" s="245" t="s">
        <v>620</v>
      </c>
      <c r="E160" s="246" t="s">
        <v>3204</v>
      </c>
      <c r="F160" s="247" t="s">
        <v>3205</v>
      </c>
      <c r="G160" s="248" t="s">
        <v>219</v>
      </c>
      <c r="H160" s="249">
        <v>52.5</v>
      </c>
      <c r="I160" s="250"/>
      <c r="J160" s="251">
        <f>ROUND(I160*H160,2)</f>
        <v>0</v>
      </c>
      <c r="K160" s="247" t="s">
        <v>24</v>
      </c>
      <c r="L160" s="252"/>
      <c r="M160" s="253" t="s">
        <v>24</v>
      </c>
      <c r="N160" s="254" t="s">
        <v>52</v>
      </c>
      <c r="O160" s="43"/>
      <c r="P160" s="211">
        <f>O160*H160</f>
        <v>0</v>
      </c>
      <c r="Q160" s="211">
        <v>0</v>
      </c>
      <c r="R160" s="211">
        <f>Q160*H160</f>
        <v>0</v>
      </c>
      <c r="S160" s="211">
        <v>0</v>
      </c>
      <c r="T160" s="212">
        <f>S160*H160</f>
        <v>0</v>
      </c>
      <c r="AR160" s="25" t="s">
        <v>437</v>
      </c>
      <c r="AT160" s="25" t="s">
        <v>620</v>
      </c>
      <c r="AU160" s="25" t="s">
        <v>91</v>
      </c>
      <c r="AY160" s="25" t="s">
        <v>169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25" t="s">
        <v>25</v>
      </c>
      <c r="BK160" s="213">
        <f>ROUND(I160*H160,2)</f>
        <v>0</v>
      </c>
      <c r="BL160" s="25" t="s">
        <v>354</v>
      </c>
      <c r="BM160" s="25" t="s">
        <v>3206</v>
      </c>
    </row>
    <row r="161" spans="2:51" s="12" customFormat="1" ht="13.5">
      <c r="B161" s="222"/>
      <c r="C161" s="223"/>
      <c r="D161" s="214" t="s">
        <v>276</v>
      </c>
      <c r="E161" s="223"/>
      <c r="F161" s="225" t="s">
        <v>3207</v>
      </c>
      <c r="G161" s="223"/>
      <c r="H161" s="226">
        <v>52.5</v>
      </c>
      <c r="I161" s="227"/>
      <c r="J161" s="223"/>
      <c r="K161" s="223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276</v>
      </c>
      <c r="AU161" s="232" t="s">
        <v>91</v>
      </c>
      <c r="AV161" s="12" t="s">
        <v>91</v>
      </c>
      <c r="AW161" s="12" t="s">
        <v>6</v>
      </c>
      <c r="AX161" s="12" t="s">
        <v>25</v>
      </c>
      <c r="AY161" s="232" t="s">
        <v>169</v>
      </c>
    </row>
    <row r="162" spans="2:65" s="1" customFormat="1" ht="16.5" customHeight="1">
      <c r="B162" s="42"/>
      <c r="C162" s="202" t="s">
        <v>898</v>
      </c>
      <c r="D162" s="202" t="s">
        <v>172</v>
      </c>
      <c r="E162" s="203" t="s">
        <v>3201</v>
      </c>
      <c r="F162" s="204" t="s">
        <v>3202</v>
      </c>
      <c r="G162" s="205" t="s">
        <v>219</v>
      </c>
      <c r="H162" s="206">
        <v>630</v>
      </c>
      <c r="I162" s="207"/>
      <c r="J162" s="208">
        <f>ROUND(I162*H162,2)</f>
        <v>0</v>
      </c>
      <c r="K162" s="204" t="s">
        <v>24</v>
      </c>
      <c r="L162" s="62"/>
      <c r="M162" s="209" t="s">
        <v>24</v>
      </c>
      <c r="N162" s="210" t="s">
        <v>52</v>
      </c>
      <c r="O162" s="43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AR162" s="25" t="s">
        <v>354</v>
      </c>
      <c r="AT162" s="25" t="s">
        <v>172</v>
      </c>
      <c r="AU162" s="25" t="s">
        <v>91</v>
      </c>
      <c r="AY162" s="25" t="s">
        <v>169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25" t="s">
        <v>25</v>
      </c>
      <c r="BK162" s="213">
        <f>ROUND(I162*H162,2)</f>
        <v>0</v>
      </c>
      <c r="BL162" s="25" t="s">
        <v>354</v>
      </c>
      <c r="BM162" s="25" t="s">
        <v>3208</v>
      </c>
    </row>
    <row r="163" spans="2:65" s="1" customFormat="1" ht="16.5" customHeight="1">
      <c r="B163" s="42"/>
      <c r="C163" s="245" t="s">
        <v>903</v>
      </c>
      <c r="D163" s="245" t="s">
        <v>620</v>
      </c>
      <c r="E163" s="246" t="s">
        <v>3209</v>
      </c>
      <c r="F163" s="247" t="s">
        <v>3210</v>
      </c>
      <c r="G163" s="248" t="s">
        <v>219</v>
      </c>
      <c r="H163" s="249">
        <v>661.5</v>
      </c>
      <c r="I163" s="250"/>
      <c r="J163" s="251">
        <f>ROUND(I163*H163,2)</f>
        <v>0</v>
      </c>
      <c r="K163" s="247" t="s">
        <v>24</v>
      </c>
      <c r="L163" s="252"/>
      <c r="M163" s="253" t="s">
        <v>24</v>
      </c>
      <c r="N163" s="254" t="s">
        <v>52</v>
      </c>
      <c r="O163" s="43"/>
      <c r="P163" s="211">
        <f>O163*H163</f>
        <v>0</v>
      </c>
      <c r="Q163" s="211">
        <v>0</v>
      </c>
      <c r="R163" s="211">
        <f>Q163*H163</f>
        <v>0</v>
      </c>
      <c r="S163" s="211">
        <v>0</v>
      </c>
      <c r="T163" s="212">
        <f>S163*H163</f>
        <v>0</v>
      </c>
      <c r="AR163" s="25" t="s">
        <v>437</v>
      </c>
      <c r="AT163" s="25" t="s">
        <v>620</v>
      </c>
      <c r="AU163" s="25" t="s">
        <v>91</v>
      </c>
      <c r="AY163" s="25" t="s">
        <v>169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25" t="s">
        <v>25</v>
      </c>
      <c r="BK163" s="213">
        <f>ROUND(I163*H163,2)</f>
        <v>0</v>
      </c>
      <c r="BL163" s="25" t="s">
        <v>354</v>
      </c>
      <c r="BM163" s="25" t="s">
        <v>3211</v>
      </c>
    </row>
    <row r="164" spans="2:51" s="12" customFormat="1" ht="13.5">
      <c r="B164" s="222"/>
      <c r="C164" s="223"/>
      <c r="D164" s="214" t="s">
        <v>276</v>
      </c>
      <c r="E164" s="223"/>
      <c r="F164" s="225" t="s">
        <v>3212</v>
      </c>
      <c r="G164" s="223"/>
      <c r="H164" s="226">
        <v>661.5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276</v>
      </c>
      <c r="AU164" s="232" t="s">
        <v>91</v>
      </c>
      <c r="AV164" s="12" t="s">
        <v>91</v>
      </c>
      <c r="AW164" s="12" t="s">
        <v>6</v>
      </c>
      <c r="AX164" s="12" t="s">
        <v>25</v>
      </c>
      <c r="AY164" s="232" t="s">
        <v>169</v>
      </c>
    </row>
    <row r="165" spans="2:65" s="1" customFormat="1" ht="16.5" customHeight="1">
      <c r="B165" s="42"/>
      <c r="C165" s="202" t="s">
        <v>905</v>
      </c>
      <c r="D165" s="202" t="s">
        <v>172</v>
      </c>
      <c r="E165" s="203" t="s">
        <v>3201</v>
      </c>
      <c r="F165" s="204" t="s">
        <v>3202</v>
      </c>
      <c r="G165" s="205" t="s">
        <v>219</v>
      </c>
      <c r="H165" s="206">
        <v>490</v>
      </c>
      <c r="I165" s="207"/>
      <c r="J165" s="208">
        <f>ROUND(I165*H165,2)</f>
        <v>0</v>
      </c>
      <c r="K165" s="204" t="s">
        <v>24</v>
      </c>
      <c r="L165" s="62"/>
      <c r="M165" s="209" t="s">
        <v>24</v>
      </c>
      <c r="N165" s="210" t="s">
        <v>52</v>
      </c>
      <c r="O165" s="43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AR165" s="25" t="s">
        <v>354</v>
      </c>
      <c r="AT165" s="25" t="s">
        <v>172</v>
      </c>
      <c r="AU165" s="25" t="s">
        <v>91</v>
      </c>
      <c r="AY165" s="25" t="s">
        <v>169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25" t="s">
        <v>25</v>
      </c>
      <c r="BK165" s="213">
        <f>ROUND(I165*H165,2)</f>
        <v>0</v>
      </c>
      <c r="BL165" s="25" t="s">
        <v>354</v>
      </c>
      <c r="BM165" s="25" t="s">
        <v>3213</v>
      </c>
    </row>
    <row r="166" spans="2:65" s="1" customFormat="1" ht="16.5" customHeight="1">
      <c r="B166" s="42"/>
      <c r="C166" s="245" t="s">
        <v>908</v>
      </c>
      <c r="D166" s="245" t="s">
        <v>620</v>
      </c>
      <c r="E166" s="246" t="s">
        <v>3214</v>
      </c>
      <c r="F166" s="247" t="s">
        <v>3215</v>
      </c>
      <c r="G166" s="248" t="s">
        <v>219</v>
      </c>
      <c r="H166" s="249">
        <v>514.5</v>
      </c>
      <c r="I166" s="250"/>
      <c r="J166" s="251">
        <f>ROUND(I166*H166,2)</f>
        <v>0</v>
      </c>
      <c r="K166" s="247" t="s">
        <v>24</v>
      </c>
      <c r="L166" s="252"/>
      <c r="M166" s="253" t="s">
        <v>24</v>
      </c>
      <c r="N166" s="254" t="s">
        <v>52</v>
      </c>
      <c r="O166" s="43"/>
      <c r="P166" s="211">
        <f>O166*H166</f>
        <v>0</v>
      </c>
      <c r="Q166" s="211">
        <v>0</v>
      </c>
      <c r="R166" s="211">
        <f>Q166*H166</f>
        <v>0</v>
      </c>
      <c r="S166" s="211">
        <v>0</v>
      </c>
      <c r="T166" s="212">
        <f>S166*H166</f>
        <v>0</v>
      </c>
      <c r="AR166" s="25" t="s">
        <v>437</v>
      </c>
      <c r="AT166" s="25" t="s">
        <v>620</v>
      </c>
      <c r="AU166" s="25" t="s">
        <v>91</v>
      </c>
      <c r="AY166" s="25" t="s">
        <v>169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25" t="s">
        <v>25</v>
      </c>
      <c r="BK166" s="213">
        <f>ROUND(I166*H166,2)</f>
        <v>0</v>
      </c>
      <c r="BL166" s="25" t="s">
        <v>354</v>
      </c>
      <c r="BM166" s="25" t="s">
        <v>3216</v>
      </c>
    </row>
    <row r="167" spans="2:51" s="12" customFormat="1" ht="13.5">
      <c r="B167" s="222"/>
      <c r="C167" s="223"/>
      <c r="D167" s="214" t="s">
        <v>276</v>
      </c>
      <c r="E167" s="223"/>
      <c r="F167" s="225" t="s">
        <v>3217</v>
      </c>
      <c r="G167" s="223"/>
      <c r="H167" s="226">
        <v>514.5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276</v>
      </c>
      <c r="AU167" s="232" t="s">
        <v>91</v>
      </c>
      <c r="AV167" s="12" t="s">
        <v>91</v>
      </c>
      <c r="AW167" s="12" t="s">
        <v>6</v>
      </c>
      <c r="AX167" s="12" t="s">
        <v>25</v>
      </c>
      <c r="AY167" s="232" t="s">
        <v>169</v>
      </c>
    </row>
    <row r="168" spans="2:65" s="1" customFormat="1" ht="16.5" customHeight="1">
      <c r="B168" s="42"/>
      <c r="C168" s="202" t="s">
        <v>910</v>
      </c>
      <c r="D168" s="202" t="s">
        <v>172</v>
      </c>
      <c r="E168" s="203" t="s">
        <v>3218</v>
      </c>
      <c r="F168" s="204" t="s">
        <v>3219</v>
      </c>
      <c r="G168" s="205" t="s">
        <v>219</v>
      </c>
      <c r="H168" s="206">
        <v>14</v>
      </c>
      <c r="I168" s="207"/>
      <c r="J168" s="208">
        <f>ROUND(I168*H168,2)</f>
        <v>0</v>
      </c>
      <c r="K168" s="204" t="s">
        <v>24</v>
      </c>
      <c r="L168" s="62"/>
      <c r="M168" s="209" t="s">
        <v>24</v>
      </c>
      <c r="N168" s="210" t="s">
        <v>52</v>
      </c>
      <c r="O168" s="43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AR168" s="25" t="s">
        <v>354</v>
      </c>
      <c r="AT168" s="25" t="s">
        <v>172</v>
      </c>
      <c r="AU168" s="25" t="s">
        <v>91</v>
      </c>
      <c r="AY168" s="25" t="s">
        <v>169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25" t="s">
        <v>25</v>
      </c>
      <c r="BK168" s="213">
        <f>ROUND(I168*H168,2)</f>
        <v>0</v>
      </c>
      <c r="BL168" s="25" t="s">
        <v>354</v>
      </c>
      <c r="BM168" s="25" t="s">
        <v>3220</v>
      </c>
    </row>
    <row r="169" spans="2:65" s="1" customFormat="1" ht="16.5" customHeight="1">
      <c r="B169" s="42"/>
      <c r="C169" s="245" t="s">
        <v>912</v>
      </c>
      <c r="D169" s="245" t="s">
        <v>620</v>
      </c>
      <c r="E169" s="246" t="s">
        <v>3221</v>
      </c>
      <c r="F169" s="247" t="s">
        <v>3222</v>
      </c>
      <c r="G169" s="248" t="s">
        <v>219</v>
      </c>
      <c r="H169" s="249">
        <v>14.7</v>
      </c>
      <c r="I169" s="250"/>
      <c r="J169" s="251">
        <f>ROUND(I169*H169,2)</f>
        <v>0</v>
      </c>
      <c r="K169" s="247" t="s">
        <v>24</v>
      </c>
      <c r="L169" s="252"/>
      <c r="M169" s="253" t="s">
        <v>24</v>
      </c>
      <c r="N169" s="254" t="s">
        <v>52</v>
      </c>
      <c r="O169" s="43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AR169" s="25" t="s">
        <v>437</v>
      </c>
      <c r="AT169" s="25" t="s">
        <v>620</v>
      </c>
      <c r="AU169" s="25" t="s">
        <v>91</v>
      </c>
      <c r="AY169" s="25" t="s">
        <v>169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25" t="s">
        <v>25</v>
      </c>
      <c r="BK169" s="213">
        <f>ROUND(I169*H169,2)</f>
        <v>0</v>
      </c>
      <c r="BL169" s="25" t="s">
        <v>354</v>
      </c>
      <c r="BM169" s="25" t="s">
        <v>3223</v>
      </c>
    </row>
    <row r="170" spans="2:51" s="12" customFormat="1" ht="13.5">
      <c r="B170" s="222"/>
      <c r="C170" s="223"/>
      <c r="D170" s="214" t="s">
        <v>276</v>
      </c>
      <c r="E170" s="223"/>
      <c r="F170" s="225" t="s">
        <v>3224</v>
      </c>
      <c r="G170" s="223"/>
      <c r="H170" s="226">
        <v>14.7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276</v>
      </c>
      <c r="AU170" s="232" t="s">
        <v>91</v>
      </c>
      <c r="AV170" s="12" t="s">
        <v>91</v>
      </c>
      <c r="AW170" s="12" t="s">
        <v>6</v>
      </c>
      <c r="AX170" s="12" t="s">
        <v>25</v>
      </c>
      <c r="AY170" s="232" t="s">
        <v>169</v>
      </c>
    </row>
    <row r="171" spans="2:65" s="1" customFormat="1" ht="16.5" customHeight="1">
      <c r="B171" s="42"/>
      <c r="C171" s="202" t="s">
        <v>915</v>
      </c>
      <c r="D171" s="202" t="s">
        <v>172</v>
      </c>
      <c r="E171" s="203" t="s">
        <v>3225</v>
      </c>
      <c r="F171" s="204" t="s">
        <v>3226</v>
      </c>
      <c r="G171" s="205" t="s">
        <v>219</v>
      </c>
      <c r="H171" s="206">
        <v>10</v>
      </c>
      <c r="I171" s="207"/>
      <c r="J171" s="208">
        <f>ROUND(I171*H171,2)</f>
        <v>0</v>
      </c>
      <c r="K171" s="204" t="s">
        <v>24</v>
      </c>
      <c r="L171" s="62"/>
      <c r="M171" s="209" t="s">
        <v>24</v>
      </c>
      <c r="N171" s="210" t="s">
        <v>52</v>
      </c>
      <c r="O171" s="43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AR171" s="25" t="s">
        <v>354</v>
      </c>
      <c r="AT171" s="25" t="s">
        <v>172</v>
      </c>
      <c r="AU171" s="25" t="s">
        <v>91</v>
      </c>
      <c r="AY171" s="25" t="s">
        <v>169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25" t="s">
        <v>25</v>
      </c>
      <c r="BK171" s="213">
        <f>ROUND(I171*H171,2)</f>
        <v>0</v>
      </c>
      <c r="BL171" s="25" t="s">
        <v>354</v>
      </c>
      <c r="BM171" s="25" t="s">
        <v>3227</v>
      </c>
    </row>
    <row r="172" spans="2:65" s="1" customFormat="1" ht="16.5" customHeight="1">
      <c r="B172" s="42"/>
      <c r="C172" s="245" t="s">
        <v>918</v>
      </c>
      <c r="D172" s="245" t="s">
        <v>620</v>
      </c>
      <c r="E172" s="246" t="s">
        <v>3228</v>
      </c>
      <c r="F172" s="247" t="s">
        <v>3229</v>
      </c>
      <c r="G172" s="248" t="s">
        <v>219</v>
      </c>
      <c r="H172" s="249">
        <v>10.5</v>
      </c>
      <c r="I172" s="250"/>
      <c r="J172" s="251">
        <f>ROUND(I172*H172,2)</f>
        <v>0</v>
      </c>
      <c r="K172" s="247" t="s">
        <v>24</v>
      </c>
      <c r="L172" s="252"/>
      <c r="M172" s="253" t="s">
        <v>24</v>
      </c>
      <c r="N172" s="254" t="s">
        <v>52</v>
      </c>
      <c r="O172" s="43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AR172" s="25" t="s">
        <v>437</v>
      </c>
      <c r="AT172" s="25" t="s">
        <v>620</v>
      </c>
      <c r="AU172" s="25" t="s">
        <v>91</v>
      </c>
      <c r="AY172" s="25" t="s">
        <v>169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25" t="s">
        <v>25</v>
      </c>
      <c r="BK172" s="213">
        <f>ROUND(I172*H172,2)</f>
        <v>0</v>
      </c>
      <c r="BL172" s="25" t="s">
        <v>354</v>
      </c>
      <c r="BM172" s="25" t="s">
        <v>3230</v>
      </c>
    </row>
    <row r="173" spans="2:51" s="12" customFormat="1" ht="13.5">
      <c r="B173" s="222"/>
      <c r="C173" s="223"/>
      <c r="D173" s="214" t="s">
        <v>276</v>
      </c>
      <c r="E173" s="223"/>
      <c r="F173" s="225" t="s">
        <v>3231</v>
      </c>
      <c r="G173" s="223"/>
      <c r="H173" s="226">
        <v>10.5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276</v>
      </c>
      <c r="AU173" s="232" t="s">
        <v>91</v>
      </c>
      <c r="AV173" s="12" t="s">
        <v>91</v>
      </c>
      <c r="AW173" s="12" t="s">
        <v>6</v>
      </c>
      <c r="AX173" s="12" t="s">
        <v>25</v>
      </c>
      <c r="AY173" s="232" t="s">
        <v>169</v>
      </c>
    </row>
    <row r="174" spans="2:65" s="1" customFormat="1" ht="16.5" customHeight="1">
      <c r="B174" s="42"/>
      <c r="C174" s="202" t="s">
        <v>921</v>
      </c>
      <c r="D174" s="202" t="s">
        <v>172</v>
      </c>
      <c r="E174" s="203" t="s">
        <v>3232</v>
      </c>
      <c r="F174" s="204" t="s">
        <v>3233</v>
      </c>
      <c r="G174" s="205" t="s">
        <v>175</v>
      </c>
      <c r="H174" s="206">
        <v>1</v>
      </c>
      <c r="I174" s="207"/>
      <c r="J174" s="208">
        <f aca="true" t="shared" si="20" ref="J174:J187">ROUND(I174*H174,2)</f>
        <v>0</v>
      </c>
      <c r="K174" s="204" t="s">
        <v>24</v>
      </c>
      <c r="L174" s="62"/>
      <c r="M174" s="209" t="s">
        <v>24</v>
      </c>
      <c r="N174" s="210" t="s">
        <v>52</v>
      </c>
      <c r="O174" s="43"/>
      <c r="P174" s="211">
        <f aca="true" t="shared" si="21" ref="P174:P187">O174*H174</f>
        <v>0</v>
      </c>
      <c r="Q174" s="211">
        <v>0</v>
      </c>
      <c r="R174" s="211">
        <f aca="true" t="shared" si="22" ref="R174:R187">Q174*H174</f>
        <v>0</v>
      </c>
      <c r="S174" s="211">
        <v>0</v>
      </c>
      <c r="T174" s="212">
        <f aca="true" t="shared" si="23" ref="T174:T187">S174*H174</f>
        <v>0</v>
      </c>
      <c r="AR174" s="25" t="s">
        <v>354</v>
      </c>
      <c r="AT174" s="25" t="s">
        <v>172</v>
      </c>
      <c r="AU174" s="25" t="s">
        <v>91</v>
      </c>
      <c r="AY174" s="25" t="s">
        <v>169</v>
      </c>
      <c r="BE174" s="213">
        <f aca="true" t="shared" si="24" ref="BE174:BE187">IF(N174="základní",J174,0)</f>
        <v>0</v>
      </c>
      <c r="BF174" s="213">
        <f aca="true" t="shared" si="25" ref="BF174:BF187">IF(N174="snížená",J174,0)</f>
        <v>0</v>
      </c>
      <c r="BG174" s="213">
        <f aca="true" t="shared" si="26" ref="BG174:BG187">IF(N174="zákl. přenesená",J174,0)</f>
        <v>0</v>
      </c>
      <c r="BH174" s="213">
        <f aca="true" t="shared" si="27" ref="BH174:BH187">IF(N174="sníž. přenesená",J174,0)</f>
        <v>0</v>
      </c>
      <c r="BI174" s="213">
        <f aca="true" t="shared" si="28" ref="BI174:BI187">IF(N174="nulová",J174,0)</f>
        <v>0</v>
      </c>
      <c r="BJ174" s="25" t="s">
        <v>25</v>
      </c>
      <c r="BK174" s="213">
        <f aca="true" t="shared" si="29" ref="BK174:BK187">ROUND(I174*H174,2)</f>
        <v>0</v>
      </c>
      <c r="BL174" s="25" t="s">
        <v>354</v>
      </c>
      <c r="BM174" s="25" t="s">
        <v>3234</v>
      </c>
    </row>
    <row r="175" spans="2:65" s="1" customFormat="1" ht="16.5" customHeight="1">
      <c r="B175" s="42"/>
      <c r="C175" s="245" t="s">
        <v>924</v>
      </c>
      <c r="D175" s="245" t="s">
        <v>620</v>
      </c>
      <c r="E175" s="246" t="s">
        <v>3235</v>
      </c>
      <c r="F175" s="247" t="s">
        <v>3236</v>
      </c>
      <c r="G175" s="248" t="s">
        <v>175</v>
      </c>
      <c r="H175" s="249">
        <v>1</v>
      </c>
      <c r="I175" s="250"/>
      <c r="J175" s="251">
        <f t="shared" si="20"/>
        <v>0</v>
      </c>
      <c r="K175" s="247" t="s">
        <v>24</v>
      </c>
      <c r="L175" s="252"/>
      <c r="M175" s="253" t="s">
        <v>24</v>
      </c>
      <c r="N175" s="254" t="s">
        <v>52</v>
      </c>
      <c r="O175" s="43"/>
      <c r="P175" s="211">
        <f t="shared" si="21"/>
        <v>0</v>
      </c>
      <c r="Q175" s="211">
        <v>0</v>
      </c>
      <c r="R175" s="211">
        <f t="shared" si="22"/>
        <v>0</v>
      </c>
      <c r="S175" s="211">
        <v>0</v>
      </c>
      <c r="T175" s="212">
        <f t="shared" si="23"/>
        <v>0</v>
      </c>
      <c r="AR175" s="25" t="s">
        <v>437</v>
      </c>
      <c r="AT175" s="25" t="s">
        <v>620</v>
      </c>
      <c r="AU175" s="25" t="s">
        <v>91</v>
      </c>
      <c r="AY175" s="25" t="s">
        <v>169</v>
      </c>
      <c r="BE175" s="213">
        <f t="shared" si="24"/>
        <v>0</v>
      </c>
      <c r="BF175" s="213">
        <f t="shared" si="25"/>
        <v>0</v>
      </c>
      <c r="BG175" s="213">
        <f t="shared" si="26"/>
        <v>0</v>
      </c>
      <c r="BH175" s="213">
        <f t="shared" si="27"/>
        <v>0</v>
      </c>
      <c r="BI175" s="213">
        <f t="shared" si="28"/>
        <v>0</v>
      </c>
      <c r="BJ175" s="25" t="s">
        <v>25</v>
      </c>
      <c r="BK175" s="213">
        <f t="shared" si="29"/>
        <v>0</v>
      </c>
      <c r="BL175" s="25" t="s">
        <v>354</v>
      </c>
      <c r="BM175" s="25" t="s">
        <v>3237</v>
      </c>
    </row>
    <row r="176" spans="2:65" s="1" customFormat="1" ht="16.5" customHeight="1">
      <c r="B176" s="42"/>
      <c r="C176" s="202" t="s">
        <v>928</v>
      </c>
      <c r="D176" s="202" t="s">
        <v>172</v>
      </c>
      <c r="E176" s="203" t="s">
        <v>3232</v>
      </c>
      <c r="F176" s="204" t="s">
        <v>3233</v>
      </c>
      <c r="G176" s="205" t="s">
        <v>175</v>
      </c>
      <c r="H176" s="206">
        <v>2</v>
      </c>
      <c r="I176" s="207"/>
      <c r="J176" s="208">
        <f t="shared" si="20"/>
        <v>0</v>
      </c>
      <c r="K176" s="204" t="s">
        <v>24</v>
      </c>
      <c r="L176" s="62"/>
      <c r="M176" s="209" t="s">
        <v>24</v>
      </c>
      <c r="N176" s="210" t="s">
        <v>52</v>
      </c>
      <c r="O176" s="43"/>
      <c r="P176" s="211">
        <f t="shared" si="21"/>
        <v>0</v>
      </c>
      <c r="Q176" s="211">
        <v>0</v>
      </c>
      <c r="R176" s="211">
        <f t="shared" si="22"/>
        <v>0</v>
      </c>
      <c r="S176" s="211">
        <v>0</v>
      </c>
      <c r="T176" s="212">
        <f t="shared" si="23"/>
        <v>0</v>
      </c>
      <c r="AR176" s="25" t="s">
        <v>354</v>
      </c>
      <c r="AT176" s="25" t="s">
        <v>172</v>
      </c>
      <c r="AU176" s="25" t="s">
        <v>91</v>
      </c>
      <c r="AY176" s="25" t="s">
        <v>169</v>
      </c>
      <c r="BE176" s="213">
        <f t="shared" si="24"/>
        <v>0</v>
      </c>
      <c r="BF176" s="213">
        <f t="shared" si="25"/>
        <v>0</v>
      </c>
      <c r="BG176" s="213">
        <f t="shared" si="26"/>
        <v>0</v>
      </c>
      <c r="BH176" s="213">
        <f t="shared" si="27"/>
        <v>0</v>
      </c>
      <c r="BI176" s="213">
        <f t="shared" si="28"/>
        <v>0</v>
      </c>
      <c r="BJ176" s="25" t="s">
        <v>25</v>
      </c>
      <c r="BK176" s="213">
        <f t="shared" si="29"/>
        <v>0</v>
      </c>
      <c r="BL176" s="25" t="s">
        <v>354</v>
      </c>
      <c r="BM176" s="25" t="s">
        <v>3238</v>
      </c>
    </row>
    <row r="177" spans="2:65" s="1" customFormat="1" ht="16.5" customHeight="1">
      <c r="B177" s="42"/>
      <c r="C177" s="245" t="s">
        <v>932</v>
      </c>
      <c r="D177" s="245" t="s">
        <v>620</v>
      </c>
      <c r="E177" s="246" t="s">
        <v>3239</v>
      </c>
      <c r="F177" s="247" t="s">
        <v>3240</v>
      </c>
      <c r="G177" s="248" t="s">
        <v>175</v>
      </c>
      <c r="H177" s="249">
        <v>2</v>
      </c>
      <c r="I177" s="250"/>
      <c r="J177" s="251">
        <f t="shared" si="20"/>
        <v>0</v>
      </c>
      <c r="K177" s="247" t="s">
        <v>24</v>
      </c>
      <c r="L177" s="252"/>
      <c r="M177" s="253" t="s">
        <v>24</v>
      </c>
      <c r="N177" s="254" t="s">
        <v>52</v>
      </c>
      <c r="O177" s="43"/>
      <c r="P177" s="211">
        <f t="shared" si="21"/>
        <v>0</v>
      </c>
      <c r="Q177" s="211">
        <v>0</v>
      </c>
      <c r="R177" s="211">
        <f t="shared" si="22"/>
        <v>0</v>
      </c>
      <c r="S177" s="211">
        <v>0</v>
      </c>
      <c r="T177" s="212">
        <f t="shared" si="23"/>
        <v>0</v>
      </c>
      <c r="AR177" s="25" t="s">
        <v>437</v>
      </c>
      <c r="AT177" s="25" t="s">
        <v>620</v>
      </c>
      <c r="AU177" s="25" t="s">
        <v>91</v>
      </c>
      <c r="AY177" s="25" t="s">
        <v>169</v>
      </c>
      <c r="BE177" s="213">
        <f t="shared" si="24"/>
        <v>0</v>
      </c>
      <c r="BF177" s="213">
        <f t="shared" si="25"/>
        <v>0</v>
      </c>
      <c r="BG177" s="213">
        <f t="shared" si="26"/>
        <v>0</v>
      </c>
      <c r="BH177" s="213">
        <f t="shared" si="27"/>
        <v>0</v>
      </c>
      <c r="BI177" s="213">
        <f t="shared" si="28"/>
        <v>0</v>
      </c>
      <c r="BJ177" s="25" t="s">
        <v>25</v>
      </c>
      <c r="BK177" s="213">
        <f t="shared" si="29"/>
        <v>0</v>
      </c>
      <c r="BL177" s="25" t="s">
        <v>354</v>
      </c>
      <c r="BM177" s="25" t="s">
        <v>3241</v>
      </c>
    </row>
    <row r="178" spans="2:65" s="1" customFormat="1" ht="16.5" customHeight="1">
      <c r="B178" s="42"/>
      <c r="C178" s="202" t="s">
        <v>938</v>
      </c>
      <c r="D178" s="202" t="s">
        <v>172</v>
      </c>
      <c r="E178" s="203" t="s">
        <v>3242</v>
      </c>
      <c r="F178" s="204" t="s">
        <v>3243</v>
      </c>
      <c r="G178" s="205" t="s">
        <v>175</v>
      </c>
      <c r="H178" s="206">
        <v>1</v>
      </c>
      <c r="I178" s="207"/>
      <c r="J178" s="208">
        <f t="shared" si="20"/>
        <v>0</v>
      </c>
      <c r="K178" s="204" t="s">
        <v>24</v>
      </c>
      <c r="L178" s="62"/>
      <c r="M178" s="209" t="s">
        <v>24</v>
      </c>
      <c r="N178" s="210" t="s">
        <v>52</v>
      </c>
      <c r="O178" s="43"/>
      <c r="P178" s="211">
        <f t="shared" si="21"/>
        <v>0</v>
      </c>
      <c r="Q178" s="211">
        <v>0</v>
      </c>
      <c r="R178" s="211">
        <f t="shared" si="22"/>
        <v>0</v>
      </c>
      <c r="S178" s="211">
        <v>0</v>
      </c>
      <c r="T178" s="212">
        <f t="shared" si="23"/>
        <v>0</v>
      </c>
      <c r="AR178" s="25" t="s">
        <v>354</v>
      </c>
      <c r="AT178" s="25" t="s">
        <v>172</v>
      </c>
      <c r="AU178" s="25" t="s">
        <v>91</v>
      </c>
      <c r="AY178" s="25" t="s">
        <v>169</v>
      </c>
      <c r="BE178" s="213">
        <f t="shared" si="24"/>
        <v>0</v>
      </c>
      <c r="BF178" s="213">
        <f t="shared" si="25"/>
        <v>0</v>
      </c>
      <c r="BG178" s="213">
        <f t="shared" si="26"/>
        <v>0</v>
      </c>
      <c r="BH178" s="213">
        <f t="shared" si="27"/>
        <v>0</v>
      </c>
      <c r="BI178" s="213">
        <f t="shared" si="28"/>
        <v>0</v>
      </c>
      <c r="BJ178" s="25" t="s">
        <v>25</v>
      </c>
      <c r="BK178" s="213">
        <f t="shared" si="29"/>
        <v>0</v>
      </c>
      <c r="BL178" s="25" t="s">
        <v>354</v>
      </c>
      <c r="BM178" s="25" t="s">
        <v>3244</v>
      </c>
    </row>
    <row r="179" spans="2:65" s="1" customFormat="1" ht="16.5" customHeight="1">
      <c r="B179" s="42"/>
      <c r="C179" s="245" t="s">
        <v>943</v>
      </c>
      <c r="D179" s="245" t="s">
        <v>620</v>
      </c>
      <c r="E179" s="246" t="s">
        <v>3245</v>
      </c>
      <c r="F179" s="247" t="s">
        <v>3246</v>
      </c>
      <c r="G179" s="248" t="s">
        <v>175</v>
      </c>
      <c r="H179" s="249">
        <v>1</v>
      </c>
      <c r="I179" s="250"/>
      <c r="J179" s="251">
        <f t="shared" si="20"/>
        <v>0</v>
      </c>
      <c r="K179" s="247" t="s">
        <v>24</v>
      </c>
      <c r="L179" s="252"/>
      <c r="M179" s="253" t="s">
        <v>24</v>
      </c>
      <c r="N179" s="254" t="s">
        <v>52</v>
      </c>
      <c r="O179" s="43"/>
      <c r="P179" s="211">
        <f t="shared" si="21"/>
        <v>0</v>
      </c>
      <c r="Q179" s="211">
        <v>0</v>
      </c>
      <c r="R179" s="211">
        <f t="shared" si="22"/>
        <v>0</v>
      </c>
      <c r="S179" s="211">
        <v>0</v>
      </c>
      <c r="T179" s="212">
        <f t="shared" si="23"/>
        <v>0</v>
      </c>
      <c r="AR179" s="25" t="s">
        <v>437</v>
      </c>
      <c r="AT179" s="25" t="s">
        <v>620</v>
      </c>
      <c r="AU179" s="25" t="s">
        <v>91</v>
      </c>
      <c r="AY179" s="25" t="s">
        <v>169</v>
      </c>
      <c r="BE179" s="213">
        <f t="shared" si="24"/>
        <v>0</v>
      </c>
      <c r="BF179" s="213">
        <f t="shared" si="25"/>
        <v>0</v>
      </c>
      <c r="BG179" s="213">
        <f t="shared" si="26"/>
        <v>0</v>
      </c>
      <c r="BH179" s="213">
        <f t="shared" si="27"/>
        <v>0</v>
      </c>
      <c r="BI179" s="213">
        <f t="shared" si="28"/>
        <v>0</v>
      </c>
      <c r="BJ179" s="25" t="s">
        <v>25</v>
      </c>
      <c r="BK179" s="213">
        <f t="shared" si="29"/>
        <v>0</v>
      </c>
      <c r="BL179" s="25" t="s">
        <v>354</v>
      </c>
      <c r="BM179" s="25" t="s">
        <v>3247</v>
      </c>
    </row>
    <row r="180" spans="2:65" s="1" customFormat="1" ht="16.5" customHeight="1">
      <c r="B180" s="42"/>
      <c r="C180" s="202" t="s">
        <v>948</v>
      </c>
      <c r="D180" s="202" t="s">
        <v>172</v>
      </c>
      <c r="E180" s="203" t="s">
        <v>3248</v>
      </c>
      <c r="F180" s="204" t="s">
        <v>3249</v>
      </c>
      <c r="G180" s="205" t="s">
        <v>175</v>
      </c>
      <c r="H180" s="206">
        <v>2</v>
      </c>
      <c r="I180" s="207"/>
      <c r="J180" s="208">
        <f t="shared" si="20"/>
        <v>0</v>
      </c>
      <c r="K180" s="204" t="s">
        <v>24</v>
      </c>
      <c r="L180" s="62"/>
      <c r="M180" s="209" t="s">
        <v>24</v>
      </c>
      <c r="N180" s="210" t="s">
        <v>52</v>
      </c>
      <c r="O180" s="43"/>
      <c r="P180" s="211">
        <f t="shared" si="21"/>
        <v>0</v>
      </c>
      <c r="Q180" s="211">
        <v>0</v>
      </c>
      <c r="R180" s="211">
        <f t="shared" si="22"/>
        <v>0</v>
      </c>
      <c r="S180" s="211">
        <v>0</v>
      </c>
      <c r="T180" s="212">
        <f t="shared" si="23"/>
        <v>0</v>
      </c>
      <c r="AR180" s="25" t="s">
        <v>354</v>
      </c>
      <c r="AT180" s="25" t="s">
        <v>172</v>
      </c>
      <c r="AU180" s="25" t="s">
        <v>91</v>
      </c>
      <c r="AY180" s="25" t="s">
        <v>169</v>
      </c>
      <c r="BE180" s="213">
        <f t="shared" si="24"/>
        <v>0</v>
      </c>
      <c r="BF180" s="213">
        <f t="shared" si="25"/>
        <v>0</v>
      </c>
      <c r="BG180" s="213">
        <f t="shared" si="26"/>
        <v>0</v>
      </c>
      <c r="BH180" s="213">
        <f t="shared" si="27"/>
        <v>0</v>
      </c>
      <c r="BI180" s="213">
        <f t="shared" si="28"/>
        <v>0</v>
      </c>
      <c r="BJ180" s="25" t="s">
        <v>25</v>
      </c>
      <c r="BK180" s="213">
        <f t="shared" si="29"/>
        <v>0</v>
      </c>
      <c r="BL180" s="25" t="s">
        <v>354</v>
      </c>
      <c r="BM180" s="25" t="s">
        <v>3250</v>
      </c>
    </row>
    <row r="181" spans="2:65" s="1" customFormat="1" ht="16.5" customHeight="1">
      <c r="B181" s="42"/>
      <c r="C181" s="245" t="s">
        <v>952</v>
      </c>
      <c r="D181" s="245" t="s">
        <v>620</v>
      </c>
      <c r="E181" s="246" t="s">
        <v>3251</v>
      </c>
      <c r="F181" s="247" t="s">
        <v>3252</v>
      </c>
      <c r="G181" s="248" t="s">
        <v>175</v>
      </c>
      <c r="H181" s="249">
        <v>2</v>
      </c>
      <c r="I181" s="250"/>
      <c r="J181" s="251">
        <f t="shared" si="20"/>
        <v>0</v>
      </c>
      <c r="K181" s="247" t="s">
        <v>24</v>
      </c>
      <c r="L181" s="252"/>
      <c r="M181" s="253" t="s">
        <v>24</v>
      </c>
      <c r="N181" s="254" t="s">
        <v>52</v>
      </c>
      <c r="O181" s="43"/>
      <c r="P181" s="211">
        <f t="shared" si="21"/>
        <v>0</v>
      </c>
      <c r="Q181" s="211">
        <v>0</v>
      </c>
      <c r="R181" s="211">
        <f t="shared" si="22"/>
        <v>0</v>
      </c>
      <c r="S181" s="211">
        <v>0</v>
      </c>
      <c r="T181" s="212">
        <f t="shared" si="23"/>
        <v>0</v>
      </c>
      <c r="AR181" s="25" t="s">
        <v>437</v>
      </c>
      <c r="AT181" s="25" t="s">
        <v>620</v>
      </c>
      <c r="AU181" s="25" t="s">
        <v>91</v>
      </c>
      <c r="AY181" s="25" t="s">
        <v>169</v>
      </c>
      <c r="BE181" s="213">
        <f t="shared" si="24"/>
        <v>0</v>
      </c>
      <c r="BF181" s="213">
        <f t="shared" si="25"/>
        <v>0</v>
      </c>
      <c r="BG181" s="213">
        <f t="shared" si="26"/>
        <v>0</v>
      </c>
      <c r="BH181" s="213">
        <f t="shared" si="27"/>
        <v>0</v>
      </c>
      <c r="BI181" s="213">
        <f t="shared" si="28"/>
        <v>0</v>
      </c>
      <c r="BJ181" s="25" t="s">
        <v>25</v>
      </c>
      <c r="BK181" s="213">
        <f t="shared" si="29"/>
        <v>0</v>
      </c>
      <c r="BL181" s="25" t="s">
        <v>354</v>
      </c>
      <c r="BM181" s="25" t="s">
        <v>3253</v>
      </c>
    </row>
    <row r="182" spans="2:65" s="1" customFormat="1" ht="16.5" customHeight="1">
      <c r="B182" s="42"/>
      <c r="C182" s="202" t="s">
        <v>957</v>
      </c>
      <c r="D182" s="202" t="s">
        <v>172</v>
      </c>
      <c r="E182" s="203" t="s">
        <v>3254</v>
      </c>
      <c r="F182" s="204" t="s">
        <v>3255</v>
      </c>
      <c r="G182" s="205" t="s">
        <v>175</v>
      </c>
      <c r="H182" s="206">
        <v>50</v>
      </c>
      <c r="I182" s="207"/>
      <c r="J182" s="208">
        <f t="shared" si="20"/>
        <v>0</v>
      </c>
      <c r="K182" s="204" t="s">
        <v>24</v>
      </c>
      <c r="L182" s="62"/>
      <c r="M182" s="209" t="s">
        <v>24</v>
      </c>
      <c r="N182" s="210" t="s">
        <v>52</v>
      </c>
      <c r="O182" s="43"/>
      <c r="P182" s="211">
        <f t="shared" si="21"/>
        <v>0</v>
      </c>
      <c r="Q182" s="211">
        <v>0</v>
      </c>
      <c r="R182" s="211">
        <f t="shared" si="22"/>
        <v>0</v>
      </c>
      <c r="S182" s="211">
        <v>0</v>
      </c>
      <c r="T182" s="212">
        <f t="shared" si="23"/>
        <v>0</v>
      </c>
      <c r="AR182" s="25" t="s">
        <v>354</v>
      </c>
      <c r="AT182" s="25" t="s">
        <v>172</v>
      </c>
      <c r="AU182" s="25" t="s">
        <v>91</v>
      </c>
      <c r="AY182" s="25" t="s">
        <v>169</v>
      </c>
      <c r="BE182" s="213">
        <f t="shared" si="24"/>
        <v>0</v>
      </c>
      <c r="BF182" s="213">
        <f t="shared" si="25"/>
        <v>0</v>
      </c>
      <c r="BG182" s="213">
        <f t="shared" si="26"/>
        <v>0</v>
      </c>
      <c r="BH182" s="213">
        <f t="shared" si="27"/>
        <v>0</v>
      </c>
      <c r="BI182" s="213">
        <f t="shared" si="28"/>
        <v>0</v>
      </c>
      <c r="BJ182" s="25" t="s">
        <v>25</v>
      </c>
      <c r="BK182" s="213">
        <f t="shared" si="29"/>
        <v>0</v>
      </c>
      <c r="BL182" s="25" t="s">
        <v>354</v>
      </c>
      <c r="BM182" s="25" t="s">
        <v>3256</v>
      </c>
    </row>
    <row r="183" spans="2:65" s="1" customFormat="1" ht="16.5" customHeight="1">
      <c r="B183" s="42"/>
      <c r="C183" s="245" t="s">
        <v>961</v>
      </c>
      <c r="D183" s="245" t="s">
        <v>620</v>
      </c>
      <c r="E183" s="246" t="s">
        <v>3257</v>
      </c>
      <c r="F183" s="247" t="s">
        <v>3258</v>
      </c>
      <c r="G183" s="248" t="s">
        <v>175</v>
      </c>
      <c r="H183" s="249">
        <v>1</v>
      </c>
      <c r="I183" s="250"/>
      <c r="J183" s="251">
        <f t="shared" si="20"/>
        <v>0</v>
      </c>
      <c r="K183" s="247" t="s">
        <v>24</v>
      </c>
      <c r="L183" s="252"/>
      <c r="M183" s="253" t="s">
        <v>24</v>
      </c>
      <c r="N183" s="254" t="s">
        <v>52</v>
      </c>
      <c r="O183" s="43"/>
      <c r="P183" s="211">
        <f t="shared" si="21"/>
        <v>0</v>
      </c>
      <c r="Q183" s="211">
        <v>0</v>
      </c>
      <c r="R183" s="211">
        <f t="shared" si="22"/>
        <v>0</v>
      </c>
      <c r="S183" s="211">
        <v>0</v>
      </c>
      <c r="T183" s="212">
        <f t="shared" si="23"/>
        <v>0</v>
      </c>
      <c r="AR183" s="25" t="s">
        <v>437</v>
      </c>
      <c r="AT183" s="25" t="s">
        <v>620</v>
      </c>
      <c r="AU183" s="25" t="s">
        <v>91</v>
      </c>
      <c r="AY183" s="25" t="s">
        <v>169</v>
      </c>
      <c r="BE183" s="213">
        <f t="shared" si="24"/>
        <v>0</v>
      </c>
      <c r="BF183" s="213">
        <f t="shared" si="25"/>
        <v>0</v>
      </c>
      <c r="BG183" s="213">
        <f t="shared" si="26"/>
        <v>0</v>
      </c>
      <c r="BH183" s="213">
        <f t="shared" si="27"/>
        <v>0</v>
      </c>
      <c r="BI183" s="213">
        <f t="shared" si="28"/>
        <v>0</v>
      </c>
      <c r="BJ183" s="25" t="s">
        <v>25</v>
      </c>
      <c r="BK183" s="213">
        <f t="shared" si="29"/>
        <v>0</v>
      </c>
      <c r="BL183" s="25" t="s">
        <v>354</v>
      </c>
      <c r="BM183" s="25" t="s">
        <v>3259</v>
      </c>
    </row>
    <row r="184" spans="2:65" s="1" customFormat="1" ht="16.5" customHeight="1">
      <c r="B184" s="42"/>
      <c r="C184" s="202" t="s">
        <v>965</v>
      </c>
      <c r="D184" s="202" t="s">
        <v>172</v>
      </c>
      <c r="E184" s="203" t="s">
        <v>3260</v>
      </c>
      <c r="F184" s="204" t="s">
        <v>3261</v>
      </c>
      <c r="G184" s="205" t="s">
        <v>175</v>
      </c>
      <c r="H184" s="206">
        <v>2</v>
      </c>
      <c r="I184" s="207"/>
      <c r="J184" s="208">
        <f t="shared" si="20"/>
        <v>0</v>
      </c>
      <c r="K184" s="204" t="s">
        <v>24</v>
      </c>
      <c r="L184" s="62"/>
      <c r="M184" s="209" t="s">
        <v>24</v>
      </c>
      <c r="N184" s="210" t="s">
        <v>52</v>
      </c>
      <c r="O184" s="43"/>
      <c r="P184" s="211">
        <f t="shared" si="21"/>
        <v>0</v>
      </c>
      <c r="Q184" s="211">
        <v>0</v>
      </c>
      <c r="R184" s="211">
        <f t="shared" si="22"/>
        <v>0</v>
      </c>
      <c r="S184" s="211">
        <v>0</v>
      </c>
      <c r="T184" s="212">
        <f t="shared" si="23"/>
        <v>0</v>
      </c>
      <c r="AR184" s="25" t="s">
        <v>354</v>
      </c>
      <c r="AT184" s="25" t="s">
        <v>172</v>
      </c>
      <c r="AU184" s="25" t="s">
        <v>91</v>
      </c>
      <c r="AY184" s="25" t="s">
        <v>169</v>
      </c>
      <c r="BE184" s="213">
        <f t="shared" si="24"/>
        <v>0</v>
      </c>
      <c r="BF184" s="213">
        <f t="shared" si="25"/>
        <v>0</v>
      </c>
      <c r="BG184" s="213">
        <f t="shared" si="26"/>
        <v>0</v>
      </c>
      <c r="BH184" s="213">
        <f t="shared" si="27"/>
        <v>0</v>
      </c>
      <c r="BI184" s="213">
        <f t="shared" si="28"/>
        <v>0</v>
      </c>
      <c r="BJ184" s="25" t="s">
        <v>25</v>
      </c>
      <c r="BK184" s="213">
        <f t="shared" si="29"/>
        <v>0</v>
      </c>
      <c r="BL184" s="25" t="s">
        <v>354</v>
      </c>
      <c r="BM184" s="25" t="s">
        <v>3262</v>
      </c>
    </row>
    <row r="185" spans="2:65" s="1" customFormat="1" ht="16.5" customHeight="1">
      <c r="B185" s="42"/>
      <c r="C185" s="245" t="s">
        <v>971</v>
      </c>
      <c r="D185" s="245" t="s">
        <v>620</v>
      </c>
      <c r="E185" s="246" t="s">
        <v>3263</v>
      </c>
      <c r="F185" s="247" t="s">
        <v>3264</v>
      </c>
      <c r="G185" s="248" t="s">
        <v>175</v>
      </c>
      <c r="H185" s="249">
        <v>2</v>
      </c>
      <c r="I185" s="250"/>
      <c r="J185" s="251">
        <f t="shared" si="20"/>
        <v>0</v>
      </c>
      <c r="K185" s="247" t="s">
        <v>24</v>
      </c>
      <c r="L185" s="252"/>
      <c r="M185" s="253" t="s">
        <v>24</v>
      </c>
      <c r="N185" s="254" t="s">
        <v>52</v>
      </c>
      <c r="O185" s="43"/>
      <c r="P185" s="211">
        <f t="shared" si="21"/>
        <v>0</v>
      </c>
      <c r="Q185" s="211">
        <v>0</v>
      </c>
      <c r="R185" s="211">
        <f t="shared" si="22"/>
        <v>0</v>
      </c>
      <c r="S185" s="211">
        <v>0</v>
      </c>
      <c r="T185" s="212">
        <f t="shared" si="23"/>
        <v>0</v>
      </c>
      <c r="AR185" s="25" t="s">
        <v>437</v>
      </c>
      <c r="AT185" s="25" t="s">
        <v>620</v>
      </c>
      <c r="AU185" s="25" t="s">
        <v>91</v>
      </c>
      <c r="AY185" s="25" t="s">
        <v>169</v>
      </c>
      <c r="BE185" s="213">
        <f t="shared" si="24"/>
        <v>0</v>
      </c>
      <c r="BF185" s="213">
        <f t="shared" si="25"/>
        <v>0</v>
      </c>
      <c r="BG185" s="213">
        <f t="shared" si="26"/>
        <v>0</v>
      </c>
      <c r="BH185" s="213">
        <f t="shared" si="27"/>
        <v>0</v>
      </c>
      <c r="BI185" s="213">
        <f t="shared" si="28"/>
        <v>0</v>
      </c>
      <c r="BJ185" s="25" t="s">
        <v>25</v>
      </c>
      <c r="BK185" s="213">
        <f t="shared" si="29"/>
        <v>0</v>
      </c>
      <c r="BL185" s="25" t="s">
        <v>354</v>
      </c>
      <c r="BM185" s="25" t="s">
        <v>3265</v>
      </c>
    </row>
    <row r="186" spans="2:65" s="1" customFormat="1" ht="16.5" customHeight="1">
      <c r="B186" s="42"/>
      <c r="C186" s="202" t="s">
        <v>975</v>
      </c>
      <c r="D186" s="202" t="s">
        <v>172</v>
      </c>
      <c r="E186" s="203" t="s">
        <v>3266</v>
      </c>
      <c r="F186" s="204" t="s">
        <v>3267</v>
      </c>
      <c r="G186" s="205" t="s">
        <v>175</v>
      </c>
      <c r="H186" s="206">
        <v>1</v>
      </c>
      <c r="I186" s="207"/>
      <c r="J186" s="208">
        <f t="shared" si="20"/>
        <v>0</v>
      </c>
      <c r="K186" s="204" t="s">
        <v>24</v>
      </c>
      <c r="L186" s="62"/>
      <c r="M186" s="209" t="s">
        <v>24</v>
      </c>
      <c r="N186" s="210" t="s">
        <v>52</v>
      </c>
      <c r="O186" s="43"/>
      <c r="P186" s="211">
        <f t="shared" si="21"/>
        <v>0</v>
      </c>
      <c r="Q186" s="211">
        <v>0</v>
      </c>
      <c r="R186" s="211">
        <f t="shared" si="22"/>
        <v>0</v>
      </c>
      <c r="S186" s="211">
        <v>0</v>
      </c>
      <c r="T186" s="212">
        <f t="shared" si="23"/>
        <v>0</v>
      </c>
      <c r="AR186" s="25" t="s">
        <v>354</v>
      </c>
      <c r="AT186" s="25" t="s">
        <v>172</v>
      </c>
      <c r="AU186" s="25" t="s">
        <v>91</v>
      </c>
      <c r="AY186" s="25" t="s">
        <v>169</v>
      </c>
      <c r="BE186" s="213">
        <f t="shared" si="24"/>
        <v>0</v>
      </c>
      <c r="BF186" s="213">
        <f t="shared" si="25"/>
        <v>0</v>
      </c>
      <c r="BG186" s="213">
        <f t="shared" si="26"/>
        <v>0</v>
      </c>
      <c r="BH186" s="213">
        <f t="shared" si="27"/>
        <v>0</v>
      </c>
      <c r="BI186" s="213">
        <f t="shared" si="28"/>
        <v>0</v>
      </c>
      <c r="BJ186" s="25" t="s">
        <v>25</v>
      </c>
      <c r="BK186" s="213">
        <f t="shared" si="29"/>
        <v>0</v>
      </c>
      <c r="BL186" s="25" t="s">
        <v>354</v>
      </c>
      <c r="BM186" s="25" t="s">
        <v>3268</v>
      </c>
    </row>
    <row r="187" spans="2:65" s="1" customFormat="1" ht="16.5" customHeight="1">
      <c r="B187" s="42"/>
      <c r="C187" s="245" t="s">
        <v>980</v>
      </c>
      <c r="D187" s="245" t="s">
        <v>620</v>
      </c>
      <c r="E187" s="246" t="s">
        <v>3269</v>
      </c>
      <c r="F187" s="247" t="s">
        <v>3270</v>
      </c>
      <c r="G187" s="248" t="s">
        <v>175</v>
      </c>
      <c r="H187" s="249">
        <v>1</v>
      </c>
      <c r="I187" s="250"/>
      <c r="J187" s="251">
        <f t="shared" si="20"/>
        <v>0</v>
      </c>
      <c r="K187" s="247" t="s">
        <v>24</v>
      </c>
      <c r="L187" s="252"/>
      <c r="M187" s="253" t="s">
        <v>24</v>
      </c>
      <c r="N187" s="254" t="s">
        <v>52</v>
      </c>
      <c r="O187" s="43"/>
      <c r="P187" s="211">
        <f t="shared" si="21"/>
        <v>0</v>
      </c>
      <c r="Q187" s="211">
        <v>0</v>
      </c>
      <c r="R187" s="211">
        <f t="shared" si="22"/>
        <v>0</v>
      </c>
      <c r="S187" s="211">
        <v>0</v>
      </c>
      <c r="T187" s="212">
        <f t="shared" si="23"/>
        <v>0</v>
      </c>
      <c r="AR187" s="25" t="s">
        <v>437</v>
      </c>
      <c r="AT187" s="25" t="s">
        <v>620</v>
      </c>
      <c r="AU187" s="25" t="s">
        <v>91</v>
      </c>
      <c r="AY187" s="25" t="s">
        <v>169</v>
      </c>
      <c r="BE187" s="213">
        <f t="shared" si="24"/>
        <v>0</v>
      </c>
      <c r="BF187" s="213">
        <f t="shared" si="25"/>
        <v>0</v>
      </c>
      <c r="BG187" s="213">
        <f t="shared" si="26"/>
        <v>0</v>
      </c>
      <c r="BH187" s="213">
        <f t="shared" si="27"/>
        <v>0</v>
      </c>
      <c r="BI187" s="213">
        <f t="shared" si="28"/>
        <v>0</v>
      </c>
      <c r="BJ187" s="25" t="s">
        <v>25</v>
      </c>
      <c r="BK187" s="213">
        <f t="shared" si="29"/>
        <v>0</v>
      </c>
      <c r="BL187" s="25" t="s">
        <v>354</v>
      </c>
      <c r="BM187" s="25" t="s">
        <v>3271</v>
      </c>
    </row>
    <row r="188" spans="2:63" s="11" customFormat="1" ht="22.35" customHeight="1">
      <c r="B188" s="186"/>
      <c r="C188" s="187"/>
      <c r="D188" s="188" t="s">
        <v>80</v>
      </c>
      <c r="E188" s="200" t="s">
        <v>3272</v>
      </c>
      <c r="F188" s="200" t="s">
        <v>3273</v>
      </c>
      <c r="G188" s="187"/>
      <c r="H188" s="187"/>
      <c r="I188" s="190"/>
      <c r="J188" s="201">
        <f>BK188</f>
        <v>0</v>
      </c>
      <c r="K188" s="187"/>
      <c r="L188" s="192"/>
      <c r="M188" s="193"/>
      <c r="N188" s="194"/>
      <c r="O188" s="194"/>
      <c r="P188" s="195">
        <f>SUM(P189:P201)</f>
        <v>0</v>
      </c>
      <c r="Q188" s="194"/>
      <c r="R188" s="195">
        <f>SUM(R189:R201)</f>
        <v>0</v>
      </c>
      <c r="S188" s="194"/>
      <c r="T188" s="196">
        <f>SUM(T189:T201)</f>
        <v>0</v>
      </c>
      <c r="AR188" s="197" t="s">
        <v>25</v>
      </c>
      <c r="AT188" s="198" t="s">
        <v>80</v>
      </c>
      <c r="AU188" s="198" t="s">
        <v>91</v>
      </c>
      <c r="AY188" s="197" t="s">
        <v>169</v>
      </c>
      <c r="BK188" s="199">
        <f>SUM(BK189:BK201)</f>
        <v>0</v>
      </c>
    </row>
    <row r="189" spans="2:65" s="1" customFormat="1" ht="16.5" customHeight="1">
      <c r="B189" s="42"/>
      <c r="C189" s="245" t="s">
        <v>984</v>
      </c>
      <c r="D189" s="245" t="s">
        <v>620</v>
      </c>
      <c r="E189" s="246" t="s">
        <v>3274</v>
      </c>
      <c r="F189" s="247" t="s">
        <v>3275</v>
      </c>
      <c r="G189" s="248" t="s">
        <v>175</v>
      </c>
      <c r="H189" s="249">
        <v>1</v>
      </c>
      <c r="I189" s="250"/>
      <c r="J189" s="251">
        <f aca="true" t="shared" si="30" ref="J189:J201">ROUND(I189*H189,2)</f>
        <v>0</v>
      </c>
      <c r="K189" s="247" t="s">
        <v>24</v>
      </c>
      <c r="L189" s="252"/>
      <c r="M189" s="253" t="s">
        <v>24</v>
      </c>
      <c r="N189" s="254" t="s">
        <v>52</v>
      </c>
      <c r="O189" s="43"/>
      <c r="P189" s="211">
        <f aca="true" t="shared" si="31" ref="P189:P201">O189*H189</f>
        <v>0</v>
      </c>
      <c r="Q189" s="211">
        <v>0</v>
      </c>
      <c r="R189" s="211">
        <f aca="true" t="shared" si="32" ref="R189:R201">Q189*H189</f>
        <v>0</v>
      </c>
      <c r="S189" s="211">
        <v>0</v>
      </c>
      <c r="T189" s="212">
        <f aca="true" t="shared" si="33" ref="T189:T201">S189*H189</f>
        <v>0</v>
      </c>
      <c r="AR189" s="25" t="s">
        <v>437</v>
      </c>
      <c r="AT189" s="25" t="s">
        <v>620</v>
      </c>
      <c r="AU189" s="25" t="s">
        <v>103</v>
      </c>
      <c r="AY189" s="25" t="s">
        <v>169</v>
      </c>
      <c r="BE189" s="213">
        <f aca="true" t="shared" si="34" ref="BE189:BE201">IF(N189="základní",J189,0)</f>
        <v>0</v>
      </c>
      <c r="BF189" s="213">
        <f aca="true" t="shared" si="35" ref="BF189:BF201">IF(N189="snížená",J189,0)</f>
        <v>0</v>
      </c>
      <c r="BG189" s="213">
        <f aca="true" t="shared" si="36" ref="BG189:BG201">IF(N189="zákl. přenesená",J189,0)</f>
        <v>0</v>
      </c>
      <c r="BH189" s="213">
        <f aca="true" t="shared" si="37" ref="BH189:BH201">IF(N189="sníž. přenesená",J189,0)</f>
        <v>0</v>
      </c>
      <c r="BI189" s="213">
        <f aca="true" t="shared" si="38" ref="BI189:BI201">IF(N189="nulová",J189,0)</f>
        <v>0</v>
      </c>
      <c r="BJ189" s="25" t="s">
        <v>25</v>
      </c>
      <c r="BK189" s="213">
        <f aca="true" t="shared" si="39" ref="BK189:BK201">ROUND(I189*H189,2)</f>
        <v>0</v>
      </c>
      <c r="BL189" s="25" t="s">
        <v>354</v>
      </c>
      <c r="BM189" s="25" t="s">
        <v>3276</v>
      </c>
    </row>
    <row r="190" spans="2:65" s="1" customFormat="1" ht="16.5" customHeight="1">
      <c r="B190" s="42"/>
      <c r="C190" s="245" t="s">
        <v>989</v>
      </c>
      <c r="D190" s="245" t="s">
        <v>620</v>
      </c>
      <c r="E190" s="246" t="s">
        <v>3277</v>
      </c>
      <c r="F190" s="247" t="s">
        <v>3278</v>
      </c>
      <c r="G190" s="248" t="s">
        <v>175</v>
      </c>
      <c r="H190" s="249">
        <v>3</v>
      </c>
      <c r="I190" s="250"/>
      <c r="J190" s="251">
        <f t="shared" si="30"/>
        <v>0</v>
      </c>
      <c r="K190" s="247" t="s">
        <v>24</v>
      </c>
      <c r="L190" s="252"/>
      <c r="M190" s="253" t="s">
        <v>24</v>
      </c>
      <c r="N190" s="254" t="s">
        <v>52</v>
      </c>
      <c r="O190" s="43"/>
      <c r="P190" s="211">
        <f t="shared" si="31"/>
        <v>0</v>
      </c>
      <c r="Q190" s="211">
        <v>0</v>
      </c>
      <c r="R190" s="211">
        <f t="shared" si="32"/>
        <v>0</v>
      </c>
      <c r="S190" s="211">
        <v>0</v>
      </c>
      <c r="T190" s="212">
        <f t="shared" si="33"/>
        <v>0</v>
      </c>
      <c r="AR190" s="25" t="s">
        <v>437</v>
      </c>
      <c r="AT190" s="25" t="s">
        <v>620</v>
      </c>
      <c r="AU190" s="25" t="s">
        <v>103</v>
      </c>
      <c r="AY190" s="25" t="s">
        <v>169</v>
      </c>
      <c r="BE190" s="213">
        <f t="shared" si="34"/>
        <v>0</v>
      </c>
      <c r="BF190" s="213">
        <f t="shared" si="35"/>
        <v>0</v>
      </c>
      <c r="BG190" s="213">
        <f t="shared" si="36"/>
        <v>0</v>
      </c>
      <c r="BH190" s="213">
        <f t="shared" si="37"/>
        <v>0</v>
      </c>
      <c r="BI190" s="213">
        <f t="shared" si="38"/>
        <v>0</v>
      </c>
      <c r="BJ190" s="25" t="s">
        <v>25</v>
      </c>
      <c r="BK190" s="213">
        <f t="shared" si="39"/>
        <v>0</v>
      </c>
      <c r="BL190" s="25" t="s">
        <v>354</v>
      </c>
      <c r="BM190" s="25" t="s">
        <v>3279</v>
      </c>
    </row>
    <row r="191" spans="2:65" s="1" customFormat="1" ht="16.5" customHeight="1">
      <c r="B191" s="42"/>
      <c r="C191" s="245" t="s">
        <v>993</v>
      </c>
      <c r="D191" s="245" t="s">
        <v>620</v>
      </c>
      <c r="E191" s="246" t="s">
        <v>3280</v>
      </c>
      <c r="F191" s="247" t="s">
        <v>3281</v>
      </c>
      <c r="G191" s="248" t="s">
        <v>175</v>
      </c>
      <c r="H191" s="249">
        <v>1</v>
      </c>
      <c r="I191" s="250"/>
      <c r="J191" s="251">
        <f t="shared" si="30"/>
        <v>0</v>
      </c>
      <c r="K191" s="247" t="s">
        <v>24</v>
      </c>
      <c r="L191" s="252"/>
      <c r="M191" s="253" t="s">
        <v>24</v>
      </c>
      <c r="N191" s="254" t="s">
        <v>52</v>
      </c>
      <c r="O191" s="43"/>
      <c r="P191" s="211">
        <f t="shared" si="31"/>
        <v>0</v>
      </c>
      <c r="Q191" s="211">
        <v>0</v>
      </c>
      <c r="R191" s="211">
        <f t="shared" si="32"/>
        <v>0</v>
      </c>
      <c r="S191" s="211">
        <v>0</v>
      </c>
      <c r="T191" s="212">
        <f t="shared" si="33"/>
        <v>0</v>
      </c>
      <c r="AR191" s="25" t="s">
        <v>437</v>
      </c>
      <c r="AT191" s="25" t="s">
        <v>620</v>
      </c>
      <c r="AU191" s="25" t="s">
        <v>103</v>
      </c>
      <c r="AY191" s="25" t="s">
        <v>169</v>
      </c>
      <c r="BE191" s="213">
        <f t="shared" si="34"/>
        <v>0</v>
      </c>
      <c r="BF191" s="213">
        <f t="shared" si="35"/>
        <v>0</v>
      </c>
      <c r="BG191" s="213">
        <f t="shared" si="36"/>
        <v>0</v>
      </c>
      <c r="BH191" s="213">
        <f t="shared" si="37"/>
        <v>0</v>
      </c>
      <c r="BI191" s="213">
        <f t="shared" si="38"/>
        <v>0</v>
      </c>
      <c r="BJ191" s="25" t="s">
        <v>25</v>
      </c>
      <c r="BK191" s="213">
        <f t="shared" si="39"/>
        <v>0</v>
      </c>
      <c r="BL191" s="25" t="s">
        <v>354</v>
      </c>
      <c r="BM191" s="25" t="s">
        <v>3282</v>
      </c>
    </row>
    <row r="192" spans="2:65" s="1" customFormat="1" ht="16.5" customHeight="1">
      <c r="B192" s="42"/>
      <c r="C192" s="245" t="s">
        <v>997</v>
      </c>
      <c r="D192" s="245" t="s">
        <v>620</v>
      </c>
      <c r="E192" s="246" t="s">
        <v>3283</v>
      </c>
      <c r="F192" s="247" t="s">
        <v>3284</v>
      </c>
      <c r="G192" s="248" t="s">
        <v>175</v>
      </c>
      <c r="H192" s="249">
        <v>1</v>
      </c>
      <c r="I192" s="250"/>
      <c r="J192" s="251">
        <f t="shared" si="30"/>
        <v>0</v>
      </c>
      <c r="K192" s="247" t="s">
        <v>24</v>
      </c>
      <c r="L192" s="252"/>
      <c r="M192" s="253" t="s">
        <v>24</v>
      </c>
      <c r="N192" s="254" t="s">
        <v>52</v>
      </c>
      <c r="O192" s="43"/>
      <c r="P192" s="211">
        <f t="shared" si="31"/>
        <v>0</v>
      </c>
      <c r="Q192" s="211">
        <v>0</v>
      </c>
      <c r="R192" s="211">
        <f t="shared" si="32"/>
        <v>0</v>
      </c>
      <c r="S192" s="211">
        <v>0</v>
      </c>
      <c r="T192" s="212">
        <f t="shared" si="33"/>
        <v>0</v>
      </c>
      <c r="AR192" s="25" t="s">
        <v>437</v>
      </c>
      <c r="AT192" s="25" t="s">
        <v>620</v>
      </c>
      <c r="AU192" s="25" t="s">
        <v>103</v>
      </c>
      <c r="AY192" s="25" t="s">
        <v>169</v>
      </c>
      <c r="BE192" s="213">
        <f t="shared" si="34"/>
        <v>0</v>
      </c>
      <c r="BF192" s="213">
        <f t="shared" si="35"/>
        <v>0</v>
      </c>
      <c r="BG192" s="213">
        <f t="shared" si="36"/>
        <v>0</v>
      </c>
      <c r="BH192" s="213">
        <f t="shared" si="37"/>
        <v>0</v>
      </c>
      <c r="BI192" s="213">
        <f t="shared" si="38"/>
        <v>0</v>
      </c>
      <c r="BJ192" s="25" t="s">
        <v>25</v>
      </c>
      <c r="BK192" s="213">
        <f t="shared" si="39"/>
        <v>0</v>
      </c>
      <c r="BL192" s="25" t="s">
        <v>354</v>
      </c>
      <c r="BM192" s="25" t="s">
        <v>3285</v>
      </c>
    </row>
    <row r="193" spans="2:65" s="1" customFormat="1" ht="16.5" customHeight="1">
      <c r="B193" s="42"/>
      <c r="C193" s="245" t="s">
        <v>1001</v>
      </c>
      <c r="D193" s="245" t="s">
        <v>620</v>
      </c>
      <c r="E193" s="246" t="s">
        <v>3286</v>
      </c>
      <c r="F193" s="247" t="s">
        <v>3287</v>
      </c>
      <c r="G193" s="248" t="s">
        <v>175</v>
      </c>
      <c r="H193" s="249">
        <v>11</v>
      </c>
      <c r="I193" s="250"/>
      <c r="J193" s="251">
        <f t="shared" si="30"/>
        <v>0</v>
      </c>
      <c r="K193" s="247" t="s">
        <v>24</v>
      </c>
      <c r="L193" s="252"/>
      <c r="M193" s="253" t="s">
        <v>24</v>
      </c>
      <c r="N193" s="254" t="s">
        <v>52</v>
      </c>
      <c r="O193" s="43"/>
      <c r="P193" s="211">
        <f t="shared" si="31"/>
        <v>0</v>
      </c>
      <c r="Q193" s="211">
        <v>0</v>
      </c>
      <c r="R193" s="211">
        <f t="shared" si="32"/>
        <v>0</v>
      </c>
      <c r="S193" s="211">
        <v>0</v>
      </c>
      <c r="T193" s="212">
        <f t="shared" si="33"/>
        <v>0</v>
      </c>
      <c r="AR193" s="25" t="s">
        <v>437</v>
      </c>
      <c r="AT193" s="25" t="s">
        <v>620</v>
      </c>
      <c r="AU193" s="25" t="s">
        <v>103</v>
      </c>
      <c r="AY193" s="25" t="s">
        <v>169</v>
      </c>
      <c r="BE193" s="213">
        <f t="shared" si="34"/>
        <v>0</v>
      </c>
      <c r="BF193" s="213">
        <f t="shared" si="35"/>
        <v>0</v>
      </c>
      <c r="BG193" s="213">
        <f t="shared" si="36"/>
        <v>0</v>
      </c>
      <c r="BH193" s="213">
        <f t="shared" si="37"/>
        <v>0</v>
      </c>
      <c r="BI193" s="213">
        <f t="shared" si="38"/>
        <v>0</v>
      </c>
      <c r="BJ193" s="25" t="s">
        <v>25</v>
      </c>
      <c r="BK193" s="213">
        <f t="shared" si="39"/>
        <v>0</v>
      </c>
      <c r="BL193" s="25" t="s">
        <v>354</v>
      </c>
      <c r="BM193" s="25" t="s">
        <v>3288</v>
      </c>
    </row>
    <row r="194" spans="2:65" s="1" customFormat="1" ht="16.5" customHeight="1">
      <c r="B194" s="42"/>
      <c r="C194" s="245" t="s">
        <v>1005</v>
      </c>
      <c r="D194" s="245" t="s">
        <v>620</v>
      </c>
      <c r="E194" s="246" t="s">
        <v>3289</v>
      </c>
      <c r="F194" s="247" t="s">
        <v>3290</v>
      </c>
      <c r="G194" s="248" t="s">
        <v>175</v>
      </c>
      <c r="H194" s="249">
        <v>4</v>
      </c>
      <c r="I194" s="250"/>
      <c r="J194" s="251">
        <f t="shared" si="30"/>
        <v>0</v>
      </c>
      <c r="K194" s="247" t="s">
        <v>24</v>
      </c>
      <c r="L194" s="252"/>
      <c r="M194" s="253" t="s">
        <v>24</v>
      </c>
      <c r="N194" s="254" t="s">
        <v>52</v>
      </c>
      <c r="O194" s="43"/>
      <c r="P194" s="211">
        <f t="shared" si="31"/>
        <v>0</v>
      </c>
      <c r="Q194" s="211">
        <v>0</v>
      </c>
      <c r="R194" s="211">
        <f t="shared" si="32"/>
        <v>0</v>
      </c>
      <c r="S194" s="211">
        <v>0</v>
      </c>
      <c r="T194" s="212">
        <f t="shared" si="33"/>
        <v>0</v>
      </c>
      <c r="AR194" s="25" t="s">
        <v>437</v>
      </c>
      <c r="AT194" s="25" t="s">
        <v>620</v>
      </c>
      <c r="AU194" s="25" t="s">
        <v>103</v>
      </c>
      <c r="AY194" s="25" t="s">
        <v>169</v>
      </c>
      <c r="BE194" s="213">
        <f t="shared" si="34"/>
        <v>0</v>
      </c>
      <c r="BF194" s="213">
        <f t="shared" si="35"/>
        <v>0</v>
      </c>
      <c r="BG194" s="213">
        <f t="shared" si="36"/>
        <v>0</v>
      </c>
      <c r="BH194" s="213">
        <f t="shared" si="37"/>
        <v>0</v>
      </c>
      <c r="BI194" s="213">
        <f t="shared" si="38"/>
        <v>0</v>
      </c>
      <c r="BJ194" s="25" t="s">
        <v>25</v>
      </c>
      <c r="BK194" s="213">
        <f t="shared" si="39"/>
        <v>0</v>
      </c>
      <c r="BL194" s="25" t="s">
        <v>354</v>
      </c>
      <c r="BM194" s="25" t="s">
        <v>3291</v>
      </c>
    </row>
    <row r="195" spans="2:65" s="1" customFormat="1" ht="16.5" customHeight="1">
      <c r="B195" s="42"/>
      <c r="C195" s="245" t="s">
        <v>1010</v>
      </c>
      <c r="D195" s="245" t="s">
        <v>620</v>
      </c>
      <c r="E195" s="246" t="s">
        <v>3292</v>
      </c>
      <c r="F195" s="247" t="s">
        <v>3293</v>
      </c>
      <c r="G195" s="248" t="s">
        <v>175</v>
      </c>
      <c r="H195" s="249">
        <v>4</v>
      </c>
      <c r="I195" s="250"/>
      <c r="J195" s="251">
        <f t="shared" si="30"/>
        <v>0</v>
      </c>
      <c r="K195" s="247" t="s">
        <v>24</v>
      </c>
      <c r="L195" s="252"/>
      <c r="M195" s="253" t="s">
        <v>24</v>
      </c>
      <c r="N195" s="254" t="s">
        <v>52</v>
      </c>
      <c r="O195" s="43"/>
      <c r="P195" s="211">
        <f t="shared" si="31"/>
        <v>0</v>
      </c>
      <c r="Q195" s="211">
        <v>0</v>
      </c>
      <c r="R195" s="211">
        <f t="shared" si="32"/>
        <v>0</v>
      </c>
      <c r="S195" s="211">
        <v>0</v>
      </c>
      <c r="T195" s="212">
        <f t="shared" si="33"/>
        <v>0</v>
      </c>
      <c r="AR195" s="25" t="s">
        <v>437</v>
      </c>
      <c r="AT195" s="25" t="s">
        <v>620</v>
      </c>
      <c r="AU195" s="25" t="s">
        <v>103</v>
      </c>
      <c r="AY195" s="25" t="s">
        <v>169</v>
      </c>
      <c r="BE195" s="213">
        <f t="shared" si="34"/>
        <v>0</v>
      </c>
      <c r="BF195" s="213">
        <f t="shared" si="35"/>
        <v>0</v>
      </c>
      <c r="BG195" s="213">
        <f t="shared" si="36"/>
        <v>0</v>
      </c>
      <c r="BH195" s="213">
        <f t="shared" si="37"/>
        <v>0</v>
      </c>
      <c r="BI195" s="213">
        <f t="shared" si="38"/>
        <v>0</v>
      </c>
      <c r="BJ195" s="25" t="s">
        <v>25</v>
      </c>
      <c r="BK195" s="213">
        <f t="shared" si="39"/>
        <v>0</v>
      </c>
      <c r="BL195" s="25" t="s">
        <v>354</v>
      </c>
      <c r="BM195" s="25" t="s">
        <v>3294</v>
      </c>
    </row>
    <row r="196" spans="2:65" s="1" customFormat="1" ht="16.5" customHeight="1">
      <c r="B196" s="42"/>
      <c r="C196" s="245" t="s">
        <v>1014</v>
      </c>
      <c r="D196" s="245" t="s">
        <v>620</v>
      </c>
      <c r="E196" s="246" t="s">
        <v>3295</v>
      </c>
      <c r="F196" s="247" t="s">
        <v>3296</v>
      </c>
      <c r="G196" s="248" t="s">
        <v>175</v>
      </c>
      <c r="H196" s="249">
        <v>1</v>
      </c>
      <c r="I196" s="250"/>
      <c r="J196" s="251">
        <f t="shared" si="30"/>
        <v>0</v>
      </c>
      <c r="K196" s="247" t="s">
        <v>24</v>
      </c>
      <c r="L196" s="252"/>
      <c r="M196" s="253" t="s">
        <v>24</v>
      </c>
      <c r="N196" s="254" t="s">
        <v>52</v>
      </c>
      <c r="O196" s="43"/>
      <c r="P196" s="211">
        <f t="shared" si="31"/>
        <v>0</v>
      </c>
      <c r="Q196" s="211">
        <v>0</v>
      </c>
      <c r="R196" s="211">
        <f t="shared" si="32"/>
        <v>0</v>
      </c>
      <c r="S196" s="211">
        <v>0</v>
      </c>
      <c r="T196" s="212">
        <f t="shared" si="33"/>
        <v>0</v>
      </c>
      <c r="AR196" s="25" t="s">
        <v>437</v>
      </c>
      <c r="AT196" s="25" t="s">
        <v>620</v>
      </c>
      <c r="AU196" s="25" t="s">
        <v>103</v>
      </c>
      <c r="AY196" s="25" t="s">
        <v>169</v>
      </c>
      <c r="BE196" s="213">
        <f t="shared" si="34"/>
        <v>0</v>
      </c>
      <c r="BF196" s="213">
        <f t="shared" si="35"/>
        <v>0</v>
      </c>
      <c r="BG196" s="213">
        <f t="shared" si="36"/>
        <v>0</v>
      </c>
      <c r="BH196" s="213">
        <f t="shared" si="37"/>
        <v>0</v>
      </c>
      <c r="BI196" s="213">
        <f t="shared" si="38"/>
        <v>0</v>
      </c>
      <c r="BJ196" s="25" t="s">
        <v>25</v>
      </c>
      <c r="BK196" s="213">
        <f t="shared" si="39"/>
        <v>0</v>
      </c>
      <c r="BL196" s="25" t="s">
        <v>354</v>
      </c>
      <c r="BM196" s="25" t="s">
        <v>3297</v>
      </c>
    </row>
    <row r="197" spans="2:65" s="1" customFormat="1" ht="16.5" customHeight="1">
      <c r="B197" s="42"/>
      <c r="C197" s="245" t="s">
        <v>31</v>
      </c>
      <c r="D197" s="245" t="s">
        <v>620</v>
      </c>
      <c r="E197" s="246" t="s">
        <v>3298</v>
      </c>
      <c r="F197" s="247" t="s">
        <v>3299</v>
      </c>
      <c r="G197" s="248" t="s">
        <v>175</v>
      </c>
      <c r="H197" s="249">
        <v>1</v>
      </c>
      <c r="I197" s="250"/>
      <c r="J197" s="251">
        <f t="shared" si="30"/>
        <v>0</v>
      </c>
      <c r="K197" s="247" t="s">
        <v>24</v>
      </c>
      <c r="L197" s="252"/>
      <c r="M197" s="253" t="s">
        <v>24</v>
      </c>
      <c r="N197" s="254" t="s">
        <v>52</v>
      </c>
      <c r="O197" s="43"/>
      <c r="P197" s="211">
        <f t="shared" si="31"/>
        <v>0</v>
      </c>
      <c r="Q197" s="211">
        <v>0</v>
      </c>
      <c r="R197" s="211">
        <f t="shared" si="32"/>
        <v>0</v>
      </c>
      <c r="S197" s="211">
        <v>0</v>
      </c>
      <c r="T197" s="212">
        <f t="shared" si="33"/>
        <v>0</v>
      </c>
      <c r="AR197" s="25" t="s">
        <v>437</v>
      </c>
      <c r="AT197" s="25" t="s">
        <v>620</v>
      </c>
      <c r="AU197" s="25" t="s">
        <v>103</v>
      </c>
      <c r="AY197" s="25" t="s">
        <v>169</v>
      </c>
      <c r="BE197" s="213">
        <f t="shared" si="34"/>
        <v>0</v>
      </c>
      <c r="BF197" s="213">
        <f t="shared" si="35"/>
        <v>0</v>
      </c>
      <c r="BG197" s="213">
        <f t="shared" si="36"/>
        <v>0</v>
      </c>
      <c r="BH197" s="213">
        <f t="shared" si="37"/>
        <v>0</v>
      </c>
      <c r="BI197" s="213">
        <f t="shared" si="38"/>
        <v>0</v>
      </c>
      <c r="BJ197" s="25" t="s">
        <v>25</v>
      </c>
      <c r="BK197" s="213">
        <f t="shared" si="39"/>
        <v>0</v>
      </c>
      <c r="BL197" s="25" t="s">
        <v>354</v>
      </c>
      <c r="BM197" s="25" t="s">
        <v>3300</v>
      </c>
    </row>
    <row r="198" spans="2:65" s="1" customFormat="1" ht="16.5" customHeight="1">
      <c r="B198" s="42"/>
      <c r="C198" s="245" t="s">
        <v>1021</v>
      </c>
      <c r="D198" s="245" t="s">
        <v>620</v>
      </c>
      <c r="E198" s="246" t="s">
        <v>3301</v>
      </c>
      <c r="F198" s="247" t="s">
        <v>3302</v>
      </c>
      <c r="G198" s="248" t="s">
        <v>175</v>
      </c>
      <c r="H198" s="249">
        <v>1</v>
      </c>
      <c r="I198" s="250"/>
      <c r="J198" s="251">
        <f t="shared" si="30"/>
        <v>0</v>
      </c>
      <c r="K198" s="247" t="s">
        <v>24</v>
      </c>
      <c r="L198" s="252"/>
      <c r="M198" s="253" t="s">
        <v>24</v>
      </c>
      <c r="N198" s="254" t="s">
        <v>52</v>
      </c>
      <c r="O198" s="43"/>
      <c r="P198" s="211">
        <f t="shared" si="31"/>
        <v>0</v>
      </c>
      <c r="Q198" s="211">
        <v>0</v>
      </c>
      <c r="R198" s="211">
        <f t="shared" si="32"/>
        <v>0</v>
      </c>
      <c r="S198" s="211">
        <v>0</v>
      </c>
      <c r="T198" s="212">
        <f t="shared" si="33"/>
        <v>0</v>
      </c>
      <c r="AR198" s="25" t="s">
        <v>437</v>
      </c>
      <c r="AT198" s="25" t="s">
        <v>620</v>
      </c>
      <c r="AU198" s="25" t="s">
        <v>103</v>
      </c>
      <c r="AY198" s="25" t="s">
        <v>169</v>
      </c>
      <c r="BE198" s="213">
        <f t="shared" si="34"/>
        <v>0</v>
      </c>
      <c r="BF198" s="213">
        <f t="shared" si="35"/>
        <v>0</v>
      </c>
      <c r="BG198" s="213">
        <f t="shared" si="36"/>
        <v>0</v>
      </c>
      <c r="BH198" s="213">
        <f t="shared" si="37"/>
        <v>0</v>
      </c>
      <c r="BI198" s="213">
        <f t="shared" si="38"/>
        <v>0</v>
      </c>
      <c r="BJ198" s="25" t="s">
        <v>25</v>
      </c>
      <c r="BK198" s="213">
        <f t="shared" si="39"/>
        <v>0</v>
      </c>
      <c r="BL198" s="25" t="s">
        <v>354</v>
      </c>
      <c r="BM198" s="25" t="s">
        <v>3303</v>
      </c>
    </row>
    <row r="199" spans="2:65" s="1" customFormat="1" ht="16.5" customHeight="1">
      <c r="B199" s="42"/>
      <c r="C199" s="245" t="s">
        <v>1026</v>
      </c>
      <c r="D199" s="245" t="s">
        <v>620</v>
      </c>
      <c r="E199" s="246" t="s">
        <v>25</v>
      </c>
      <c r="F199" s="247" t="s">
        <v>3304</v>
      </c>
      <c r="G199" s="248" t="s">
        <v>175</v>
      </c>
      <c r="H199" s="249">
        <v>1</v>
      </c>
      <c r="I199" s="250"/>
      <c r="J199" s="251">
        <f t="shared" si="30"/>
        <v>0</v>
      </c>
      <c r="K199" s="247" t="s">
        <v>24</v>
      </c>
      <c r="L199" s="252"/>
      <c r="M199" s="253" t="s">
        <v>24</v>
      </c>
      <c r="N199" s="254" t="s">
        <v>52</v>
      </c>
      <c r="O199" s="43"/>
      <c r="P199" s="211">
        <f t="shared" si="31"/>
        <v>0</v>
      </c>
      <c r="Q199" s="211">
        <v>0</v>
      </c>
      <c r="R199" s="211">
        <f t="shared" si="32"/>
        <v>0</v>
      </c>
      <c r="S199" s="211">
        <v>0</v>
      </c>
      <c r="T199" s="212">
        <f t="shared" si="33"/>
        <v>0</v>
      </c>
      <c r="AR199" s="25" t="s">
        <v>437</v>
      </c>
      <c r="AT199" s="25" t="s">
        <v>620</v>
      </c>
      <c r="AU199" s="25" t="s">
        <v>103</v>
      </c>
      <c r="AY199" s="25" t="s">
        <v>169</v>
      </c>
      <c r="BE199" s="213">
        <f t="shared" si="34"/>
        <v>0</v>
      </c>
      <c r="BF199" s="213">
        <f t="shared" si="35"/>
        <v>0</v>
      </c>
      <c r="BG199" s="213">
        <f t="shared" si="36"/>
        <v>0</v>
      </c>
      <c r="BH199" s="213">
        <f t="shared" si="37"/>
        <v>0</v>
      </c>
      <c r="BI199" s="213">
        <f t="shared" si="38"/>
        <v>0</v>
      </c>
      <c r="BJ199" s="25" t="s">
        <v>25</v>
      </c>
      <c r="BK199" s="213">
        <f t="shared" si="39"/>
        <v>0</v>
      </c>
      <c r="BL199" s="25" t="s">
        <v>354</v>
      </c>
      <c r="BM199" s="25" t="s">
        <v>3305</v>
      </c>
    </row>
    <row r="200" spans="2:65" s="1" customFormat="1" ht="16.5" customHeight="1">
      <c r="B200" s="42"/>
      <c r="C200" s="202" t="s">
        <v>1031</v>
      </c>
      <c r="D200" s="202" t="s">
        <v>172</v>
      </c>
      <c r="E200" s="203" t="s">
        <v>91</v>
      </c>
      <c r="F200" s="204" t="s">
        <v>3306</v>
      </c>
      <c r="G200" s="205" t="s">
        <v>175</v>
      </c>
      <c r="H200" s="206">
        <v>1</v>
      </c>
      <c r="I200" s="207"/>
      <c r="J200" s="208">
        <f t="shared" si="30"/>
        <v>0</v>
      </c>
      <c r="K200" s="204" t="s">
        <v>24</v>
      </c>
      <c r="L200" s="62"/>
      <c r="M200" s="209" t="s">
        <v>24</v>
      </c>
      <c r="N200" s="210" t="s">
        <v>52</v>
      </c>
      <c r="O200" s="43"/>
      <c r="P200" s="211">
        <f t="shared" si="31"/>
        <v>0</v>
      </c>
      <c r="Q200" s="211">
        <v>0</v>
      </c>
      <c r="R200" s="211">
        <f t="shared" si="32"/>
        <v>0</v>
      </c>
      <c r="S200" s="211">
        <v>0</v>
      </c>
      <c r="T200" s="212">
        <f t="shared" si="33"/>
        <v>0</v>
      </c>
      <c r="AR200" s="25" t="s">
        <v>354</v>
      </c>
      <c r="AT200" s="25" t="s">
        <v>172</v>
      </c>
      <c r="AU200" s="25" t="s">
        <v>103</v>
      </c>
      <c r="AY200" s="25" t="s">
        <v>169</v>
      </c>
      <c r="BE200" s="213">
        <f t="shared" si="34"/>
        <v>0</v>
      </c>
      <c r="BF200" s="213">
        <f t="shared" si="35"/>
        <v>0</v>
      </c>
      <c r="BG200" s="213">
        <f t="shared" si="36"/>
        <v>0</v>
      </c>
      <c r="BH200" s="213">
        <f t="shared" si="37"/>
        <v>0</v>
      </c>
      <c r="BI200" s="213">
        <f t="shared" si="38"/>
        <v>0</v>
      </c>
      <c r="BJ200" s="25" t="s">
        <v>25</v>
      </c>
      <c r="BK200" s="213">
        <f t="shared" si="39"/>
        <v>0</v>
      </c>
      <c r="BL200" s="25" t="s">
        <v>354</v>
      </c>
      <c r="BM200" s="25" t="s">
        <v>3307</v>
      </c>
    </row>
    <row r="201" spans="2:65" s="1" customFormat="1" ht="16.5" customHeight="1">
      <c r="B201" s="42"/>
      <c r="C201" s="202" t="s">
        <v>1036</v>
      </c>
      <c r="D201" s="202" t="s">
        <v>172</v>
      </c>
      <c r="E201" s="203" t="s">
        <v>103</v>
      </c>
      <c r="F201" s="204" t="s">
        <v>3308</v>
      </c>
      <c r="G201" s="205" t="s">
        <v>175</v>
      </c>
      <c r="H201" s="206">
        <v>1</v>
      </c>
      <c r="I201" s="207"/>
      <c r="J201" s="208">
        <f t="shared" si="30"/>
        <v>0</v>
      </c>
      <c r="K201" s="204" t="s">
        <v>24</v>
      </c>
      <c r="L201" s="62"/>
      <c r="M201" s="209" t="s">
        <v>24</v>
      </c>
      <c r="N201" s="210" t="s">
        <v>52</v>
      </c>
      <c r="O201" s="43"/>
      <c r="P201" s="211">
        <f t="shared" si="31"/>
        <v>0</v>
      </c>
      <c r="Q201" s="211">
        <v>0</v>
      </c>
      <c r="R201" s="211">
        <f t="shared" si="32"/>
        <v>0</v>
      </c>
      <c r="S201" s="211">
        <v>0</v>
      </c>
      <c r="T201" s="212">
        <f t="shared" si="33"/>
        <v>0</v>
      </c>
      <c r="AR201" s="25" t="s">
        <v>354</v>
      </c>
      <c r="AT201" s="25" t="s">
        <v>172</v>
      </c>
      <c r="AU201" s="25" t="s">
        <v>103</v>
      </c>
      <c r="AY201" s="25" t="s">
        <v>169</v>
      </c>
      <c r="BE201" s="213">
        <f t="shared" si="34"/>
        <v>0</v>
      </c>
      <c r="BF201" s="213">
        <f t="shared" si="35"/>
        <v>0</v>
      </c>
      <c r="BG201" s="213">
        <f t="shared" si="36"/>
        <v>0</v>
      </c>
      <c r="BH201" s="213">
        <f t="shared" si="37"/>
        <v>0</v>
      </c>
      <c r="BI201" s="213">
        <f t="shared" si="38"/>
        <v>0</v>
      </c>
      <c r="BJ201" s="25" t="s">
        <v>25</v>
      </c>
      <c r="BK201" s="213">
        <f t="shared" si="39"/>
        <v>0</v>
      </c>
      <c r="BL201" s="25" t="s">
        <v>354</v>
      </c>
      <c r="BM201" s="25" t="s">
        <v>3309</v>
      </c>
    </row>
    <row r="202" spans="2:63" s="11" customFormat="1" ht="37.35" customHeight="1">
      <c r="B202" s="186"/>
      <c r="C202" s="187"/>
      <c r="D202" s="188" t="s">
        <v>80</v>
      </c>
      <c r="E202" s="189" t="s">
        <v>540</v>
      </c>
      <c r="F202" s="189" t="s">
        <v>541</v>
      </c>
      <c r="G202" s="187"/>
      <c r="H202" s="187"/>
      <c r="I202" s="190"/>
      <c r="J202" s="191">
        <f>BK202</f>
        <v>0</v>
      </c>
      <c r="K202" s="187"/>
      <c r="L202" s="192"/>
      <c r="M202" s="193"/>
      <c r="N202" s="194"/>
      <c r="O202" s="194"/>
      <c r="P202" s="195">
        <f>SUM(P203:P210)</f>
        <v>0</v>
      </c>
      <c r="Q202" s="194"/>
      <c r="R202" s="195">
        <f>SUM(R203:R210)</f>
        <v>0</v>
      </c>
      <c r="S202" s="194"/>
      <c r="T202" s="196">
        <f>SUM(T203:T210)</f>
        <v>0</v>
      </c>
      <c r="AR202" s="197" t="s">
        <v>193</v>
      </c>
      <c r="AT202" s="198" t="s">
        <v>80</v>
      </c>
      <c r="AU202" s="198" t="s">
        <v>81</v>
      </c>
      <c r="AY202" s="197" t="s">
        <v>169</v>
      </c>
      <c r="BK202" s="199">
        <f>SUM(BK203:BK210)</f>
        <v>0</v>
      </c>
    </row>
    <row r="203" spans="2:65" s="1" customFormat="1" ht="16.5" customHeight="1">
      <c r="B203" s="42"/>
      <c r="C203" s="202" t="s">
        <v>1041</v>
      </c>
      <c r="D203" s="202" t="s">
        <v>172</v>
      </c>
      <c r="E203" s="203" t="s">
        <v>3310</v>
      </c>
      <c r="F203" s="204" t="s">
        <v>3311</v>
      </c>
      <c r="G203" s="205" t="s">
        <v>545</v>
      </c>
      <c r="H203" s="206">
        <v>16</v>
      </c>
      <c r="I203" s="207"/>
      <c r="J203" s="208">
        <f>ROUND(I203*H203,2)</f>
        <v>0</v>
      </c>
      <c r="K203" s="204" t="s">
        <v>24</v>
      </c>
      <c r="L203" s="62"/>
      <c r="M203" s="209" t="s">
        <v>24</v>
      </c>
      <c r="N203" s="210" t="s">
        <v>52</v>
      </c>
      <c r="O203" s="43"/>
      <c r="P203" s="211">
        <f>O203*H203</f>
        <v>0</v>
      </c>
      <c r="Q203" s="211">
        <v>0</v>
      </c>
      <c r="R203" s="211">
        <f>Q203*H203</f>
        <v>0</v>
      </c>
      <c r="S203" s="211">
        <v>0</v>
      </c>
      <c r="T203" s="212">
        <f>S203*H203</f>
        <v>0</v>
      </c>
      <c r="AR203" s="25" t="s">
        <v>193</v>
      </c>
      <c r="AT203" s="25" t="s">
        <v>172</v>
      </c>
      <c r="AU203" s="25" t="s">
        <v>25</v>
      </c>
      <c r="AY203" s="25" t="s">
        <v>169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25" t="s">
        <v>25</v>
      </c>
      <c r="BK203" s="213">
        <f>ROUND(I203*H203,2)</f>
        <v>0</v>
      </c>
      <c r="BL203" s="25" t="s">
        <v>193</v>
      </c>
      <c r="BM203" s="25" t="s">
        <v>3312</v>
      </c>
    </row>
    <row r="204" spans="2:65" s="1" customFormat="1" ht="25.5" customHeight="1">
      <c r="B204" s="42"/>
      <c r="C204" s="202" t="s">
        <v>1045</v>
      </c>
      <c r="D204" s="202" t="s">
        <v>172</v>
      </c>
      <c r="E204" s="203" t="s">
        <v>2815</v>
      </c>
      <c r="F204" s="204" t="s">
        <v>2816</v>
      </c>
      <c r="G204" s="205" t="s">
        <v>545</v>
      </c>
      <c r="H204" s="206">
        <v>4</v>
      </c>
      <c r="I204" s="207"/>
      <c r="J204" s="208">
        <f>ROUND(I204*H204,2)</f>
        <v>0</v>
      </c>
      <c r="K204" s="204" t="s">
        <v>176</v>
      </c>
      <c r="L204" s="62"/>
      <c r="M204" s="209" t="s">
        <v>24</v>
      </c>
      <c r="N204" s="210" t="s">
        <v>52</v>
      </c>
      <c r="O204" s="43"/>
      <c r="P204" s="211">
        <f>O204*H204</f>
        <v>0</v>
      </c>
      <c r="Q204" s="211">
        <v>0</v>
      </c>
      <c r="R204" s="211">
        <f>Q204*H204</f>
        <v>0</v>
      </c>
      <c r="S204" s="211">
        <v>0</v>
      </c>
      <c r="T204" s="212">
        <f>S204*H204</f>
        <v>0</v>
      </c>
      <c r="AR204" s="25" t="s">
        <v>546</v>
      </c>
      <c r="AT204" s="25" t="s">
        <v>172</v>
      </c>
      <c r="AU204" s="25" t="s">
        <v>25</v>
      </c>
      <c r="AY204" s="25" t="s">
        <v>169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25" t="s">
        <v>25</v>
      </c>
      <c r="BK204" s="213">
        <f>ROUND(I204*H204,2)</f>
        <v>0</v>
      </c>
      <c r="BL204" s="25" t="s">
        <v>546</v>
      </c>
      <c r="BM204" s="25" t="s">
        <v>3313</v>
      </c>
    </row>
    <row r="205" spans="2:47" s="1" customFormat="1" ht="40.5">
      <c r="B205" s="42"/>
      <c r="C205" s="64"/>
      <c r="D205" s="214" t="s">
        <v>179</v>
      </c>
      <c r="E205" s="64"/>
      <c r="F205" s="215" t="s">
        <v>3314</v>
      </c>
      <c r="G205" s="64"/>
      <c r="H205" s="64"/>
      <c r="I205" s="173"/>
      <c r="J205" s="64"/>
      <c r="K205" s="64"/>
      <c r="L205" s="62"/>
      <c r="M205" s="216"/>
      <c r="N205" s="43"/>
      <c r="O205" s="43"/>
      <c r="P205" s="43"/>
      <c r="Q205" s="43"/>
      <c r="R205" s="43"/>
      <c r="S205" s="43"/>
      <c r="T205" s="79"/>
      <c r="AT205" s="25" t="s">
        <v>179</v>
      </c>
      <c r="AU205" s="25" t="s">
        <v>25</v>
      </c>
    </row>
    <row r="206" spans="2:65" s="1" customFormat="1" ht="25.5" customHeight="1">
      <c r="B206" s="42"/>
      <c r="C206" s="202" t="s">
        <v>1050</v>
      </c>
      <c r="D206" s="202" t="s">
        <v>172</v>
      </c>
      <c r="E206" s="203" t="s">
        <v>1709</v>
      </c>
      <c r="F206" s="204" t="s">
        <v>1710</v>
      </c>
      <c r="G206" s="205" t="s">
        <v>545</v>
      </c>
      <c r="H206" s="206">
        <v>8</v>
      </c>
      <c r="I206" s="207"/>
      <c r="J206" s="208">
        <f>ROUND(I206*H206,2)</f>
        <v>0</v>
      </c>
      <c r="K206" s="204" t="s">
        <v>176</v>
      </c>
      <c r="L206" s="62"/>
      <c r="M206" s="209" t="s">
        <v>24</v>
      </c>
      <c r="N206" s="210" t="s">
        <v>52</v>
      </c>
      <c r="O206" s="43"/>
      <c r="P206" s="211">
        <f>O206*H206</f>
        <v>0</v>
      </c>
      <c r="Q206" s="211">
        <v>0</v>
      </c>
      <c r="R206" s="211">
        <f>Q206*H206</f>
        <v>0</v>
      </c>
      <c r="S206" s="211">
        <v>0</v>
      </c>
      <c r="T206" s="212">
        <f>S206*H206</f>
        <v>0</v>
      </c>
      <c r="AR206" s="25" t="s">
        <v>546</v>
      </c>
      <c r="AT206" s="25" t="s">
        <v>172</v>
      </c>
      <c r="AU206" s="25" t="s">
        <v>25</v>
      </c>
      <c r="AY206" s="25" t="s">
        <v>169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25" t="s">
        <v>25</v>
      </c>
      <c r="BK206" s="213">
        <f>ROUND(I206*H206,2)</f>
        <v>0</v>
      </c>
      <c r="BL206" s="25" t="s">
        <v>546</v>
      </c>
      <c r="BM206" s="25" t="s">
        <v>3315</v>
      </c>
    </row>
    <row r="207" spans="2:47" s="1" customFormat="1" ht="40.5">
      <c r="B207" s="42"/>
      <c r="C207" s="64"/>
      <c r="D207" s="214" t="s">
        <v>179</v>
      </c>
      <c r="E207" s="64"/>
      <c r="F207" s="215" t="s">
        <v>3314</v>
      </c>
      <c r="G207" s="64"/>
      <c r="H207" s="64"/>
      <c r="I207" s="173"/>
      <c r="J207" s="64"/>
      <c r="K207" s="64"/>
      <c r="L207" s="62"/>
      <c r="M207" s="216"/>
      <c r="N207" s="43"/>
      <c r="O207" s="43"/>
      <c r="P207" s="43"/>
      <c r="Q207" s="43"/>
      <c r="R207" s="43"/>
      <c r="S207" s="43"/>
      <c r="T207" s="79"/>
      <c r="AT207" s="25" t="s">
        <v>179</v>
      </c>
      <c r="AU207" s="25" t="s">
        <v>25</v>
      </c>
    </row>
    <row r="208" spans="2:51" s="12" customFormat="1" ht="13.5">
      <c r="B208" s="222"/>
      <c r="C208" s="223"/>
      <c r="D208" s="214" t="s">
        <v>276</v>
      </c>
      <c r="E208" s="224" t="s">
        <v>24</v>
      </c>
      <c r="F208" s="225" t="s">
        <v>3316</v>
      </c>
      <c r="G208" s="223"/>
      <c r="H208" s="226">
        <v>8</v>
      </c>
      <c r="I208" s="227"/>
      <c r="J208" s="223"/>
      <c r="K208" s="223"/>
      <c r="L208" s="228"/>
      <c r="M208" s="229"/>
      <c r="N208" s="230"/>
      <c r="O208" s="230"/>
      <c r="P208" s="230"/>
      <c r="Q208" s="230"/>
      <c r="R208" s="230"/>
      <c r="S208" s="230"/>
      <c r="T208" s="231"/>
      <c r="AT208" s="232" t="s">
        <v>276</v>
      </c>
      <c r="AU208" s="232" t="s">
        <v>25</v>
      </c>
      <c r="AV208" s="12" t="s">
        <v>91</v>
      </c>
      <c r="AW208" s="12" t="s">
        <v>44</v>
      </c>
      <c r="AX208" s="12" t="s">
        <v>25</v>
      </c>
      <c r="AY208" s="232" t="s">
        <v>169</v>
      </c>
    </row>
    <row r="209" spans="2:65" s="1" customFormat="1" ht="25.5" customHeight="1">
      <c r="B209" s="42"/>
      <c r="C209" s="202" t="s">
        <v>1054</v>
      </c>
      <c r="D209" s="202" t="s">
        <v>172</v>
      </c>
      <c r="E209" s="203" t="s">
        <v>1713</v>
      </c>
      <c r="F209" s="204" t="s">
        <v>1714</v>
      </c>
      <c r="G209" s="205" t="s">
        <v>545</v>
      </c>
      <c r="H209" s="206">
        <v>2</v>
      </c>
      <c r="I209" s="207"/>
      <c r="J209" s="208">
        <f>ROUND(I209*H209,2)</f>
        <v>0</v>
      </c>
      <c r="K209" s="204" t="s">
        <v>176</v>
      </c>
      <c r="L209" s="62"/>
      <c r="M209" s="209" t="s">
        <v>24</v>
      </c>
      <c r="N209" s="210" t="s">
        <v>52</v>
      </c>
      <c r="O209" s="43"/>
      <c r="P209" s="211">
        <f>O209*H209</f>
        <v>0</v>
      </c>
      <c r="Q209" s="211">
        <v>0</v>
      </c>
      <c r="R209" s="211">
        <f>Q209*H209</f>
        <v>0</v>
      </c>
      <c r="S209" s="211">
        <v>0</v>
      </c>
      <c r="T209" s="212">
        <f>S209*H209</f>
        <v>0</v>
      </c>
      <c r="AR209" s="25" t="s">
        <v>546</v>
      </c>
      <c r="AT209" s="25" t="s">
        <v>172</v>
      </c>
      <c r="AU209" s="25" t="s">
        <v>25</v>
      </c>
      <c r="AY209" s="25" t="s">
        <v>169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25" t="s">
        <v>25</v>
      </c>
      <c r="BK209" s="213">
        <f>ROUND(I209*H209,2)</f>
        <v>0</v>
      </c>
      <c r="BL209" s="25" t="s">
        <v>546</v>
      </c>
      <c r="BM209" s="25" t="s">
        <v>3317</v>
      </c>
    </row>
    <row r="210" spans="2:47" s="1" customFormat="1" ht="40.5">
      <c r="B210" s="42"/>
      <c r="C210" s="64"/>
      <c r="D210" s="214" t="s">
        <v>179</v>
      </c>
      <c r="E210" s="64"/>
      <c r="F210" s="215" t="s">
        <v>3314</v>
      </c>
      <c r="G210" s="64"/>
      <c r="H210" s="64"/>
      <c r="I210" s="173"/>
      <c r="J210" s="64"/>
      <c r="K210" s="64"/>
      <c r="L210" s="62"/>
      <c r="M210" s="216"/>
      <c r="N210" s="43"/>
      <c r="O210" s="43"/>
      <c r="P210" s="43"/>
      <c r="Q210" s="43"/>
      <c r="R210" s="43"/>
      <c r="S210" s="43"/>
      <c r="T210" s="79"/>
      <c r="AT210" s="25" t="s">
        <v>179</v>
      </c>
      <c r="AU210" s="25" t="s">
        <v>25</v>
      </c>
    </row>
    <row r="211" spans="2:63" s="11" customFormat="1" ht="37.35" customHeight="1">
      <c r="B211" s="186"/>
      <c r="C211" s="187"/>
      <c r="D211" s="188" t="s">
        <v>80</v>
      </c>
      <c r="E211" s="189" t="s">
        <v>3318</v>
      </c>
      <c r="F211" s="189" t="s">
        <v>3319</v>
      </c>
      <c r="G211" s="187"/>
      <c r="H211" s="187"/>
      <c r="I211" s="190"/>
      <c r="J211" s="191">
        <f>BK211</f>
        <v>0</v>
      </c>
      <c r="K211" s="187"/>
      <c r="L211" s="192"/>
      <c r="M211" s="193"/>
      <c r="N211" s="194"/>
      <c r="O211" s="194"/>
      <c r="P211" s="195">
        <f>SUM(P212:P221)</f>
        <v>0</v>
      </c>
      <c r="Q211" s="194"/>
      <c r="R211" s="195">
        <f>SUM(R212:R221)</f>
        <v>0</v>
      </c>
      <c r="S211" s="194"/>
      <c r="T211" s="196">
        <f>SUM(T212:T221)</f>
        <v>0</v>
      </c>
      <c r="AR211" s="197" t="s">
        <v>193</v>
      </c>
      <c r="AT211" s="198" t="s">
        <v>80</v>
      </c>
      <c r="AU211" s="198" t="s">
        <v>81</v>
      </c>
      <c r="AY211" s="197" t="s">
        <v>169</v>
      </c>
      <c r="BK211" s="199">
        <f>SUM(BK212:BK221)</f>
        <v>0</v>
      </c>
    </row>
    <row r="212" spans="2:65" s="1" customFormat="1" ht="16.5" customHeight="1">
      <c r="B212" s="42"/>
      <c r="C212" s="202" t="s">
        <v>1058</v>
      </c>
      <c r="D212" s="202" t="s">
        <v>172</v>
      </c>
      <c r="E212" s="203" t="s">
        <v>3320</v>
      </c>
      <c r="F212" s="204" t="s">
        <v>3321</v>
      </c>
      <c r="G212" s="205" t="s">
        <v>175</v>
      </c>
      <c r="H212" s="206">
        <v>26</v>
      </c>
      <c r="I212" s="207"/>
      <c r="J212" s="208">
        <f>ROUND(I212*H212,2)</f>
        <v>0</v>
      </c>
      <c r="K212" s="204" t="s">
        <v>24</v>
      </c>
      <c r="L212" s="62"/>
      <c r="M212" s="209" t="s">
        <v>24</v>
      </c>
      <c r="N212" s="210" t="s">
        <v>52</v>
      </c>
      <c r="O212" s="43"/>
      <c r="P212" s="211">
        <f>O212*H212</f>
        <v>0</v>
      </c>
      <c r="Q212" s="211">
        <v>0</v>
      </c>
      <c r="R212" s="211">
        <f>Q212*H212</f>
        <v>0</v>
      </c>
      <c r="S212" s="211">
        <v>0</v>
      </c>
      <c r="T212" s="212">
        <f>S212*H212</f>
        <v>0</v>
      </c>
      <c r="AR212" s="25" t="s">
        <v>193</v>
      </c>
      <c r="AT212" s="25" t="s">
        <v>172</v>
      </c>
      <c r="AU212" s="25" t="s">
        <v>25</v>
      </c>
      <c r="AY212" s="25" t="s">
        <v>169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25" t="s">
        <v>25</v>
      </c>
      <c r="BK212" s="213">
        <f>ROUND(I212*H212,2)</f>
        <v>0</v>
      </c>
      <c r="BL212" s="25" t="s">
        <v>193</v>
      </c>
      <c r="BM212" s="25" t="s">
        <v>3322</v>
      </c>
    </row>
    <row r="213" spans="2:65" s="1" customFormat="1" ht="16.5" customHeight="1">
      <c r="B213" s="42"/>
      <c r="C213" s="202" t="s">
        <v>1062</v>
      </c>
      <c r="D213" s="202" t="s">
        <v>172</v>
      </c>
      <c r="E213" s="203" t="s">
        <v>3239</v>
      </c>
      <c r="F213" s="204" t="s">
        <v>3323</v>
      </c>
      <c r="G213" s="205" t="s">
        <v>175</v>
      </c>
      <c r="H213" s="206">
        <v>1</v>
      </c>
      <c r="I213" s="207"/>
      <c r="J213" s="208">
        <f>ROUND(I213*H213,2)</f>
        <v>0</v>
      </c>
      <c r="K213" s="204" t="s">
        <v>24</v>
      </c>
      <c r="L213" s="62"/>
      <c r="M213" s="209" t="s">
        <v>24</v>
      </c>
      <c r="N213" s="210" t="s">
        <v>52</v>
      </c>
      <c r="O213" s="43"/>
      <c r="P213" s="211">
        <f>O213*H213</f>
        <v>0</v>
      </c>
      <c r="Q213" s="211">
        <v>0</v>
      </c>
      <c r="R213" s="211">
        <f>Q213*H213</f>
        <v>0</v>
      </c>
      <c r="S213" s="211">
        <v>0</v>
      </c>
      <c r="T213" s="212">
        <f>S213*H213</f>
        <v>0</v>
      </c>
      <c r="AR213" s="25" t="s">
        <v>193</v>
      </c>
      <c r="AT213" s="25" t="s">
        <v>172</v>
      </c>
      <c r="AU213" s="25" t="s">
        <v>25</v>
      </c>
      <c r="AY213" s="25" t="s">
        <v>169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25" t="s">
        <v>25</v>
      </c>
      <c r="BK213" s="213">
        <f>ROUND(I213*H213,2)</f>
        <v>0</v>
      </c>
      <c r="BL213" s="25" t="s">
        <v>193</v>
      </c>
      <c r="BM213" s="25" t="s">
        <v>3324</v>
      </c>
    </row>
    <row r="214" spans="2:65" s="1" customFormat="1" ht="16.5" customHeight="1">
      <c r="B214" s="42"/>
      <c r="C214" s="202" t="s">
        <v>1066</v>
      </c>
      <c r="D214" s="202" t="s">
        <v>172</v>
      </c>
      <c r="E214" s="203" t="s">
        <v>3245</v>
      </c>
      <c r="F214" s="204" t="s">
        <v>3325</v>
      </c>
      <c r="G214" s="205" t="s">
        <v>175</v>
      </c>
      <c r="H214" s="206">
        <v>3</v>
      </c>
      <c r="I214" s="207"/>
      <c r="J214" s="208">
        <f>ROUND(I214*H214,2)</f>
        <v>0</v>
      </c>
      <c r="K214" s="204" t="s">
        <v>24</v>
      </c>
      <c r="L214" s="62"/>
      <c r="M214" s="209" t="s">
        <v>24</v>
      </c>
      <c r="N214" s="210" t="s">
        <v>52</v>
      </c>
      <c r="O214" s="43"/>
      <c r="P214" s="211">
        <f>O214*H214</f>
        <v>0</v>
      </c>
      <c r="Q214" s="211">
        <v>0</v>
      </c>
      <c r="R214" s="211">
        <f>Q214*H214</f>
        <v>0</v>
      </c>
      <c r="S214" s="211">
        <v>0</v>
      </c>
      <c r="T214" s="212">
        <f>S214*H214</f>
        <v>0</v>
      </c>
      <c r="AR214" s="25" t="s">
        <v>193</v>
      </c>
      <c r="AT214" s="25" t="s">
        <v>172</v>
      </c>
      <c r="AU214" s="25" t="s">
        <v>25</v>
      </c>
      <c r="AY214" s="25" t="s">
        <v>169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25" t="s">
        <v>25</v>
      </c>
      <c r="BK214" s="213">
        <f>ROUND(I214*H214,2)</f>
        <v>0</v>
      </c>
      <c r="BL214" s="25" t="s">
        <v>193</v>
      </c>
      <c r="BM214" s="25" t="s">
        <v>3326</v>
      </c>
    </row>
    <row r="215" spans="2:65" s="1" customFormat="1" ht="38.25" customHeight="1">
      <c r="B215" s="42"/>
      <c r="C215" s="202" t="s">
        <v>1070</v>
      </c>
      <c r="D215" s="202" t="s">
        <v>172</v>
      </c>
      <c r="E215" s="203" t="s">
        <v>3327</v>
      </c>
      <c r="F215" s="204" t="s">
        <v>3328</v>
      </c>
      <c r="G215" s="205" t="s">
        <v>419</v>
      </c>
      <c r="H215" s="206">
        <v>1</v>
      </c>
      <c r="I215" s="207"/>
      <c r="J215" s="208">
        <f>ROUND(I215*H215,2)</f>
        <v>0</v>
      </c>
      <c r="K215" s="204" t="s">
        <v>183</v>
      </c>
      <c r="L215" s="62"/>
      <c r="M215" s="209" t="s">
        <v>24</v>
      </c>
      <c r="N215" s="210" t="s">
        <v>52</v>
      </c>
      <c r="O215" s="43"/>
      <c r="P215" s="211">
        <f>O215*H215</f>
        <v>0</v>
      </c>
      <c r="Q215" s="211">
        <v>0</v>
      </c>
      <c r="R215" s="211">
        <f>Q215*H215</f>
        <v>0</v>
      </c>
      <c r="S215" s="211">
        <v>0</v>
      </c>
      <c r="T215" s="212">
        <f>S215*H215</f>
        <v>0</v>
      </c>
      <c r="AR215" s="25" t="s">
        <v>354</v>
      </c>
      <c r="AT215" s="25" t="s">
        <v>172</v>
      </c>
      <c r="AU215" s="25" t="s">
        <v>25</v>
      </c>
      <c r="AY215" s="25" t="s">
        <v>169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25" t="s">
        <v>25</v>
      </c>
      <c r="BK215" s="213">
        <f>ROUND(I215*H215,2)</f>
        <v>0</v>
      </c>
      <c r="BL215" s="25" t="s">
        <v>354</v>
      </c>
      <c r="BM215" s="25" t="s">
        <v>3329</v>
      </c>
    </row>
    <row r="216" spans="2:65" s="1" customFormat="1" ht="16.5" customHeight="1">
      <c r="B216" s="42"/>
      <c r="C216" s="202" t="s">
        <v>1074</v>
      </c>
      <c r="D216" s="202" t="s">
        <v>172</v>
      </c>
      <c r="E216" s="203" t="s">
        <v>3251</v>
      </c>
      <c r="F216" s="204" t="s">
        <v>3330</v>
      </c>
      <c r="G216" s="205" t="s">
        <v>3004</v>
      </c>
      <c r="H216" s="281"/>
      <c r="I216" s="207"/>
      <c r="J216" s="208">
        <f>ROUND(I216*H216,2)</f>
        <v>0</v>
      </c>
      <c r="K216" s="204" t="s">
        <v>24</v>
      </c>
      <c r="L216" s="62"/>
      <c r="M216" s="209" t="s">
        <v>24</v>
      </c>
      <c r="N216" s="210" t="s">
        <v>52</v>
      </c>
      <c r="O216" s="43"/>
      <c r="P216" s="211">
        <f>O216*H216</f>
        <v>0</v>
      </c>
      <c r="Q216" s="211">
        <v>0</v>
      </c>
      <c r="R216" s="211">
        <f>Q216*H216</f>
        <v>0</v>
      </c>
      <c r="S216" s="211">
        <v>0</v>
      </c>
      <c r="T216" s="212">
        <f>S216*H216</f>
        <v>0</v>
      </c>
      <c r="AR216" s="25" t="s">
        <v>193</v>
      </c>
      <c r="AT216" s="25" t="s">
        <v>172</v>
      </c>
      <c r="AU216" s="25" t="s">
        <v>25</v>
      </c>
      <c r="AY216" s="25" t="s">
        <v>169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25" t="s">
        <v>25</v>
      </c>
      <c r="BK216" s="213">
        <f>ROUND(I216*H216,2)</f>
        <v>0</v>
      </c>
      <c r="BL216" s="25" t="s">
        <v>193</v>
      </c>
      <c r="BM216" s="25" t="s">
        <v>3331</v>
      </c>
    </row>
    <row r="217" spans="2:47" s="1" customFormat="1" ht="27">
      <c r="B217" s="42"/>
      <c r="C217" s="64"/>
      <c r="D217" s="214" t="s">
        <v>179</v>
      </c>
      <c r="E217" s="64"/>
      <c r="F217" s="215" t="s">
        <v>3332</v>
      </c>
      <c r="G217" s="64"/>
      <c r="H217" s="64"/>
      <c r="I217" s="173"/>
      <c r="J217" s="64"/>
      <c r="K217" s="64"/>
      <c r="L217" s="62"/>
      <c r="M217" s="216"/>
      <c r="N217" s="43"/>
      <c r="O217" s="43"/>
      <c r="P217" s="43"/>
      <c r="Q217" s="43"/>
      <c r="R217" s="43"/>
      <c r="S217" s="43"/>
      <c r="T217" s="79"/>
      <c r="AT217" s="25" t="s">
        <v>179</v>
      </c>
      <c r="AU217" s="25" t="s">
        <v>25</v>
      </c>
    </row>
    <row r="218" spans="2:65" s="1" customFormat="1" ht="16.5" customHeight="1">
      <c r="B218" s="42"/>
      <c r="C218" s="202" t="s">
        <v>1079</v>
      </c>
      <c r="D218" s="202" t="s">
        <v>172</v>
      </c>
      <c r="E218" s="203" t="s">
        <v>3257</v>
      </c>
      <c r="F218" s="204" t="s">
        <v>3333</v>
      </c>
      <c r="G218" s="205" t="s">
        <v>3004</v>
      </c>
      <c r="H218" s="281"/>
      <c r="I218" s="207"/>
      <c r="J218" s="208">
        <f>ROUND(I218*H218,2)</f>
        <v>0</v>
      </c>
      <c r="K218" s="204" t="s">
        <v>24</v>
      </c>
      <c r="L218" s="62"/>
      <c r="M218" s="209" t="s">
        <v>24</v>
      </c>
      <c r="N218" s="210" t="s">
        <v>52</v>
      </c>
      <c r="O218" s="43"/>
      <c r="P218" s="211">
        <f>O218*H218</f>
        <v>0</v>
      </c>
      <c r="Q218" s="211">
        <v>0</v>
      </c>
      <c r="R218" s="211">
        <f>Q218*H218</f>
        <v>0</v>
      </c>
      <c r="S218" s="211">
        <v>0</v>
      </c>
      <c r="T218" s="212">
        <f>S218*H218</f>
        <v>0</v>
      </c>
      <c r="AR218" s="25" t="s">
        <v>193</v>
      </c>
      <c r="AT218" s="25" t="s">
        <v>172</v>
      </c>
      <c r="AU218" s="25" t="s">
        <v>25</v>
      </c>
      <c r="AY218" s="25" t="s">
        <v>169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25" t="s">
        <v>25</v>
      </c>
      <c r="BK218" s="213">
        <f>ROUND(I218*H218,2)</f>
        <v>0</v>
      </c>
      <c r="BL218" s="25" t="s">
        <v>193</v>
      </c>
      <c r="BM218" s="25" t="s">
        <v>3334</v>
      </c>
    </row>
    <row r="219" spans="2:47" s="1" customFormat="1" ht="27">
      <c r="B219" s="42"/>
      <c r="C219" s="64"/>
      <c r="D219" s="214" t="s">
        <v>179</v>
      </c>
      <c r="E219" s="64"/>
      <c r="F219" s="215" t="s">
        <v>3332</v>
      </c>
      <c r="G219" s="64"/>
      <c r="H219" s="64"/>
      <c r="I219" s="173"/>
      <c r="J219" s="64"/>
      <c r="K219" s="64"/>
      <c r="L219" s="62"/>
      <c r="M219" s="216"/>
      <c r="N219" s="43"/>
      <c r="O219" s="43"/>
      <c r="P219" s="43"/>
      <c r="Q219" s="43"/>
      <c r="R219" s="43"/>
      <c r="S219" s="43"/>
      <c r="T219" s="79"/>
      <c r="AT219" s="25" t="s">
        <v>179</v>
      </c>
      <c r="AU219" s="25" t="s">
        <v>25</v>
      </c>
    </row>
    <row r="220" spans="2:65" s="1" customFormat="1" ht="16.5" customHeight="1">
      <c r="B220" s="42"/>
      <c r="C220" s="202" t="s">
        <v>1083</v>
      </c>
      <c r="D220" s="202" t="s">
        <v>172</v>
      </c>
      <c r="E220" s="203" t="s">
        <v>3263</v>
      </c>
      <c r="F220" s="204" t="s">
        <v>3335</v>
      </c>
      <c r="G220" s="205" t="s">
        <v>3004</v>
      </c>
      <c r="H220" s="281"/>
      <c r="I220" s="207"/>
      <c r="J220" s="208">
        <f>ROUND(I220*H220,2)</f>
        <v>0</v>
      </c>
      <c r="K220" s="204" t="s">
        <v>24</v>
      </c>
      <c r="L220" s="62"/>
      <c r="M220" s="209" t="s">
        <v>24</v>
      </c>
      <c r="N220" s="210" t="s">
        <v>52</v>
      </c>
      <c r="O220" s="43"/>
      <c r="P220" s="211">
        <f>O220*H220</f>
        <v>0</v>
      </c>
      <c r="Q220" s="211">
        <v>0</v>
      </c>
      <c r="R220" s="211">
        <f>Q220*H220</f>
        <v>0</v>
      </c>
      <c r="S220" s="211">
        <v>0</v>
      </c>
      <c r="T220" s="212">
        <f>S220*H220</f>
        <v>0</v>
      </c>
      <c r="AR220" s="25" t="s">
        <v>193</v>
      </c>
      <c r="AT220" s="25" t="s">
        <v>172</v>
      </c>
      <c r="AU220" s="25" t="s">
        <v>25</v>
      </c>
      <c r="AY220" s="25" t="s">
        <v>169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25" t="s">
        <v>25</v>
      </c>
      <c r="BK220" s="213">
        <f>ROUND(I220*H220,2)</f>
        <v>0</v>
      </c>
      <c r="BL220" s="25" t="s">
        <v>193</v>
      </c>
      <c r="BM220" s="25" t="s">
        <v>3336</v>
      </c>
    </row>
    <row r="221" spans="2:47" s="1" customFormat="1" ht="40.5">
      <c r="B221" s="42"/>
      <c r="C221" s="64"/>
      <c r="D221" s="214" t="s">
        <v>179</v>
      </c>
      <c r="E221" s="64"/>
      <c r="F221" s="215" t="s">
        <v>3337</v>
      </c>
      <c r="G221" s="64"/>
      <c r="H221" s="64"/>
      <c r="I221" s="173"/>
      <c r="J221" s="64"/>
      <c r="K221" s="64"/>
      <c r="L221" s="62"/>
      <c r="M221" s="217"/>
      <c r="N221" s="218"/>
      <c r="O221" s="218"/>
      <c r="P221" s="218"/>
      <c r="Q221" s="218"/>
      <c r="R221" s="218"/>
      <c r="S221" s="218"/>
      <c r="T221" s="219"/>
      <c r="AT221" s="25" t="s">
        <v>179</v>
      </c>
      <c r="AU221" s="25" t="s">
        <v>25</v>
      </c>
    </row>
    <row r="222" spans="2:12" s="1" customFormat="1" ht="6.95" customHeight="1">
      <c r="B222" s="57"/>
      <c r="C222" s="58"/>
      <c r="D222" s="58"/>
      <c r="E222" s="58"/>
      <c r="F222" s="58"/>
      <c r="G222" s="58"/>
      <c r="H222" s="58"/>
      <c r="I222" s="149"/>
      <c r="J222" s="58"/>
      <c r="K222" s="58"/>
      <c r="L222" s="62"/>
    </row>
  </sheetData>
  <sheetProtection algorithmName="SHA-512" hashValue="QsLEhR6APXXZv+zN6iOaDR2FrBKbkDk/6UYcyBPj2MPPsbifh/ZAQI2sbuNf0laObFytab4GuHyGNrDzm12/PQ==" saltValue="atsLIiJJBdE/nhyfHKpq/ZyOvBj/PMtwuy+jibsc7f16vTb7KZZahiLO2Q+hmMyBPuA6sv6b3UvOfrI5EPUGOQ==" spinCount="100000" sheet="1" objects="1" scenarios="1" formatColumns="0" formatRows="0" autoFilter="0"/>
  <autoFilter ref="C86:K221"/>
  <mergeCells count="13">
    <mergeCell ref="E79:H79"/>
    <mergeCell ref="G1:H1"/>
    <mergeCell ref="L2:V2"/>
    <mergeCell ref="E49:H49"/>
    <mergeCell ref="E51:H51"/>
    <mergeCell ref="J55:J56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5" customWidth="1"/>
    <col min="2" max="2" width="1.66796875" style="285" customWidth="1"/>
    <col min="3" max="4" width="5" style="285" customWidth="1"/>
    <col min="5" max="5" width="11.66015625" style="285" customWidth="1"/>
    <col min="6" max="6" width="9.16015625" style="285" customWidth="1"/>
    <col min="7" max="7" width="5" style="285" customWidth="1"/>
    <col min="8" max="8" width="77.83203125" style="285" customWidth="1"/>
    <col min="9" max="10" width="20" style="285" customWidth="1"/>
    <col min="11" max="11" width="1.66796875" style="285" customWidth="1"/>
  </cols>
  <sheetData>
    <row r="1" ht="37.5" customHeight="1"/>
    <row r="2" spans="2:1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6" customFormat="1" ht="45" customHeight="1">
      <c r="B3" s="289"/>
      <c r="C3" s="420" t="s">
        <v>3338</v>
      </c>
      <c r="D3" s="420"/>
      <c r="E3" s="420"/>
      <c r="F3" s="420"/>
      <c r="G3" s="420"/>
      <c r="H3" s="420"/>
      <c r="I3" s="420"/>
      <c r="J3" s="420"/>
      <c r="K3" s="290"/>
    </row>
    <row r="4" spans="2:11" ht="25.5" customHeight="1">
      <c r="B4" s="291"/>
      <c r="C4" s="424" t="s">
        <v>3339</v>
      </c>
      <c r="D4" s="424"/>
      <c r="E4" s="424"/>
      <c r="F4" s="424"/>
      <c r="G4" s="424"/>
      <c r="H4" s="424"/>
      <c r="I4" s="424"/>
      <c r="J4" s="424"/>
      <c r="K4" s="292"/>
    </row>
    <row r="5" spans="2:11" ht="5.25" customHeight="1">
      <c r="B5" s="291"/>
      <c r="C5" s="293"/>
      <c r="D5" s="293"/>
      <c r="E5" s="293"/>
      <c r="F5" s="293"/>
      <c r="G5" s="293"/>
      <c r="H5" s="293"/>
      <c r="I5" s="293"/>
      <c r="J5" s="293"/>
      <c r="K5" s="292"/>
    </row>
    <row r="6" spans="2:11" ht="15" customHeight="1">
      <c r="B6" s="291"/>
      <c r="C6" s="423" t="s">
        <v>3340</v>
      </c>
      <c r="D6" s="423"/>
      <c r="E6" s="423"/>
      <c r="F6" s="423"/>
      <c r="G6" s="423"/>
      <c r="H6" s="423"/>
      <c r="I6" s="423"/>
      <c r="J6" s="423"/>
      <c r="K6" s="292"/>
    </row>
    <row r="7" spans="2:11" ht="15" customHeight="1">
      <c r="B7" s="295"/>
      <c r="C7" s="423" t="s">
        <v>3341</v>
      </c>
      <c r="D7" s="423"/>
      <c r="E7" s="423"/>
      <c r="F7" s="423"/>
      <c r="G7" s="423"/>
      <c r="H7" s="423"/>
      <c r="I7" s="423"/>
      <c r="J7" s="423"/>
      <c r="K7" s="292"/>
    </row>
    <row r="8" spans="2:1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pans="2:11" ht="15" customHeight="1">
      <c r="B9" s="295"/>
      <c r="C9" s="423" t="s">
        <v>3342</v>
      </c>
      <c r="D9" s="423"/>
      <c r="E9" s="423"/>
      <c r="F9" s="423"/>
      <c r="G9" s="423"/>
      <c r="H9" s="423"/>
      <c r="I9" s="423"/>
      <c r="J9" s="423"/>
      <c r="K9" s="292"/>
    </row>
    <row r="10" spans="2:11" ht="15" customHeight="1">
      <c r="B10" s="295"/>
      <c r="C10" s="294"/>
      <c r="D10" s="423" t="s">
        <v>3343</v>
      </c>
      <c r="E10" s="423"/>
      <c r="F10" s="423"/>
      <c r="G10" s="423"/>
      <c r="H10" s="423"/>
      <c r="I10" s="423"/>
      <c r="J10" s="423"/>
      <c r="K10" s="292"/>
    </row>
    <row r="11" spans="2:11" ht="15" customHeight="1">
      <c r="B11" s="295"/>
      <c r="C11" s="296"/>
      <c r="D11" s="423" t="s">
        <v>3344</v>
      </c>
      <c r="E11" s="423"/>
      <c r="F11" s="423"/>
      <c r="G11" s="423"/>
      <c r="H11" s="423"/>
      <c r="I11" s="423"/>
      <c r="J11" s="423"/>
      <c r="K11" s="292"/>
    </row>
    <row r="12" spans="2:11" ht="12.75" customHeight="1">
      <c r="B12" s="295"/>
      <c r="C12" s="296"/>
      <c r="D12" s="296"/>
      <c r="E12" s="296"/>
      <c r="F12" s="296"/>
      <c r="G12" s="296"/>
      <c r="H12" s="296"/>
      <c r="I12" s="296"/>
      <c r="J12" s="296"/>
      <c r="K12" s="292"/>
    </row>
    <row r="13" spans="2:11" ht="15" customHeight="1">
      <c r="B13" s="295"/>
      <c r="C13" s="296"/>
      <c r="D13" s="423" t="s">
        <v>3345</v>
      </c>
      <c r="E13" s="423"/>
      <c r="F13" s="423"/>
      <c r="G13" s="423"/>
      <c r="H13" s="423"/>
      <c r="I13" s="423"/>
      <c r="J13" s="423"/>
      <c r="K13" s="292"/>
    </row>
    <row r="14" spans="2:11" ht="15" customHeight="1">
      <c r="B14" s="295"/>
      <c r="C14" s="296"/>
      <c r="D14" s="423" t="s">
        <v>3346</v>
      </c>
      <c r="E14" s="423"/>
      <c r="F14" s="423"/>
      <c r="G14" s="423"/>
      <c r="H14" s="423"/>
      <c r="I14" s="423"/>
      <c r="J14" s="423"/>
      <c r="K14" s="292"/>
    </row>
    <row r="15" spans="2:11" ht="15" customHeight="1">
      <c r="B15" s="295"/>
      <c r="C15" s="296"/>
      <c r="D15" s="423" t="s">
        <v>3347</v>
      </c>
      <c r="E15" s="423"/>
      <c r="F15" s="423"/>
      <c r="G15" s="423"/>
      <c r="H15" s="423"/>
      <c r="I15" s="423"/>
      <c r="J15" s="423"/>
      <c r="K15" s="292"/>
    </row>
    <row r="16" spans="2:11" ht="15" customHeight="1">
      <c r="B16" s="295"/>
      <c r="C16" s="296"/>
      <c r="D16" s="296"/>
      <c r="E16" s="297" t="s">
        <v>88</v>
      </c>
      <c r="F16" s="423" t="s">
        <v>3348</v>
      </c>
      <c r="G16" s="423"/>
      <c r="H16" s="423"/>
      <c r="I16" s="423"/>
      <c r="J16" s="423"/>
      <c r="K16" s="292"/>
    </row>
    <row r="17" spans="2:11" ht="15" customHeight="1">
      <c r="B17" s="295"/>
      <c r="C17" s="296"/>
      <c r="D17" s="296"/>
      <c r="E17" s="297" t="s">
        <v>3349</v>
      </c>
      <c r="F17" s="423" t="s">
        <v>3350</v>
      </c>
      <c r="G17" s="423"/>
      <c r="H17" s="423"/>
      <c r="I17" s="423"/>
      <c r="J17" s="423"/>
      <c r="K17" s="292"/>
    </row>
    <row r="18" spans="2:11" ht="15" customHeight="1">
      <c r="B18" s="295"/>
      <c r="C18" s="296"/>
      <c r="D18" s="296"/>
      <c r="E18" s="297" t="s">
        <v>3351</v>
      </c>
      <c r="F18" s="423" t="s">
        <v>3352</v>
      </c>
      <c r="G18" s="423"/>
      <c r="H18" s="423"/>
      <c r="I18" s="423"/>
      <c r="J18" s="423"/>
      <c r="K18" s="292"/>
    </row>
    <row r="19" spans="2:11" ht="15" customHeight="1">
      <c r="B19" s="295"/>
      <c r="C19" s="296"/>
      <c r="D19" s="296"/>
      <c r="E19" s="297" t="s">
        <v>3353</v>
      </c>
      <c r="F19" s="423" t="s">
        <v>3354</v>
      </c>
      <c r="G19" s="423"/>
      <c r="H19" s="423"/>
      <c r="I19" s="423"/>
      <c r="J19" s="423"/>
      <c r="K19" s="292"/>
    </row>
    <row r="20" spans="2:11" ht="15" customHeight="1">
      <c r="B20" s="295"/>
      <c r="C20" s="296"/>
      <c r="D20" s="296"/>
      <c r="E20" s="297" t="s">
        <v>3318</v>
      </c>
      <c r="F20" s="423" t="s">
        <v>3319</v>
      </c>
      <c r="G20" s="423"/>
      <c r="H20" s="423"/>
      <c r="I20" s="423"/>
      <c r="J20" s="423"/>
      <c r="K20" s="292"/>
    </row>
    <row r="21" spans="2:11" ht="15" customHeight="1">
      <c r="B21" s="295"/>
      <c r="C21" s="296"/>
      <c r="D21" s="296"/>
      <c r="E21" s="297" t="s">
        <v>97</v>
      </c>
      <c r="F21" s="423" t="s">
        <v>3355</v>
      </c>
      <c r="G21" s="423"/>
      <c r="H21" s="423"/>
      <c r="I21" s="423"/>
      <c r="J21" s="423"/>
      <c r="K21" s="292"/>
    </row>
    <row r="22" spans="2:11" ht="12.75" customHeight="1">
      <c r="B22" s="295"/>
      <c r="C22" s="296"/>
      <c r="D22" s="296"/>
      <c r="E22" s="296"/>
      <c r="F22" s="296"/>
      <c r="G22" s="296"/>
      <c r="H22" s="296"/>
      <c r="I22" s="296"/>
      <c r="J22" s="296"/>
      <c r="K22" s="292"/>
    </row>
    <row r="23" spans="2:11" ht="15" customHeight="1">
      <c r="B23" s="295"/>
      <c r="C23" s="423" t="s">
        <v>3356</v>
      </c>
      <c r="D23" s="423"/>
      <c r="E23" s="423"/>
      <c r="F23" s="423"/>
      <c r="G23" s="423"/>
      <c r="H23" s="423"/>
      <c r="I23" s="423"/>
      <c r="J23" s="423"/>
      <c r="K23" s="292"/>
    </row>
    <row r="24" spans="2:11" ht="15" customHeight="1">
      <c r="B24" s="295"/>
      <c r="C24" s="423" t="s">
        <v>3357</v>
      </c>
      <c r="D24" s="423"/>
      <c r="E24" s="423"/>
      <c r="F24" s="423"/>
      <c r="G24" s="423"/>
      <c r="H24" s="423"/>
      <c r="I24" s="423"/>
      <c r="J24" s="423"/>
      <c r="K24" s="292"/>
    </row>
    <row r="25" spans="2:11" ht="15" customHeight="1">
      <c r="B25" s="295"/>
      <c r="C25" s="294"/>
      <c r="D25" s="423" t="s">
        <v>3358</v>
      </c>
      <c r="E25" s="423"/>
      <c r="F25" s="423"/>
      <c r="G25" s="423"/>
      <c r="H25" s="423"/>
      <c r="I25" s="423"/>
      <c r="J25" s="423"/>
      <c r="K25" s="292"/>
    </row>
    <row r="26" spans="2:11" ht="15" customHeight="1">
      <c r="B26" s="295"/>
      <c r="C26" s="296"/>
      <c r="D26" s="423" t="s">
        <v>3359</v>
      </c>
      <c r="E26" s="423"/>
      <c r="F26" s="423"/>
      <c r="G26" s="423"/>
      <c r="H26" s="423"/>
      <c r="I26" s="423"/>
      <c r="J26" s="423"/>
      <c r="K26" s="292"/>
    </row>
    <row r="27" spans="2:11" ht="12.75" customHeight="1">
      <c r="B27" s="295"/>
      <c r="C27" s="296"/>
      <c r="D27" s="296"/>
      <c r="E27" s="296"/>
      <c r="F27" s="296"/>
      <c r="G27" s="296"/>
      <c r="H27" s="296"/>
      <c r="I27" s="296"/>
      <c r="J27" s="296"/>
      <c r="K27" s="292"/>
    </row>
    <row r="28" spans="2:11" ht="15" customHeight="1">
      <c r="B28" s="295"/>
      <c r="C28" s="296"/>
      <c r="D28" s="423" t="s">
        <v>3360</v>
      </c>
      <c r="E28" s="423"/>
      <c r="F28" s="423"/>
      <c r="G28" s="423"/>
      <c r="H28" s="423"/>
      <c r="I28" s="423"/>
      <c r="J28" s="423"/>
      <c r="K28" s="292"/>
    </row>
    <row r="29" spans="2:11" ht="15" customHeight="1">
      <c r="B29" s="295"/>
      <c r="C29" s="296"/>
      <c r="D29" s="423" t="s">
        <v>3361</v>
      </c>
      <c r="E29" s="423"/>
      <c r="F29" s="423"/>
      <c r="G29" s="423"/>
      <c r="H29" s="423"/>
      <c r="I29" s="423"/>
      <c r="J29" s="423"/>
      <c r="K29" s="292"/>
    </row>
    <row r="30" spans="2:11" ht="12.75" customHeight="1">
      <c r="B30" s="295"/>
      <c r="C30" s="296"/>
      <c r="D30" s="296"/>
      <c r="E30" s="296"/>
      <c r="F30" s="296"/>
      <c r="G30" s="296"/>
      <c r="H30" s="296"/>
      <c r="I30" s="296"/>
      <c r="J30" s="296"/>
      <c r="K30" s="292"/>
    </row>
    <row r="31" spans="2:11" ht="15" customHeight="1">
      <c r="B31" s="295"/>
      <c r="C31" s="296"/>
      <c r="D31" s="423" t="s">
        <v>3362</v>
      </c>
      <c r="E31" s="423"/>
      <c r="F31" s="423"/>
      <c r="G31" s="423"/>
      <c r="H31" s="423"/>
      <c r="I31" s="423"/>
      <c r="J31" s="423"/>
      <c r="K31" s="292"/>
    </row>
    <row r="32" spans="2:11" ht="15" customHeight="1">
      <c r="B32" s="295"/>
      <c r="C32" s="296"/>
      <c r="D32" s="423" t="s">
        <v>3363</v>
      </c>
      <c r="E32" s="423"/>
      <c r="F32" s="423"/>
      <c r="G32" s="423"/>
      <c r="H32" s="423"/>
      <c r="I32" s="423"/>
      <c r="J32" s="423"/>
      <c r="K32" s="292"/>
    </row>
    <row r="33" spans="2:11" ht="15" customHeight="1">
      <c r="B33" s="295"/>
      <c r="C33" s="296"/>
      <c r="D33" s="423" t="s">
        <v>3364</v>
      </c>
      <c r="E33" s="423"/>
      <c r="F33" s="423"/>
      <c r="G33" s="423"/>
      <c r="H33" s="423"/>
      <c r="I33" s="423"/>
      <c r="J33" s="423"/>
      <c r="K33" s="292"/>
    </row>
    <row r="34" spans="2:11" ht="15" customHeight="1">
      <c r="B34" s="295"/>
      <c r="C34" s="296"/>
      <c r="D34" s="294"/>
      <c r="E34" s="298" t="s">
        <v>154</v>
      </c>
      <c r="F34" s="294"/>
      <c r="G34" s="423" t="s">
        <v>3365</v>
      </c>
      <c r="H34" s="423"/>
      <c r="I34" s="423"/>
      <c r="J34" s="423"/>
      <c r="K34" s="292"/>
    </row>
    <row r="35" spans="2:11" ht="30.75" customHeight="1">
      <c r="B35" s="295"/>
      <c r="C35" s="296"/>
      <c r="D35" s="294"/>
      <c r="E35" s="298" t="s">
        <v>3366</v>
      </c>
      <c r="F35" s="294"/>
      <c r="G35" s="423" t="s">
        <v>3367</v>
      </c>
      <c r="H35" s="423"/>
      <c r="I35" s="423"/>
      <c r="J35" s="423"/>
      <c r="K35" s="292"/>
    </row>
    <row r="36" spans="2:11" ht="15" customHeight="1">
      <c r="B36" s="295"/>
      <c r="C36" s="296"/>
      <c r="D36" s="294"/>
      <c r="E36" s="298" t="s">
        <v>62</v>
      </c>
      <c r="F36" s="294"/>
      <c r="G36" s="423" t="s">
        <v>3368</v>
      </c>
      <c r="H36" s="423"/>
      <c r="I36" s="423"/>
      <c r="J36" s="423"/>
      <c r="K36" s="292"/>
    </row>
    <row r="37" spans="2:11" ht="15" customHeight="1">
      <c r="B37" s="295"/>
      <c r="C37" s="296"/>
      <c r="D37" s="294"/>
      <c r="E37" s="298" t="s">
        <v>155</v>
      </c>
      <c r="F37" s="294"/>
      <c r="G37" s="423" t="s">
        <v>3369</v>
      </c>
      <c r="H37" s="423"/>
      <c r="I37" s="423"/>
      <c r="J37" s="423"/>
      <c r="K37" s="292"/>
    </row>
    <row r="38" spans="2:11" ht="15" customHeight="1">
      <c r="B38" s="295"/>
      <c r="C38" s="296"/>
      <c r="D38" s="294"/>
      <c r="E38" s="298" t="s">
        <v>156</v>
      </c>
      <c r="F38" s="294"/>
      <c r="G38" s="423" t="s">
        <v>3370</v>
      </c>
      <c r="H38" s="423"/>
      <c r="I38" s="423"/>
      <c r="J38" s="423"/>
      <c r="K38" s="292"/>
    </row>
    <row r="39" spans="2:11" ht="15" customHeight="1">
      <c r="B39" s="295"/>
      <c r="C39" s="296"/>
      <c r="D39" s="294"/>
      <c r="E39" s="298" t="s">
        <v>157</v>
      </c>
      <c r="F39" s="294"/>
      <c r="G39" s="423" t="s">
        <v>3371</v>
      </c>
      <c r="H39" s="423"/>
      <c r="I39" s="423"/>
      <c r="J39" s="423"/>
      <c r="K39" s="292"/>
    </row>
    <row r="40" spans="2:11" ht="15" customHeight="1">
      <c r="B40" s="295"/>
      <c r="C40" s="296"/>
      <c r="D40" s="294"/>
      <c r="E40" s="298" t="s">
        <v>3372</v>
      </c>
      <c r="F40" s="294"/>
      <c r="G40" s="423" t="s">
        <v>3373</v>
      </c>
      <c r="H40" s="423"/>
      <c r="I40" s="423"/>
      <c r="J40" s="423"/>
      <c r="K40" s="292"/>
    </row>
    <row r="41" spans="2:11" ht="15" customHeight="1">
      <c r="B41" s="295"/>
      <c r="C41" s="296"/>
      <c r="D41" s="294"/>
      <c r="E41" s="298"/>
      <c r="F41" s="294"/>
      <c r="G41" s="423" t="s">
        <v>3374</v>
      </c>
      <c r="H41" s="423"/>
      <c r="I41" s="423"/>
      <c r="J41" s="423"/>
      <c r="K41" s="292"/>
    </row>
    <row r="42" spans="2:11" ht="15" customHeight="1">
      <c r="B42" s="295"/>
      <c r="C42" s="296"/>
      <c r="D42" s="294"/>
      <c r="E42" s="298" t="s">
        <v>3375</v>
      </c>
      <c r="F42" s="294"/>
      <c r="G42" s="423" t="s">
        <v>3376</v>
      </c>
      <c r="H42" s="423"/>
      <c r="I42" s="423"/>
      <c r="J42" s="423"/>
      <c r="K42" s="292"/>
    </row>
    <row r="43" spans="2:11" ht="15" customHeight="1">
      <c r="B43" s="295"/>
      <c r="C43" s="296"/>
      <c r="D43" s="294"/>
      <c r="E43" s="298" t="s">
        <v>159</v>
      </c>
      <c r="F43" s="294"/>
      <c r="G43" s="423" t="s">
        <v>3377</v>
      </c>
      <c r="H43" s="423"/>
      <c r="I43" s="423"/>
      <c r="J43" s="423"/>
      <c r="K43" s="292"/>
    </row>
    <row r="44" spans="2:11" ht="12.75" customHeight="1">
      <c r="B44" s="295"/>
      <c r="C44" s="296"/>
      <c r="D44" s="294"/>
      <c r="E44" s="294"/>
      <c r="F44" s="294"/>
      <c r="G44" s="294"/>
      <c r="H44" s="294"/>
      <c r="I44" s="294"/>
      <c r="J44" s="294"/>
      <c r="K44" s="292"/>
    </row>
    <row r="45" spans="2:11" ht="15" customHeight="1">
      <c r="B45" s="295"/>
      <c r="C45" s="296"/>
      <c r="D45" s="423" t="s">
        <v>3378</v>
      </c>
      <c r="E45" s="423"/>
      <c r="F45" s="423"/>
      <c r="G45" s="423"/>
      <c r="H45" s="423"/>
      <c r="I45" s="423"/>
      <c r="J45" s="423"/>
      <c r="K45" s="292"/>
    </row>
    <row r="46" spans="2:11" ht="15" customHeight="1">
      <c r="B46" s="295"/>
      <c r="C46" s="296"/>
      <c r="D46" s="296"/>
      <c r="E46" s="423" t="s">
        <v>3379</v>
      </c>
      <c r="F46" s="423"/>
      <c r="G46" s="423"/>
      <c r="H46" s="423"/>
      <c r="I46" s="423"/>
      <c r="J46" s="423"/>
      <c r="K46" s="292"/>
    </row>
    <row r="47" spans="2:11" ht="15" customHeight="1">
      <c r="B47" s="295"/>
      <c r="C47" s="296"/>
      <c r="D47" s="296"/>
      <c r="E47" s="423" t="s">
        <v>3380</v>
      </c>
      <c r="F47" s="423"/>
      <c r="G47" s="423"/>
      <c r="H47" s="423"/>
      <c r="I47" s="423"/>
      <c r="J47" s="423"/>
      <c r="K47" s="292"/>
    </row>
    <row r="48" spans="2:11" ht="15" customHeight="1">
      <c r="B48" s="295"/>
      <c r="C48" s="296"/>
      <c r="D48" s="296"/>
      <c r="E48" s="423" t="s">
        <v>3381</v>
      </c>
      <c r="F48" s="423"/>
      <c r="G48" s="423"/>
      <c r="H48" s="423"/>
      <c r="I48" s="423"/>
      <c r="J48" s="423"/>
      <c r="K48" s="292"/>
    </row>
    <row r="49" spans="2:11" ht="15" customHeight="1">
      <c r="B49" s="295"/>
      <c r="C49" s="296"/>
      <c r="D49" s="423" t="s">
        <v>3382</v>
      </c>
      <c r="E49" s="423"/>
      <c r="F49" s="423"/>
      <c r="G49" s="423"/>
      <c r="H49" s="423"/>
      <c r="I49" s="423"/>
      <c r="J49" s="423"/>
      <c r="K49" s="292"/>
    </row>
    <row r="50" spans="2:11" ht="25.5" customHeight="1">
      <c r="B50" s="291"/>
      <c r="C50" s="424" t="s">
        <v>3383</v>
      </c>
      <c r="D50" s="424"/>
      <c r="E50" s="424"/>
      <c r="F50" s="424"/>
      <c r="G50" s="424"/>
      <c r="H50" s="424"/>
      <c r="I50" s="424"/>
      <c r="J50" s="424"/>
      <c r="K50" s="292"/>
    </row>
    <row r="51" spans="2:11" ht="5.25" customHeight="1">
      <c r="B51" s="291"/>
      <c r="C51" s="293"/>
      <c r="D51" s="293"/>
      <c r="E51" s="293"/>
      <c r="F51" s="293"/>
      <c r="G51" s="293"/>
      <c r="H51" s="293"/>
      <c r="I51" s="293"/>
      <c r="J51" s="293"/>
      <c r="K51" s="292"/>
    </row>
    <row r="52" spans="2:11" ht="15" customHeight="1">
      <c r="B52" s="291"/>
      <c r="C52" s="423" t="s">
        <v>3384</v>
      </c>
      <c r="D52" s="423"/>
      <c r="E52" s="423"/>
      <c r="F52" s="423"/>
      <c r="G52" s="423"/>
      <c r="H52" s="423"/>
      <c r="I52" s="423"/>
      <c r="J52" s="423"/>
      <c r="K52" s="292"/>
    </row>
    <row r="53" spans="2:11" ht="15" customHeight="1">
      <c r="B53" s="291"/>
      <c r="C53" s="423" t="s">
        <v>3385</v>
      </c>
      <c r="D53" s="423"/>
      <c r="E53" s="423"/>
      <c r="F53" s="423"/>
      <c r="G53" s="423"/>
      <c r="H53" s="423"/>
      <c r="I53" s="423"/>
      <c r="J53" s="423"/>
      <c r="K53" s="292"/>
    </row>
    <row r="54" spans="2:11" ht="12.75" customHeight="1">
      <c r="B54" s="291"/>
      <c r="C54" s="294"/>
      <c r="D54" s="294"/>
      <c r="E54" s="294"/>
      <c r="F54" s="294"/>
      <c r="G54" s="294"/>
      <c r="H54" s="294"/>
      <c r="I54" s="294"/>
      <c r="J54" s="294"/>
      <c r="K54" s="292"/>
    </row>
    <row r="55" spans="2:11" ht="15" customHeight="1">
      <c r="B55" s="291"/>
      <c r="C55" s="423" t="s">
        <v>3386</v>
      </c>
      <c r="D55" s="423"/>
      <c r="E55" s="423"/>
      <c r="F55" s="423"/>
      <c r="G55" s="423"/>
      <c r="H55" s="423"/>
      <c r="I55" s="423"/>
      <c r="J55" s="423"/>
      <c r="K55" s="292"/>
    </row>
    <row r="56" spans="2:11" ht="15" customHeight="1">
      <c r="B56" s="291"/>
      <c r="C56" s="296"/>
      <c r="D56" s="423" t="s">
        <v>3387</v>
      </c>
      <c r="E56" s="423"/>
      <c r="F56" s="423"/>
      <c r="G56" s="423"/>
      <c r="H56" s="423"/>
      <c r="I56" s="423"/>
      <c r="J56" s="423"/>
      <c r="K56" s="292"/>
    </row>
    <row r="57" spans="2:11" ht="15" customHeight="1">
      <c r="B57" s="291"/>
      <c r="C57" s="296"/>
      <c r="D57" s="423" t="s">
        <v>3388</v>
      </c>
      <c r="E57" s="423"/>
      <c r="F57" s="423"/>
      <c r="G57" s="423"/>
      <c r="H57" s="423"/>
      <c r="I57" s="423"/>
      <c r="J57" s="423"/>
      <c r="K57" s="292"/>
    </row>
    <row r="58" spans="2:11" ht="15" customHeight="1">
      <c r="B58" s="291"/>
      <c r="C58" s="296"/>
      <c r="D58" s="423" t="s">
        <v>3389</v>
      </c>
      <c r="E58" s="423"/>
      <c r="F58" s="423"/>
      <c r="G58" s="423"/>
      <c r="H58" s="423"/>
      <c r="I58" s="423"/>
      <c r="J58" s="423"/>
      <c r="K58" s="292"/>
    </row>
    <row r="59" spans="2:11" ht="15" customHeight="1">
      <c r="B59" s="291"/>
      <c r="C59" s="296"/>
      <c r="D59" s="423" t="s">
        <v>3390</v>
      </c>
      <c r="E59" s="423"/>
      <c r="F59" s="423"/>
      <c r="G59" s="423"/>
      <c r="H59" s="423"/>
      <c r="I59" s="423"/>
      <c r="J59" s="423"/>
      <c r="K59" s="292"/>
    </row>
    <row r="60" spans="2:11" ht="15" customHeight="1">
      <c r="B60" s="291"/>
      <c r="C60" s="296"/>
      <c r="D60" s="422" t="s">
        <v>3391</v>
      </c>
      <c r="E60" s="422"/>
      <c r="F60" s="422"/>
      <c r="G60" s="422"/>
      <c r="H60" s="422"/>
      <c r="I60" s="422"/>
      <c r="J60" s="422"/>
      <c r="K60" s="292"/>
    </row>
    <row r="61" spans="2:11" ht="15" customHeight="1">
      <c r="B61" s="291"/>
      <c r="C61" s="296"/>
      <c r="D61" s="423" t="s">
        <v>3392</v>
      </c>
      <c r="E61" s="423"/>
      <c r="F61" s="423"/>
      <c r="G61" s="423"/>
      <c r="H61" s="423"/>
      <c r="I61" s="423"/>
      <c r="J61" s="423"/>
      <c r="K61" s="292"/>
    </row>
    <row r="62" spans="2:11" ht="12.75" customHeight="1">
      <c r="B62" s="291"/>
      <c r="C62" s="296"/>
      <c r="D62" s="296"/>
      <c r="E62" s="299"/>
      <c r="F62" s="296"/>
      <c r="G62" s="296"/>
      <c r="H62" s="296"/>
      <c r="I62" s="296"/>
      <c r="J62" s="296"/>
      <c r="K62" s="292"/>
    </row>
    <row r="63" spans="2:11" ht="15" customHeight="1">
      <c r="B63" s="291"/>
      <c r="C63" s="296"/>
      <c r="D63" s="423" t="s">
        <v>3393</v>
      </c>
      <c r="E63" s="423"/>
      <c r="F63" s="423"/>
      <c r="G63" s="423"/>
      <c r="H63" s="423"/>
      <c r="I63" s="423"/>
      <c r="J63" s="423"/>
      <c r="K63" s="292"/>
    </row>
    <row r="64" spans="2:11" ht="15" customHeight="1">
      <c r="B64" s="291"/>
      <c r="C64" s="296"/>
      <c r="D64" s="422" t="s">
        <v>3394</v>
      </c>
      <c r="E64" s="422"/>
      <c r="F64" s="422"/>
      <c r="G64" s="422"/>
      <c r="H64" s="422"/>
      <c r="I64" s="422"/>
      <c r="J64" s="422"/>
      <c r="K64" s="292"/>
    </row>
    <row r="65" spans="2:11" ht="15" customHeight="1">
      <c r="B65" s="291"/>
      <c r="C65" s="296"/>
      <c r="D65" s="423" t="s">
        <v>3395</v>
      </c>
      <c r="E65" s="423"/>
      <c r="F65" s="423"/>
      <c r="G65" s="423"/>
      <c r="H65" s="423"/>
      <c r="I65" s="423"/>
      <c r="J65" s="423"/>
      <c r="K65" s="292"/>
    </row>
    <row r="66" spans="2:11" ht="15" customHeight="1">
      <c r="B66" s="291"/>
      <c r="C66" s="296"/>
      <c r="D66" s="423" t="s">
        <v>3396</v>
      </c>
      <c r="E66" s="423"/>
      <c r="F66" s="423"/>
      <c r="G66" s="423"/>
      <c r="H66" s="423"/>
      <c r="I66" s="423"/>
      <c r="J66" s="423"/>
      <c r="K66" s="292"/>
    </row>
    <row r="67" spans="2:11" ht="15" customHeight="1">
      <c r="B67" s="291"/>
      <c r="C67" s="296"/>
      <c r="D67" s="423" t="s">
        <v>3397</v>
      </c>
      <c r="E67" s="423"/>
      <c r="F67" s="423"/>
      <c r="G67" s="423"/>
      <c r="H67" s="423"/>
      <c r="I67" s="423"/>
      <c r="J67" s="423"/>
      <c r="K67" s="292"/>
    </row>
    <row r="68" spans="2:11" ht="15" customHeight="1">
      <c r="B68" s="291"/>
      <c r="C68" s="296"/>
      <c r="D68" s="423" t="s">
        <v>3398</v>
      </c>
      <c r="E68" s="423"/>
      <c r="F68" s="423"/>
      <c r="G68" s="423"/>
      <c r="H68" s="423"/>
      <c r="I68" s="423"/>
      <c r="J68" s="423"/>
      <c r="K68" s="292"/>
    </row>
    <row r="69" spans="2:11" ht="12.75" customHeight="1">
      <c r="B69" s="300"/>
      <c r="C69" s="301"/>
      <c r="D69" s="301"/>
      <c r="E69" s="301"/>
      <c r="F69" s="301"/>
      <c r="G69" s="301"/>
      <c r="H69" s="301"/>
      <c r="I69" s="301"/>
      <c r="J69" s="301"/>
      <c r="K69" s="302"/>
    </row>
    <row r="70" spans="2:11" ht="18.75" customHeight="1">
      <c r="B70" s="303"/>
      <c r="C70" s="303"/>
      <c r="D70" s="303"/>
      <c r="E70" s="303"/>
      <c r="F70" s="303"/>
      <c r="G70" s="303"/>
      <c r="H70" s="303"/>
      <c r="I70" s="303"/>
      <c r="J70" s="303"/>
      <c r="K70" s="304"/>
    </row>
    <row r="71" spans="2:11" ht="18.75" customHeight="1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7.5" customHeight="1">
      <c r="B72" s="305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ht="45" customHeight="1">
      <c r="B73" s="308"/>
      <c r="C73" s="421" t="s">
        <v>139</v>
      </c>
      <c r="D73" s="421"/>
      <c r="E73" s="421"/>
      <c r="F73" s="421"/>
      <c r="G73" s="421"/>
      <c r="H73" s="421"/>
      <c r="I73" s="421"/>
      <c r="J73" s="421"/>
      <c r="K73" s="309"/>
    </row>
    <row r="74" spans="2:11" ht="17.25" customHeight="1">
      <c r="B74" s="308"/>
      <c r="C74" s="310" t="s">
        <v>3399</v>
      </c>
      <c r="D74" s="310"/>
      <c r="E74" s="310"/>
      <c r="F74" s="310" t="s">
        <v>3400</v>
      </c>
      <c r="G74" s="311"/>
      <c r="H74" s="310" t="s">
        <v>155</v>
      </c>
      <c r="I74" s="310" t="s">
        <v>66</v>
      </c>
      <c r="J74" s="310" t="s">
        <v>3401</v>
      </c>
      <c r="K74" s="309"/>
    </row>
    <row r="75" spans="2:11" ht="17.25" customHeight="1">
      <c r="B75" s="308"/>
      <c r="C75" s="312" t="s">
        <v>3402</v>
      </c>
      <c r="D75" s="312"/>
      <c r="E75" s="312"/>
      <c r="F75" s="313" t="s">
        <v>3403</v>
      </c>
      <c r="G75" s="314"/>
      <c r="H75" s="312"/>
      <c r="I75" s="312"/>
      <c r="J75" s="312" t="s">
        <v>3404</v>
      </c>
      <c r="K75" s="309"/>
    </row>
    <row r="76" spans="2:11" ht="5.25" customHeight="1">
      <c r="B76" s="308"/>
      <c r="C76" s="315"/>
      <c r="D76" s="315"/>
      <c r="E76" s="315"/>
      <c r="F76" s="315"/>
      <c r="G76" s="316"/>
      <c r="H76" s="315"/>
      <c r="I76" s="315"/>
      <c r="J76" s="315"/>
      <c r="K76" s="309"/>
    </row>
    <row r="77" spans="2:11" ht="15" customHeight="1">
      <c r="B77" s="308"/>
      <c r="C77" s="298" t="s">
        <v>62</v>
      </c>
      <c r="D77" s="315"/>
      <c r="E77" s="315"/>
      <c r="F77" s="317" t="s">
        <v>3405</v>
      </c>
      <c r="G77" s="316"/>
      <c r="H77" s="298" t="s">
        <v>3406</v>
      </c>
      <c r="I77" s="298" t="s">
        <v>3407</v>
      </c>
      <c r="J77" s="298">
        <v>20</v>
      </c>
      <c r="K77" s="309"/>
    </row>
    <row r="78" spans="2:11" ht="15" customHeight="1">
      <c r="B78" s="308"/>
      <c r="C78" s="298" t="s">
        <v>3408</v>
      </c>
      <c r="D78" s="298"/>
      <c r="E78" s="298"/>
      <c r="F78" s="317" t="s">
        <v>3405</v>
      </c>
      <c r="G78" s="316"/>
      <c r="H78" s="298" t="s">
        <v>3409</v>
      </c>
      <c r="I78" s="298" t="s">
        <v>3407</v>
      </c>
      <c r="J78" s="298">
        <v>120</v>
      </c>
      <c r="K78" s="309"/>
    </row>
    <row r="79" spans="2:11" ht="15" customHeight="1">
      <c r="B79" s="318"/>
      <c r="C79" s="298" t="s">
        <v>3410</v>
      </c>
      <c r="D79" s="298"/>
      <c r="E79" s="298"/>
      <c r="F79" s="317" t="s">
        <v>3411</v>
      </c>
      <c r="G79" s="316"/>
      <c r="H79" s="298" t="s">
        <v>3412</v>
      </c>
      <c r="I79" s="298" t="s">
        <v>3407</v>
      </c>
      <c r="J79" s="298">
        <v>50</v>
      </c>
      <c r="K79" s="309"/>
    </row>
    <row r="80" spans="2:11" ht="15" customHeight="1">
      <c r="B80" s="318"/>
      <c r="C80" s="298" t="s">
        <v>3413</v>
      </c>
      <c r="D80" s="298"/>
      <c r="E80" s="298"/>
      <c r="F80" s="317" t="s">
        <v>3405</v>
      </c>
      <c r="G80" s="316"/>
      <c r="H80" s="298" t="s">
        <v>3414</v>
      </c>
      <c r="I80" s="298" t="s">
        <v>3415</v>
      </c>
      <c r="J80" s="298"/>
      <c r="K80" s="309"/>
    </row>
    <row r="81" spans="2:11" ht="15" customHeight="1">
      <c r="B81" s="318"/>
      <c r="C81" s="319" t="s">
        <v>3416</v>
      </c>
      <c r="D81" s="319"/>
      <c r="E81" s="319"/>
      <c r="F81" s="320" t="s">
        <v>3411</v>
      </c>
      <c r="G81" s="319"/>
      <c r="H81" s="319" t="s">
        <v>3417</v>
      </c>
      <c r="I81" s="319" t="s">
        <v>3407</v>
      </c>
      <c r="J81" s="319">
        <v>15</v>
      </c>
      <c r="K81" s="309"/>
    </row>
    <row r="82" spans="2:11" ht="15" customHeight="1">
      <c r="B82" s="318"/>
      <c r="C82" s="319" t="s">
        <v>3418</v>
      </c>
      <c r="D82" s="319"/>
      <c r="E82" s="319"/>
      <c r="F82" s="320" t="s">
        <v>3411</v>
      </c>
      <c r="G82" s="319"/>
      <c r="H82" s="319" t="s">
        <v>3419</v>
      </c>
      <c r="I82" s="319" t="s">
        <v>3407</v>
      </c>
      <c r="J82" s="319">
        <v>15</v>
      </c>
      <c r="K82" s="309"/>
    </row>
    <row r="83" spans="2:11" ht="15" customHeight="1">
      <c r="B83" s="318"/>
      <c r="C83" s="319" t="s">
        <v>3420</v>
      </c>
      <c r="D83" s="319"/>
      <c r="E83" s="319"/>
      <c r="F83" s="320" t="s">
        <v>3411</v>
      </c>
      <c r="G83" s="319"/>
      <c r="H83" s="319" t="s">
        <v>3421</v>
      </c>
      <c r="I83" s="319" t="s">
        <v>3407</v>
      </c>
      <c r="J83" s="319">
        <v>20</v>
      </c>
      <c r="K83" s="309"/>
    </row>
    <row r="84" spans="2:11" ht="15" customHeight="1">
      <c r="B84" s="318"/>
      <c r="C84" s="319" t="s">
        <v>3422</v>
      </c>
      <c r="D84" s="319"/>
      <c r="E84" s="319"/>
      <c r="F84" s="320" t="s">
        <v>3411</v>
      </c>
      <c r="G84" s="319"/>
      <c r="H84" s="319" t="s">
        <v>3423</v>
      </c>
      <c r="I84" s="319" t="s">
        <v>3407</v>
      </c>
      <c r="J84" s="319">
        <v>20</v>
      </c>
      <c r="K84" s="309"/>
    </row>
    <row r="85" spans="2:11" ht="15" customHeight="1">
      <c r="B85" s="318"/>
      <c r="C85" s="298" t="s">
        <v>3424</v>
      </c>
      <c r="D85" s="298"/>
      <c r="E85" s="298"/>
      <c r="F85" s="317" t="s">
        <v>3411</v>
      </c>
      <c r="G85" s="316"/>
      <c r="H85" s="298" t="s">
        <v>3425</v>
      </c>
      <c r="I85" s="298" t="s">
        <v>3407</v>
      </c>
      <c r="J85" s="298">
        <v>50</v>
      </c>
      <c r="K85" s="309"/>
    </row>
    <row r="86" spans="2:11" ht="15" customHeight="1">
      <c r="B86" s="318"/>
      <c r="C86" s="298" t="s">
        <v>3426</v>
      </c>
      <c r="D86" s="298"/>
      <c r="E86" s="298"/>
      <c r="F86" s="317" t="s">
        <v>3411</v>
      </c>
      <c r="G86" s="316"/>
      <c r="H86" s="298" t="s">
        <v>3427</v>
      </c>
      <c r="I86" s="298" t="s">
        <v>3407</v>
      </c>
      <c r="J86" s="298">
        <v>20</v>
      </c>
      <c r="K86" s="309"/>
    </row>
    <row r="87" spans="2:11" ht="15" customHeight="1">
      <c r="B87" s="318"/>
      <c r="C87" s="298" t="s">
        <v>3428</v>
      </c>
      <c r="D87" s="298"/>
      <c r="E87" s="298"/>
      <c r="F87" s="317" t="s">
        <v>3411</v>
      </c>
      <c r="G87" s="316"/>
      <c r="H87" s="298" t="s">
        <v>3429</v>
      </c>
      <c r="I87" s="298" t="s">
        <v>3407</v>
      </c>
      <c r="J87" s="298">
        <v>20</v>
      </c>
      <c r="K87" s="309"/>
    </row>
    <row r="88" spans="2:11" ht="15" customHeight="1">
      <c r="B88" s="318"/>
      <c r="C88" s="298" t="s">
        <v>3430</v>
      </c>
      <c r="D88" s="298"/>
      <c r="E88" s="298"/>
      <c r="F88" s="317" t="s">
        <v>3411</v>
      </c>
      <c r="G88" s="316"/>
      <c r="H88" s="298" t="s">
        <v>3431</v>
      </c>
      <c r="I88" s="298" t="s">
        <v>3407</v>
      </c>
      <c r="J88" s="298">
        <v>50</v>
      </c>
      <c r="K88" s="309"/>
    </row>
    <row r="89" spans="2:11" ht="15" customHeight="1">
      <c r="B89" s="318"/>
      <c r="C89" s="298" t="s">
        <v>3432</v>
      </c>
      <c r="D89" s="298"/>
      <c r="E89" s="298"/>
      <c r="F89" s="317" t="s">
        <v>3411</v>
      </c>
      <c r="G89" s="316"/>
      <c r="H89" s="298" t="s">
        <v>3432</v>
      </c>
      <c r="I89" s="298" t="s">
        <v>3407</v>
      </c>
      <c r="J89" s="298">
        <v>50</v>
      </c>
      <c r="K89" s="309"/>
    </row>
    <row r="90" spans="2:11" ht="15" customHeight="1">
      <c r="B90" s="318"/>
      <c r="C90" s="298" t="s">
        <v>160</v>
      </c>
      <c r="D90" s="298"/>
      <c r="E90" s="298"/>
      <c r="F90" s="317" t="s">
        <v>3411</v>
      </c>
      <c r="G90" s="316"/>
      <c r="H90" s="298" t="s">
        <v>3433</v>
      </c>
      <c r="I90" s="298" t="s">
        <v>3407</v>
      </c>
      <c r="J90" s="298">
        <v>255</v>
      </c>
      <c r="K90" s="309"/>
    </row>
    <row r="91" spans="2:11" ht="15" customHeight="1">
      <c r="B91" s="318"/>
      <c r="C91" s="298" t="s">
        <v>3434</v>
      </c>
      <c r="D91" s="298"/>
      <c r="E91" s="298"/>
      <c r="F91" s="317" t="s">
        <v>3405</v>
      </c>
      <c r="G91" s="316"/>
      <c r="H91" s="298" t="s">
        <v>3435</v>
      </c>
      <c r="I91" s="298" t="s">
        <v>3436</v>
      </c>
      <c r="J91" s="298"/>
      <c r="K91" s="309"/>
    </row>
    <row r="92" spans="2:11" ht="15" customHeight="1">
      <c r="B92" s="318"/>
      <c r="C92" s="298" t="s">
        <v>3437</v>
      </c>
      <c r="D92" s="298"/>
      <c r="E92" s="298"/>
      <c r="F92" s="317" t="s">
        <v>3405</v>
      </c>
      <c r="G92" s="316"/>
      <c r="H92" s="298" t="s">
        <v>3438</v>
      </c>
      <c r="I92" s="298" t="s">
        <v>3439</v>
      </c>
      <c r="J92" s="298"/>
      <c r="K92" s="309"/>
    </row>
    <row r="93" spans="2:11" ht="15" customHeight="1">
      <c r="B93" s="318"/>
      <c r="C93" s="298" t="s">
        <v>3440</v>
      </c>
      <c r="D93" s="298"/>
      <c r="E93" s="298"/>
      <c r="F93" s="317" t="s">
        <v>3405</v>
      </c>
      <c r="G93" s="316"/>
      <c r="H93" s="298" t="s">
        <v>3440</v>
      </c>
      <c r="I93" s="298" t="s">
        <v>3439</v>
      </c>
      <c r="J93" s="298"/>
      <c r="K93" s="309"/>
    </row>
    <row r="94" spans="2:11" ht="15" customHeight="1">
      <c r="B94" s="318"/>
      <c r="C94" s="298" t="s">
        <v>47</v>
      </c>
      <c r="D94" s="298"/>
      <c r="E94" s="298"/>
      <c r="F94" s="317" t="s">
        <v>3405</v>
      </c>
      <c r="G94" s="316"/>
      <c r="H94" s="298" t="s">
        <v>3441</v>
      </c>
      <c r="I94" s="298" t="s">
        <v>3439</v>
      </c>
      <c r="J94" s="298"/>
      <c r="K94" s="309"/>
    </row>
    <row r="95" spans="2:11" ht="15" customHeight="1">
      <c r="B95" s="318"/>
      <c r="C95" s="298" t="s">
        <v>57</v>
      </c>
      <c r="D95" s="298"/>
      <c r="E95" s="298"/>
      <c r="F95" s="317" t="s">
        <v>3405</v>
      </c>
      <c r="G95" s="316"/>
      <c r="H95" s="298" t="s">
        <v>3442</v>
      </c>
      <c r="I95" s="298" t="s">
        <v>3439</v>
      </c>
      <c r="J95" s="298"/>
      <c r="K95" s="309"/>
    </row>
    <row r="96" spans="2:11" ht="15" customHeight="1">
      <c r="B96" s="321"/>
      <c r="C96" s="322"/>
      <c r="D96" s="322"/>
      <c r="E96" s="322"/>
      <c r="F96" s="322"/>
      <c r="G96" s="322"/>
      <c r="H96" s="322"/>
      <c r="I96" s="322"/>
      <c r="J96" s="322"/>
      <c r="K96" s="323"/>
    </row>
    <row r="97" spans="2:11" ht="18.75" customHeight="1">
      <c r="B97" s="324"/>
      <c r="C97" s="325"/>
      <c r="D97" s="325"/>
      <c r="E97" s="325"/>
      <c r="F97" s="325"/>
      <c r="G97" s="325"/>
      <c r="H97" s="325"/>
      <c r="I97" s="325"/>
      <c r="J97" s="325"/>
      <c r="K97" s="324"/>
    </row>
    <row r="98" spans="2:11" ht="18.75" customHeight="1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7.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7"/>
    </row>
    <row r="100" spans="2:11" ht="45" customHeight="1">
      <c r="B100" s="308"/>
      <c r="C100" s="421" t="s">
        <v>3443</v>
      </c>
      <c r="D100" s="421"/>
      <c r="E100" s="421"/>
      <c r="F100" s="421"/>
      <c r="G100" s="421"/>
      <c r="H100" s="421"/>
      <c r="I100" s="421"/>
      <c r="J100" s="421"/>
      <c r="K100" s="309"/>
    </row>
    <row r="101" spans="2:11" ht="17.25" customHeight="1">
      <c r="B101" s="308"/>
      <c r="C101" s="310" t="s">
        <v>3399</v>
      </c>
      <c r="D101" s="310"/>
      <c r="E101" s="310"/>
      <c r="F101" s="310" t="s">
        <v>3400</v>
      </c>
      <c r="G101" s="311"/>
      <c r="H101" s="310" t="s">
        <v>155</v>
      </c>
      <c r="I101" s="310" t="s">
        <v>66</v>
      </c>
      <c r="J101" s="310" t="s">
        <v>3401</v>
      </c>
      <c r="K101" s="309"/>
    </row>
    <row r="102" spans="2:11" ht="17.25" customHeight="1">
      <c r="B102" s="308"/>
      <c r="C102" s="312" t="s">
        <v>3402</v>
      </c>
      <c r="D102" s="312"/>
      <c r="E102" s="312"/>
      <c r="F102" s="313" t="s">
        <v>3403</v>
      </c>
      <c r="G102" s="314"/>
      <c r="H102" s="312"/>
      <c r="I102" s="312"/>
      <c r="J102" s="312" t="s">
        <v>3404</v>
      </c>
      <c r="K102" s="309"/>
    </row>
    <row r="103" spans="2:11" ht="5.25" customHeight="1">
      <c r="B103" s="308"/>
      <c r="C103" s="310"/>
      <c r="D103" s="310"/>
      <c r="E103" s="310"/>
      <c r="F103" s="310"/>
      <c r="G103" s="326"/>
      <c r="H103" s="310"/>
      <c r="I103" s="310"/>
      <c r="J103" s="310"/>
      <c r="K103" s="309"/>
    </row>
    <row r="104" spans="2:11" ht="15" customHeight="1">
      <c r="B104" s="308"/>
      <c r="C104" s="298" t="s">
        <v>62</v>
      </c>
      <c r="D104" s="315"/>
      <c r="E104" s="315"/>
      <c r="F104" s="317" t="s">
        <v>3405</v>
      </c>
      <c r="G104" s="326"/>
      <c r="H104" s="298" t="s">
        <v>3444</v>
      </c>
      <c r="I104" s="298" t="s">
        <v>3407</v>
      </c>
      <c r="J104" s="298">
        <v>20</v>
      </c>
      <c r="K104" s="309"/>
    </row>
    <row r="105" spans="2:11" ht="15" customHeight="1">
      <c r="B105" s="308"/>
      <c r="C105" s="298" t="s">
        <v>3408</v>
      </c>
      <c r="D105" s="298"/>
      <c r="E105" s="298"/>
      <c r="F105" s="317" t="s">
        <v>3405</v>
      </c>
      <c r="G105" s="298"/>
      <c r="H105" s="298" t="s">
        <v>3444</v>
      </c>
      <c r="I105" s="298" t="s">
        <v>3407</v>
      </c>
      <c r="J105" s="298">
        <v>120</v>
      </c>
      <c r="K105" s="309"/>
    </row>
    <row r="106" spans="2:11" ht="15" customHeight="1">
      <c r="B106" s="318"/>
      <c r="C106" s="298" t="s">
        <v>3410</v>
      </c>
      <c r="D106" s="298"/>
      <c r="E106" s="298"/>
      <c r="F106" s="317" t="s">
        <v>3411</v>
      </c>
      <c r="G106" s="298"/>
      <c r="H106" s="298" t="s">
        <v>3444</v>
      </c>
      <c r="I106" s="298" t="s">
        <v>3407</v>
      </c>
      <c r="J106" s="298">
        <v>50</v>
      </c>
      <c r="K106" s="309"/>
    </row>
    <row r="107" spans="2:11" ht="15" customHeight="1">
      <c r="B107" s="318"/>
      <c r="C107" s="298" t="s">
        <v>3413</v>
      </c>
      <c r="D107" s="298"/>
      <c r="E107" s="298"/>
      <c r="F107" s="317" t="s">
        <v>3405</v>
      </c>
      <c r="G107" s="298"/>
      <c r="H107" s="298" t="s">
        <v>3444</v>
      </c>
      <c r="I107" s="298" t="s">
        <v>3415</v>
      </c>
      <c r="J107" s="298"/>
      <c r="K107" s="309"/>
    </row>
    <row r="108" spans="2:11" ht="15" customHeight="1">
      <c r="B108" s="318"/>
      <c r="C108" s="298" t="s">
        <v>3424</v>
      </c>
      <c r="D108" s="298"/>
      <c r="E108" s="298"/>
      <c r="F108" s="317" t="s">
        <v>3411</v>
      </c>
      <c r="G108" s="298"/>
      <c r="H108" s="298" t="s">
        <v>3444</v>
      </c>
      <c r="I108" s="298" t="s">
        <v>3407</v>
      </c>
      <c r="J108" s="298">
        <v>50</v>
      </c>
      <c r="K108" s="309"/>
    </row>
    <row r="109" spans="2:11" ht="15" customHeight="1">
      <c r="B109" s="318"/>
      <c r="C109" s="298" t="s">
        <v>3432</v>
      </c>
      <c r="D109" s="298"/>
      <c r="E109" s="298"/>
      <c r="F109" s="317" t="s">
        <v>3411</v>
      </c>
      <c r="G109" s="298"/>
      <c r="H109" s="298" t="s">
        <v>3444</v>
      </c>
      <c r="I109" s="298" t="s">
        <v>3407</v>
      </c>
      <c r="J109" s="298">
        <v>50</v>
      </c>
      <c r="K109" s="309"/>
    </row>
    <row r="110" spans="2:11" ht="15" customHeight="1">
      <c r="B110" s="318"/>
      <c r="C110" s="298" t="s">
        <v>3430</v>
      </c>
      <c r="D110" s="298"/>
      <c r="E110" s="298"/>
      <c r="F110" s="317" t="s">
        <v>3411</v>
      </c>
      <c r="G110" s="298"/>
      <c r="H110" s="298" t="s">
        <v>3444</v>
      </c>
      <c r="I110" s="298" t="s">
        <v>3407</v>
      </c>
      <c r="J110" s="298">
        <v>50</v>
      </c>
      <c r="K110" s="309"/>
    </row>
    <row r="111" spans="2:11" ht="15" customHeight="1">
      <c r="B111" s="318"/>
      <c r="C111" s="298" t="s">
        <v>62</v>
      </c>
      <c r="D111" s="298"/>
      <c r="E111" s="298"/>
      <c r="F111" s="317" t="s">
        <v>3405</v>
      </c>
      <c r="G111" s="298"/>
      <c r="H111" s="298" t="s">
        <v>3445</v>
      </c>
      <c r="I111" s="298" t="s">
        <v>3407</v>
      </c>
      <c r="J111" s="298">
        <v>20</v>
      </c>
      <c r="K111" s="309"/>
    </row>
    <row r="112" spans="2:11" ht="15" customHeight="1">
      <c r="B112" s="318"/>
      <c r="C112" s="298" t="s">
        <v>3446</v>
      </c>
      <c r="D112" s="298"/>
      <c r="E112" s="298"/>
      <c r="F112" s="317" t="s">
        <v>3405</v>
      </c>
      <c r="G112" s="298"/>
      <c r="H112" s="298" t="s">
        <v>3447</v>
      </c>
      <c r="I112" s="298" t="s">
        <v>3407</v>
      </c>
      <c r="J112" s="298">
        <v>120</v>
      </c>
      <c r="K112" s="309"/>
    </row>
    <row r="113" spans="2:11" ht="15" customHeight="1">
      <c r="B113" s="318"/>
      <c r="C113" s="298" t="s">
        <v>47</v>
      </c>
      <c r="D113" s="298"/>
      <c r="E113" s="298"/>
      <c r="F113" s="317" t="s">
        <v>3405</v>
      </c>
      <c r="G113" s="298"/>
      <c r="H113" s="298" t="s">
        <v>3448</v>
      </c>
      <c r="I113" s="298" t="s">
        <v>3439</v>
      </c>
      <c r="J113" s="298"/>
      <c r="K113" s="309"/>
    </row>
    <row r="114" spans="2:11" ht="15" customHeight="1">
      <c r="B114" s="318"/>
      <c r="C114" s="298" t="s">
        <v>57</v>
      </c>
      <c r="D114" s="298"/>
      <c r="E114" s="298"/>
      <c r="F114" s="317" t="s">
        <v>3405</v>
      </c>
      <c r="G114" s="298"/>
      <c r="H114" s="298" t="s">
        <v>3449</v>
      </c>
      <c r="I114" s="298" t="s">
        <v>3439</v>
      </c>
      <c r="J114" s="298"/>
      <c r="K114" s="309"/>
    </row>
    <row r="115" spans="2:11" ht="15" customHeight="1">
      <c r="B115" s="318"/>
      <c r="C115" s="298" t="s">
        <v>66</v>
      </c>
      <c r="D115" s="298"/>
      <c r="E115" s="298"/>
      <c r="F115" s="317" t="s">
        <v>3405</v>
      </c>
      <c r="G115" s="298"/>
      <c r="H115" s="298" t="s">
        <v>3450</v>
      </c>
      <c r="I115" s="298" t="s">
        <v>3451</v>
      </c>
      <c r="J115" s="298"/>
      <c r="K115" s="309"/>
    </row>
    <row r="116" spans="2:11" ht="15" customHeight="1">
      <c r="B116" s="321"/>
      <c r="C116" s="327"/>
      <c r="D116" s="327"/>
      <c r="E116" s="327"/>
      <c r="F116" s="327"/>
      <c r="G116" s="327"/>
      <c r="H116" s="327"/>
      <c r="I116" s="327"/>
      <c r="J116" s="327"/>
      <c r="K116" s="323"/>
    </row>
    <row r="117" spans="2:11" ht="18.75" customHeight="1">
      <c r="B117" s="328"/>
      <c r="C117" s="294"/>
      <c r="D117" s="294"/>
      <c r="E117" s="294"/>
      <c r="F117" s="329"/>
      <c r="G117" s="294"/>
      <c r="H117" s="294"/>
      <c r="I117" s="294"/>
      <c r="J117" s="294"/>
      <c r="K117" s="328"/>
    </row>
    <row r="118" spans="2:11" ht="18.75" customHeight="1"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</row>
    <row r="119" spans="2:11" ht="7.5" customHeight="1">
      <c r="B119" s="330"/>
      <c r="C119" s="331"/>
      <c r="D119" s="331"/>
      <c r="E119" s="331"/>
      <c r="F119" s="331"/>
      <c r="G119" s="331"/>
      <c r="H119" s="331"/>
      <c r="I119" s="331"/>
      <c r="J119" s="331"/>
      <c r="K119" s="332"/>
    </row>
    <row r="120" spans="2:11" ht="45" customHeight="1">
      <c r="B120" s="333"/>
      <c r="C120" s="420" t="s">
        <v>3452</v>
      </c>
      <c r="D120" s="420"/>
      <c r="E120" s="420"/>
      <c r="F120" s="420"/>
      <c r="G120" s="420"/>
      <c r="H120" s="420"/>
      <c r="I120" s="420"/>
      <c r="J120" s="420"/>
      <c r="K120" s="334"/>
    </row>
    <row r="121" spans="2:11" ht="17.25" customHeight="1">
      <c r="B121" s="335"/>
      <c r="C121" s="310" t="s">
        <v>3399</v>
      </c>
      <c r="D121" s="310"/>
      <c r="E121" s="310"/>
      <c r="F121" s="310" t="s">
        <v>3400</v>
      </c>
      <c r="G121" s="311"/>
      <c r="H121" s="310" t="s">
        <v>155</v>
      </c>
      <c r="I121" s="310" t="s">
        <v>66</v>
      </c>
      <c r="J121" s="310" t="s">
        <v>3401</v>
      </c>
      <c r="K121" s="336"/>
    </row>
    <row r="122" spans="2:11" ht="17.25" customHeight="1">
      <c r="B122" s="335"/>
      <c r="C122" s="312" t="s">
        <v>3402</v>
      </c>
      <c r="D122" s="312"/>
      <c r="E122" s="312"/>
      <c r="F122" s="313" t="s">
        <v>3403</v>
      </c>
      <c r="G122" s="314"/>
      <c r="H122" s="312"/>
      <c r="I122" s="312"/>
      <c r="J122" s="312" t="s">
        <v>3404</v>
      </c>
      <c r="K122" s="336"/>
    </row>
    <row r="123" spans="2:11" ht="5.25" customHeight="1">
      <c r="B123" s="337"/>
      <c r="C123" s="315"/>
      <c r="D123" s="315"/>
      <c r="E123" s="315"/>
      <c r="F123" s="315"/>
      <c r="G123" s="298"/>
      <c r="H123" s="315"/>
      <c r="I123" s="315"/>
      <c r="J123" s="315"/>
      <c r="K123" s="338"/>
    </row>
    <row r="124" spans="2:11" ht="15" customHeight="1">
      <c r="B124" s="337"/>
      <c r="C124" s="298" t="s">
        <v>3408</v>
      </c>
      <c r="D124" s="315"/>
      <c r="E124" s="315"/>
      <c r="F124" s="317" t="s">
        <v>3405</v>
      </c>
      <c r="G124" s="298"/>
      <c r="H124" s="298" t="s">
        <v>3444</v>
      </c>
      <c r="I124" s="298" t="s">
        <v>3407</v>
      </c>
      <c r="J124" s="298">
        <v>120</v>
      </c>
      <c r="K124" s="339"/>
    </row>
    <row r="125" spans="2:11" ht="15" customHeight="1">
      <c r="B125" s="337"/>
      <c r="C125" s="298" t="s">
        <v>3453</v>
      </c>
      <c r="D125" s="298"/>
      <c r="E125" s="298"/>
      <c r="F125" s="317" t="s">
        <v>3405</v>
      </c>
      <c r="G125" s="298"/>
      <c r="H125" s="298" t="s">
        <v>3454</v>
      </c>
      <c r="I125" s="298" t="s">
        <v>3407</v>
      </c>
      <c r="J125" s="298" t="s">
        <v>3455</v>
      </c>
      <c r="K125" s="339"/>
    </row>
    <row r="126" spans="2:11" ht="15" customHeight="1">
      <c r="B126" s="337"/>
      <c r="C126" s="298" t="s">
        <v>97</v>
      </c>
      <c r="D126" s="298"/>
      <c r="E126" s="298"/>
      <c r="F126" s="317" t="s">
        <v>3405</v>
      </c>
      <c r="G126" s="298"/>
      <c r="H126" s="298" t="s">
        <v>3456</v>
      </c>
      <c r="I126" s="298" t="s">
        <v>3407</v>
      </c>
      <c r="J126" s="298" t="s">
        <v>3455</v>
      </c>
      <c r="K126" s="339"/>
    </row>
    <row r="127" spans="2:11" ht="15" customHeight="1">
      <c r="B127" s="337"/>
      <c r="C127" s="298" t="s">
        <v>3416</v>
      </c>
      <c r="D127" s="298"/>
      <c r="E127" s="298"/>
      <c r="F127" s="317" t="s">
        <v>3411</v>
      </c>
      <c r="G127" s="298"/>
      <c r="H127" s="298" t="s">
        <v>3417</v>
      </c>
      <c r="I127" s="298" t="s">
        <v>3407</v>
      </c>
      <c r="J127" s="298">
        <v>15</v>
      </c>
      <c r="K127" s="339"/>
    </row>
    <row r="128" spans="2:11" ht="15" customHeight="1">
      <c r="B128" s="337"/>
      <c r="C128" s="319" t="s">
        <v>3418</v>
      </c>
      <c r="D128" s="319"/>
      <c r="E128" s="319"/>
      <c r="F128" s="320" t="s">
        <v>3411</v>
      </c>
      <c r="G128" s="319"/>
      <c r="H128" s="319" t="s">
        <v>3419</v>
      </c>
      <c r="I128" s="319" t="s">
        <v>3407</v>
      </c>
      <c r="J128" s="319">
        <v>15</v>
      </c>
      <c r="K128" s="339"/>
    </row>
    <row r="129" spans="2:11" ht="15" customHeight="1">
      <c r="B129" s="337"/>
      <c r="C129" s="319" t="s">
        <v>3420</v>
      </c>
      <c r="D129" s="319"/>
      <c r="E129" s="319"/>
      <c r="F129" s="320" t="s">
        <v>3411</v>
      </c>
      <c r="G129" s="319"/>
      <c r="H129" s="319" t="s">
        <v>3421</v>
      </c>
      <c r="I129" s="319" t="s">
        <v>3407</v>
      </c>
      <c r="J129" s="319">
        <v>20</v>
      </c>
      <c r="K129" s="339"/>
    </row>
    <row r="130" spans="2:11" ht="15" customHeight="1">
      <c r="B130" s="337"/>
      <c r="C130" s="319" t="s">
        <v>3422</v>
      </c>
      <c r="D130" s="319"/>
      <c r="E130" s="319"/>
      <c r="F130" s="320" t="s">
        <v>3411</v>
      </c>
      <c r="G130" s="319"/>
      <c r="H130" s="319" t="s">
        <v>3423</v>
      </c>
      <c r="I130" s="319" t="s">
        <v>3407</v>
      </c>
      <c r="J130" s="319">
        <v>20</v>
      </c>
      <c r="K130" s="339"/>
    </row>
    <row r="131" spans="2:11" ht="15" customHeight="1">
      <c r="B131" s="337"/>
      <c r="C131" s="298" t="s">
        <v>3410</v>
      </c>
      <c r="D131" s="298"/>
      <c r="E131" s="298"/>
      <c r="F131" s="317" t="s">
        <v>3411</v>
      </c>
      <c r="G131" s="298"/>
      <c r="H131" s="298" t="s">
        <v>3444</v>
      </c>
      <c r="I131" s="298" t="s">
        <v>3407</v>
      </c>
      <c r="J131" s="298">
        <v>50</v>
      </c>
      <c r="K131" s="339"/>
    </row>
    <row r="132" spans="2:11" ht="15" customHeight="1">
      <c r="B132" s="337"/>
      <c r="C132" s="298" t="s">
        <v>3424</v>
      </c>
      <c r="D132" s="298"/>
      <c r="E132" s="298"/>
      <c r="F132" s="317" t="s">
        <v>3411</v>
      </c>
      <c r="G132" s="298"/>
      <c r="H132" s="298" t="s">
        <v>3444</v>
      </c>
      <c r="I132" s="298" t="s">
        <v>3407</v>
      </c>
      <c r="J132" s="298">
        <v>50</v>
      </c>
      <c r="K132" s="339"/>
    </row>
    <row r="133" spans="2:11" ht="15" customHeight="1">
      <c r="B133" s="337"/>
      <c r="C133" s="298" t="s">
        <v>3430</v>
      </c>
      <c r="D133" s="298"/>
      <c r="E133" s="298"/>
      <c r="F133" s="317" t="s">
        <v>3411</v>
      </c>
      <c r="G133" s="298"/>
      <c r="H133" s="298" t="s">
        <v>3444</v>
      </c>
      <c r="I133" s="298" t="s">
        <v>3407</v>
      </c>
      <c r="J133" s="298">
        <v>50</v>
      </c>
      <c r="K133" s="339"/>
    </row>
    <row r="134" spans="2:11" ht="15" customHeight="1">
      <c r="B134" s="337"/>
      <c r="C134" s="298" t="s">
        <v>3432</v>
      </c>
      <c r="D134" s="298"/>
      <c r="E134" s="298"/>
      <c r="F134" s="317" t="s">
        <v>3411</v>
      </c>
      <c r="G134" s="298"/>
      <c r="H134" s="298" t="s">
        <v>3444</v>
      </c>
      <c r="I134" s="298" t="s">
        <v>3407</v>
      </c>
      <c r="J134" s="298">
        <v>50</v>
      </c>
      <c r="K134" s="339"/>
    </row>
    <row r="135" spans="2:11" ht="15" customHeight="1">
      <c r="B135" s="337"/>
      <c r="C135" s="298" t="s">
        <v>160</v>
      </c>
      <c r="D135" s="298"/>
      <c r="E135" s="298"/>
      <c r="F135" s="317" t="s">
        <v>3411</v>
      </c>
      <c r="G135" s="298"/>
      <c r="H135" s="298" t="s">
        <v>3457</v>
      </c>
      <c r="I135" s="298" t="s">
        <v>3407</v>
      </c>
      <c r="J135" s="298">
        <v>255</v>
      </c>
      <c r="K135" s="339"/>
    </row>
    <row r="136" spans="2:11" ht="15" customHeight="1">
      <c r="B136" s="337"/>
      <c r="C136" s="298" t="s">
        <v>3434</v>
      </c>
      <c r="D136" s="298"/>
      <c r="E136" s="298"/>
      <c r="F136" s="317" t="s">
        <v>3405</v>
      </c>
      <c r="G136" s="298"/>
      <c r="H136" s="298" t="s">
        <v>3458</v>
      </c>
      <c r="I136" s="298" t="s">
        <v>3436</v>
      </c>
      <c r="J136" s="298"/>
      <c r="K136" s="339"/>
    </row>
    <row r="137" spans="2:11" ht="15" customHeight="1">
      <c r="B137" s="337"/>
      <c r="C137" s="298" t="s">
        <v>3437</v>
      </c>
      <c r="D137" s="298"/>
      <c r="E137" s="298"/>
      <c r="F137" s="317" t="s">
        <v>3405</v>
      </c>
      <c r="G137" s="298"/>
      <c r="H137" s="298" t="s">
        <v>3459</v>
      </c>
      <c r="I137" s="298" t="s">
        <v>3439</v>
      </c>
      <c r="J137" s="298"/>
      <c r="K137" s="339"/>
    </row>
    <row r="138" spans="2:11" ht="15" customHeight="1">
      <c r="B138" s="337"/>
      <c r="C138" s="298" t="s">
        <v>3440</v>
      </c>
      <c r="D138" s="298"/>
      <c r="E138" s="298"/>
      <c r="F138" s="317" t="s">
        <v>3405</v>
      </c>
      <c r="G138" s="298"/>
      <c r="H138" s="298" t="s">
        <v>3440</v>
      </c>
      <c r="I138" s="298" t="s">
        <v>3439</v>
      </c>
      <c r="J138" s="298"/>
      <c r="K138" s="339"/>
    </row>
    <row r="139" spans="2:11" ht="15" customHeight="1">
      <c r="B139" s="337"/>
      <c r="C139" s="298" t="s">
        <v>47</v>
      </c>
      <c r="D139" s="298"/>
      <c r="E139" s="298"/>
      <c r="F139" s="317" t="s">
        <v>3405</v>
      </c>
      <c r="G139" s="298"/>
      <c r="H139" s="298" t="s">
        <v>3460</v>
      </c>
      <c r="I139" s="298" t="s">
        <v>3439</v>
      </c>
      <c r="J139" s="298"/>
      <c r="K139" s="339"/>
    </row>
    <row r="140" spans="2:11" ht="15" customHeight="1">
      <c r="B140" s="337"/>
      <c r="C140" s="298" t="s">
        <v>3461</v>
      </c>
      <c r="D140" s="298"/>
      <c r="E140" s="298"/>
      <c r="F140" s="317" t="s">
        <v>3405</v>
      </c>
      <c r="G140" s="298"/>
      <c r="H140" s="298" t="s">
        <v>3462</v>
      </c>
      <c r="I140" s="298" t="s">
        <v>3439</v>
      </c>
      <c r="J140" s="298"/>
      <c r="K140" s="339"/>
    </row>
    <row r="141" spans="2:11" ht="15" customHeight="1">
      <c r="B141" s="340"/>
      <c r="C141" s="341"/>
      <c r="D141" s="341"/>
      <c r="E141" s="341"/>
      <c r="F141" s="341"/>
      <c r="G141" s="341"/>
      <c r="H141" s="341"/>
      <c r="I141" s="341"/>
      <c r="J141" s="341"/>
      <c r="K141" s="342"/>
    </row>
    <row r="142" spans="2:11" ht="18.75" customHeight="1">
      <c r="B142" s="294"/>
      <c r="C142" s="294"/>
      <c r="D142" s="294"/>
      <c r="E142" s="294"/>
      <c r="F142" s="329"/>
      <c r="G142" s="294"/>
      <c r="H142" s="294"/>
      <c r="I142" s="294"/>
      <c r="J142" s="294"/>
      <c r="K142" s="294"/>
    </row>
    <row r="143" spans="2:11" ht="18.75" customHeight="1"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</row>
    <row r="144" spans="2:11" ht="7.5" customHeight="1">
      <c r="B144" s="305"/>
      <c r="C144" s="306"/>
      <c r="D144" s="306"/>
      <c r="E144" s="306"/>
      <c r="F144" s="306"/>
      <c r="G144" s="306"/>
      <c r="H144" s="306"/>
      <c r="I144" s="306"/>
      <c r="J144" s="306"/>
      <c r="K144" s="307"/>
    </row>
    <row r="145" spans="2:11" ht="45" customHeight="1">
      <c r="B145" s="308"/>
      <c r="C145" s="421" t="s">
        <v>3463</v>
      </c>
      <c r="D145" s="421"/>
      <c r="E145" s="421"/>
      <c r="F145" s="421"/>
      <c r="G145" s="421"/>
      <c r="H145" s="421"/>
      <c r="I145" s="421"/>
      <c r="J145" s="421"/>
      <c r="K145" s="309"/>
    </row>
    <row r="146" spans="2:11" ht="17.25" customHeight="1">
      <c r="B146" s="308"/>
      <c r="C146" s="310" t="s">
        <v>3399</v>
      </c>
      <c r="D146" s="310"/>
      <c r="E146" s="310"/>
      <c r="F146" s="310" t="s">
        <v>3400</v>
      </c>
      <c r="G146" s="311"/>
      <c r="H146" s="310" t="s">
        <v>155</v>
      </c>
      <c r="I146" s="310" t="s">
        <v>66</v>
      </c>
      <c r="J146" s="310" t="s">
        <v>3401</v>
      </c>
      <c r="K146" s="309"/>
    </row>
    <row r="147" spans="2:11" ht="17.25" customHeight="1">
      <c r="B147" s="308"/>
      <c r="C147" s="312" t="s">
        <v>3402</v>
      </c>
      <c r="D147" s="312"/>
      <c r="E147" s="312"/>
      <c r="F147" s="313" t="s">
        <v>3403</v>
      </c>
      <c r="G147" s="314"/>
      <c r="H147" s="312"/>
      <c r="I147" s="312"/>
      <c r="J147" s="312" t="s">
        <v>3404</v>
      </c>
      <c r="K147" s="309"/>
    </row>
    <row r="148" spans="2:11" ht="5.25" customHeight="1">
      <c r="B148" s="318"/>
      <c r="C148" s="315"/>
      <c r="D148" s="315"/>
      <c r="E148" s="315"/>
      <c r="F148" s="315"/>
      <c r="G148" s="316"/>
      <c r="H148" s="315"/>
      <c r="I148" s="315"/>
      <c r="J148" s="315"/>
      <c r="K148" s="339"/>
    </row>
    <row r="149" spans="2:11" ht="15" customHeight="1">
      <c r="B149" s="318"/>
      <c r="C149" s="343" t="s">
        <v>3408</v>
      </c>
      <c r="D149" s="298"/>
      <c r="E149" s="298"/>
      <c r="F149" s="344" t="s">
        <v>3405</v>
      </c>
      <c r="G149" s="298"/>
      <c r="H149" s="343" t="s">
        <v>3444</v>
      </c>
      <c r="I149" s="343" t="s">
        <v>3407</v>
      </c>
      <c r="J149" s="343">
        <v>120</v>
      </c>
      <c r="K149" s="339"/>
    </row>
    <row r="150" spans="2:11" ht="15" customHeight="1">
      <c r="B150" s="318"/>
      <c r="C150" s="343" t="s">
        <v>3453</v>
      </c>
      <c r="D150" s="298"/>
      <c r="E150" s="298"/>
      <c r="F150" s="344" t="s">
        <v>3405</v>
      </c>
      <c r="G150" s="298"/>
      <c r="H150" s="343" t="s">
        <v>3464</v>
      </c>
      <c r="I150" s="343" t="s">
        <v>3407</v>
      </c>
      <c r="J150" s="343" t="s">
        <v>3455</v>
      </c>
      <c r="K150" s="339"/>
    </row>
    <row r="151" spans="2:11" ht="15" customHeight="1">
      <c r="B151" s="318"/>
      <c r="C151" s="343" t="s">
        <v>97</v>
      </c>
      <c r="D151" s="298"/>
      <c r="E151" s="298"/>
      <c r="F151" s="344" t="s">
        <v>3405</v>
      </c>
      <c r="G151" s="298"/>
      <c r="H151" s="343" t="s">
        <v>3465</v>
      </c>
      <c r="I151" s="343" t="s">
        <v>3407</v>
      </c>
      <c r="J151" s="343" t="s">
        <v>3455</v>
      </c>
      <c r="K151" s="339"/>
    </row>
    <row r="152" spans="2:11" ht="15" customHeight="1">
      <c r="B152" s="318"/>
      <c r="C152" s="343" t="s">
        <v>3410</v>
      </c>
      <c r="D152" s="298"/>
      <c r="E152" s="298"/>
      <c r="F152" s="344" t="s">
        <v>3411</v>
      </c>
      <c r="G152" s="298"/>
      <c r="H152" s="343" t="s">
        <v>3444</v>
      </c>
      <c r="I152" s="343" t="s">
        <v>3407</v>
      </c>
      <c r="J152" s="343">
        <v>50</v>
      </c>
      <c r="K152" s="339"/>
    </row>
    <row r="153" spans="2:11" ht="15" customHeight="1">
      <c r="B153" s="318"/>
      <c r="C153" s="343" t="s">
        <v>3413</v>
      </c>
      <c r="D153" s="298"/>
      <c r="E153" s="298"/>
      <c r="F153" s="344" t="s">
        <v>3405</v>
      </c>
      <c r="G153" s="298"/>
      <c r="H153" s="343" t="s">
        <v>3444</v>
      </c>
      <c r="I153" s="343" t="s">
        <v>3415</v>
      </c>
      <c r="J153" s="343"/>
      <c r="K153" s="339"/>
    </row>
    <row r="154" spans="2:11" ht="15" customHeight="1">
      <c r="B154" s="318"/>
      <c r="C154" s="343" t="s">
        <v>3424</v>
      </c>
      <c r="D154" s="298"/>
      <c r="E154" s="298"/>
      <c r="F154" s="344" t="s">
        <v>3411</v>
      </c>
      <c r="G154" s="298"/>
      <c r="H154" s="343" t="s">
        <v>3444</v>
      </c>
      <c r="I154" s="343" t="s">
        <v>3407</v>
      </c>
      <c r="J154" s="343">
        <v>50</v>
      </c>
      <c r="K154" s="339"/>
    </row>
    <row r="155" spans="2:11" ht="15" customHeight="1">
      <c r="B155" s="318"/>
      <c r="C155" s="343" t="s">
        <v>3432</v>
      </c>
      <c r="D155" s="298"/>
      <c r="E155" s="298"/>
      <c r="F155" s="344" t="s">
        <v>3411</v>
      </c>
      <c r="G155" s="298"/>
      <c r="H155" s="343" t="s">
        <v>3444</v>
      </c>
      <c r="I155" s="343" t="s">
        <v>3407</v>
      </c>
      <c r="J155" s="343">
        <v>50</v>
      </c>
      <c r="K155" s="339"/>
    </row>
    <row r="156" spans="2:11" ht="15" customHeight="1">
      <c r="B156" s="318"/>
      <c r="C156" s="343" t="s">
        <v>3430</v>
      </c>
      <c r="D156" s="298"/>
      <c r="E156" s="298"/>
      <c r="F156" s="344" t="s">
        <v>3411</v>
      </c>
      <c r="G156" s="298"/>
      <c r="H156" s="343" t="s">
        <v>3444</v>
      </c>
      <c r="I156" s="343" t="s">
        <v>3407</v>
      </c>
      <c r="J156" s="343">
        <v>50</v>
      </c>
      <c r="K156" s="339"/>
    </row>
    <row r="157" spans="2:11" ht="15" customHeight="1">
      <c r="B157" s="318"/>
      <c r="C157" s="343" t="s">
        <v>144</v>
      </c>
      <c r="D157" s="298"/>
      <c r="E157" s="298"/>
      <c r="F157" s="344" t="s">
        <v>3405</v>
      </c>
      <c r="G157" s="298"/>
      <c r="H157" s="343" t="s">
        <v>3466</v>
      </c>
      <c r="I157" s="343" t="s">
        <v>3407</v>
      </c>
      <c r="J157" s="343" t="s">
        <v>3467</v>
      </c>
      <c r="K157" s="339"/>
    </row>
    <row r="158" spans="2:11" ht="15" customHeight="1">
      <c r="B158" s="318"/>
      <c r="C158" s="343" t="s">
        <v>3468</v>
      </c>
      <c r="D158" s="298"/>
      <c r="E158" s="298"/>
      <c r="F158" s="344" t="s">
        <v>3405</v>
      </c>
      <c r="G158" s="298"/>
      <c r="H158" s="343" t="s">
        <v>3469</v>
      </c>
      <c r="I158" s="343" t="s">
        <v>3439</v>
      </c>
      <c r="J158" s="343"/>
      <c r="K158" s="339"/>
    </row>
    <row r="159" spans="2:11" ht="15" customHeight="1">
      <c r="B159" s="345"/>
      <c r="C159" s="327"/>
      <c r="D159" s="327"/>
      <c r="E159" s="327"/>
      <c r="F159" s="327"/>
      <c r="G159" s="327"/>
      <c r="H159" s="327"/>
      <c r="I159" s="327"/>
      <c r="J159" s="327"/>
      <c r="K159" s="346"/>
    </row>
    <row r="160" spans="2:11" ht="18.75" customHeight="1">
      <c r="B160" s="294"/>
      <c r="C160" s="298"/>
      <c r="D160" s="298"/>
      <c r="E160" s="298"/>
      <c r="F160" s="317"/>
      <c r="G160" s="298"/>
      <c r="H160" s="298"/>
      <c r="I160" s="298"/>
      <c r="J160" s="298"/>
      <c r="K160" s="294"/>
    </row>
    <row r="161" spans="2:11" ht="18.75" customHeight="1"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</row>
    <row r="162" spans="2:11" ht="7.5" customHeight="1">
      <c r="B162" s="286"/>
      <c r="C162" s="287"/>
      <c r="D162" s="287"/>
      <c r="E162" s="287"/>
      <c r="F162" s="287"/>
      <c r="G162" s="287"/>
      <c r="H162" s="287"/>
      <c r="I162" s="287"/>
      <c r="J162" s="287"/>
      <c r="K162" s="288"/>
    </row>
    <row r="163" spans="2:11" ht="45" customHeight="1">
      <c r="B163" s="289"/>
      <c r="C163" s="420" t="s">
        <v>3470</v>
      </c>
      <c r="D163" s="420"/>
      <c r="E163" s="420"/>
      <c r="F163" s="420"/>
      <c r="G163" s="420"/>
      <c r="H163" s="420"/>
      <c r="I163" s="420"/>
      <c r="J163" s="420"/>
      <c r="K163" s="290"/>
    </row>
    <row r="164" spans="2:11" ht="17.25" customHeight="1">
      <c r="B164" s="289"/>
      <c r="C164" s="310" t="s">
        <v>3399</v>
      </c>
      <c r="D164" s="310"/>
      <c r="E164" s="310"/>
      <c r="F164" s="310" t="s">
        <v>3400</v>
      </c>
      <c r="G164" s="347"/>
      <c r="H164" s="348" t="s">
        <v>155</v>
      </c>
      <c r="I164" s="348" t="s">
        <v>66</v>
      </c>
      <c r="J164" s="310" t="s">
        <v>3401</v>
      </c>
      <c r="K164" s="290"/>
    </row>
    <row r="165" spans="2:11" ht="17.25" customHeight="1">
      <c r="B165" s="291"/>
      <c r="C165" s="312" t="s">
        <v>3402</v>
      </c>
      <c r="D165" s="312"/>
      <c r="E165" s="312"/>
      <c r="F165" s="313" t="s">
        <v>3403</v>
      </c>
      <c r="G165" s="349"/>
      <c r="H165" s="350"/>
      <c r="I165" s="350"/>
      <c r="J165" s="312" t="s">
        <v>3404</v>
      </c>
      <c r="K165" s="292"/>
    </row>
    <row r="166" spans="2:11" ht="5.25" customHeight="1">
      <c r="B166" s="318"/>
      <c r="C166" s="315"/>
      <c r="D166" s="315"/>
      <c r="E166" s="315"/>
      <c r="F166" s="315"/>
      <c r="G166" s="316"/>
      <c r="H166" s="315"/>
      <c r="I166" s="315"/>
      <c r="J166" s="315"/>
      <c r="K166" s="339"/>
    </row>
    <row r="167" spans="2:11" ht="15" customHeight="1">
      <c r="B167" s="318"/>
      <c r="C167" s="298" t="s">
        <v>3408</v>
      </c>
      <c r="D167" s="298"/>
      <c r="E167" s="298"/>
      <c r="F167" s="317" t="s">
        <v>3405</v>
      </c>
      <c r="G167" s="298"/>
      <c r="H167" s="298" t="s">
        <v>3444</v>
      </c>
      <c r="I167" s="298" t="s">
        <v>3407</v>
      </c>
      <c r="J167" s="298">
        <v>120</v>
      </c>
      <c r="K167" s="339"/>
    </row>
    <row r="168" spans="2:11" ht="15" customHeight="1">
      <c r="B168" s="318"/>
      <c r="C168" s="298" t="s">
        <v>3453</v>
      </c>
      <c r="D168" s="298"/>
      <c r="E168" s="298"/>
      <c r="F168" s="317" t="s">
        <v>3405</v>
      </c>
      <c r="G168" s="298"/>
      <c r="H168" s="298" t="s">
        <v>3454</v>
      </c>
      <c r="I168" s="298" t="s">
        <v>3407</v>
      </c>
      <c r="J168" s="298" t="s">
        <v>3455</v>
      </c>
      <c r="K168" s="339"/>
    </row>
    <row r="169" spans="2:11" ht="15" customHeight="1">
      <c r="B169" s="318"/>
      <c r="C169" s="298" t="s">
        <v>97</v>
      </c>
      <c r="D169" s="298"/>
      <c r="E169" s="298"/>
      <c r="F169" s="317" t="s">
        <v>3405</v>
      </c>
      <c r="G169" s="298"/>
      <c r="H169" s="298" t="s">
        <v>3471</v>
      </c>
      <c r="I169" s="298" t="s">
        <v>3407</v>
      </c>
      <c r="J169" s="298" t="s">
        <v>3455</v>
      </c>
      <c r="K169" s="339"/>
    </row>
    <row r="170" spans="2:11" ht="15" customHeight="1">
      <c r="B170" s="318"/>
      <c r="C170" s="298" t="s">
        <v>3410</v>
      </c>
      <c r="D170" s="298"/>
      <c r="E170" s="298"/>
      <c r="F170" s="317" t="s">
        <v>3411</v>
      </c>
      <c r="G170" s="298"/>
      <c r="H170" s="298" t="s">
        <v>3471</v>
      </c>
      <c r="I170" s="298" t="s">
        <v>3407</v>
      </c>
      <c r="J170" s="298">
        <v>50</v>
      </c>
      <c r="K170" s="339"/>
    </row>
    <row r="171" spans="2:11" ht="15" customHeight="1">
      <c r="B171" s="318"/>
      <c r="C171" s="298" t="s">
        <v>3413</v>
      </c>
      <c r="D171" s="298"/>
      <c r="E171" s="298"/>
      <c r="F171" s="317" t="s">
        <v>3405</v>
      </c>
      <c r="G171" s="298"/>
      <c r="H171" s="298" t="s">
        <v>3471</v>
      </c>
      <c r="I171" s="298" t="s">
        <v>3415</v>
      </c>
      <c r="J171" s="298"/>
      <c r="K171" s="339"/>
    </row>
    <row r="172" spans="2:11" ht="15" customHeight="1">
      <c r="B172" s="318"/>
      <c r="C172" s="298" t="s">
        <v>3424</v>
      </c>
      <c r="D172" s="298"/>
      <c r="E172" s="298"/>
      <c r="F172" s="317" t="s">
        <v>3411</v>
      </c>
      <c r="G172" s="298"/>
      <c r="H172" s="298" t="s">
        <v>3471</v>
      </c>
      <c r="I172" s="298" t="s">
        <v>3407</v>
      </c>
      <c r="J172" s="298">
        <v>50</v>
      </c>
      <c r="K172" s="339"/>
    </row>
    <row r="173" spans="2:11" ht="15" customHeight="1">
      <c r="B173" s="318"/>
      <c r="C173" s="298" t="s">
        <v>3432</v>
      </c>
      <c r="D173" s="298"/>
      <c r="E173" s="298"/>
      <c r="F173" s="317" t="s">
        <v>3411</v>
      </c>
      <c r="G173" s="298"/>
      <c r="H173" s="298" t="s">
        <v>3471</v>
      </c>
      <c r="I173" s="298" t="s">
        <v>3407</v>
      </c>
      <c r="J173" s="298">
        <v>50</v>
      </c>
      <c r="K173" s="339"/>
    </row>
    <row r="174" spans="2:11" ht="15" customHeight="1">
      <c r="B174" s="318"/>
      <c r="C174" s="298" t="s">
        <v>3430</v>
      </c>
      <c r="D174" s="298"/>
      <c r="E174" s="298"/>
      <c r="F174" s="317" t="s">
        <v>3411</v>
      </c>
      <c r="G174" s="298"/>
      <c r="H174" s="298" t="s">
        <v>3471</v>
      </c>
      <c r="I174" s="298" t="s">
        <v>3407</v>
      </c>
      <c r="J174" s="298">
        <v>50</v>
      </c>
      <c r="K174" s="339"/>
    </row>
    <row r="175" spans="2:11" ht="15" customHeight="1">
      <c r="B175" s="318"/>
      <c r="C175" s="298" t="s">
        <v>154</v>
      </c>
      <c r="D175" s="298"/>
      <c r="E175" s="298"/>
      <c r="F175" s="317" t="s">
        <v>3405</v>
      </c>
      <c r="G175" s="298"/>
      <c r="H175" s="298" t="s">
        <v>3472</v>
      </c>
      <c r="I175" s="298" t="s">
        <v>3473</v>
      </c>
      <c r="J175" s="298"/>
      <c r="K175" s="339"/>
    </row>
    <row r="176" spans="2:11" ht="15" customHeight="1">
      <c r="B176" s="318"/>
      <c r="C176" s="298" t="s">
        <v>66</v>
      </c>
      <c r="D176" s="298"/>
      <c r="E176" s="298"/>
      <c r="F176" s="317" t="s">
        <v>3405</v>
      </c>
      <c r="G176" s="298"/>
      <c r="H176" s="298" t="s">
        <v>3474</v>
      </c>
      <c r="I176" s="298" t="s">
        <v>3475</v>
      </c>
      <c r="J176" s="298">
        <v>1</v>
      </c>
      <c r="K176" s="339"/>
    </row>
    <row r="177" spans="2:11" ht="15" customHeight="1">
      <c r="B177" s="318"/>
      <c r="C177" s="298" t="s">
        <v>62</v>
      </c>
      <c r="D177" s="298"/>
      <c r="E177" s="298"/>
      <c r="F177" s="317" t="s">
        <v>3405</v>
      </c>
      <c r="G177" s="298"/>
      <c r="H177" s="298" t="s">
        <v>3476</v>
      </c>
      <c r="I177" s="298" t="s">
        <v>3407</v>
      </c>
      <c r="J177" s="298">
        <v>20</v>
      </c>
      <c r="K177" s="339"/>
    </row>
    <row r="178" spans="2:11" ht="15" customHeight="1">
      <c r="B178" s="318"/>
      <c r="C178" s="298" t="s">
        <v>155</v>
      </c>
      <c r="D178" s="298"/>
      <c r="E178" s="298"/>
      <c r="F178" s="317" t="s">
        <v>3405</v>
      </c>
      <c r="G178" s="298"/>
      <c r="H178" s="298" t="s">
        <v>3477</v>
      </c>
      <c r="I178" s="298" t="s">
        <v>3407</v>
      </c>
      <c r="J178" s="298">
        <v>255</v>
      </c>
      <c r="K178" s="339"/>
    </row>
    <row r="179" spans="2:11" ht="15" customHeight="1">
      <c r="B179" s="318"/>
      <c r="C179" s="298" t="s">
        <v>156</v>
      </c>
      <c r="D179" s="298"/>
      <c r="E179" s="298"/>
      <c r="F179" s="317" t="s">
        <v>3405</v>
      </c>
      <c r="G179" s="298"/>
      <c r="H179" s="298" t="s">
        <v>3370</v>
      </c>
      <c r="I179" s="298" t="s">
        <v>3407</v>
      </c>
      <c r="J179" s="298">
        <v>10</v>
      </c>
      <c r="K179" s="339"/>
    </row>
    <row r="180" spans="2:11" ht="15" customHeight="1">
      <c r="B180" s="318"/>
      <c r="C180" s="298" t="s">
        <v>157</v>
      </c>
      <c r="D180" s="298"/>
      <c r="E180" s="298"/>
      <c r="F180" s="317" t="s">
        <v>3405</v>
      </c>
      <c r="G180" s="298"/>
      <c r="H180" s="298" t="s">
        <v>3478</v>
      </c>
      <c r="I180" s="298" t="s">
        <v>3439</v>
      </c>
      <c r="J180" s="298"/>
      <c r="K180" s="339"/>
    </row>
    <row r="181" spans="2:11" ht="15" customHeight="1">
      <c r="B181" s="318"/>
      <c r="C181" s="298" t="s">
        <v>3479</v>
      </c>
      <c r="D181" s="298"/>
      <c r="E181" s="298"/>
      <c r="F181" s="317" t="s">
        <v>3405</v>
      </c>
      <c r="G181" s="298"/>
      <c r="H181" s="298" t="s">
        <v>3480</v>
      </c>
      <c r="I181" s="298" t="s">
        <v>3439</v>
      </c>
      <c r="J181" s="298"/>
      <c r="K181" s="339"/>
    </row>
    <row r="182" spans="2:11" ht="15" customHeight="1">
      <c r="B182" s="318"/>
      <c r="C182" s="298" t="s">
        <v>3468</v>
      </c>
      <c r="D182" s="298"/>
      <c r="E182" s="298"/>
      <c r="F182" s="317" t="s">
        <v>3405</v>
      </c>
      <c r="G182" s="298"/>
      <c r="H182" s="298" t="s">
        <v>3481</v>
      </c>
      <c r="I182" s="298" t="s">
        <v>3439</v>
      </c>
      <c r="J182" s="298"/>
      <c r="K182" s="339"/>
    </row>
    <row r="183" spans="2:11" ht="15" customHeight="1">
      <c r="B183" s="318"/>
      <c r="C183" s="298" t="s">
        <v>159</v>
      </c>
      <c r="D183" s="298"/>
      <c r="E183" s="298"/>
      <c r="F183" s="317" t="s">
        <v>3411</v>
      </c>
      <c r="G183" s="298"/>
      <c r="H183" s="298" t="s">
        <v>3482</v>
      </c>
      <c r="I183" s="298" t="s">
        <v>3407</v>
      </c>
      <c r="J183" s="298">
        <v>50</v>
      </c>
      <c r="K183" s="339"/>
    </row>
    <row r="184" spans="2:11" ht="15" customHeight="1">
      <c r="B184" s="318"/>
      <c r="C184" s="298" t="s">
        <v>3483</v>
      </c>
      <c r="D184" s="298"/>
      <c r="E184" s="298"/>
      <c r="F184" s="317" t="s">
        <v>3411</v>
      </c>
      <c r="G184" s="298"/>
      <c r="H184" s="298" t="s">
        <v>3484</v>
      </c>
      <c r="I184" s="298" t="s">
        <v>3485</v>
      </c>
      <c r="J184" s="298"/>
      <c r="K184" s="339"/>
    </row>
    <row r="185" spans="2:11" ht="15" customHeight="1">
      <c r="B185" s="318"/>
      <c r="C185" s="298" t="s">
        <v>3486</v>
      </c>
      <c r="D185" s="298"/>
      <c r="E185" s="298"/>
      <c r="F185" s="317" t="s">
        <v>3411</v>
      </c>
      <c r="G185" s="298"/>
      <c r="H185" s="298" t="s">
        <v>3487</v>
      </c>
      <c r="I185" s="298" t="s">
        <v>3485</v>
      </c>
      <c r="J185" s="298"/>
      <c r="K185" s="339"/>
    </row>
    <row r="186" spans="2:11" ht="15" customHeight="1">
      <c r="B186" s="318"/>
      <c r="C186" s="298" t="s">
        <v>3488</v>
      </c>
      <c r="D186" s="298"/>
      <c r="E186" s="298"/>
      <c r="F186" s="317" t="s">
        <v>3411</v>
      </c>
      <c r="G186" s="298"/>
      <c r="H186" s="298" t="s">
        <v>3489</v>
      </c>
      <c r="I186" s="298" t="s">
        <v>3485</v>
      </c>
      <c r="J186" s="298"/>
      <c r="K186" s="339"/>
    </row>
    <row r="187" spans="2:11" ht="15" customHeight="1">
      <c r="B187" s="318"/>
      <c r="C187" s="351" t="s">
        <v>3490</v>
      </c>
      <c r="D187" s="298"/>
      <c r="E187" s="298"/>
      <c r="F187" s="317" t="s">
        <v>3411</v>
      </c>
      <c r="G187" s="298"/>
      <c r="H187" s="298" t="s">
        <v>3491</v>
      </c>
      <c r="I187" s="298" t="s">
        <v>3492</v>
      </c>
      <c r="J187" s="352" t="s">
        <v>3493</v>
      </c>
      <c r="K187" s="339"/>
    </row>
    <row r="188" spans="2:11" ht="15" customHeight="1">
      <c r="B188" s="318"/>
      <c r="C188" s="303" t="s">
        <v>51</v>
      </c>
      <c r="D188" s="298"/>
      <c r="E188" s="298"/>
      <c r="F188" s="317" t="s">
        <v>3405</v>
      </c>
      <c r="G188" s="298"/>
      <c r="H188" s="294" t="s">
        <v>3494</v>
      </c>
      <c r="I188" s="298" t="s">
        <v>3495</v>
      </c>
      <c r="J188" s="298"/>
      <c r="K188" s="339"/>
    </row>
    <row r="189" spans="2:11" ht="15" customHeight="1">
      <c r="B189" s="318"/>
      <c r="C189" s="303" t="s">
        <v>3496</v>
      </c>
      <c r="D189" s="298"/>
      <c r="E189" s="298"/>
      <c r="F189" s="317" t="s">
        <v>3405</v>
      </c>
      <c r="G189" s="298"/>
      <c r="H189" s="298" t="s">
        <v>3497</v>
      </c>
      <c r="I189" s="298" t="s">
        <v>3439</v>
      </c>
      <c r="J189" s="298"/>
      <c r="K189" s="339"/>
    </row>
    <row r="190" spans="2:11" ht="15" customHeight="1">
      <c r="B190" s="318"/>
      <c r="C190" s="303" t="s">
        <v>3498</v>
      </c>
      <c r="D190" s="298"/>
      <c r="E190" s="298"/>
      <c r="F190" s="317" t="s">
        <v>3405</v>
      </c>
      <c r="G190" s="298"/>
      <c r="H190" s="298" t="s">
        <v>3499</v>
      </c>
      <c r="I190" s="298" t="s">
        <v>3439</v>
      </c>
      <c r="J190" s="298"/>
      <c r="K190" s="339"/>
    </row>
    <row r="191" spans="2:11" ht="15" customHeight="1">
      <c r="B191" s="318"/>
      <c r="C191" s="303" t="s">
        <v>3500</v>
      </c>
      <c r="D191" s="298"/>
      <c r="E191" s="298"/>
      <c r="F191" s="317" t="s">
        <v>3411</v>
      </c>
      <c r="G191" s="298"/>
      <c r="H191" s="298" t="s">
        <v>3501</v>
      </c>
      <c r="I191" s="298" t="s">
        <v>3439</v>
      </c>
      <c r="J191" s="298"/>
      <c r="K191" s="339"/>
    </row>
    <row r="192" spans="2:11" ht="15" customHeight="1">
      <c r="B192" s="345"/>
      <c r="C192" s="353"/>
      <c r="D192" s="327"/>
      <c r="E192" s="327"/>
      <c r="F192" s="327"/>
      <c r="G192" s="327"/>
      <c r="H192" s="327"/>
      <c r="I192" s="327"/>
      <c r="J192" s="327"/>
      <c r="K192" s="346"/>
    </row>
    <row r="193" spans="2:11" ht="18.75" customHeight="1">
      <c r="B193" s="294"/>
      <c r="C193" s="298"/>
      <c r="D193" s="298"/>
      <c r="E193" s="298"/>
      <c r="F193" s="317"/>
      <c r="G193" s="298"/>
      <c r="H193" s="298"/>
      <c r="I193" s="298"/>
      <c r="J193" s="298"/>
      <c r="K193" s="294"/>
    </row>
    <row r="194" spans="2:11" ht="18.75" customHeight="1">
      <c r="B194" s="294"/>
      <c r="C194" s="298"/>
      <c r="D194" s="298"/>
      <c r="E194" s="298"/>
      <c r="F194" s="317"/>
      <c r="G194" s="298"/>
      <c r="H194" s="298"/>
      <c r="I194" s="298"/>
      <c r="J194" s="298"/>
      <c r="K194" s="294"/>
    </row>
    <row r="195" spans="2:11" ht="18.75" customHeight="1">
      <c r="B195" s="304"/>
      <c r="C195" s="304"/>
      <c r="D195" s="304"/>
      <c r="E195" s="304"/>
      <c r="F195" s="304"/>
      <c r="G195" s="304"/>
      <c r="H195" s="304"/>
      <c r="I195" s="304"/>
      <c r="J195" s="304"/>
      <c r="K195" s="304"/>
    </row>
    <row r="196" spans="2:11" ht="13.5">
      <c r="B196" s="286"/>
      <c r="C196" s="287"/>
      <c r="D196" s="287"/>
      <c r="E196" s="287"/>
      <c r="F196" s="287"/>
      <c r="G196" s="287"/>
      <c r="H196" s="287"/>
      <c r="I196" s="287"/>
      <c r="J196" s="287"/>
      <c r="K196" s="288"/>
    </row>
    <row r="197" spans="2:11" ht="21">
      <c r="B197" s="289"/>
      <c r="C197" s="420" t="s">
        <v>3502</v>
      </c>
      <c r="D197" s="420"/>
      <c r="E197" s="420"/>
      <c r="F197" s="420"/>
      <c r="G197" s="420"/>
      <c r="H197" s="420"/>
      <c r="I197" s="420"/>
      <c r="J197" s="420"/>
      <c r="K197" s="290"/>
    </row>
    <row r="198" spans="2:11" ht="25.5" customHeight="1">
      <c r="B198" s="289"/>
      <c r="C198" s="354" t="s">
        <v>3503</v>
      </c>
      <c r="D198" s="354"/>
      <c r="E198" s="354"/>
      <c r="F198" s="354" t="s">
        <v>3504</v>
      </c>
      <c r="G198" s="355"/>
      <c r="H198" s="419" t="s">
        <v>3505</v>
      </c>
      <c r="I198" s="419"/>
      <c r="J198" s="419"/>
      <c r="K198" s="290"/>
    </row>
    <row r="199" spans="2:11" ht="5.25" customHeight="1">
      <c r="B199" s="318"/>
      <c r="C199" s="315"/>
      <c r="D199" s="315"/>
      <c r="E199" s="315"/>
      <c r="F199" s="315"/>
      <c r="G199" s="298"/>
      <c r="H199" s="315"/>
      <c r="I199" s="315"/>
      <c r="J199" s="315"/>
      <c r="K199" s="339"/>
    </row>
    <row r="200" spans="2:11" ht="15" customHeight="1">
      <c r="B200" s="318"/>
      <c r="C200" s="298" t="s">
        <v>3495</v>
      </c>
      <c r="D200" s="298"/>
      <c r="E200" s="298"/>
      <c r="F200" s="317" t="s">
        <v>52</v>
      </c>
      <c r="G200" s="298"/>
      <c r="H200" s="417" t="s">
        <v>3506</v>
      </c>
      <c r="I200" s="417"/>
      <c r="J200" s="417"/>
      <c r="K200" s="339"/>
    </row>
    <row r="201" spans="2:11" ht="15" customHeight="1">
      <c r="B201" s="318"/>
      <c r="C201" s="324"/>
      <c r="D201" s="298"/>
      <c r="E201" s="298"/>
      <c r="F201" s="317" t="s">
        <v>53</v>
      </c>
      <c r="G201" s="298"/>
      <c r="H201" s="417" t="s">
        <v>3507</v>
      </c>
      <c r="I201" s="417"/>
      <c r="J201" s="417"/>
      <c r="K201" s="339"/>
    </row>
    <row r="202" spans="2:11" ht="15" customHeight="1">
      <c r="B202" s="318"/>
      <c r="C202" s="324"/>
      <c r="D202" s="298"/>
      <c r="E202" s="298"/>
      <c r="F202" s="317" t="s">
        <v>56</v>
      </c>
      <c r="G202" s="298"/>
      <c r="H202" s="417" t="s">
        <v>3508</v>
      </c>
      <c r="I202" s="417"/>
      <c r="J202" s="417"/>
      <c r="K202" s="339"/>
    </row>
    <row r="203" spans="2:11" ht="15" customHeight="1">
      <c r="B203" s="318"/>
      <c r="C203" s="298"/>
      <c r="D203" s="298"/>
      <c r="E203" s="298"/>
      <c r="F203" s="317" t="s">
        <v>54</v>
      </c>
      <c r="G203" s="298"/>
      <c r="H203" s="417" t="s">
        <v>3509</v>
      </c>
      <c r="I203" s="417"/>
      <c r="J203" s="417"/>
      <c r="K203" s="339"/>
    </row>
    <row r="204" spans="2:11" ht="15" customHeight="1">
      <c r="B204" s="318"/>
      <c r="C204" s="298"/>
      <c r="D204" s="298"/>
      <c r="E204" s="298"/>
      <c r="F204" s="317" t="s">
        <v>55</v>
      </c>
      <c r="G204" s="298"/>
      <c r="H204" s="417" t="s">
        <v>3510</v>
      </c>
      <c r="I204" s="417"/>
      <c r="J204" s="417"/>
      <c r="K204" s="339"/>
    </row>
    <row r="205" spans="2:11" ht="15" customHeight="1">
      <c r="B205" s="318"/>
      <c r="C205" s="298"/>
      <c r="D205" s="298"/>
      <c r="E205" s="298"/>
      <c r="F205" s="317"/>
      <c r="G205" s="298"/>
      <c r="H205" s="298"/>
      <c r="I205" s="298"/>
      <c r="J205" s="298"/>
      <c r="K205" s="339"/>
    </row>
    <row r="206" spans="2:11" ht="15" customHeight="1">
      <c r="B206" s="318"/>
      <c r="C206" s="298" t="s">
        <v>3451</v>
      </c>
      <c r="D206" s="298"/>
      <c r="E206" s="298"/>
      <c r="F206" s="317" t="s">
        <v>88</v>
      </c>
      <c r="G206" s="298"/>
      <c r="H206" s="417" t="s">
        <v>3511</v>
      </c>
      <c r="I206" s="417"/>
      <c r="J206" s="417"/>
      <c r="K206" s="339"/>
    </row>
    <row r="207" spans="2:11" ht="15" customHeight="1">
      <c r="B207" s="318"/>
      <c r="C207" s="324"/>
      <c r="D207" s="298"/>
      <c r="E207" s="298"/>
      <c r="F207" s="317" t="s">
        <v>3351</v>
      </c>
      <c r="G207" s="298"/>
      <c r="H207" s="417" t="s">
        <v>3352</v>
      </c>
      <c r="I207" s="417"/>
      <c r="J207" s="417"/>
      <c r="K207" s="339"/>
    </row>
    <row r="208" spans="2:11" ht="15" customHeight="1">
      <c r="B208" s="318"/>
      <c r="C208" s="298"/>
      <c r="D208" s="298"/>
      <c r="E208" s="298"/>
      <c r="F208" s="317" t="s">
        <v>3349</v>
      </c>
      <c r="G208" s="298"/>
      <c r="H208" s="417" t="s">
        <v>3512</v>
      </c>
      <c r="I208" s="417"/>
      <c r="J208" s="417"/>
      <c r="K208" s="339"/>
    </row>
    <row r="209" spans="2:11" ht="15" customHeight="1">
      <c r="B209" s="356"/>
      <c r="C209" s="324"/>
      <c r="D209" s="324"/>
      <c r="E209" s="324"/>
      <c r="F209" s="317" t="s">
        <v>3353</v>
      </c>
      <c r="G209" s="303"/>
      <c r="H209" s="418" t="s">
        <v>3354</v>
      </c>
      <c r="I209" s="418"/>
      <c r="J209" s="418"/>
      <c r="K209" s="357"/>
    </row>
    <row r="210" spans="2:11" ht="15" customHeight="1">
      <c r="B210" s="356"/>
      <c r="C210" s="324"/>
      <c r="D210" s="324"/>
      <c r="E210" s="324"/>
      <c r="F210" s="317" t="s">
        <v>3318</v>
      </c>
      <c r="G210" s="303"/>
      <c r="H210" s="418" t="s">
        <v>3001</v>
      </c>
      <c r="I210" s="418"/>
      <c r="J210" s="418"/>
      <c r="K210" s="357"/>
    </row>
    <row r="211" spans="2:11" ht="15" customHeight="1">
      <c r="B211" s="356"/>
      <c r="C211" s="324"/>
      <c r="D211" s="324"/>
      <c r="E211" s="324"/>
      <c r="F211" s="358"/>
      <c r="G211" s="303"/>
      <c r="H211" s="359"/>
      <c r="I211" s="359"/>
      <c r="J211" s="359"/>
      <c r="K211" s="357"/>
    </row>
    <row r="212" spans="2:11" ht="15" customHeight="1">
      <c r="B212" s="356"/>
      <c r="C212" s="298" t="s">
        <v>3475</v>
      </c>
      <c r="D212" s="324"/>
      <c r="E212" s="324"/>
      <c r="F212" s="317">
        <v>1</v>
      </c>
      <c r="G212" s="303"/>
      <c r="H212" s="418" t="s">
        <v>3513</v>
      </c>
      <c r="I212" s="418"/>
      <c r="J212" s="418"/>
      <c r="K212" s="357"/>
    </row>
    <row r="213" spans="2:11" ht="15" customHeight="1">
      <c r="B213" s="356"/>
      <c r="C213" s="324"/>
      <c r="D213" s="324"/>
      <c r="E213" s="324"/>
      <c r="F213" s="317">
        <v>2</v>
      </c>
      <c r="G213" s="303"/>
      <c r="H213" s="418" t="s">
        <v>3514</v>
      </c>
      <c r="I213" s="418"/>
      <c r="J213" s="418"/>
      <c r="K213" s="357"/>
    </row>
    <row r="214" spans="2:11" ht="15" customHeight="1">
      <c r="B214" s="356"/>
      <c r="C214" s="324"/>
      <c r="D214" s="324"/>
      <c r="E214" s="324"/>
      <c r="F214" s="317">
        <v>3</v>
      </c>
      <c r="G214" s="303"/>
      <c r="H214" s="418" t="s">
        <v>3515</v>
      </c>
      <c r="I214" s="418"/>
      <c r="J214" s="418"/>
      <c r="K214" s="357"/>
    </row>
    <row r="215" spans="2:11" ht="15" customHeight="1">
      <c r="B215" s="356"/>
      <c r="C215" s="324"/>
      <c r="D215" s="324"/>
      <c r="E215" s="324"/>
      <c r="F215" s="317">
        <v>4</v>
      </c>
      <c r="G215" s="303"/>
      <c r="H215" s="418" t="s">
        <v>3516</v>
      </c>
      <c r="I215" s="418"/>
      <c r="J215" s="418"/>
      <c r="K215" s="357"/>
    </row>
    <row r="216" spans="2:11" ht="12.75" customHeight="1">
      <c r="B216" s="360"/>
      <c r="C216" s="361"/>
      <c r="D216" s="361"/>
      <c r="E216" s="361"/>
      <c r="F216" s="361"/>
      <c r="G216" s="361"/>
      <c r="H216" s="361"/>
      <c r="I216" s="361"/>
      <c r="J216" s="361"/>
      <c r="K216" s="362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135</v>
      </c>
      <c r="G1" s="414" t="s">
        <v>136</v>
      </c>
      <c r="H1" s="414"/>
      <c r="I1" s="125"/>
      <c r="J1" s="124" t="s">
        <v>137</v>
      </c>
      <c r="K1" s="123" t="s">
        <v>138</v>
      </c>
      <c r="L1" s="124" t="s">
        <v>139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AT2" s="25" t="s">
        <v>89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91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6" t="str">
        <f>'Rekapitulace stavby'!K6</f>
        <v>Demolice a sanace části budovy T</v>
      </c>
      <c r="F7" s="407"/>
      <c r="G7" s="407"/>
      <c r="H7" s="407"/>
      <c r="I7" s="127"/>
      <c r="J7" s="30"/>
      <c r="K7" s="32"/>
    </row>
    <row r="8" spans="2:11" s="1" customFormat="1" ht="13.5">
      <c r="B8" s="42"/>
      <c r="C8" s="43"/>
      <c r="D8" s="38" t="s">
        <v>141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08" t="s">
        <v>142</v>
      </c>
      <c r="F9" s="409"/>
      <c r="G9" s="409"/>
      <c r="H9" s="40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21</v>
      </c>
      <c r="E11" s="43"/>
      <c r="F11" s="36" t="s">
        <v>90</v>
      </c>
      <c r="G11" s="43"/>
      <c r="H11" s="43"/>
      <c r="I11" s="129" t="s">
        <v>23</v>
      </c>
      <c r="J11" s="36" t="s">
        <v>24</v>
      </c>
      <c r="K11" s="46"/>
    </row>
    <row r="12" spans="2:11" s="1" customFormat="1" ht="14.45" customHeight="1">
      <c r="B12" s="42"/>
      <c r="C12" s="43"/>
      <c r="D12" s="38" t="s">
        <v>26</v>
      </c>
      <c r="E12" s="43"/>
      <c r="F12" s="36" t="s">
        <v>27</v>
      </c>
      <c r="G12" s="43"/>
      <c r="H12" s="43"/>
      <c r="I12" s="129" t="s">
        <v>28</v>
      </c>
      <c r="J12" s="130" t="str">
        <f>'Rekapitulace stavby'!AN8</f>
        <v>6. 11. 2018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32</v>
      </c>
      <c r="E14" s="43"/>
      <c r="F14" s="43"/>
      <c r="G14" s="43"/>
      <c r="H14" s="43"/>
      <c r="I14" s="129" t="s">
        <v>33</v>
      </c>
      <c r="J14" s="36" t="s">
        <v>34</v>
      </c>
      <c r="K14" s="46"/>
    </row>
    <row r="15" spans="2:11" s="1" customFormat="1" ht="18" customHeight="1">
      <c r="B15" s="42"/>
      <c r="C15" s="43"/>
      <c r="D15" s="43"/>
      <c r="E15" s="36" t="s">
        <v>35</v>
      </c>
      <c r="F15" s="43"/>
      <c r="G15" s="43"/>
      <c r="H15" s="43"/>
      <c r="I15" s="129" t="s">
        <v>36</v>
      </c>
      <c r="J15" s="36" t="s">
        <v>37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38</v>
      </c>
      <c r="E17" s="43"/>
      <c r="F17" s="43"/>
      <c r="G17" s="43"/>
      <c r="H17" s="43"/>
      <c r="I17" s="129" t="s">
        <v>33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36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40</v>
      </c>
      <c r="E20" s="43"/>
      <c r="F20" s="43"/>
      <c r="G20" s="43"/>
      <c r="H20" s="43"/>
      <c r="I20" s="129" t="s">
        <v>33</v>
      </c>
      <c r="J20" s="36" t="s">
        <v>41</v>
      </c>
      <c r="K20" s="46"/>
    </row>
    <row r="21" spans="2:11" s="1" customFormat="1" ht="18" customHeight="1">
      <c r="B21" s="42"/>
      <c r="C21" s="43"/>
      <c r="D21" s="43"/>
      <c r="E21" s="36" t="s">
        <v>42</v>
      </c>
      <c r="F21" s="43"/>
      <c r="G21" s="43"/>
      <c r="H21" s="43"/>
      <c r="I21" s="129" t="s">
        <v>36</v>
      </c>
      <c r="J21" s="36" t="s">
        <v>43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45</v>
      </c>
      <c r="E23" s="43"/>
      <c r="F23" s="43"/>
      <c r="G23" s="43"/>
      <c r="H23" s="43"/>
      <c r="I23" s="128"/>
      <c r="J23" s="43"/>
      <c r="K23" s="46"/>
    </row>
    <row r="24" spans="2:11" s="7" customFormat="1" ht="16.5" customHeight="1">
      <c r="B24" s="131"/>
      <c r="C24" s="132"/>
      <c r="D24" s="132"/>
      <c r="E24" s="370" t="s">
        <v>24</v>
      </c>
      <c r="F24" s="370"/>
      <c r="G24" s="370"/>
      <c r="H24" s="37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47</v>
      </c>
      <c r="E27" s="43"/>
      <c r="F27" s="43"/>
      <c r="G27" s="43"/>
      <c r="H27" s="43"/>
      <c r="I27" s="128"/>
      <c r="J27" s="138">
        <f>ROUND(J81,2)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49</v>
      </c>
      <c r="G29" s="43"/>
      <c r="H29" s="43"/>
      <c r="I29" s="139" t="s">
        <v>48</v>
      </c>
      <c r="J29" s="47" t="s">
        <v>50</v>
      </c>
      <c r="K29" s="46"/>
    </row>
    <row r="30" spans="2:11" s="1" customFormat="1" ht="14.45" customHeight="1">
      <c r="B30" s="42"/>
      <c r="C30" s="43"/>
      <c r="D30" s="50" t="s">
        <v>51</v>
      </c>
      <c r="E30" s="50" t="s">
        <v>52</v>
      </c>
      <c r="F30" s="140">
        <f>ROUND(SUM(BE81:BE109),2)</f>
        <v>0</v>
      </c>
      <c r="G30" s="43"/>
      <c r="H30" s="43"/>
      <c r="I30" s="141">
        <v>0.21</v>
      </c>
      <c r="J30" s="140">
        <f>ROUND(ROUND((SUM(BE81:BE109)),2)*I30,2)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53</v>
      </c>
      <c r="F31" s="140">
        <f>ROUND(SUM(BF81:BF109),2)</f>
        <v>0</v>
      </c>
      <c r="G31" s="43"/>
      <c r="H31" s="43"/>
      <c r="I31" s="141">
        <v>0.15</v>
      </c>
      <c r="J31" s="140">
        <f>ROUND(ROUND((SUM(BF81:BF109)),2)*I31,2)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54</v>
      </c>
      <c r="F32" s="140">
        <f>ROUND(SUM(BG81:BG109),2)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55</v>
      </c>
      <c r="F33" s="140">
        <f>ROUND(SUM(BH81:BH109),2)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56</v>
      </c>
      <c r="F34" s="140">
        <f>ROUND(SUM(BI81:BI109),2)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57</v>
      </c>
      <c r="E36" s="80"/>
      <c r="F36" s="80"/>
      <c r="G36" s="144" t="s">
        <v>58</v>
      </c>
      <c r="H36" s="145" t="s">
        <v>59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143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16.5" customHeight="1">
      <c r="B45" s="42"/>
      <c r="C45" s="43"/>
      <c r="D45" s="43"/>
      <c r="E45" s="406" t="str">
        <f>E7</f>
        <v>Demolice a sanace části budovy T</v>
      </c>
      <c r="F45" s="407"/>
      <c r="G45" s="407"/>
      <c r="H45" s="407"/>
      <c r="I45" s="128"/>
      <c r="J45" s="43"/>
      <c r="K45" s="46"/>
    </row>
    <row r="46" spans="2:11" s="1" customFormat="1" ht="14.45" customHeight="1">
      <c r="B46" s="42"/>
      <c r="C46" s="38" t="s">
        <v>141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7.25" customHeight="1">
      <c r="B47" s="42"/>
      <c r="C47" s="43"/>
      <c r="D47" s="43"/>
      <c r="E47" s="408" t="str">
        <f>E9</f>
        <v>SO 00 - VRN</v>
      </c>
      <c r="F47" s="409"/>
      <c r="G47" s="409"/>
      <c r="H47" s="40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26</v>
      </c>
      <c r="D49" s="43"/>
      <c r="E49" s="43"/>
      <c r="F49" s="36" t="str">
        <f>F12</f>
        <v>Ústí nad Labem</v>
      </c>
      <c r="G49" s="43"/>
      <c r="H49" s="43"/>
      <c r="I49" s="129" t="s">
        <v>28</v>
      </c>
      <c r="J49" s="130" t="str">
        <f>IF(J12="","",J12)</f>
        <v>6. 11. 2018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32</v>
      </c>
      <c r="D51" s="43"/>
      <c r="E51" s="43"/>
      <c r="F51" s="36" t="str">
        <f>E15</f>
        <v>Univerzita Jana Evangelisty Purkyně v Ústí n Labem</v>
      </c>
      <c r="G51" s="43"/>
      <c r="H51" s="43"/>
      <c r="I51" s="129" t="s">
        <v>40</v>
      </c>
      <c r="J51" s="370" t="str">
        <f>E21</f>
        <v>Correct BC, s.r.o.</v>
      </c>
      <c r="K51" s="46"/>
    </row>
    <row r="52" spans="2:11" s="1" customFormat="1" ht="14.45" customHeight="1">
      <c r="B52" s="42"/>
      <c r="C52" s="38" t="s">
        <v>38</v>
      </c>
      <c r="D52" s="43"/>
      <c r="E52" s="43"/>
      <c r="F52" s="36" t="str">
        <f>IF(E18="","",E18)</f>
        <v/>
      </c>
      <c r="G52" s="43"/>
      <c r="H52" s="43"/>
      <c r="I52" s="128"/>
      <c r="J52" s="410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144</v>
      </c>
      <c r="D54" s="142"/>
      <c r="E54" s="142"/>
      <c r="F54" s="142"/>
      <c r="G54" s="142"/>
      <c r="H54" s="142"/>
      <c r="I54" s="155"/>
      <c r="J54" s="156" t="s">
        <v>145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146</v>
      </c>
      <c r="D56" s="43"/>
      <c r="E56" s="43"/>
      <c r="F56" s="43"/>
      <c r="G56" s="43"/>
      <c r="H56" s="43"/>
      <c r="I56" s="128"/>
      <c r="J56" s="138">
        <f>J81</f>
        <v>0</v>
      </c>
      <c r="K56" s="46"/>
      <c r="AU56" s="25" t="s">
        <v>147</v>
      </c>
    </row>
    <row r="57" spans="2:11" s="8" customFormat="1" ht="24.95" customHeight="1">
      <c r="B57" s="159"/>
      <c r="C57" s="160"/>
      <c r="D57" s="161" t="s">
        <v>148</v>
      </c>
      <c r="E57" s="162"/>
      <c r="F57" s="162"/>
      <c r="G57" s="162"/>
      <c r="H57" s="162"/>
      <c r="I57" s="163"/>
      <c r="J57" s="164">
        <f>J82</f>
        <v>0</v>
      </c>
      <c r="K57" s="165"/>
    </row>
    <row r="58" spans="2:11" s="9" customFormat="1" ht="19.9" customHeight="1">
      <c r="B58" s="166"/>
      <c r="C58" s="167"/>
      <c r="D58" s="168" t="s">
        <v>149</v>
      </c>
      <c r="E58" s="169"/>
      <c r="F58" s="169"/>
      <c r="G58" s="169"/>
      <c r="H58" s="169"/>
      <c r="I58" s="170"/>
      <c r="J58" s="171">
        <f>J83</f>
        <v>0</v>
      </c>
      <c r="K58" s="172"/>
    </row>
    <row r="59" spans="2:11" s="9" customFormat="1" ht="19.9" customHeight="1">
      <c r="B59" s="166"/>
      <c r="C59" s="167"/>
      <c r="D59" s="168" t="s">
        <v>150</v>
      </c>
      <c r="E59" s="169"/>
      <c r="F59" s="169"/>
      <c r="G59" s="169"/>
      <c r="H59" s="169"/>
      <c r="I59" s="170"/>
      <c r="J59" s="171">
        <f>J90</f>
        <v>0</v>
      </c>
      <c r="K59" s="172"/>
    </row>
    <row r="60" spans="2:11" s="9" customFormat="1" ht="19.9" customHeight="1">
      <c r="B60" s="166"/>
      <c r="C60" s="167"/>
      <c r="D60" s="168" t="s">
        <v>151</v>
      </c>
      <c r="E60" s="169"/>
      <c r="F60" s="169"/>
      <c r="G60" s="169"/>
      <c r="H60" s="169"/>
      <c r="I60" s="170"/>
      <c r="J60" s="171">
        <f>J100</f>
        <v>0</v>
      </c>
      <c r="K60" s="172"/>
    </row>
    <row r="61" spans="2:11" s="9" customFormat="1" ht="19.9" customHeight="1">
      <c r="B61" s="166"/>
      <c r="C61" s="167"/>
      <c r="D61" s="168" t="s">
        <v>152</v>
      </c>
      <c r="E61" s="169"/>
      <c r="F61" s="169"/>
      <c r="G61" s="169"/>
      <c r="H61" s="169"/>
      <c r="I61" s="170"/>
      <c r="J61" s="171">
        <f>J105</f>
        <v>0</v>
      </c>
      <c r="K61" s="172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153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16.5" customHeight="1">
      <c r="B71" s="42"/>
      <c r="C71" s="64"/>
      <c r="D71" s="64"/>
      <c r="E71" s="411" t="str">
        <f>E7</f>
        <v>Demolice a sanace části budovy T</v>
      </c>
      <c r="F71" s="412"/>
      <c r="G71" s="412"/>
      <c r="H71" s="412"/>
      <c r="I71" s="173"/>
      <c r="J71" s="64"/>
      <c r="K71" s="64"/>
      <c r="L71" s="62"/>
    </row>
    <row r="72" spans="2:12" s="1" customFormat="1" ht="14.45" customHeight="1">
      <c r="B72" s="42"/>
      <c r="C72" s="66" t="s">
        <v>141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7.25" customHeight="1">
      <c r="B73" s="42"/>
      <c r="C73" s="64"/>
      <c r="D73" s="64"/>
      <c r="E73" s="381" t="str">
        <f>E9</f>
        <v>SO 00 - VRN</v>
      </c>
      <c r="F73" s="413"/>
      <c r="G73" s="413"/>
      <c r="H73" s="413"/>
      <c r="I73" s="173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8" customHeight="1">
      <c r="B75" s="42"/>
      <c r="C75" s="66" t="s">
        <v>26</v>
      </c>
      <c r="D75" s="64"/>
      <c r="E75" s="64"/>
      <c r="F75" s="174" t="str">
        <f>F12</f>
        <v>Ústí nad Labem</v>
      </c>
      <c r="G75" s="64"/>
      <c r="H75" s="64"/>
      <c r="I75" s="175" t="s">
        <v>28</v>
      </c>
      <c r="J75" s="74" t="str">
        <f>IF(J12="","",J12)</f>
        <v>6. 11. 2018</v>
      </c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3.5">
      <c r="B77" s="42"/>
      <c r="C77" s="66" t="s">
        <v>32</v>
      </c>
      <c r="D77" s="64"/>
      <c r="E77" s="64"/>
      <c r="F77" s="174" t="str">
        <f>E15</f>
        <v>Univerzita Jana Evangelisty Purkyně v Ústí n Labem</v>
      </c>
      <c r="G77" s="64"/>
      <c r="H77" s="64"/>
      <c r="I77" s="175" t="s">
        <v>40</v>
      </c>
      <c r="J77" s="174" t="str">
        <f>E21</f>
        <v>Correct BC, s.r.o.</v>
      </c>
      <c r="K77" s="64"/>
      <c r="L77" s="62"/>
    </row>
    <row r="78" spans="2:12" s="1" customFormat="1" ht="14.45" customHeight="1">
      <c r="B78" s="42"/>
      <c r="C78" s="66" t="s">
        <v>38</v>
      </c>
      <c r="D78" s="64"/>
      <c r="E78" s="64"/>
      <c r="F78" s="174" t="str">
        <f>IF(E18="","",E18)</f>
        <v/>
      </c>
      <c r="G78" s="64"/>
      <c r="H78" s="64"/>
      <c r="I78" s="173"/>
      <c r="J78" s="64"/>
      <c r="K78" s="64"/>
      <c r="L78" s="62"/>
    </row>
    <row r="79" spans="2:12" s="1" customFormat="1" ht="10.3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20" s="10" customFormat="1" ht="29.25" customHeight="1">
      <c r="B80" s="176"/>
      <c r="C80" s="177" t="s">
        <v>154</v>
      </c>
      <c r="D80" s="178" t="s">
        <v>66</v>
      </c>
      <c r="E80" s="178" t="s">
        <v>62</v>
      </c>
      <c r="F80" s="178" t="s">
        <v>155</v>
      </c>
      <c r="G80" s="178" t="s">
        <v>156</v>
      </c>
      <c r="H80" s="178" t="s">
        <v>157</v>
      </c>
      <c r="I80" s="179" t="s">
        <v>158</v>
      </c>
      <c r="J80" s="178" t="s">
        <v>145</v>
      </c>
      <c r="K80" s="180" t="s">
        <v>159</v>
      </c>
      <c r="L80" s="181"/>
      <c r="M80" s="82" t="s">
        <v>160</v>
      </c>
      <c r="N80" s="83" t="s">
        <v>51</v>
      </c>
      <c r="O80" s="83" t="s">
        <v>161</v>
      </c>
      <c r="P80" s="83" t="s">
        <v>162</v>
      </c>
      <c r="Q80" s="83" t="s">
        <v>163</v>
      </c>
      <c r="R80" s="83" t="s">
        <v>164</v>
      </c>
      <c r="S80" s="83" t="s">
        <v>165</v>
      </c>
      <c r="T80" s="84" t="s">
        <v>166</v>
      </c>
    </row>
    <row r="81" spans="2:63" s="1" customFormat="1" ht="29.25" customHeight="1">
      <c r="B81" s="42"/>
      <c r="C81" s="88" t="s">
        <v>146</v>
      </c>
      <c r="D81" s="64"/>
      <c r="E81" s="64"/>
      <c r="F81" s="64"/>
      <c r="G81" s="64"/>
      <c r="H81" s="64"/>
      <c r="I81" s="173"/>
      <c r="J81" s="182">
        <f>BK81</f>
        <v>0</v>
      </c>
      <c r="K81" s="64"/>
      <c r="L81" s="62"/>
      <c r="M81" s="85"/>
      <c r="N81" s="86"/>
      <c r="O81" s="86"/>
      <c r="P81" s="183">
        <f>P82</f>
        <v>0</v>
      </c>
      <c r="Q81" s="86"/>
      <c r="R81" s="183">
        <f>R82</f>
        <v>0</v>
      </c>
      <c r="S81" s="86"/>
      <c r="T81" s="184">
        <f>T82</f>
        <v>0</v>
      </c>
      <c r="AT81" s="25" t="s">
        <v>80</v>
      </c>
      <c r="AU81" s="25" t="s">
        <v>147</v>
      </c>
      <c r="BK81" s="185">
        <f>BK82</f>
        <v>0</v>
      </c>
    </row>
    <row r="82" spans="2:63" s="11" customFormat="1" ht="37.35" customHeight="1">
      <c r="B82" s="186"/>
      <c r="C82" s="187"/>
      <c r="D82" s="188" t="s">
        <v>80</v>
      </c>
      <c r="E82" s="189" t="s">
        <v>87</v>
      </c>
      <c r="F82" s="189" t="s">
        <v>167</v>
      </c>
      <c r="G82" s="187"/>
      <c r="H82" s="187"/>
      <c r="I82" s="190"/>
      <c r="J82" s="191">
        <f>BK82</f>
        <v>0</v>
      </c>
      <c r="K82" s="187"/>
      <c r="L82" s="192"/>
      <c r="M82" s="193"/>
      <c r="N82" s="194"/>
      <c r="O82" s="194"/>
      <c r="P82" s="195">
        <f>P83+P90+P100+P105</f>
        <v>0</v>
      </c>
      <c r="Q82" s="194"/>
      <c r="R82" s="195">
        <f>R83+R90+R100+R105</f>
        <v>0</v>
      </c>
      <c r="S82" s="194"/>
      <c r="T82" s="196">
        <f>T83+T90+T100+T105</f>
        <v>0</v>
      </c>
      <c r="AR82" s="197" t="s">
        <v>168</v>
      </c>
      <c r="AT82" s="198" t="s">
        <v>80</v>
      </c>
      <c r="AU82" s="198" t="s">
        <v>81</v>
      </c>
      <c r="AY82" s="197" t="s">
        <v>169</v>
      </c>
      <c r="BK82" s="199">
        <f>BK83+BK90+BK100+BK105</f>
        <v>0</v>
      </c>
    </row>
    <row r="83" spans="2:63" s="11" customFormat="1" ht="19.9" customHeight="1">
      <c r="B83" s="186"/>
      <c r="C83" s="187"/>
      <c r="D83" s="188" t="s">
        <v>80</v>
      </c>
      <c r="E83" s="200" t="s">
        <v>170</v>
      </c>
      <c r="F83" s="200" t="s">
        <v>171</v>
      </c>
      <c r="G83" s="187"/>
      <c r="H83" s="187"/>
      <c r="I83" s="190"/>
      <c r="J83" s="201">
        <f>BK83</f>
        <v>0</v>
      </c>
      <c r="K83" s="187"/>
      <c r="L83" s="192"/>
      <c r="M83" s="193"/>
      <c r="N83" s="194"/>
      <c r="O83" s="194"/>
      <c r="P83" s="195">
        <f>SUM(P84:P89)</f>
        <v>0</v>
      </c>
      <c r="Q83" s="194"/>
      <c r="R83" s="195">
        <f>SUM(R84:R89)</f>
        <v>0</v>
      </c>
      <c r="S83" s="194"/>
      <c r="T83" s="196">
        <f>SUM(T84:T89)</f>
        <v>0</v>
      </c>
      <c r="AR83" s="197" t="s">
        <v>168</v>
      </c>
      <c r="AT83" s="198" t="s">
        <v>80</v>
      </c>
      <c r="AU83" s="198" t="s">
        <v>25</v>
      </c>
      <c r="AY83" s="197" t="s">
        <v>169</v>
      </c>
      <c r="BK83" s="199">
        <f>SUM(BK84:BK89)</f>
        <v>0</v>
      </c>
    </row>
    <row r="84" spans="2:65" s="1" customFormat="1" ht="25.5" customHeight="1">
      <c r="B84" s="42"/>
      <c r="C84" s="202" t="s">
        <v>25</v>
      </c>
      <c r="D84" s="202" t="s">
        <v>172</v>
      </c>
      <c r="E84" s="203" t="s">
        <v>173</v>
      </c>
      <c r="F84" s="204" t="s">
        <v>174</v>
      </c>
      <c r="G84" s="205" t="s">
        <v>175</v>
      </c>
      <c r="H84" s="206">
        <v>1</v>
      </c>
      <c r="I84" s="207"/>
      <c r="J84" s="208">
        <f>ROUND(I84*H84,2)</f>
        <v>0</v>
      </c>
      <c r="K84" s="204" t="s">
        <v>176</v>
      </c>
      <c r="L84" s="62"/>
      <c r="M84" s="209" t="s">
        <v>24</v>
      </c>
      <c r="N84" s="210" t="s">
        <v>52</v>
      </c>
      <c r="O84" s="43"/>
      <c r="P84" s="211">
        <f>O84*H84</f>
        <v>0</v>
      </c>
      <c r="Q84" s="211">
        <v>0</v>
      </c>
      <c r="R84" s="211">
        <f>Q84*H84</f>
        <v>0</v>
      </c>
      <c r="S84" s="211">
        <v>0</v>
      </c>
      <c r="T84" s="212">
        <f>S84*H84</f>
        <v>0</v>
      </c>
      <c r="AR84" s="25" t="s">
        <v>177</v>
      </c>
      <c r="AT84" s="25" t="s">
        <v>172</v>
      </c>
      <c r="AU84" s="25" t="s">
        <v>91</v>
      </c>
      <c r="AY84" s="25" t="s">
        <v>169</v>
      </c>
      <c r="BE84" s="213">
        <f>IF(N84="základní",J84,0)</f>
        <v>0</v>
      </c>
      <c r="BF84" s="213">
        <f>IF(N84="snížená",J84,0)</f>
        <v>0</v>
      </c>
      <c r="BG84" s="213">
        <f>IF(N84="zákl. přenesená",J84,0)</f>
        <v>0</v>
      </c>
      <c r="BH84" s="213">
        <f>IF(N84="sníž. přenesená",J84,0)</f>
        <v>0</v>
      </c>
      <c r="BI84" s="213">
        <f>IF(N84="nulová",J84,0)</f>
        <v>0</v>
      </c>
      <c r="BJ84" s="25" t="s">
        <v>25</v>
      </c>
      <c r="BK84" s="213">
        <f>ROUND(I84*H84,2)</f>
        <v>0</v>
      </c>
      <c r="BL84" s="25" t="s">
        <v>177</v>
      </c>
      <c r="BM84" s="25" t="s">
        <v>178</v>
      </c>
    </row>
    <row r="85" spans="2:47" s="1" customFormat="1" ht="27">
      <c r="B85" s="42"/>
      <c r="C85" s="64"/>
      <c r="D85" s="214" t="s">
        <v>179</v>
      </c>
      <c r="E85" s="64"/>
      <c r="F85" s="215" t="s">
        <v>180</v>
      </c>
      <c r="G85" s="64"/>
      <c r="H85" s="64"/>
      <c r="I85" s="173"/>
      <c r="J85" s="64"/>
      <c r="K85" s="64"/>
      <c r="L85" s="62"/>
      <c r="M85" s="216"/>
      <c r="N85" s="43"/>
      <c r="O85" s="43"/>
      <c r="P85" s="43"/>
      <c r="Q85" s="43"/>
      <c r="R85" s="43"/>
      <c r="S85" s="43"/>
      <c r="T85" s="79"/>
      <c r="AT85" s="25" t="s">
        <v>179</v>
      </c>
      <c r="AU85" s="25" t="s">
        <v>91</v>
      </c>
    </row>
    <row r="86" spans="2:65" s="1" customFormat="1" ht="25.5" customHeight="1">
      <c r="B86" s="42"/>
      <c r="C86" s="202" t="s">
        <v>91</v>
      </c>
      <c r="D86" s="202" t="s">
        <v>172</v>
      </c>
      <c r="E86" s="203" t="s">
        <v>181</v>
      </c>
      <c r="F86" s="204" t="s">
        <v>182</v>
      </c>
      <c r="G86" s="205" t="s">
        <v>175</v>
      </c>
      <c r="H86" s="206">
        <v>1</v>
      </c>
      <c r="I86" s="207"/>
      <c r="J86" s="208">
        <f>ROUND(I86*H86,2)</f>
        <v>0</v>
      </c>
      <c r="K86" s="204" t="s">
        <v>183</v>
      </c>
      <c r="L86" s="62"/>
      <c r="M86" s="209" t="s">
        <v>24</v>
      </c>
      <c r="N86" s="210" t="s">
        <v>52</v>
      </c>
      <c r="O86" s="43"/>
      <c r="P86" s="211">
        <f>O86*H86</f>
        <v>0</v>
      </c>
      <c r="Q86" s="211">
        <v>0</v>
      </c>
      <c r="R86" s="211">
        <f>Q86*H86</f>
        <v>0</v>
      </c>
      <c r="S86" s="211">
        <v>0</v>
      </c>
      <c r="T86" s="212">
        <f>S86*H86</f>
        <v>0</v>
      </c>
      <c r="AR86" s="25" t="s">
        <v>177</v>
      </c>
      <c r="AT86" s="25" t="s">
        <v>172</v>
      </c>
      <c r="AU86" s="25" t="s">
        <v>91</v>
      </c>
      <c r="AY86" s="25" t="s">
        <v>169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25" t="s">
        <v>25</v>
      </c>
      <c r="BK86" s="213">
        <f>ROUND(I86*H86,2)</f>
        <v>0</v>
      </c>
      <c r="BL86" s="25" t="s">
        <v>177</v>
      </c>
      <c r="BM86" s="25" t="s">
        <v>184</v>
      </c>
    </row>
    <row r="87" spans="2:47" s="1" customFormat="1" ht="27">
      <c r="B87" s="42"/>
      <c r="C87" s="64"/>
      <c r="D87" s="214" t="s">
        <v>179</v>
      </c>
      <c r="E87" s="64"/>
      <c r="F87" s="215" t="s">
        <v>185</v>
      </c>
      <c r="G87" s="64"/>
      <c r="H87" s="64"/>
      <c r="I87" s="173"/>
      <c r="J87" s="64"/>
      <c r="K87" s="64"/>
      <c r="L87" s="62"/>
      <c r="M87" s="216"/>
      <c r="N87" s="43"/>
      <c r="O87" s="43"/>
      <c r="P87" s="43"/>
      <c r="Q87" s="43"/>
      <c r="R87" s="43"/>
      <c r="S87" s="43"/>
      <c r="T87" s="79"/>
      <c r="AT87" s="25" t="s">
        <v>179</v>
      </c>
      <c r="AU87" s="25" t="s">
        <v>91</v>
      </c>
    </row>
    <row r="88" spans="2:65" s="1" customFormat="1" ht="25.5" customHeight="1">
      <c r="B88" s="42"/>
      <c r="C88" s="202" t="s">
        <v>103</v>
      </c>
      <c r="D88" s="202" t="s">
        <v>172</v>
      </c>
      <c r="E88" s="203" t="s">
        <v>186</v>
      </c>
      <c r="F88" s="204" t="s">
        <v>187</v>
      </c>
      <c r="G88" s="205" t="s">
        <v>188</v>
      </c>
      <c r="H88" s="206">
        <v>1</v>
      </c>
      <c r="I88" s="207"/>
      <c r="J88" s="208">
        <f>ROUND(I88*H88,2)</f>
        <v>0</v>
      </c>
      <c r="K88" s="204" t="s">
        <v>24</v>
      </c>
      <c r="L88" s="62"/>
      <c r="M88" s="209" t="s">
        <v>24</v>
      </c>
      <c r="N88" s="210" t="s">
        <v>52</v>
      </c>
      <c r="O88" s="43"/>
      <c r="P88" s="211">
        <f>O88*H88</f>
        <v>0</v>
      </c>
      <c r="Q88" s="211">
        <v>0</v>
      </c>
      <c r="R88" s="211">
        <f>Q88*H88</f>
        <v>0</v>
      </c>
      <c r="S88" s="211">
        <v>0</v>
      </c>
      <c r="T88" s="212">
        <f>S88*H88</f>
        <v>0</v>
      </c>
      <c r="AR88" s="25" t="s">
        <v>177</v>
      </c>
      <c r="AT88" s="25" t="s">
        <v>172</v>
      </c>
      <c r="AU88" s="25" t="s">
        <v>91</v>
      </c>
      <c r="AY88" s="25" t="s">
        <v>169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25" t="s">
        <v>25</v>
      </c>
      <c r="BK88" s="213">
        <f>ROUND(I88*H88,2)</f>
        <v>0</v>
      </c>
      <c r="BL88" s="25" t="s">
        <v>177</v>
      </c>
      <c r="BM88" s="25" t="s">
        <v>189</v>
      </c>
    </row>
    <row r="89" spans="2:47" s="1" customFormat="1" ht="54">
      <c r="B89" s="42"/>
      <c r="C89" s="64"/>
      <c r="D89" s="214" t="s">
        <v>179</v>
      </c>
      <c r="E89" s="64"/>
      <c r="F89" s="215" t="s">
        <v>190</v>
      </c>
      <c r="G89" s="64"/>
      <c r="H89" s="64"/>
      <c r="I89" s="173"/>
      <c r="J89" s="64"/>
      <c r="K89" s="64"/>
      <c r="L89" s="62"/>
      <c r="M89" s="216"/>
      <c r="N89" s="43"/>
      <c r="O89" s="43"/>
      <c r="P89" s="43"/>
      <c r="Q89" s="43"/>
      <c r="R89" s="43"/>
      <c r="S89" s="43"/>
      <c r="T89" s="79"/>
      <c r="AT89" s="25" t="s">
        <v>179</v>
      </c>
      <c r="AU89" s="25" t="s">
        <v>91</v>
      </c>
    </row>
    <row r="90" spans="2:63" s="11" customFormat="1" ht="29.85" customHeight="1">
      <c r="B90" s="186"/>
      <c r="C90" s="187"/>
      <c r="D90" s="188" t="s">
        <v>80</v>
      </c>
      <c r="E90" s="200" t="s">
        <v>191</v>
      </c>
      <c r="F90" s="200" t="s">
        <v>192</v>
      </c>
      <c r="G90" s="187"/>
      <c r="H90" s="187"/>
      <c r="I90" s="190"/>
      <c r="J90" s="201">
        <f>BK90</f>
        <v>0</v>
      </c>
      <c r="K90" s="187"/>
      <c r="L90" s="192"/>
      <c r="M90" s="193"/>
      <c r="N90" s="194"/>
      <c r="O90" s="194"/>
      <c r="P90" s="195">
        <f>SUM(P91:P99)</f>
        <v>0</v>
      </c>
      <c r="Q90" s="194"/>
      <c r="R90" s="195">
        <f>SUM(R91:R99)</f>
        <v>0</v>
      </c>
      <c r="S90" s="194"/>
      <c r="T90" s="196">
        <f>SUM(T91:T99)</f>
        <v>0</v>
      </c>
      <c r="AR90" s="197" t="s">
        <v>168</v>
      </c>
      <c r="AT90" s="198" t="s">
        <v>80</v>
      </c>
      <c r="AU90" s="198" t="s">
        <v>25</v>
      </c>
      <c r="AY90" s="197" t="s">
        <v>169</v>
      </c>
      <c r="BK90" s="199">
        <f>SUM(BK91:BK99)</f>
        <v>0</v>
      </c>
    </row>
    <row r="91" spans="2:65" s="1" customFormat="1" ht="25.5" customHeight="1">
      <c r="B91" s="42"/>
      <c r="C91" s="202" t="s">
        <v>193</v>
      </c>
      <c r="D91" s="202" t="s">
        <v>172</v>
      </c>
      <c r="E91" s="203" t="s">
        <v>194</v>
      </c>
      <c r="F91" s="204" t="s">
        <v>195</v>
      </c>
      <c r="G91" s="205" t="s">
        <v>196</v>
      </c>
      <c r="H91" s="206">
        <v>40</v>
      </c>
      <c r="I91" s="207"/>
      <c r="J91" s="208">
        <f>ROUND(I91*H91,2)</f>
        <v>0</v>
      </c>
      <c r="K91" s="204" t="s">
        <v>24</v>
      </c>
      <c r="L91" s="62"/>
      <c r="M91" s="209" t="s">
        <v>24</v>
      </c>
      <c r="N91" s="210" t="s">
        <v>52</v>
      </c>
      <c r="O91" s="43"/>
      <c r="P91" s="211">
        <f>O91*H91</f>
        <v>0</v>
      </c>
      <c r="Q91" s="211">
        <v>0</v>
      </c>
      <c r="R91" s="211">
        <f>Q91*H91</f>
        <v>0</v>
      </c>
      <c r="S91" s="211">
        <v>0</v>
      </c>
      <c r="T91" s="212">
        <f>S91*H91</f>
        <v>0</v>
      </c>
      <c r="AR91" s="25" t="s">
        <v>177</v>
      </c>
      <c r="AT91" s="25" t="s">
        <v>172</v>
      </c>
      <c r="AU91" s="25" t="s">
        <v>91</v>
      </c>
      <c r="AY91" s="25" t="s">
        <v>169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5" t="s">
        <v>25</v>
      </c>
      <c r="BK91" s="213">
        <f>ROUND(I91*H91,2)</f>
        <v>0</v>
      </c>
      <c r="BL91" s="25" t="s">
        <v>177</v>
      </c>
      <c r="BM91" s="25" t="s">
        <v>197</v>
      </c>
    </row>
    <row r="92" spans="2:65" s="1" customFormat="1" ht="16.5" customHeight="1">
      <c r="B92" s="42"/>
      <c r="C92" s="202" t="s">
        <v>168</v>
      </c>
      <c r="D92" s="202" t="s">
        <v>172</v>
      </c>
      <c r="E92" s="203" t="s">
        <v>198</v>
      </c>
      <c r="F92" s="204" t="s">
        <v>199</v>
      </c>
      <c r="G92" s="205" t="s">
        <v>200</v>
      </c>
      <c r="H92" s="206">
        <v>1</v>
      </c>
      <c r="I92" s="207"/>
      <c r="J92" s="208">
        <f>ROUND(I92*H92,2)</f>
        <v>0</v>
      </c>
      <c r="K92" s="204" t="s">
        <v>24</v>
      </c>
      <c r="L92" s="62"/>
      <c r="M92" s="209" t="s">
        <v>24</v>
      </c>
      <c r="N92" s="210" t="s">
        <v>52</v>
      </c>
      <c r="O92" s="43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AR92" s="25" t="s">
        <v>177</v>
      </c>
      <c r="AT92" s="25" t="s">
        <v>172</v>
      </c>
      <c r="AU92" s="25" t="s">
        <v>91</v>
      </c>
      <c r="AY92" s="25" t="s">
        <v>169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25" t="s">
        <v>25</v>
      </c>
      <c r="BK92" s="213">
        <f>ROUND(I92*H92,2)</f>
        <v>0</v>
      </c>
      <c r="BL92" s="25" t="s">
        <v>177</v>
      </c>
      <c r="BM92" s="25" t="s">
        <v>201</v>
      </c>
    </row>
    <row r="93" spans="2:65" s="1" customFormat="1" ht="16.5" customHeight="1">
      <c r="B93" s="42"/>
      <c r="C93" s="202" t="s">
        <v>202</v>
      </c>
      <c r="D93" s="202" t="s">
        <v>172</v>
      </c>
      <c r="E93" s="203" t="s">
        <v>203</v>
      </c>
      <c r="F93" s="204" t="s">
        <v>204</v>
      </c>
      <c r="G93" s="205" t="s">
        <v>196</v>
      </c>
      <c r="H93" s="206">
        <v>20</v>
      </c>
      <c r="I93" s="207"/>
      <c r="J93" s="208">
        <f>ROUND(I93*H93,2)</f>
        <v>0</v>
      </c>
      <c r="K93" s="204" t="s">
        <v>24</v>
      </c>
      <c r="L93" s="62"/>
      <c r="M93" s="209" t="s">
        <v>24</v>
      </c>
      <c r="N93" s="210" t="s">
        <v>52</v>
      </c>
      <c r="O93" s="43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25" t="s">
        <v>177</v>
      </c>
      <c r="AT93" s="25" t="s">
        <v>172</v>
      </c>
      <c r="AU93" s="25" t="s">
        <v>91</v>
      </c>
      <c r="AY93" s="25" t="s">
        <v>169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5" t="s">
        <v>25</v>
      </c>
      <c r="BK93" s="213">
        <f>ROUND(I93*H93,2)</f>
        <v>0</v>
      </c>
      <c r="BL93" s="25" t="s">
        <v>177</v>
      </c>
      <c r="BM93" s="25" t="s">
        <v>205</v>
      </c>
    </row>
    <row r="94" spans="2:65" s="1" customFormat="1" ht="16.5" customHeight="1">
      <c r="B94" s="42"/>
      <c r="C94" s="202" t="s">
        <v>206</v>
      </c>
      <c r="D94" s="202" t="s">
        <v>172</v>
      </c>
      <c r="E94" s="203" t="s">
        <v>207</v>
      </c>
      <c r="F94" s="204" t="s">
        <v>208</v>
      </c>
      <c r="G94" s="205" t="s">
        <v>188</v>
      </c>
      <c r="H94" s="206">
        <v>1</v>
      </c>
      <c r="I94" s="207"/>
      <c r="J94" s="208">
        <f>ROUND(I94*H94,2)</f>
        <v>0</v>
      </c>
      <c r="K94" s="204" t="s">
        <v>24</v>
      </c>
      <c r="L94" s="62"/>
      <c r="M94" s="209" t="s">
        <v>24</v>
      </c>
      <c r="N94" s="210" t="s">
        <v>52</v>
      </c>
      <c r="O94" s="43"/>
      <c r="P94" s="211">
        <f>O94*H94</f>
        <v>0</v>
      </c>
      <c r="Q94" s="211">
        <v>0</v>
      </c>
      <c r="R94" s="211">
        <f>Q94*H94</f>
        <v>0</v>
      </c>
      <c r="S94" s="211">
        <v>0</v>
      </c>
      <c r="T94" s="212">
        <f>S94*H94</f>
        <v>0</v>
      </c>
      <c r="AR94" s="25" t="s">
        <v>177</v>
      </c>
      <c r="AT94" s="25" t="s">
        <v>172</v>
      </c>
      <c r="AU94" s="25" t="s">
        <v>91</v>
      </c>
      <c r="AY94" s="25" t="s">
        <v>169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25" t="s">
        <v>25</v>
      </c>
      <c r="BK94" s="213">
        <f>ROUND(I94*H94,2)</f>
        <v>0</v>
      </c>
      <c r="BL94" s="25" t="s">
        <v>177</v>
      </c>
      <c r="BM94" s="25" t="s">
        <v>209</v>
      </c>
    </row>
    <row r="95" spans="2:47" s="1" customFormat="1" ht="27">
      <c r="B95" s="42"/>
      <c r="C95" s="64"/>
      <c r="D95" s="214" t="s">
        <v>179</v>
      </c>
      <c r="E95" s="64"/>
      <c r="F95" s="215" t="s">
        <v>210</v>
      </c>
      <c r="G95" s="64"/>
      <c r="H95" s="64"/>
      <c r="I95" s="173"/>
      <c r="J95" s="64"/>
      <c r="K95" s="64"/>
      <c r="L95" s="62"/>
      <c r="M95" s="216"/>
      <c r="N95" s="43"/>
      <c r="O95" s="43"/>
      <c r="P95" s="43"/>
      <c r="Q95" s="43"/>
      <c r="R95" s="43"/>
      <c r="S95" s="43"/>
      <c r="T95" s="79"/>
      <c r="AT95" s="25" t="s">
        <v>179</v>
      </c>
      <c r="AU95" s="25" t="s">
        <v>91</v>
      </c>
    </row>
    <row r="96" spans="2:65" s="1" customFormat="1" ht="16.5" customHeight="1">
      <c r="B96" s="42"/>
      <c r="C96" s="202" t="s">
        <v>211</v>
      </c>
      <c r="D96" s="202" t="s">
        <v>172</v>
      </c>
      <c r="E96" s="203" t="s">
        <v>212</v>
      </c>
      <c r="F96" s="204" t="s">
        <v>213</v>
      </c>
      <c r="G96" s="205" t="s">
        <v>214</v>
      </c>
      <c r="H96" s="206">
        <v>5</v>
      </c>
      <c r="I96" s="207"/>
      <c r="J96" s="208">
        <f>ROUND(I96*H96,2)</f>
        <v>0</v>
      </c>
      <c r="K96" s="204" t="s">
        <v>24</v>
      </c>
      <c r="L96" s="62"/>
      <c r="M96" s="209" t="s">
        <v>24</v>
      </c>
      <c r="N96" s="210" t="s">
        <v>52</v>
      </c>
      <c r="O96" s="43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25" t="s">
        <v>177</v>
      </c>
      <c r="AT96" s="25" t="s">
        <v>172</v>
      </c>
      <c r="AU96" s="25" t="s">
        <v>91</v>
      </c>
      <c r="AY96" s="25" t="s">
        <v>169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25</v>
      </c>
      <c r="BK96" s="213">
        <f>ROUND(I96*H96,2)</f>
        <v>0</v>
      </c>
      <c r="BL96" s="25" t="s">
        <v>177</v>
      </c>
      <c r="BM96" s="25" t="s">
        <v>215</v>
      </c>
    </row>
    <row r="97" spans="2:65" s="1" customFormat="1" ht="16.5" customHeight="1">
      <c r="B97" s="42"/>
      <c r="C97" s="202" t="s">
        <v>216</v>
      </c>
      <c r="D97" s="202" t="s">
        <v>172</v>
      </c>
      <c r="E97" s="203" t="s">
        <v>217</v>
      </c>
      <c r="F97" s="204" t="s">
        <v>218</v>
      </c>
      <c r="G97" s="205" t="s">
        <v>219</v>
      </c>
      <c r="H97" s="206">
        <v>50</v>
      </c>
      <c r="I97" s="207"/>
      <c r="J97" s="208">
        <f>ROUND(I97*H97,2)</f>
        <v>0</v>
      </c>
      <c r="K97" s="204" t="s">
        <v>24</v>
      </c>
      <c r="L97" s="62"/>
      <c r="M97" s="209" t="s">
        <v>24</v>
      </c>
      <c r="N97" s="210" t="s">
        <v>52</v>
      </c>
      <c r="O97" s="43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5" t="s">
        <v>177</v>
      </c>
      <c r="AT97" s="25" t="s">
        <v>172</v>
      </c>
      <c r="AU97" s="25" t="s">
        <v>91</v>
      </c>
      <c r="AY97" s="25" t="s">
        <v>169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25</v>
      </c>
      <c r="BK97" s="213">
        <f>ROUND(I97*H97,2)</f>
        <v>0</v>
      </c>
      <c r="BL97" s="25" t="s">
        <v>177</v>
      </c>
      <c r="BM97" s="25" t="s">
        <v>220</v>
      </c>
    </row>
    <row r="98" spans="2:65" s="1" customFormat="1" ht="16.5" customHeight="1">
      <c r="B98" s="42"/>
      <c r="C98" s="202" t="s">
        <v>30</v>
      </c>
      <c r="D98" s="202" t="s">
        <v>172</v>
      </c>
      <c r="E98" s="203" t="s">
        <v>221</v>
      </c>
      <c r="F98" s="204" t="s">
        <v>222</v>
      </c>
      <c r="G98" s="205" t="s">
        <v>223</v>
      </c>
      <c r="H98" s="206">
        <v>1</v>
      </c>
      <c r="I98" s="207"/>
      <c r="J98" s="208">
        <f>ROUND(I98*H98,2)</f>
        <v>0</v>
      </c>
      <c r="K98" s="204" t="s">
        <v>24</v>
      </c>
      <c r="L98" s="62"/>
      <c r="M98" s="209" t="s">
        <v>24</v>
      </c>
      <c r="N98" s="210" t="s">
        <v>52</v>
      </c>
      <c r="O98" s="43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25" t="s">
        <v>177</v>
      </c>
      <c r="AT98" s="25" t="s">
        <v>172</v>
      </c>
      <c r="AU98" s="25" t="s">
        <v>91</v>
      </c>
      <c r="AY98" s="25" t="s">
        <v>169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25</v>
      </c>
      <c r="BK98" s="213">
        <f>ROUND(I98*H98,2)</f>
        <v>0</v>
      </c>
      <c r="BL98" s="25" t="s">
        <v>177</v>
      </c>
      <c r="BM98" s="25" t="s">
        <v>224</v>
      </c>
    </row>
    <row r="99" spans="2:65" s="1" customFormat="1" ht="16.5" customHeight="1">
      <c r="B99" s="42"/>
      <c r="C99" s="202" t="s">
        <v>225</v>
      </c>
      <c r="D99" s="202" t="s">
        <v>172</v>
      </c>
      <c r="E99" s="203" t="s">
        <v>226</v>
      </c>
      <c r="F99" s="204" t="s">
        <v>227</v>
      </c>
      <c r="G99" s="205" t="s">
        <v>228</v>
      </c>
      <c r="H99" s="206">
        <v>40</v>
      </c>
      <c r="I99" s="207"/>
      <c r="J99" s="208">
        <f>ROUND(I99*H99,2)</f>
        <v>0</v>
      </c>
      <c r="K99" s="204" t="s">
        <v>24</v>
      </c>
      <c r="L99" s="62"/>
      <c r="M99" s="209" t="s">
        <v>24</v>
      </c>
      <c r="N99" s="210" t="s">
        <v>52</v>
      </c>
      <c r="O99" s="43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25" t="s">
        <v>177</v>
      </c>
      <c r="AT99" s="25" t="s">
        <v>172</v>
      </c>
      <c r="AU99" s="25" t="s">
        <v>91</v>
      </c>
      <c r="AY99" s="25" t="s">
        <v>169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25</v>
      </c>
      <c r="BK99" s="213">
        <f>ROUND(I99*H99,2)</f>
        <v>0</v>
      </c>
      <c r="BL99" s="25" t="s">
        <v>177</v>
      </c>
      <c r="BM99" s="25" t="s">
        <v>229</v>
      </c>
    </row>
    <row r="100" spans="2:63" s="11" customFormat="1" ht="29.85" customHeight="1">
      <c r="B100" s="186"/>
      <c r="C100" s="187"/>
      <c r="D100" s="188" t="s">
        <v>80</v>
      </c>
      <c r="E100" s="200" t="s">
        <v>230</v>
      </c>
      <c r="F100" s="200" t="s">
        <v>231</v>
      </c>
      <c r="G100" s="187"/>
      <c r="H100" s="187"/>
      <c r="I100" s="190"/>
      <c r="J100" s="201">
        <f>BK100</f>
        <v>0</v>
      </c>
      <c r="K100" s="187"/>
      <c r="L100" s="192"/>
      <c r="M100" s="193"/>
      <c r="N100" s="194"/>
      <c r="O100" s="194"/>
      <c r="P100" s="195">
        <f>SUM(P101:P104)</f>
        <v>0</v>
      </c>
      <c r="Q100" s="194"/>
      <c r="R100" s="195">
        <f>SUM(R101:R104)</f>
        <v>0</v>
      </c>
      <c r="S100" s="194"/>
      <c r="T100" s="196">
        <f>SUM(T101:T104)</f>
        <v>0</v>
      </c>
      <c r="AR100" s="197" t="s">
        <v>168</v>
      </c>
      <c r="AT100" s="198" t="s">
        <v>80</v>
      </c>
      <c r="AU100" s="198" t="s">
        <v>25</v>
      </c>
      <c r="AY100" s="197" t="s">
        <v>169</v>
      </c>
      <c r="BK100" s="199">
        <f>SUM(BK101:BK104)</f>
        <v>0</v>
      </c>
    </row>
    <row r="101" spans="2:65" s="1" customFormat="1" ht="16.5" customHeight="1">
      <c r="B101" s="42"/>
      <c r="C101" s="202" t="s">
        <v>232</v>
      </c>
      <c r="D101" s="202" t="s">
        <v>172</v>
      </c>
      <c r="E101" s="203" t="s">
        <v>233</v>
      </c>
      <c r="F101" s="204" t="s">
        <v>234</v>
      </c>
      <c r="G101" s="205" t="s">
        <v>175</v>
      </c>
      <c r="H101" s="206">
        <v>2</v>
      </c>
      <c r="I101" s="207"/>
      <c r="J101" s="208">
        <f>ROUND(I101*H101,2)</f>
        <v>0</v>
      </c>
      <c r="K101" s="204" t="s">
        <v>183</v>
      </c>
      <c r="L101" s="62"/>
      <c r="M101" s="209" t="s">
        <v>24</v>
      </c>
      <c r="N101" s="210" t="s">
        <v>52</v>
      </c>
      <c r="O101" s="43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AR101" s="25" t="s">
        <v>177</v>
      </c>
      <c r="AT101" s="25" t="s">
        <v>172</v>
      </c>
      <c r="AU101" s="25" t="s">
        <v>91</v>
      </c>
      <c r="AY101" s="25" t="s">
        <v>169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25" t="s">
        <v>25</v>
      </c>
      <c r="BK101" s="213">
        <f>ROUND(I101*H101,2)</f>
        <v>0</v>
      </c>
      <c r="BL101" s="25" t="s">
        <v>177</v>
      </c>
      <c r="BM101" s="25" t="s">
        <v>235</v>
      </c>
    </row>
    <row r="102" spans="2:47" s="1" customFormat="1" ht="27">
      <c r="B102" s="42"/>
      <c r="C102" s="64"/>
      <c r="D102" s="214" t="s">
        <v>179</v>
      </c>
      <c r="E102" s="64"/>
      <c r="F102" s="215" t="s">
        <v>236</v>
      </c>
      <c r="G102" s="64"/>
      <c r="H102" s="64"/>
      <c r="I102" s="173"/>
      <c r="J102" s="64"/>
      <c r="K102" s="64"/>
      <c r="L102" s="62"/>
      <c r="M102" s="216"/>
      <c r="N102" s="43"/>
      <c r="O102" s="43"/>
      <c r="P102" s="43"/>
      <c r="Q102" s="43"/>
      <c r="R102" s="43"/>
      <c r="S102" s="43"/>
      <c r="T102" s="79"/>
      <c r="AT102" s="25" t="s">
        <v>179</v>
      </c>
      <c r="AU102" s="25" t="s">
        <v>91</v>
      </c>
    </row>
    <row r="103" spans="2:65" s="1" customFormat="1" ht="16.5" customHeight="1">
      <c r="B103" s="42"/>
      <c r="C103" s="202" t="s">
        <v>237</v>
      </c>
      <c r="D103" s="202" t="s">
        <v>172</v>
      </c>
      <c r="E103" s="203" t="s">
        <v>238</v>
      </c>
      <c r="F103" s="204" t="s">
        <v>239</v>
      </c>
      <c r="G103" s="205" t="s">
        <v>188</v>
      </c>
      <c r="H103" s="206">
        <v>1</v>
      </c>
      <c r="I103" s="207"/>
      <c r="J103" s="208">
        <f>ROUND(I103*H103,2)</f>
        <v>0</v>
      </c>
      <c r="K103" s="204" t="s">
        <v>183</v>
      </c>
      <c r="L103" s="62"/>
      <c r="M103" s="209" t="s">
        <v>24</v>
      </c>
      <c r="N103" s="210" t="s">
        <v>52</v>
      </c>
      <c r="O103" s="43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5" t="s">
        <v>177</v>
      </c>
      <c r="AT103" s="25" t="s">
        <v>172</v>
      </c>
      <c r="AU103" s="25" t="s">
        <v>91</v>
      </c>
      <c r="AY103" s="25" t="s">
        <v>169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25</v>
      </c>
      <c r="BK103" s="213">
        <f>ROUND(I103*H103,2)</f>
        <v>0</v>
      </c>
      <c r="BL103" s="25" t="s">
        <v>177</v>
      </c>
      <c r="BM103" s="25" t="s">
        <v>240</v>
      </c>
    </row>
    <row r="104" spans="2:47" s="1" customFormat="1" ht="40.5">
      <c r="B104" s="42"/>
      <c r="C104" s="64"/>
      <c r="D104" s="214" t="s">
        <v>179</v>
      </c>
      <c r="E104" s="64"/>
      <c r="F104" s="215" t="s">
        <v>241</v>
      </c>
      <c r="G104" s="64"/>
      <c r="H104" s="64"/>
      <c r="I104" s="173"/>
      <c r="J104" s="64"/>
      <c r="K104" s="64"/>
      <c r="L104" s="62"/>
      <c r="M104" s="216"/>
      <c r="N104" s="43"/>
      <c r="O104" s="43"/>
      <c r="P104" s="43"/>
      <c r="Q104" s="43"/>
      <c r="R104" s="43"/>
      <c r="S104" s="43"/>
      <c r="T104" s="79"/>
      <c r="AT104" s="25" t="s">
        <v>179</v>
      </c>
      <c r="AU104" s="25" t="s">
        <v>91</v>
      </c>
    </row>
    <row r="105" spans="2:63" s="11" customFormat="1" ht="29.85" customHeight="1">
      <c r="B105" s="186"/>
      <c r="C105" s="187"/>
      <c r="D105" s="188" t="s">
        <v>80</v>
      </c>
      <c r="E105" s="200" t="s">
        <v>242</v>
      </c>
      <c r="F105" s="200" t="s">
        <v>243</v>
      </c>
      <c r="G105" s="187"/>
      <c r="H105" s="187"/>
      <c r="I105" s="190"/>
      <c r="J105" s="201">
        <f>BK105</f>
        <v>0</v>
      </c>
      <c r="K105" s="187"/>
      <c r="L105" s="192"/>
      <c r="M105" s="193"/>
      <c r="N105" s="194"/>
      <c r="O105" s="194"/>
      <c r="P105" s="195">
        <f>SUM(P106:P109)</f>
        <v>0</v>
      </c>
      <c r="Q105" s="194"/>
      <c r="R105" s="195">
        <f>SUM(R106:R109)</f>
        <v>0</v>
      </c>
      <c r="S105" s="194"/>
      <c r="T105" s="196">
        <f>SUM(T106:T109)</f>
        <v>0</v>
      </c>
      <c r="AR105" s="197" t="s">
        <v>168</v>
      </c>
      <c r="AT105" s="198" t="s">
        <v>80</v>
      </c>
      <c r="AU105" s="198" t="s">
        <v>25</v>
      </c>
      <c r="AY105" s="197" t="s">
        <v>169</v>
      </c>
      <c r="BK105" s="199">
        <f>SUM(BK106:BK109)</f>
        <v>0</v>
      </c>
    </row>
    <row r="106" spans="2:65" s="1" customFormat="1" ht="16.5" customHeight="1">
      <c r="B106" s="42"/>
      <c r="C106" s="202" t="s">
        <v>244</v>
      </c>
      <c r="D106" s="202" t="s">
        <v>172</v>
      </c>
      <c r="E106" s="203" t="s">
        <v>245</v>
      </c>
      <c r="F106" s="204" t="s">
        <v>246</v>
      </c>
      <c r="G106" s="205" t="s">
        <v>188</v>
      </c>
      <c r="H106" s="206">
        <v>1</v>
      </c>
      <c r="I106" s="207"/>
      <c r="J106" s="208">
        <f>ROUND(I106*H106,2)</f>
        <v>0</v>
      </c>
      <c r="K106" s="204" t="s">
        <v>183</v>
      </c>
      <c r="L106" s="62"/>
      <c r="M106" s="209" t="s">
        <v>24</v>
      </c>
      <c r="N106" s="210" t="s">
        <v>52</v>
      </c>
      <c r="O106" s="43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177</v>
      </c>
      <c r="AT106" s="25" t="s">
        <v>172</v>
      </c>
      <c r="AU106" s="25" t="s">
        <v>91</v>
      </c>
      <c r="AY106" s="25" t="s">
        <v>169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25</v>
      </c>
      <c r="BK106" s="213">
        <f>ROUND(I106*H106,2)</f>
        <v>0</v>
      </c>
      <c r="BL106" s="25" t="s">
        <v>177</v>
      </c>
      <c r="BM106" s="25" t="s">
        <v>247</v>
      </c>
    </row>
    <row r="107" spans="2:47" s="1" customFormat="1" ht="40.5">
      <c r="B107" s="42"/>
      <c r="C107" s="64"/>
      <c r="D107" s="214" t="s">
        <v>179</v>
      </c>
      <c r="E107" s="64"/>
      <c r="F107" s="215" t="s">
        <v>248</v>
      </c>
      <c r="G107" s="64"/>
      <c r="H107" s="64"/>
      <c r="I107" s="173"/>
      <c r="J107" s="64"/>
      <c r="K107" s="64"/>
      <c r="L107" s="62"/>
      <c r="M107" s="216"/>
      <c r="N107" s="43"/>
      <c r="O107" s="43"/>
      <c r="P107" s="43"/>
      <c r="Q107" s="43"/>
      <c r="R107" s="43"/>
      <c r="S107" s="43"/>
      <c r="T107" s="79"/>
      <c r="AT107" s="25" t="s">
        <v>179</v>
      </c>
      <c r="AU107" s="25" t="s">
        <v>91</v>
      </c>
    </row>
    <row r="108" spans="2:65" s="1" customFormat="1" ht="16.5" customHeight="1">
      <c r="B108" s="42"/>
      <c r="C108" s="202" t="s">
        <v>10</v>
      </c>
      <c r="D108" s="202" t="s">
        <v>172</v>
      </c>
      <c r="E108" s="203" t="s">
        <v>249</v>
      </c>
      <c r="F108" s="204" t="s">
        <v>250</v>
      </c>
      <c r="G108" s="205" t="s">
        <v>188</v>
      </c>
      <c r="H108" s="206">
        <v>1</v>
      </c>
      <c r="I108" s="207"/>
      <c r="J108" s="208">
        <f>ROUND(I108*H108,2)</f>
        <v>0</v>
      </c>
      <c r="K108" s="204" t="s">
        <v>183</v>
      </c>
      <c r="L108" s="62"/>
      <c r="M108" s="209" t="s">
        <v>24</v>
      </c>
      <c r="N108" s="210" t="s">
        <v>52</v>
      </c>
      <c r="O108" s="43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25" t="s">
        <v>177</v>
      </c>
      <c r="AT108" s="25" t="s">
        <v>172</v>
      </c>
      <c r="AU108" s="25" t="s">
        <v>91</v>
      </c>
      <c r="AY108" s="25" t="s">
        <v>169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25</v>
      </c>
      <c r="BK108" s="213">
        <f>ROUND(I108*H108,2)</f>
        <v>0</v>
      </c>
      <c r="BL108" s="25" t="s">
        <v>177</v>
      </c>
      <c r="BM108" s="25" t="s">
        <v>251</v>
      </c>
    </row>
    <row r="109" spans="2:47" s="1" customFormat="1" ht="27">
      <c r="B109" s="42"/>
      <c r="C109" s="64"/>
      <c r="D109" s="214" t="s">
        <v>179</v>
      </c>
      <c r="E109" s="64"/>
      <c r="F109" s="215" t="s">
        <v>252</v>
      </c>
      <c r="G109" s="64"/>
      <c r="H109" s="64"/>
      <c r="I109" s="173"/>
      <c r="J109" s="64"/>
      <c r="K109" s="64"/>
      <c r="L109" s="62"/>
      <c r="M109" s="217"/>
      <c r="N109" s="218"/>
      <c r="O109" s="218"/>
      <c r="P109" s="218"/>
      <c r="Q109" s="218"/>
      <c r="R109" s="218"/>
      <c r="S109" s="218"/>
      <c r="T109" s="219"/>
      <c r="AT109" s="25" t="s">
        <v>179</v>
      </c>
      <c r="AU109" s="25" t="s">
        <v>91</v>
      </c>
    </row>
    <row r="110" spans="2:12" s="1" customFormat="1" ht="6.95" customHeight="1">
      <c r="B110" s="57"/>
      <c r="C110" s="58"/>
      <c r="D110" s="58"/>
      <c r="E110" s="58"/>
      <c r="F110" s="58"/>
      <c r="G110" s="58"/>
      <c r="H110" s="58"/>
      <c r="I110" s="149"/>
      <c r="J110" s="58"/>
      <c r="K110" s="58"/>
      <c r="L110" s="62"/>
    </row>
  </sheetData>
  <sheetProtection algorithmName="SHA-512" hashValue="P5HNB7m0lAWKe2wRRMeYZDbrMRQxX9Tt0siG/jY8NlOsXarPinrKT7E8AwijDH1w+wAtoLRhp91srMfzdEEmRA==" saltValue="DfgbMEs8Cgz9bTY5NM1cUL7ACdfvWHxjR2UqiH2+8pM2Xyk0Bf4ngOO3VMeQ9mzPOjehsNXeVaVjfJBAjpGxow==" spinCount="100000" sheet="1" objects="1" scenarios="1" formatColumns="0" formatRows="0" autoFilter="0"/>
  <autoFilter ref="C80:K109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135</v>
      </c>
      <c r="G1" s="414" t="s">
        <v>136</v>
      </c>
      <c r="H1" s="414"/>
      <c r="I1" s="125"/>
      <c r="J1" s="124" t="s">
        <v>137</v>
      </c>
      <c r="K1" s="123" t="s">
        <v>138</v>
      </c>
      <c r="L1" s="124" t="s">
        <v>139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AT2" s="25" t="s">
        <v>98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91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6" t="str">
        <f>'Rekapitulace stavby'!K6</f>
        <v>Demolice a sanace části budovy T</v>
      </c>
      <c r="F7" s="407"/>
      <c r="G7" s="407"/>
      <c r="H7" s="407"/>
      <c r="I7" s="127"/>
      <c r="J7" s="30"/>
      <c r="K7" s="32"/>
    </row>
    <row r="8" spans="2:11" ht="13.5">
      <c r="B8" s="29"/>
      <c r="C8" s="30"/>
      <c r="D8" s="38" t="s">
        <v>141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6" t="s">
        <v>253</v>
      </c>
      <c r="F9" s="409"/>
      <c r="G9" s="409"/>
      <c r="H9" s="409"/>
      <c r="I9" s="128"/>
      <c r="J9" s="43"/>
      <c r="K9" s="46"/>
    </row>
    <row r="10" spans="2:11" s="1" customFormat="1" ht="13.5">
      <c r="B10" s="42"/>
      <c r="C10" s="43"/>
      <c r="D10" s="38" t="s">
        <v>254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8" t="s">
        <v>255</v>
      </c>
      <c r="F11" s="409"/>
      <c r="G11" s="409"/>
      <c r="H11" s="409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21</v>
      </c>
      <c r="E13" s="43"/>
      <c r="F13" s="36" t="s">
        <v>90</v>
      </c>
      <c r="G13" s="43"/>
      <c r="H13" s="43"/>
      <c r="I13" s="129" t="s">
        <v>23</v>
      </c>
      <c r="J13" s="36" t="s">
        <v>24</v>
      </c>
      <c r="K13" s="46"/>
    </row>
    <row r="14" spans="2:11" s="1" customFormat="1" ht="14.45" customHeight="1">
      <c r="B14" s="42"/>
      <c r="C14" s="43"/>
      <c r="D14" s="38" t="s">
        <v>26</v>
      </c>
      <c r="E14" s="43"/>
      <c r="F14" s="36" t="s">
        <v>27</v>
      </c>
      <c r="G14" s="43"/>
      <c r="H14" s="43"/>
      <c r="I14" s="129" t="s">
        <v>28</v>
      </c>
      <c r="J14" s="130" t="str">
        <f>'Rekapitulace stavby'!AN8</f>
        <v>6. 11. 2018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32</v>
      </c>
      <c r="E16" s="43"/>
      <c r="F16" s="43"/>
      <c r="G16" s="43"/>
      <c r="H16" s="43"/>
      <c r="I16" s="129" t="s">
        <v>33</v>
      </c>
      <c r="J16" s="36" t="s">
        <v>34</v>
      </c>
      <c r="K16" s="46"/>
    </row>
    <row r="17" spans="2:11" s="1" customFormat="1" ht="18" customHeight="1">
      <c r="B17" s="42"/>
      <c r="C17" s="43"/>
      <c r="D17" s="43"/>
      <c r="E17" s="36" t="s">
        <v>35</v>
      </c>
      <c r="F17" s="43"/>
      <c r="G17" s="43"/>
      <c r="H17" s="43"/>
      <c r="I17" s="129" t="s">
        <v>36</v>
      </c>
      <c r="J17" s="36" t="s">
        <v>37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38</v>
      </c>
      <c r="E19" s="43"/>
      <c r="F19" s="43"/>
      <c r="G19" s="43"/>
      <c r="H19" s="43"/>
      <c r="I19" s="129" t="s">
        <v>33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36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40</v>
      </c>
      <c r="E22" s="43"/>
      <c r="F22" s="43"/>
      <c r="G22" s="43"/>
      <c r="H22" s="43"/>
      <c r="I22" s="129" t="s">
        <v>33</v>
      </c>
      <c r="J22" s="36" t="s">
        <v>41</v>
      </c>
      <c r="K22" s="46"/>
    </row>
    <row r="23" spans="2:11" s="1" customFormat="1" ht="18" customHeight="1">
      <c r="B23" s="42"/>
      <c r="C23" s="43"/>
      <c r="D23" s="43"/>
      <c r="E23" s="36" t="s">
        <v>42</v>
      </c>
      <c r="F23" s="43"/>
      <c r="G23" s="43"/>
      <c r="H23" s="43"/>
      <c r="I23" s="129" t="s">
        <v>36</v>
      </c>
      <c r="J23" s="36" t="s">
        <v>43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45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0" t="s">
        <v>24</v>
      </c>
      <c r="F26" s="370"/>
      <c r="G26" s="370"/>
      <c r="H26" s="370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47</v>
      </c>
      <c r="E29" s="43"/>
      <c r="F29" s="43"/>
      <c r="G29" s="43"/>
      <c r="H29" s="43"/>
      <c r="I29" s="128"/>
      <c r="J29" s="138">
        <f>ROUND(J96,2)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49</v>
      </c>
      <c r="G31" s="43"/>
      <c r="H31" s="43"/>
      <c r="I31" s="139" t="s">
        <v>48</v>
      </c>
      <c r="J31" s="47" t="s">
        <v>50</v>
      </c>
      <c r="K31" s="46"/>
    </row>
    <row r="32" spans="2:11" s="1" customFormat="1" ht="14.45" customHeight="1">
      <c r="B32" s="42"/>
      <c r="C32" s="43"/>
      <c r="D32" s="50" t="s">
        <v>51</v>
      </c>
      <c r="E32" s="50" t="s">
        <v>52</v>
      </c>
      <c r="F32" s="140">
        <f>ROUND(SUM(BE96:BE247),2)</f>
        <v>0</v>
      </c>
      <c r="G32" s="43"/>
      <c r="H32" s="43"/>
      <c r="I32" s="141">
        <v>0.21</v>
      </c>
      <c r="J32" s="140">
        <f>ROUND(ROUND((SUM(BE96:BE247)),2)*I32,2)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53</v>
      </c>
      <c r="F33" s="140">
        <f>ROUND(SUM(BF96:BF247),2)</f>
        <v>0</v>
      </c>
      <c r="G33" s="43"/>
      <c r="H33" s="43"/>
      <c r="I33" s="141">
        <v>0.15</v>
      </c>
      <c r="J33" s="140">
        <f>ROUND(ROUND((SUM(BF96:BF247)),2)*I33,2)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54</v>
      </c>
      <c r="F34" s="140">
        <f>ROUND(SUM(BG96:BG247),2)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55</v>
      </c>
      <c r="F35" s="140">
        <f>ROUND(SUM(BH96:BH247),2)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56</v>
      </c>
      <c r="F36" s="140">
        <f>ROUND(SUM(BI96:BI247),2)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57</v>
      </c>
      <c r="E38" s="80"/>
      <c r="F38" s="80"/>
      <c r="G38" s="144" t="s">
        <v>58</v>
      </c>
      <c r="H38" s="145" t="s">
        <v>59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143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6" t="str">
        <f>E7</f>
        <v>Demolice a sanace části budovy T</v>
      </c>
      <c r="F47" s="407"/>
      <c r="G47" s="407"/>
      <c r="H47" s="407"/>
      <c r="I47" s="128"/>
      <c r="J47" s="43"/>
      <c r="K47" s="46"/>
    </row>
    <row r="48" spans="2:11" ht="13.5">
      <c r="B48" s="29"/>
      <c r="C48" s="38" t="s">
        <v>141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6" t="s">
        <v>253</v>
      </c>
      <c r="F49" s="409"/>
      <c r="G49" s="409"/>
      <c r="H49" s="409"/>
      <c r="I49" s="128"/>
      <c r="J49" s="43"/>
      <c r="K49" s="46"/>
    </row>
    <row r="50" spans="2:11" s="1" customFormat="1" ht="14.45" customHeight="1">
      <c r="B50" s="42"/>
      <c r="C50" s="38" t="s">
        <v>254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8" t="str">
        <f>E11</f>
        <v>001 - Bourací práce</v>
      </c>
      <c r="F51" s="409"/>
      <c r="G51" s="409"/>
      <c r="H51" s="409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26</v>
      </c>
      <c r="D53" s="43"/>
      <c r="E53" s="43"/>
      <c r="F53" s="36" t="str">
        <f>F14</f>
        <v>Ústí nad Labem</v>
      </c>
      <c r="G53" s="43"/>
      <c r="H53" s="43"/>
      <c r="I53" s="129" t="s">
        <v>28</v>
      </c>
      <c r="J53" s="130" t="str">
        <f>IF(J14="","",J14)</f>
        <v>6. 11. 2018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32</v>
      </c>
      <c r="D55" s="43"/>
      <c r="E55" s="43"/>
      <c r="F55" s="36" t="str">
        <f>E17</f>
        <v>Univerzita Jana Evangelisty Purkyně v Ústí n Labem</v>
      </c>
      <c r="G55" s="43"/>
      <c r="H55" s="43"/>
      <c r="I55" s="129" t="s">
        <v>40</v>
      </c>
      <c r="J55" s="370" t="str">
        <f>E23</f>
        <v>Correct BC, s.r.o.</v>
      </c>
      <c r="K55" s="46"/>
    </row>
    <row r="56" spans="2:11" s="1" customFormat="1" ht="14.45" customHeight="1">
      <c r="B56" s="42"/>
      <c r="C56" s="38" t="s">
        <v>38</v>
      </c>
      <c r="D56" s="43"/>
      <c r="E56" s="43"/>
      <c r="F56" s="36" t="str">
        <f>IF(E20="","",E20)</f>
        <v/>
      </c>
      <c r="G56" s="43"/>
      <c r="H56" s="43"/>
      <c r="I56" s="128"/>
      <c r="J56" s="410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144</v>
      </c>
      <c r="D58" s="142"/>
      <c r="E58" s="142"/>
      <c r="F58" s="142"/>
      <c r="G58" s="142"/>
      <c r="H58" s="142"/>
      <c r="I58" s="155"/>
      <c r="J58" s="156" t="s">
        <v>145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146</v>
      </c>
      <c r="D60" s="43"/>
      <c r="E60" s="43"/>
      <c r="F60" s="43"/>
      <c r="G60" s="43"/>
      <c r="H60" s="43"/>
      <c r="I60" s="128"/>
      <c r="J60" s="138">
        <f>J96</f>
        <v>0</v>
      </c>
      <c r="K60" s="46"/>
      <c r="AU60" s="25" t="s">
        <v>147</v>
      </c>
    </row>
    <row r="61" spans="2:11" s="8" customFormat="1" ht="24.95" customHeight="1">
      <c r="B61" s="159"/>
      <c r="C61" s="160"/>
      <c r="D61" s="161" t="s">
        <v>256</v>
      </c>
      <c r="E61" s="162"/>
      <c r="F61" s="162"/>
      <c r="G61" s="162"/>
      <c r="H61" s="162"/>
      <c r="I61" s="163"/>
      <c r="J61" s="164">
        <f>J97</f>
        <v>0</v>
      </c>
      <c r="K61" s="165"/>
    </row>
    <row r="62" spans="2:11" s="9" customFormat="1" ht="19.9" customHeight="1">
      <c r="B62" s="166"/>
      <c r="C62" s="167"/>
      <c r="D62" s="168" t="s">
        <v>257</v>
      </c>
      <c r="E62" s="169"/>
      <c r="F62" s="169"/>
      <c r="G62" s="169"/>
      <c r="H62" s="169"/>
      <c r="I62" s="170"/>
      <c r="J62" s="171">
        <f>J98</f>
        <v>0</v>
      </c>
      <c r="K62" s="172"/>
    </row>
    <row r="63" spans="2:11" s="9" customFormat="1" ht="19.9" customHeight="1">
      <c r="B63" s="166"/>
      <c r="C63" s="167"/>
      <c r="D63" s="168" t="s">
        <v>258</v>
      </c>
      <c r="E63" s="169"/>
      <c r="F63" s="169"/>
      <c r="G63" s="169"/>
      <c r="H63" s="169"/>
      <c r="I63" s="170"/>
      <c r="J63" s="171">
        <f>J111</f>
        <v>0</v>
      </c>
      <c r="K63" s="172"/>
    </row>
    <row r="64" spans="2:11" s="9" customFormat="1" ht="19.9" customHeight="1">
      <c r="B64" s="166"/>
      <c r="C64" s="167"/>
      <c r="D64" s="168" t="s">
        <v>259</v>
      </c>
      <c r="E64" s="169"/>
      <c r="F64" s="169"/>
      <c r="G64" s="169"/>
      <c r="H64" s="169"/>
      <c r="I64" s="170"/>
      <c r="J64" s="171">
        <f>J161</f>
        <v>0</v>
      </c>
      <c r="K64" s="172"/>
    </row>
    <row r="65" spans="2:11" s="8" customFormat="1" ht="24.95" customHeight="1">
      <c r="B65" s="159"/>
      <c r="C65" s="160"/>
      <c r="D65" s="161" t="s">
        <v>260</v>
      </c>
      <c r="E65" s="162"/>
      <c r="F65" s="162"/>
      <c r="G65" s="162"/>
      <c r="H65" s="162"/>
      <c r="I65" s="163"/>
      <c r="J65" s="164">
        <f>J178</f>
        <v>0</v>
      </c>
      <c r="K65" s="165"/>
    </row>
    <row r="66" spans="2:11" s="9" customFormat="1" ht="19.9" customHeight="1">
      <c r="B66" s="166"/>
      <c r="C66" s="167"/>
      <c r="D66" s="168" t="s">
        <v>261</v>
      </c>
      <c r="E66" s="169"/>
      <c r="F66" s="169"/>
      <c r="G66" s="169"/>
      <c r="H66" s="169"/>
      <c r="I66" s="170"/>
      <c r="J66" s="171">
        <f>J179</f>
        <v>0</v>
      </c>
      <c r="K66" s="172"/>
    </row>
    <row r="67" spans="2:11" s="9" customFormat="1" ht="19.9" customHeight="1">
      <c r="B67" s="166"/>
      <c r="C67" s="167"/>
      <c r="D67" s="168" t="s">
        <v>262</v>
      </c>
      <c r="E67" s="169"/>
      <c r="F67" s="169"/>
      <c r="G67" s="169"/>
      <c r="H67" s="169"/>
      <c r="I67" s="170"/>
      <c r="J67" s="171">
        <f>J187</f>
        <v>0</v>
      </c>
      <c r="K67" s="172"/>
    </row>
    <row r="68" spans="2:11" s="9" customFormat="1" ht="19.9" customHeight="1">
      <c r="B68" s="166"/>
      <c r="C68" s="167"/>
      <c r="D68" s="168" t="s">
        <v>263</v>
      </c>
      <c r="E68" s="169"/>
      <c r="F68" s="169"/>
      <c r="G68" s="169"/>
      <c r="H68" s="169"/>
      <c r="I68" s="170"/>
      <c r="J68" s="171">
        <f>J196</f>
        <v>0</v>
      </c>
      <c r="K68" s="172"/>
    </row>
    <row r="69" spans="2:11" s="9" customFormat="1" ht="19.9" customHeight="1">
      <c r="B69" s="166"/>
      <c r="C69" s="167"/>
      <c r="D69" s="168" t="s">
        <v>264</v>
      </c>
      <c r="E69" s="169"/>
      <c r="F69" s="169"/>
      <c r="G69" s="169"/>
      <c r="H69" s="169"/>
      <c r="I69" s="170"/>
      <c r="J69" s="171">
        <f>J206</f>
        <v>0</v>
      </c>
      <c r="K69" s="172"/>
    </row>
    <row r="70" spans="2:11" s="9" customFormat="1" ht="19.9" customHeight="1">
      <c r="B70" s="166"/>
      <c r="C70" s="167"/>
      <c r="D70" s="168" t="s">
        <v>265</v>
      </c>
      <c r="E70" s="169"/>
      <c r="F70" s="169"/>
      <c r="G70" s="169"/>
      <c r="H70" s="169"/>
      <c r="I70" s="170"/>
      <c r="J70" s="171">
        <f>J209</f>
        <v>0</v>
      </c>
      <c r="K70" s="172"/>
    </row>
    <row r="71" spans="2:11" s="9" customFormat="1" ht="19.9" customHeight="1">
      <c r="B71" s="166"/>
      <c r="C71" s="167"/>
      <c r="D71" s="168" t="s">
        <v>266</v>
      </c>
      <c r="E71" s="169"/>
      <c r="F71" s="169"/>
      <c r="G71" s="169"/>
      <c r="H71" s="169"/>
      <c r="I71" s="170"/>
      <c r="J71" s="171">
        <f>J215</f>
        <v>0</v>
      </c>
      <c r="K71" s="172"/>
    </row>
    <row r="72" spans="2:11" s="9" customFormat="1" ht="19.9" customHeight="1">
      <c r="B72" s="166"/>
      <c r="C72" s="167"/>
      <c r="D72" s="168" t="s">
        <v>267</v>
      </c>
      <c r="E72" s="169"/>
      <c r="F72" s="169"/>
      <c r="G72" s="169"/>
      <c r="H72" s="169"/>
      <c r="I72" s="170"/>
      <c r="J72" s="171">
        <f>J224</f>
        <v>0</v>
      </c>
      <c r="K72" s="172"/>
    </row>
    <row r="73" spans="2:11" s="9" customFormat="1" ht="19.9" customHeight="1">
      <c r="B73" s="166"/>
      <c r="C73" s="167"/>
      <c r="D73" s="168" t="s">
        <v>268</v>
      </c>
      <c r="E73" s="169"/>
      <c r="F73" s="169"/>
      <c r="G73" s="169"/>
      <c r="H73" s="169"/>
      <c r="I73" s="170"/>
      <c r="J73" s="171">
        <f>J231</f>
        <v>0</v>
      </c>
      <c r="K73" s="172"/>
    </row>
    <row r="74" spans="2:11" s="8" customFormat="1" ht="24.95" customHeight="1">
      <c r="B74" s="159"/>
      <c r="C74" s="160"/>
      <c r="D74" s="161" t="s">
        <v>269</v>
      </c>
      <c r="E74" s="162"/>
      <c r="F74" s="162"/>
      <c r="G74" s="162"/>
      <c r="H74" s="162"/>
      <c r="I74" s="163"/>
      <c r="J74" s="164">
        <f>J239</f>
        <v>0</v>
      </c>
      <c r="K74" s="165"/>
    </row>
    <row r="75" spans="2:11" s="1" customFormat="1" ht="21.75" customHeight="1">
      <c r="B75" s="42"/>
      <c r="C75" s="43"/>
      <c r="D75" s="43"/>
      <c r="E75" s="43"/>
      <c r="F75" s="43"/>
      <c r="G75" s="43"/>
      <c r="H75" s="43"/>
      <c r="I75" s="128"/>
      <c r="J75" s="43"/>
      <c r="K75" s="46"/>
    </row>
    <row r="76" spans="2:11" s="1" customFormat="1" ht="6.95" customHeight="1">
      <c r="B76" s="57"/>
      <c r="C76" s="58"/>
      <c r="D76" s="58"/>
      <c r="E76" s="58"/>
      <c r="F76" s="58"/>
      <c r="G76" s="58"/>
      <c r="H76" s="58"/>
      <c r="I76" s="149"/>
      <c r="J76" s="58"/>
      <c r="K76" s="59"/>
    </row>
    <row r="80" spans="2:12" s="1" customFormat="1" ht="6.95" customHeight="1">
      <c r="B80" s="60"/>
      <c r="C80" s="61"/>
      <c r="D80" s="61"/>
      <c r="E80" s="61"/>
      <c r="F80" s="61"/>
      <c r="G80" s="61"/>
      <c r="H80" s="61"/>
      <c r="I80" s="152"/>
      <c r="J80" s="61"/>
      <c r="K80" s="61"/>
      <c r="L80" s="62"/>
    </row>
    <row r="81" spans="2:12" s="1" customFormat="1" ht="36.95" customHeight="1">
      <c r="B81" s="42"/>
      <c r="C81" s="63" t="s">
        <v>153</v>
      </c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4.45" customHeight="1">
      <c r="B83" s="42"/>
      <c r="C83" s="66" t="s">
        <v>18</v>
      </c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6.5" customHeight="1">
      <c r="B84" s="42"/>
      <c r="C84" s="64"/>
      <c r="D84" s="64"/>
      <c r="E84" s="411" t="str">
        <f>E7</f>
        <v>Demolice a sanace části budovy T</v>
      </c>
      <c r="F84" s="412"/>
      <c r="G84" s="412"/>
      <c r="H84" s="412"/>
      <c r="I84" s="173"/>
      <c r="J84" s="64"/>
      <c r="K84" s="64"/>
      <c r="L84" s="62"/>
    </row>
    <row r="85" spans="2:12" ht="13.5">
      <c r="B85" s="29"/>
      <c r="C85" s="66" t="s">
        <v>141</v>
      </c>
      <c r="D85" s="220"/>
      <c r="E85" s="220"/>
      <c r="F85" s="220"/>
      <c r="G85" s="220"/>
      <c r="H85" s="220"/>
      <c r="J85" s="220"/>
      <c r="K85" s="220"/>
      <c r="L85" s="221"/>
    </row>
    <row r="86" spans="2:12" s="1" customFormat="1" ht="16.5" customHeight="1">
      <c r="B86" s="42"/>
      <c r="C86" s="64"/>
      <c r="D86" s="64"/>
      <c r="E86" s="411" t="s">
        <v>253</v>
      </c>
      <c r="F86" s="413"/>
      <c r="G86" s="413"/>
      <c r="H86" s="413"/>
      <c r="I86" s="173"/>
      <c r="J86" s="64"/>
      <c r="K86" s="64"/>
      <c r="L86" s="62"/>
    </row>
    <row r="87" spans="2:12" s="1" customFormat="1" ht="14.45" customHeight="1">
      <c r="B87" s="42"/>
      <c r="C87" s="66" t="s">
        <v>254</v>
      </c>
      <c r="D87" s="64"/>
      <c r="E87" s="64"/>
      <c r="F87" s="64"/>
      <c r="G87" s="64"/>
      <c r="H87" s="64"/>
      <c r="I87" s="173"/>
      <c r="J87" s="64"/>
      <c r="K87" s="64"/>
      <c r="L87" s="62"/>
    </row>
    <row r="88" spans="2:12" s="1" customFormat="1" ht="17.25" customHeight="1">
      <c r="B88" s="42"/>
      <c r="C88" s="64"/>
      <c r="D88" s="64"/>
      <c r="E88" s="381" t="str">
        <f>E11</f>
        <v>001 - Bourací práce</v>
      </c>
      <c r="F88" s="413"/>
      <c r="G88" s="413"/>
      <c r="H88" s="413"/>
      <c r="I88" s="173"/>
      <c r="J88" s="64"/>
      <c r="K88" s="64"/>
      <c r="L88" s="62"/>
    </row>
    <row r="89" spans="2:12" s="1" customFormat="1" ht="6.95" customHeight="1">
      <c r="B89" s="42"/>
      <c r="C89" s="64"/>
      <c r="D89" s="64"/>
      <c r="E89" s="64"/>
      <c r="F89" s="64"/>
      <c r="G89" s="64"/>
      <c r="H89" s="64"/>
      <c r="I89" s="173"/>
      <c r="J89" s="64"/>
      <c r="K89" s="64"/>
      <c r="L89" s="62"/>
    </row>
    <row r="90" spans="2:12" s="1" customFormat="1" ht="18" customHeight="1">
      <c r="B90" s="42"/>
      <c r="C90" s="66" t="s">
        <v>26</v>
      </c>
      <c r="D90" s="64"/>
      <c r="E90" s="64"/>
      <c r="F90" s="174" t="str">
        <f>F14</f>
        <v>Ústí nad Labem</v>
      </c>
      <c r="G90" s="64"/>
      <c r="H90" s="64"/>
      <c r="I90" s="175" t="s">
        <v>28</v>
      </c>
      <c r="J90" s="74" t="str">
        <f>IF(J14="","",J14)</f>
        <v>6. 11. 2018</v>
      </c>
      <c r="K90" s="64"/>
      <c r="L90" s="62"/>
    </row>
    <row r="91" spans="2:12" s="1" customFormat="1" ht="6.95" customHeight="1">
      <c r="B91" s="42"/>
      <c r="C91" s="64"/>
      <c r="D91" s="64"/>
      <c r="E91" s="64"/>
      <c r="F91" s="64"/>
      <c r="G91" s="64"/>
      <c r="H91" s="64"/>
      <c r="I91" s="173"/>
      <c r="J91" s="64"/>
      <c r="K91" s="64"/>
      <c r="L91" s="62"/>
    </row>
    <row r="92" spans="2:12" s="1" customFormat="1" ht="13.5">
      <c r="B92" s="42"/>
      <c r="C92" s="66" t="s">
        <v>32</v>
      </c>
      <c r="D92" s="64"/>
      <c r="E92" s="64"/>
      <c r="F92" s="174" t="str">
        <f>E17</f>
        <v>Univerzita Jana Evangelisty Purkyně v Ústí n Labem</v>
      </c>
      <c r="G92" s="64"/>
      <c r="H92" s="64"/>
      <c r="I92" s="175" t="s">
        <v>40</v>
      </c>
      <c r="J92" s="174" t="str">
        <f>E23</f>
        <v>Correct BC, s.r.o.</v>
      </c>
      <c r="K92" s="64"/>
      <c r="L92" s="62"/>
    </row>
    <row r="93" spans="2:12" s="1" customFormat="1" ht="14.45" customHeight="1">
      <c r="B93" s="42"/>
      <c r="C93" s="66" t="s">
        <v>38</v>
      </c>
      <c r="D93" s="64"/>
      <c r="E93" s="64"/>
      <c r="F93" s="174" t="str">
        <f>IF(E20="","",E20)</f>
        <v/>
      </c>
      <c r="G93" s="64"/>
      <c r="H93" s="64"/>
      <c r="I93" s="173"/>
      <c r="J93" s="64"/>
      <c r="K93" s="64"/>
      <c r="L93" s="62"/>
    </row>
    <row r="94" spans="2:12" s="1" customFormat="1" ht="10.35" customHeight="1">
      <c r="B94" s="42"/>
      <c r="C94" s="64"/>
      <c r="D94" s="64"/>
      <c r="E94" s="64"/>
      <c r="F94" s="64"/>
      <c r="G94" s="64"/>
      <c r="H94" s="64"/>
      <c r="I94" s="173"/>
      <c r="J94" s="64"/>
      <c r="K94" s="64"/>
      <c r="L94" s="62"/>
    </row>
    <row r="95" spans="2:20" s="10" customFormat="1" ht="29.25" customHeight="1">
      <c r="B95" s="176"/>
      <c r="C95" s="177" t="s">
        <v>154</v>
      </c>
      <c r="D95" s="178" t="s">
        <v>66</v>
      </c>
      <c r="E95" s="178" t="s">
        <v>62</v>
      </c>
      <c r="F95" s="178" t="s">
        <v>155</v>
      </c>
      <c r="G95" s="178" t="s">
        <v>156</v>
      </c>
      <c r="H95" s="178" t="s">
        <v>157</v>
      </c>
      <c r="I95" s="179" t="s">
        <v>158</v>
      </c>
      <c r="J95" s="178" t="s">
        <v>145</v>
      </c>
      <c r="K95" s="180" t="s">
        <v>159</v>
      </c>
      <c r="L95" s="181"/>
      <c r="M95" s="82" t="s">
        <v>160</v>
      </c>
      <c r="N95" s="83" t="s">
        <v>51</v>
      </c>
      <c r="O95" s="83" t="s">
        <v>161</v>
      </c>
      <c r="P95" s="83" t="s">
        <v>162</v>
      </c>
      <c r="Q95" s="83" t="s">
        <v>163</v>
      </c>
      <c r="R95" s="83" t="s">
        <v>164</v>
      </c>
      <c r="S95" s="83" t="s">
        <v>165</v>
      </c>
      <c r="T95" s="84" t="s">
        <v>166</v>
      </c>
    </row>
    <row r="96" spans="2:63" s="1" customFormat="1" ht="29.25" customHeight="1">
      <c r="B96" s="42"/>
      <c r="C96" s="88" t="s">
        <v>146</v>
      </c>
      <c r="D96" s="64"/>
      <c r="E96" s="64"/>
      <c r="F96" s="64"/>
      <c r="G96" s="64"/>
      <c r="H96" s="64"/>
      <c r="I96" s="173"/>
      <c r="J96" s="182">
        <f>BK96</f>
        <v>0</v>
      </c>
      <c r="K96" s="64"/>
      <c r="L96" s="62"/>
      <c r="M96" s="85"/>
      <c r="N96" s="86"/>
      <c r="O96" s="86"/>
      <c r="P96" s="183">
        <f>P97+P178+P239</f>
        <v>0</v>
      </c>
      <c r="Q96" s="86"/>
      <c r="R96" s="183">
        <f>R97+R178+R239</f>
        <v>0</v>
      </c>
      <c r="S96" s="86"/>
      <c r="T96" s="184">
        <f>T97+T178+T239</f>
        <v>187.70558395</v>
      </c>
      <c r="AT96" s="25" t="s">
        <v>80</v>
      </c>
      <c r="AU96" s="25" t="s">
        <v>147</v>
      </c>
      <c r="BK96" s="185">
        <f>BK97+BK178+BK239</f>
        <v>0</v>
      </c>
    </row>
    <row r="97" spans="2:63" s="11" customFormat="1" ht="37.35" customHeight="1">
      <c r="B97" s="186"/>
      <c r="C97" s="187"/>
      <c r="D97" s="188" t="s">
        <v>80</v>
      </c>
      <c r="E97" s="189" t="s">
        <v>270</v>
      </c>
      <c r="F97" s="189" t="s">
        <v>271</v>
      </c>
      <c r="G97" s="187"/>
      <c r="H97" s="187"/>
      <c r="I97" s="190"/>
      <c r="J97" s="191">
        <f>BK97</f>
        <v>0</v>
      </c>
      <c r="K97" s="187"/>
      <c r="L97" s="192"/>
      <c r="M97" s="193"/>
      <c r="N97" s="194"/>
      <c r="O97" s="194"/>
      <c r="P97" s="195">
        <f>P98+P111+P161</f>
        <v>0</v>
      </c>
      <c r="Q97" s="194"/>
      <c r="R97" s="195">
        <f>R98+R111+R161</f>
        <v>0</v>
      </c>
      <c r="S97" s="194"/>
      <c r="T97" s="196">
        <f>T98+T111+T161</f>
        <v>178.964301</v>
      </c>
      <c r="AR97" s="197" t="s">
        <v>25</v>
      </c>
      <c r="AT97" s="198" t="s">
        <v>80</v>
      </c>
      <c r="AU97" s="198" t="s">
        <v>81</v>
      </c>
      <c r="AY97" s="197" t="s">
        <v>169</v>
      </c>
      <c r="BK97" s="199">
        <f>BK98+BK111+BK161</f>
        <v>0</v>
      </c>
    </row>
    <row r="98" spans="2:63" s="11" customFormat="1" ht="19.9" customHeight="1">
      <c r="B98" s="186"/>
      <c r="C98" s="187"/>
      <c r="D98" s="188" t="s">
        <v>80</v>
      </c>
      <c r="E98" s="200" t="s">
        <v>25</v>
      </c>
      <c r="F98" s="200" t="s">
        <v>272</v>
      </c>
      <c r="G98" s="187"/>
      <c r="H98" s="187"/>
      <c r="I98" s="190"/>
      <c r="J98" s="201">
        <f>BK98</f>
        <v>0</v>
      </c>
      <c r="K98" s="187"/>
      <c r="L98" s="192"/>
      <c r="M98" s="193"/>
      <c r="N98" s="194"/>
      <c r="O98" s="194"/>
      <c r="P98" s="195">
        <f>SUM(P99:P110)</f>
        <v>0</v>
      </c>
      <c r="Q98" s="194"/>
      <c r="R98" s="195">
        <f>SUM(R99:R110)</f>
        <v>0</v>
      </c>
      <c r="S98" s="194"/>
      <c r="T98" s="196">
        <f>SUM(T99:T110)</f>
        <v>78.2407</v>
      </c>
      <c r="AR98" s="197" t="s">
        <v>25</v>
      </c>
      <c r="AT98" s="198" t="s">
        <v>80</v>
      </c>
      <c r="AU98" s="198" t="s">
        <v>25</v>
      </c>
      <c r="AY98" s="197" t="s">
        <v>169</v>
      </c>
      <c r="BK98" s="199">
        <f>SUM(BK99:BK110)</f>
        <v>0</v>
      </c>
    </row>
    <row r="99" spans="2:65" s="1" customFormat="1" ht="51" customHeight="1">
      <c r="B99" s="42"/>
      <c r="C99" s="202" t="s">
        <v>25</v>
      </c>
      <c r="D99" s="202" t="s">
        <v>172</v>
      </c>
      <c r="E99" s="203" t="s">
        <v>273</v>
      </c>
      <c r="F99" s="204" t="s">
        <v>274</v>
      </c>
      <c r="G99" s="205" t="s">
        <v>196</v>
      </c>
      <c r="H99" s="206">
        <v>80.084</v>
      </c>
      <c r="I99" s="207"/>
      <c r="J99" s="208">
        <f>ROUND(I99*H99,2)</f>
        <v>0</v>
      </c>
      <c r="K99" s="204" t="s">
        <v>183</v>
      </c>
      <c r="L99" s="62"/>
      <c r="M99" s="209" t="s">
        <v>24</v>
      </c>
      <c r="N99" s="210" t="s">
        <v>52</v>
      </c>
      <c r="O99" s="43"/>
      <c r="P99" s="211">
        <f>O99*H99</f>
        <v>0</v>
      </c>
      <c r="Q99" s="211">
        <v>0</v>
      </c>
      <c r="R99" s="211">
        <f>Q99*H99</f>
        <v>0</v>
      </c>
      <c r="S99" s="211">
        <v>0.3</v>
      </c>
      <c r="T99" s="212">
        <f>S99*H99</f>
        <v>24.0252</v>
      </c>
      <c r="AR99" s="25" t="s">
        <v>193</v>
      </c>
      <c r="AT99" s="25" t="s">
        <v>172</v>
      </c>
      <c r="AU99" s="25" t="s">
        <v>91</v>
      </c>
      <c r="AY99" s="25" t="s">
        <v>169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25</v>
      </c>
      <c r="BK99" s="213">
        <f>ROUND(I99*H99,2)</f>
        <v>0</v>
      </c>
      <c r="BL99" s="25" t="s">
        <v>193</v>
      </c>
      <c r="BM99" s="25" t="s">
        <v>275</v>
      </c>
    </row>
    <row r="100" spans="2:51" s="12" customFormat="1" ht="13.5">
      <c r="B100" s="222"/>
      <c r="C100" s="223"/>
      <c r="D100" s="214" t="s">
        <v>276</v>
      </c>
      <c r="E100" s="224" t="s">
        <v>24</v>
      </c>
      <c r="F100" s="225" t="s">
        <v>277</v>
      </c>
      <c r="G100" s="223"/>
      <c r="H100" s="226">
        <v>51.516</v>
      </c>
      <c r="I100" s="227"/>
      <c r="J100" s="223"/>
      <c r="K100" s="223"/>
      <c r="L100" s="228"/>
      <c r="M100" s="229"/>
      <c r="N100" s="230"/>
      <c r="O100" s="230"/>
      <c r="P100" s="230"/>
      <c r="Q100" s="230"/>
      <c r="R100" s="230"/>
      <c r="S100" s="230"/>
      <c r="T100" s="231"/>
      <c r="AT100" s="232" t="s">
        <v>276</v>
      </c>
      <c r="AU100" s="232" t="s">
        <v>91</v>
      </c>
      <c r="AV100" s="12" t="s">
        <v>91</v>
      </c>
      <c r="AW100" s="12" t="s">
        <v>44</v>
      </c>
      <c r="AX100" s="12" t="s">
        <v>81</v>
      </c>
      <c r="AY100" s="232" t="s">
        <v>169</v>
      </c>
    </row>
    <row r="101" spans="2:51" s="12" customFormat="1" ht="13.5">
      <c r="B101" s="222"/>
      <c r="C101" s="223"/>
      <c r="D101" s="214" t="s">
        <v>276</v>
      </c>
      <c r="E101" s="224" t="s">
        <v>24</v>
      </c>
      <c r="F101" s="225" t="s">
        <v>278</v>
      </c>
      <c r="G101" s="223"/>
      <c r="H101" s="226">
        <v>14.788</v>
      </c>
      <c r="I101" s="227"/>
      <c r="J101" s="223"/>
      <c r="K101" s="223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276</v>
      </c>
      <c r="AU101" s="232" t="s">
        <v>91</v>
      </c>
      <c r="AV101" s="12" t="s">
        <v>91</v>
      </c>
      <c r="AW101" s="12" t="s">
        <v>44</v>
      </c>
      <c r="AX101" s="12" t="s">
        <v>81</v>
      </c>
      <c r="AY101" s="232" t="s">
        <v>169</v>
      </c>
    </row>
    <row r="102" spans="2:51" s="12" customFormat="1" ht="13.5">
      <c r="B102" s="222"/>
      <c r="C102" s="223"/>
      <c r="D102" s="214" t="s">
        <v>276</v>
      </c>
      <c r="E102" s="224" t="s">
        <v>24</v>
      </c>
      <c r="F102" s="225" t="s">
        <v>279</v>
      </c>
      <c r="G102" s="223"/>
      <c r="H102" s="226">
        <v>13.78</v>
      </c>
      <c r="I102" s="227"/>
      <c r="J102" s="223"/>
      <c r="K102" s="223"/>
      <c r="L102" s="228"/>
      <c r="M102" s="229"/>
      <c r="N102" s="230"/>
      <c r="O102" s="230"/>
      <c r="P102" s="230"/>
      <c r="Q102" s="230"/>
      <c r="R102" s="230"/>
      <c r="S102" s="230"/>
      <c r="T102" s="231"/>
      <c r="AT102" s="232" t="s">
        <v>276</v>
      </c>
      <c r="AU102" s="232" t="s">
        <v>91</v>
      </c>
      <c r="AV102" s="12" t="s">
        <v>91</v>
      </c>
      <c r="AW102" s="12" t="s">
        <v>44</v>
      </c>
      <c r="AX102" s="12" t="s">
        <v>81</v>
      </c>
      <c r="AY102" s="232" t="s">
        <v>169</v>
      </c>
    </row>
    <row r="103" spans="2:51" s="13" customFormat="1" ht="13.5">
      <c r="B103" s="233"/>
      <c r="C103" s="234"/>
      <c r="D103" s="214" t="s">
        <v>276</v>
      </c>
      <c r="E103" s="235" t="s">
        <v>24</v>
      </c>
      <c r="F103" s="236" t="s">
        <v>280</v>
      </c>
      <c r="G103" s="234"/>
      <c r="H103" s="237">
        <v>80.084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276</v>
      </c>
      <c r="AU103" s="243" t="s">
        <v>91</v>
      </c>
      <c r="AV103" s="13" t="s">
        <v>193</v>
      </c>
      <c r="AW103" s="13" t="s">
        <v>44</v>
      </c>
      <c r="AX103" s="13" t="s">
        <v>25</v>
      </c>
      <c r="AY103" s="243" t="s">
        <v>169</v>
      </c>
    </row>
    <row r="104" spans="2:65" s="1" customFormat="1" ht="38.25" customHeight="1">
      <c r="B104" s="42"/>
      <c r="C104" s="202" t="s">
        <v>91</v>
      </c>
      <c r="D104" s="202" t="s">
        <v>172</v>
      </c>
      <c r="E104" s="203" t="s">
        <v>281</v>
      </c>
      <c r="F104" s="204" t="s">
        <v>282</v>
      </c>
      <c r="G104" s="205" t="s">
        <v>196</v>
      </c>
      <c r="H104" s="206">
        <v>80.084</v>
      </c>
      <c r="I104" s="207"/>
      <c r="J104" s="208">
        <f>ROUND(I104*H104,2)</f>
        <v>0</v>
      </c>
      <c r="K104" s="204" t="s">
        <v>183</v>
      </c>
      <c r="L104" s="62"/>
      <c r="M104" s="209" t="s">
        <v>24</v>
      </c>
      <c r="N104" s="210" t="s">
        <v>52</v>
      </c>
      <c r="O104" s="43"/>
      <c r="P104" s="211">
        <f>O104*H104</f>
        <v>0</v>
      </c>
      <c r="Q104" s="211">
        <v>0</v>
      </c>
      <c r="R104" s="211">
        <f>Q104*H104</f>
        <v>0</v>
      </c>
      <c r="S104" s="211">
        <v>0.625</v>
      </c>
      <c r="T104" s="212">
        <f>S104*H104</f>
        <v>50.0525</v>
      </c>
      <c r="AR104" s="25" t="s">
        <v>193</v>
      </c>
      <c r="AT104" s="25" t="s">
        <v>172</v>
      </c>
      <c r="AU104" s="25" t="s">
        <v>91</v>
      </c>
      <c r="AY104" s="25" t="s">
        <v>169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25</v>
      </c>
      <c r="BK104" s="213">
        <f>ROUND(I104*H104,2)</f>
        <v>0</v>
      </c>
      <c r="BL104" s="25" t="s">
        <v>193</v>
      </c>
      <c r="BM104" s="25" t="s">
        <v>283</v>
      </c>
    </row>
    <row r="105" spans="2:51" s="12" customFormat="1" ht="13.5">
      <c r="B105" s="222"/>
      <c r="C105" s="223"/>
      <c r="D105" s="214" t="s">
        <v>276</v>
      </c>
      <c r="E105" s="224" t="s">
        <v>24</v>
      </c>
      <c r="F105" s="225" t="s">
        <v>277</v>
      </c>
      <c r="G105" s="223"/>
      <c r="H105" s="226">
        <v>51.516</v>
      </c>
      <c r="I105" s="227"/>
      <c r="J105" s="223"/>
      <c r="K105" s="223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276</v>
      </c>
      <c r="AU105" s="232" t="s">
        <v>91</v>
      </c>
      <c r="AV105" s="12" t="s">
        <v>91</v>
      </c>
      <c r="AW105" s="12" t="s">
        <v>44</v>
      </c>
      <c r="AX105" s="12" t="s">
        <v>81</v>
      </c>
      <c r="AY105" s="232" t="s">
        <v>169</v>
      </c>
    </row>
    <row r="106" spans="2:51" s="12" customFormat="1" ht="13.5">
      <c r="B106" s="222"/>
      <c r="C106" s="223"/>
      <c r="D106" s="214" t="s">
        <v>276</v>
      </c>
      <c r="E106" s="224" t="s">
        <v>24</v>
      </c>
      <c r="F106" s="225" t="s">
        <v>278</v>
      </c>
      <c r="G106" s="223"/>
      <c r="H106" s="226">
        <v>14.788</v>
      </c>
      <c r="I106" s="227"/>
      <c r="J106" s="223"/>
      <c r="K106" s="223"/>
      <c r="L106" s="228"/>
      <c r="M106" s="229"/>
      <c r="N106" s="230"/>
      <c r="O106" s="230"/>
      <c r="P106" s="230"/>
      <c r="Q106" s="230"/>
      <c r="R106" s="230"/>
      <c r="S106" s="230"/>
      <c r="T106" s="231"/>
      <c r="AT106" s="232" t="s">
        <v>276</v>
      </c>
      <c r="AU106" s="232" t="s">
        <v>91</v>
      </c>
      <c r="AV106" s="12" t="s">
        <v>91</v>
      </c>
      <c r="AW106" s="12" t="s">
        <v>44</v>
      </c>
      <c r="AX106" s="12" t="s">
        <v>81</v>
      </c>
      <c r="AY106" s="232" t="s">
        <v>169</v>
      </c>
    </row>
    <row r="107" spans="2:51" s="12" customFormat="1" ht="13.5">
      <c r="B107" s="222"/>
      <c r="C107" s="223"/>
      <c r="D107" s="214" t="s">
        <v>276</v>
      </c>
      <c r="E107" s="224" t="s">
        <v>24</v>
      </c>
      <c r="F107" s="225" t="s">
        <v>279</v>
      </c>
      <c r="G107" s="223"/>
      <c r="H107" s="226">
        <v>13.78</v>
      </c>
      <c r="I107" s="227"/>
      <c r="J107" s="223"/>
      <c r="K107" s="223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276</v>
      </c>
      <c r="AU107" s="232" t="s">
        <v>91</v>
      </c>
      <c r="AV107" s="12" t="s">
        <v>91</v>
      </c>
      <c r="AW107" s="12" t="s">
        <v>44</v>
      </c>
      <c r="AX107" s="12" t="s">
        <v>81</v>
      </c>
      <c r="AY107" s="232" t="s">
        <v>169</v>
      </c>
    </row>
    <row r="108" spans="2:51" s="13" customFormat="1" ht="13.5">
      <c r="B108" s="233"/>
      <c r="C108" s="234"/>
      <c r="D108" s="214" t="s">
        <v>276</v>
      </c>
      <c r="E108" s="235" t="s">
        <v>24</v>
      </c>
      <c r="F108" s="236" t="s">
        <v>280</v>
      </c>
      <c r="G108" s="234"/>
      <c r="H108" s="237">
        <v>80.084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276</v>
      </c>
      <c r="AU108" s="243" t="s">
        <v>91</v>
      </c>
      <c r="AV108" s="13" t="s">
        <v>193</v>
      </c>
      <c r="AW108" s="13" t="s">
        <v>44</v>
      </c>
      <c r="AX108" s="13" t="s">
        <v>25</v>
      </c>
      <c r="AY108" s="243" t="s">
        <v>169</v>
      </c>
    </row>
    <row r="109" spans="2:65" s="1" customFormat="1" ht="38.25" customHeight="1">
      <c r="B109" s="42"/>
      <c r="C109" s="202" t="s">
        <v>103</v>
      </c>
      <c r="D109" s="202" t="s">
        <v>172</v>
      </c>
      <c r="E109" s="203" t="s">
        <v>284</v>
      </c>
      <c r="F109" s="204" t="s">
        <v>285</v>
      </c>
      <c r="G109" s="205" t="s">
        <v>219</v>
      </c>
      <c r="H109" s="206">
        <v>18.1</v>
      </c>
      <c r="I109" s="207"/>
      <c r="J109" s="208">
        <f>ROUND(I109*H109,2)</f>
        <v>0</v>
      </c>
      <c r="K109" s="204" t="s">
        <v>183</v>
      </c>
      <c r="L109" s="62"/>
      <c r="M109" s="209" t="s">
        <v>24</v>
      </c>
      <c r="N109" s="210" t="s">
        <v>52</v>
      </c>
      <c r="O109" s="43"/>
      <c r="P109" s="211">
        <f>O109*H109</f>
        <v>0</v>
      </c>
      <c r="Q109" s="211">
        <v>0</v>
      </c>
      <c r="R109" s="211">
        <f>Q109*H109</f>
        <v>0</v>
      </c>
      <c r="S109" s="211">
        <v>0.23</v>
      </c>
      <c r="T109" s="212">
        <f>S109*H109</f>
        <v>4.163</v>
      </c>
      <c r="AR109" s="25" t="s">
        <v>193</v>
      </c>
      <c r="AT109" s="25" t="s">
        <v>172</v>
      </c>
      <c r="AU109" s="25" t="s">
        <v>91</v>
      </c>
      <c r="AY109" s="25" t="s">
        <v>169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25</v>
      </c>
      <c r="BK109" s="213">
        <f>ROUND(I109*H109,2)</f>
        <v>0</v>
      </c>
      <c r="BL109" s="25" t="s">
        <v>193</v>
      </c>
      <c r="BM109" s="25" t="s">
        <v>286</v>
      </c>
    </row>
    <row r="110" spans="2:51" s="12" customFormat="1" ht="13.5">
      <c r="B110" s="222"/>
      <c r="C110" s="223"/>
      <c r="D110" s="214" t="s">
        <v>276</v>
      </c>
      <c r="E110" s="224" t="s">
        <v>24</v>
      </c>
      <c r="F110" s="225" t="s">
        <v>287</v>
      </c>
      <c r="G110" s="223"/>
      <c r="H110" s="226">
        <v>18.1</v>
      </c>
      <c r="I110" s="227"/>
      <c r="J110" s="223"/>
      <c r="K110" s="223"/>
      <c r="L110" s="228"/>
      <c r="M110" s="229"/>
      <c r="N110" s="230"/>
      <c r="O110" s="230"/>
      <c r="P110" s="230"/>
      <c r="Q110" s="230"/>
      <c r="R110" s="230"/>
      <c r="S110" s="230"/>
      <c r="T110" s="231"/>
      <c r="AT110" s="232" t="s">
        <v>276</v>
      </c>
      <c r="AU110" s="232" t="s">
        <v>91</v>
      </c>
      <c r="AV110" s="12" t="s">
        <v>91</v>
      </c>
      <c r="AW110" s="12" t="s">
        <v>44</v>
      </c>
      <c r="AX110" s="12" t="s">
        <v>25</v>
      </c>
      <c r="AY110" s="232" t="s">
        <v>169</v>
      </c>
    </row>
    <row r="111" spans="2:63" s="11" customFormat="1" ht="29.85" customHeight="1">
      <c r="B111" s="186"/>
      <c r="C111" s="187"/>
      <c r="D111" s="188" t="s">
        <v>80</v>
      </c>
      <c r="E111" s="200" t="s">
        <v>216</v>
      </c>
      <c r="F111" s="200" t="s">
        <v>288</v>
      </c>
      <c r="G111" s="187"/>
      <c r="H111" s="187"/>
      <c r="I111" s="190"/>
      <c r="J111" s="201">
        <f>BK111</f>
        <v>0</v>
      </c>
      <c r="K111" s="187"/>
      <c r="L111" s="192"/>
      <c r="M111" s="193"/>
      <c r="N111" s="194"/>
      <c r="O111" s="194"/>
      <c r="P111" s="195">
        <f>SUM(P112:P160)</f>
        <v>0</v>
      </c>
      <c r="Q111" s="194"/>
      <c r="R111" s="195">
        <f>SUM(R112:R160)</f>
        <v>0</v>
      </c>
      <c r="S111" s="194"/>
      <c r="T111" s="196">
        <f>SUM(T112:T160)</f>
        <v>100.723601</v>
      </c>
      <c r="AR111" s="197" t="s">
        <v>25</v>
      </c>
      <c r="AT111" s="198" t="s">
        <v>80</v>
      </c>
      <c r="AU111" s="198" t="s">
        <v>25</v>
      </c>
      <c r="AY111" s="197" t="s">
        <v>169</v>
      </c>
      <c r="BK111" s="199">
        <f>SUM(BK112:BK160)</f>
        <v>0</v>
      </c>
    </row>
    <row r="112" spans="2:65" s="1" customFormat="1" ht="16.5" customHeight="1">
      <c r="B112" s="42"/>
      <c r="C112" s="202" t="s">
        <v>193</v>
      </c>
      <c r="D112" s="202" t="s">
        <v>172</v>
      </c>
      <c r="E112" s="203" t="s">
        <v>289</v>
      </c>
      <c r="F112" s="204" t="s">
        <v>290</v>
      </c>
      <c r="G112" s="205" t="s">
        <v>291</v>
      </c>
      <c r="H112" s="206">
        <v>7.2</v>
      </c>
      <c r="I112" s="207"/>
      <c r="J112" s="208">
        <f>ROUND(I112*H112,2)</f>
        <v>0</v>
      </c>
      <c r="K112" s="204" t="s">
        <v>183</v>
      </c>
      <c r="L112" s="62"/>
      <c r="M112" s="209" t="s">
        <v>24</v>
      </c>
      <c r="N112" s="210" t="s">
        <v>52</v>
      </c>
      <c r="O112" s="43"/>
      <c r="P112" s="211">
        <f>O112*H112</f>
        <v>0</v>
      </c>
      <c r="Q112" s="211">
        <v>0</v>
      </c>
      <c r="R112" s="211">
        <f>Q112*H112</f>
        <v>0</v>
      </c>
      <c r="S112" s="211">
        <v>2</v>
      </c>
      <c r="T112" s="212">
        <f>S112*H112</f>
        <v>14.4</v>
      </c>
      <c r="AR112" s="25" t="s">
        <v>193</v>
      </c>
      <c r="AT112" s="25" t="s">
        <v>172</v>
      </c>
      <c r="AU112" s="25" t="s">
        <v>91</v>
      </c>
      <c r="AY112" s="25" t="s">
        <v>169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25</v>
      </c>
      <c r="BK112" s="213">
        <f>ROUND(I112*H112,2)</f>
        <v>0</v>
      </c>
      <c r="BL112" s="25" t="s">
        <v>193</v>
      </c>
      <c r="BM112" s="25" t="s">
        <v>292</v>
      </c>
    </row>
    <row r="113" spans="2:51" s="12" customFormat="1" ht="13.5">
      <c r="B113" s="222"/>
      <c r="C113" s="223"/>
      <c r="D113" s="214" t="s">
        <v>276</v>
      </c>
      <c r="E113" s="224" t="s">
        <v>24</v>
      </c>
      <c r="F113" s="225" t="s">
        <v>293</v>
      </c>
      <c r="G113" s="223"/>
      <c r="H113" s="226">
        <v>3.973</v>
      </c>
      <c r="I113" s="227"/>
      <c r="J113" s="223"/>
      <c r="K113" s="223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276</v>
      </c>
      <c r="AU113" s="232" t="s">
        <v>91</v>
      </c>
      <c r="AV113" s="12" t="s">
        <v>91</v>
      </c>
      <c r="AW113" s="12" t="s">
        <v>44</v>
      </c>
      <c r="AX113" s="12" t="s">
        <v>81</v>
      </c>
      <c r="AY113" s="232" t="s">
        <v>169</v>
      </c>
    </row>
    <row r="114" spans="2:51" s="12" customFormat="1" ht="13.5">
      <c r="B114" s="222"/>
      <c r="C114" s="223"/>
      <c r="D114" s="214" t="s">
        <v>276</v>
      </c>
      <c r="E114" s="224" t="s">
        <v>24</v>
      </c>
      <c r="F114" s="225" t="s">
        <v>294</v>
      </c>
      <c r="G114" s="223"/>
      <c r="H114" s="226">
        <v>3.227</v>
      </c>
      <c r="I114" s="227"/>
      <c r="J114" s="223"/>
      <c r="K114" s="223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276</v>
      </c>
      <c r="AU114" s="232" t="s">
        <v>91</v>
      </c>
      <c r="AV114" s="12" t="s">
        <v>91</v>
      </c>
      <c r="AW114" s="12" t="s">
        <v>44</v>
      </c>
      <c r="AX114" s="12" t="s">
        <v>81</v>
      </c>
      <c r="AY114" s="232" t="s">
        <v>169</v>
      </c>
    </row>
    <row r="115" spans="2:51" s="13" customFormat="1" ht="13.5">
      <c r="B115" s="233"/>
      <c r="C115" s="234"/>
      <c r="D115" s="214" t="s">
        <v>276</v>
      </c>
      <c r="E115" s="235" t="s">
        <v>24</v>
      </c>
      <c r="F115" s="236" t="s">
        <v>280</v>
      </c>
      <c r="G115" s="234"/>
      <c r="H115" s="237">
        <v>7.2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276</v>
      </c>
      <c r="AU115" s="243" t="s">
        <v>91</v>
      </c>
      <c r="AV115" s="13" t="s">
        <v>193</v>
      </c>
      <c r="AW115" s="13" t="s">
        <v>44</v>
      </c>
      <c r="AX115" s="13" t="s">
        <v>25</v>
      </c>
      <c r="AY115" s="243" t="s">
        <v>169</v>
      </c>
    </row>
    <row r="116" spans="2:65" s="1" customFormat="1" ht="25.5" customHeight="1">
      <c r="B116" s="42"/>
      <c r="C116" s="202" t="s">
        <v>168</v>
      </c>
      <c r="D116" s="202" t="s">
        <v>172</v>
      </c>
      <c r="E116" s="203" t="s">
        <v>295</v>
      </c>
      <c r="F116" s="204" t="s">
        <v>296</v>
      </c>
      <c r="G116" s="205" t="s">
        <v>196</v>
      </c>
      <c r="H116" s="206">
        <v>69.488</v>
      </c>
      <c r="I116" s="207"/>
      <c r="J116" s="208">
        <f>ROUND(I116*H116,2)</f>
        <v>0</v>
      </c>
      <c r="K116" s="204" t="s">
        <v>183</v>
      </c>
      <c r="L116" s="62"/>
      <c r="M116" s="209" t="s">
        <v>24</v>
      </c>
      <c r="N116" s="210" t="s">
        <v>52</v>
      </c>
      <c r="O116" s="43"/>
      <c r="P116" s="211">
        <f>O116*H116</f>
        <v>0</v>
      </c>
      <c r="Q116" s="211">
        <v>0</v>
      </c>
      <c r="R116" s="211">
        <f>Q116*H116</f>
        <v>0</v>
      </c>
      <c r="S116" s="211">
        <v>0.131</v>
      </c>
      <c r="T116" s="212">
        <f>S116*H116</f>
        <v>9.102928</v>
      </c>
      <c r="AR116" s="25" t="s">
        <v>193</v>
      </c>
      <c r="AT116" s="25" t="s">
        <v>172</v>
      </c>
      <c r="AU116" s="25" t="s">
        <v>91</v>
      </c>
      <c r="AY116" s="25" t="s">
        <v>169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5" t="s">
        <v>25</v>
      </c>
      <c r="BK116" s="213">
        <f>ROUND(I116*H116,2)</f>
        <v>0</v>
      </c>
      <c r="BL116" s="25" t="s">
        <v>193</v>
      </c>
      <c r="BM116" s="25" t="s">
        <v>297</v>
      </c>
    </row>
    <row r="117" spans="2:51" s="12" customFormat="1" ht="13.5">
      <c r="B117" s="222"/>
      <c r="C117" s="223"/>
      <c r="D117" s="214" t="s">
        <v>276</v>
      </c>
      <c r="E117" s="224" t="s">
        <v>24</v>
      </c>
      <c r="F117" s="225" t="s">
        <v>298</v>
      </c>
      <c r="G117" s="223"/>
      <c r="H117" s="226">
        <v>4.1</v>
      </c>
      <c r="I117" s="227"/>
      <c r="J117" s="223"/>
      <c r="K117" s="223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276</v>
      </c>
      <c r="AU117" s="232" t="s">
        <v>91</v>
      </c>
      <c r="AV117" s="12" t="s">
        <v>91</v>
      </c>
      <c r="AW117" s="12" t="s">
        <v>44</v>
      </c>
      <c r="AX117" s="12" t="s">
        <v>81</v>
      </c>
      <c r="AY117" s="232" t="s">
        <v>169</v>
      </c>
    </row>
    <row r="118" spans="2:51" s="12" customFormat="1" ht="13.5">
      <c r="B118" s="222"/>
      <c r="C118" s="223"/>
      <c r="D118" s="214" t="s">
        <v>276</v>
      </c>
      <c r="E118" s="224" t="s">
        <v>24</v>
      </c>
      <c r="F118" s="225" t="s">
        <v>299</v>
      </c>
      <c r="G118" s="223"/>
      <c r="H118" s="226">
        <v>8.72</v>
      </c>
      <c r="I118" s="227"/>
      <c r="J118" s="223"/>
      <c r="K118" s="223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276</v>
      </c>
      <c r="AU118" s="232" t="s">
        <v>91</v>
      </c>
      <c r="AV118" s="12" t="s">
        <v>91</v>
      </c>
      <c r="AW118" s="12" t="s">
        <v>44</v>
      </c>
      <c r="AX118" s="12" t="s">
        <v>81</v>
      </c>
      <c r="AY118" s="232" t="s">
        <v>169</v>
      </c>
    </row>
    <row r="119" spans="2:51" s="12" customFormat="1" ht="13.5">
      <c r="B119" s="222"/>
      <c r="C119" s="223"/>
      <c r="D119" s="214" t="s">
        <v>276</v>
      </c>
      <c r="E119" s="224" t="s">
        <v>24</v>
      </c>
      <c r="F119" s="225" t="s">
        <v>300</v>
      </c>
      <c r="G119" s="223"/>
      <c r="H119" s="226">
        <v>54.628</v>
      </c>
      <c r="I119" s="227"/>
      <c r="J119" s="223"/>
      <c r="K119" s="223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276</v>
      </c>
      <c r="AU119" s="232" t="s">
        <v>91</v>
      </c>
      <c r="AV119" s="12" t="s">
        <v>91</v>
      </c>
      <c r="AW119" s="12" t="s">
        <v>44</v>
      </c>
      <c r="AX119" s="12" t="s">
        <v>81</v>
      </c>
      <c r="AY119" s="232" t="s">
        <v>169</v>
      </c>
    </row>
    <row r="120" spans="2:51" s="12" customFormat="1" ht="13.5">
      <c r="B120" s="222"/>
      <c r="C120" s="223"/>
      <c r="D120" s="214" t="s">
        <v>276</v>
      </c>
      <c r="E120" s="224" t="s">
        <v>24</v>
      </c>
      <c r="F120" s="225" t="s">
        <v>301</v>
      </c>
      <c r="G120" s="223"/>
      <c r="H120" s="226">
        <v>2.04</v>
      </c>
      <c r="I120" s="227"/>
      <c r="J120" s="223"/>
      <c r="K120" s="223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276</v>
      </c>
      <c r="AU120" s="232" t="s">
        <v>91</v>
      </c>
      <c r="AV120" s="12" t="s">
        <v>91</v>
      </c>
      <c r="AW120" s="12" t="s">
        <v>44</v>
      </c>
      <c r="AX120" s="12" t="s">
        <v>81</v>
      </c>
      <c r="AY120" s="232" t="s">
        <v>169</v>
      </c>
    </row>
    <row r="121" spans="2:51" s="13" customFormat="1" ht="13.5">
      <c r="B121" s="233"/>
      <c r="C121" s="234"/>
      <c r="D121" s="214" t="s">
        <v>276</v>
      </c>
      <c r="E121" s="235" t="s">
        <v>24</v>
      </c>
      <c r="F121" s="236" t="s">
        <v>280</v>
      </c>
      <c r="G121" s="234"/>
      <c r="H121" s="237">
        <v>69.488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276</v>
      </c>
      <c r="AU121" s="243" t="s">
        <v>91</v>
      </c>
      <c r="AV121" s="13" t="s">
        <v>193</v>
      </c>
      <c r="AW121" s="13" t="s">
        <v>44</v>
      </c>
      <c r="AX121" s="13" t="s">
        <v>25</v>
      </c>
      <c r="AY121" s="243" t="s">
        <v>169</v>
      </c>
    </row>
    <row r="122" spans="2:65" s="1" customFormat="1" ht="25.5" customHeight="1">
      <c r="B122" s="42"/>
      <c r="C122" s="202" t="s">
        <v>202</v>
      </c>
      <c r="D122" s="202" t="s">
        <v>172</v>
      </c>
      <c r="E122" s="203" t="s">
        <v>302</v>
      </c>
      <c r="F122" s="204" t="s">
        <v>303</v>
      </c>
      <c r="G122" s="205" t="s">
        <v>196</v>
      </c>
      <c r="H122" s="206">
        <v>11.38</v>
      </c>
      <c r="I122" s="207"/>
      <c r="J122" s="208">
        <f>ROUND(I122*H122,2)</f>
        <v>0</v>
      </c>
      <c r="K122" s="204" t="s">
        <v>183</v>
      </c>
      <c r="L122" s="62"/>
      <c r="M122" s="209" t="s">
        <v>24</v>
      </c>
      <c r="N122" s="210" t="s">
        <v>52</v>
      </c>
      <c r="O122" s="43"/>
      <c r="P122" s="211">
        <f>O122*H122</f>
        <v>0</v>
      </c>
      <c r="Q122" s="211">
        <v>0</v>
      </c>
      <c r="R122" s="211">
        <f>Q122*H122</f>
        <v>0</v>
      </c>
      <c r="S122" s="211">
        <v>0.261</v>
      </c>
      <c r="T122" s="212">
        <f>S122*H122</f>
        <v>2.9701800000000005</v>
      </c>
      <c r="AR122" s="25" t="s">
        <v>193</v>
      </c>
      <c r="AT122" s="25" t="s">
        <v>172</v>
      </c>
      <c r="AU122" s="25" t="s">
        <v>91</v>
      </c>
      <c r="AY122" s="25" t="s">
        <v>169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25</v>
      </c>
      <c r="BK122" s="213">
        <f>ROUND(I122*H122,2)</f>
        <v>0</v>
      </c>
      <c r="BL122" s="25" t="s">
        <v>193</v>
      </c>
      <c r="BM122" s="25" t="s">
        <v>304</v>
      </c>
    </row>
    <row r="123" spans="2:51" s="12" customFormat="1" ht="13.5">
      <c r="B123" s="222"/>
      <c r="C123" s="223"/>
      <c r="D123" s="214" t="s">
        <v>276</v>
      </c>
      <c r="E123" s="224" t="s">
        <v>24</v>
      </c>
      <c r="F123" s="225" t="s">
        <v>305</v>
      </c>
      <c r="G123" s="223"/>
      <c r="H123" s="226">
        <v>11.38</v>
      </c>
      <c r="I123" s="227"/>
      <c r="J123" s="223"/>
      <c r="K123" s="223"/>
      <c r="L123" s="228"/>
      <c r="M123" s="229"/>
      <c r="N123" s="230"/>
      <c r="O123" s="230"/>
      <c r="P123" s="230"/>
      <c r="Q123" s="230"/>
      <c r="R123" s="230"/>
      <c r="S123" s="230"/>
      <c r="T123" s="231"/>
      <c r="AT123" s="232" t="s">
        <v>276</v>
      </c>
      <c r="AU123" s="232" t="s">
        <v>91</v>
      </c>
      <c r="AV123" s="12" t="s">
        <v>91</v>
      </c>
      <c r="AW123" s="12" t="s">
        <v>44</v>
      </c>
      <c r="AX123" s="12" t="s">
        <v>25</v>
      </c>
      <c r="AY123" s="232" t="s">
        <v>169</v>
      </c>
    </row>
    <row r="124" spans="2:65" s="1" customFormat="1" ht="38.25" customHeight="1">
      <c r="B124" s="42"/>
      <c r="C124" s="202" t="s">
        <v>206</v>
      </c>
      <c r="D124" s="202" t="s">
        <v>172</v>
      </c>
      <c r="E124" s="203" t="s">
        <v>306</v>
      </c>
      <c r="F124" s="204" t="s">
        <v>307</v>
      </c>
      <c r="G124" s="205" t="s">
        <v>291</v>
      </c>
      <c r="H124" s="206">
        <v>24.908</v>
      </c>
      <c r="I124" s="207"/>
      <c r="J124" s="208">
        <f>ROUND(I124*H124,2)</f>
        <v>0</v>
      </c>
      <c r="K124" s="204" t="s">
        <v>183</v>
      </c>
      <c r="L124" s="62"/>
      <c r="M124" s="209" t="s">
        <v>24</v>
      </c>
      <c r="N124" s="210" t="s">
        <v>52</v>
      </c>
      <c r="O124" s="43"/>
      <c r="P124" s="211">
        <f>O124*H124</f>
        <v>0</v>
      </c>
      <c r="Q124" s="211">
        <v>0</v>
      </c>
      <c r="R124" s="211">
        <f>Q124*H124</f>
        <v>0</v>
      </c>
      <c r="S124" s="211">
        <v>1.8</v>
      </c>
      <c r="T124" s="212">
        <f>S124*H124</f>
        <v>44.8344</v>
      </c>
      <c r="AR124" s="25" t="s">
        <v>193</v>
      </c>
      <c r="AT124" s="25" t="s">
        <v>172</v>
      </c>
      <c r="AU124" s="25" t="s">
        <v>91</v>
      </c>
      <c r="AY124" s="25" t="s">
        <v>169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25</v>
      </c>
      <c r="BK124" s="213">
        <f>ROUND(I124*H124,2)</f>
        <v>0</v>
      </c>
      <c r="BL124" s="25" t="s">
        <v>193</v>
      </c>
      <c r="BM124" s="25" t="s">
        <v>308</v>
      </c>
    </row>
    <row r="125" spans="2:51" s="12" customFormat="1" ht="13.5">
      <c r="B125" s="222"/>
      <c r="C125" s="223"/>
      <c r="D125" s="214" t="s">
        <v>276</v>
      </c>
      <c r="E125" s="224" t="s">
        <v>24</v>
      </c>
      <c r="F125" s="225" t="s">
        <v>309</v>
      </c>
      <c r="G125" s="223"/>
      <c r="H125" s="226">
        <v>4.085</v>
      </c>
      <c r="I125" s="227"/>
      <c r="J125" s="223"/>
      <c r="K125" s="223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276</v>
      </c>
      <c r="AU125" s="232" t="s">
        <v>91</v>
      </c>
      <c r="AV125" s="12" t="s">
        <v>91</v>
      </c>
      <c r="AW125" s="12" t="s">
        <v>44</v>
      </c>
      <c r="AX125" s="12" t="s">
        <v>81</v>
      </c>
      <c r="AY125" s="232" t="s">
        <v>169</v>
      </c>
    </row>
    <row r="126" spans="2:51" s="12" customFormat="1" ht="13.5">
      <c r="B126" s="222"/>
      <c r="C126" s="223"/>
      <c r="D126" s="214" t="s">
        <v>276</v>
      </c>
      <c r="E126" s="224" t="s">
        <v>24</v>
      </c>
      <c r="F126" s="225" t="s">
        <v>310</v>
      </c>
      <c r="G126" s="223"/>
      <c r="H126" s="226">
        <v>1.714</v>
      </c>
      <c r="I126" s="227"/>
      <c r="J126" s="223"/>
      <c r="K126" s="223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276</v>
      </c>
      <c r="AU126" s="232" t="s">
        <v>91</v>
      </c>
      <c r="AV126" s="12" t="s">
        <v>91</v>
      </c>
      <c r="AW126" s="12" t="s">
        <v>44</v>
      </c>
      <c r="AX126" s="12" t="s">
        <v>81</v>
      </c>
      <c r="AY126" s="232" t="s">
        <v>169</v>
      </c>
    </row>
    <row r="127" spans="2:51" s="12" customFormat="1" ht="13.5">
      <c r="B127" s="222"/>
      <c r="C127" s="223"/>
      <c r="D127" s="214" t="s">
        <v>276</v>
      </c>
      <c r="E127" s="224" t="s">
        <v>24</v>
      </c>
      <c r="F127" s="225" t="s">
        <v>311</v>
      </c>
      <c r="G127" s="223"/>
      <c r="H127" s="226">
        <v>2.808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276</v>
      </c>
      <c r="AU127" s="232" t="s">
        <v>91</v>
      </c>
      <c r="AV127" s="12" t="s">
        <v>91</v>
      </c>
      <c r="AW127" s="12" t="s">
        <v>44</v>
      </c>
      <c r="AX127" s="12" t="s">
        <v>81</v>
      </c>
      <c r="AY127" s="232" t="s">
        <v>169</v>
      </c>
    </row>
    <row r="128" spans="2:51" s="12" customFormat="1" ht="13.5">
      <c r="B128" s="222"/>
      <c r="C128" s="223"/>
      <c r="D128" s="214" t="s">
        <v>276</v>
      </c>
      <c r="E128" s="224" t="s">
        <v>24</v>
      </c>
      <c r="F128" s="225" t="s">
        <v>312</v>
      </c>
      <c r="G128" s="223"/>
      <c r="H128" s="226">
        <v>2.387</v>
      </c>
      <c r="I128" s="227"/>
      <c r="J128" s="223"/>
      <c r="K128" s="223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276</v>
      </c>
      <c r="AU128" s="232" t="s">
        <v>91</v>
      </c>
      <c r="AV128" s="12" t="s">
        <v>91</v>
      </c>
      <c r="AW128" s="12" t="s">
        <v>44</v>
      </c>
      <c r="AX128" s="12" t="s">
        <v>81</v>
      </c>
      <c r="AY128" s="232" t="s">
        <v>169</v>
      </c>
    </row>
    <row r="129" spans="2:51" s="12" customFormat="1" ht="13.5">
      <c r="B129" s="222"/>
      <c r="C129" s="223"/>
      <c r="D129" s="214" t="s">
        <v>276</v>
      </c>
      <c r="E129" s="224" t="s">
        <v>24</v>
      </c>
      <c r="F129" s="225" t="s">
        <v>313</v>
      </c>
      <c r="G129" s="223"/>
      <c r="H129" s="226">
        <v>2.207</v>
      </c>
      <c r="I129" s="227"/>
      <c r="J129" s="223"/>
      <c r="K129" s="223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276</v>
      </c>
      <c r="AU129" s="232" t="s">
        <v>91</v>
      </c>
      <c r="AV129" s="12" t="s">
        <v>91</v>
      </c>
      <c r="AW129" s="12" t="s">
        <v>44</v>
      </c>
      <c r="AX129" s="12" t="s">
        <v>81</v>
      </c>
      <c r="AY129" s="232" t="s">
        <v>169</v>
      </c>
    </row>
    <row r="130" spans="2:51" s="12" customFormat="1" ht="13.5">
      <c r="B130" s="222"/>
      <c r="C130" s="223"/>
      <c r="D130" s="214" t="s">
        <v>276</v>
      </c>
      <c r="E130" s="224" t="s">
        <v>24</v>
      </c>
      <c r="F130" s="225" t="s">
        <v>314</v>
      </c>
      <c r="G130" s="223"/>
      <c r="H130" s="226">
        <v>4.72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276</v>
      </c>
      <c r="AU130" s="232" t="s">
        <v>91</v>
      </c>
      <c r="AV130" s="12" t="s">
        <v>91</v>
      </c>
      <c r="AW130" s="12" t="s">
        <v>44</v>
      </c>
      <c r="AX130" s="12" t="s">
        <v>81</v>
      </c>
      <c r="AY130" s="232" t="s">
        <v>169</v>
      </c>
    </row>
    <row r="131" spans="2:51" s="12" customFormat="1" ht="13.5">
      <c r="B131" s="222"/>
      <c r="C131" s="223"/>
      <c r="D131" s="214" t="s">
        <v>276</v>
      </c>
      <c r="E131" s="224" t="s">
        <v>24</v>
      </c>
      <c r="F131" s="225" t="s">
        <v>315</v>
      </c>
      <c r="G131" s="223"/>
      <c r="H131" s="226">
        <v>2.808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276</v>
      </c>
      <c r="AU131" s="232" t="s">
        <v>91</v>
      </c>
      <c r="AV131" s="12" t="s">
        <v>91</v>
      </c>
      <c r="AW131" s="12" t="s">
        <v>44</v>
      </c>
      <c r="AX131" s="12" t="s">
        <v>81</v>
      </c>
      <c r="AY131" s="232" t="s">
        <v>169</v>
      </c>
    </row>
    <row r="132" spans="2:51" s="12" customFormat="1" ht="13.5">
      <c r="B132" s="222"/>
      <c r="C132" s="223"/>
      <c r="D132" s="214" t="s">
        <v>276</v>
      </c>
      <c r="E132" s="224" t="s">
        <v>24</v>
      </c>
      <c r="F132" s="225" t="s">
        <v>316</v>
      </c>
      <c r="G132" s="223"/>
      <c r="H132" s="226">
        <v>1.901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276</v>
      </c>
      <c r="AU132" s="232" t="s">
        <v>91</v>
      </c>
      <c r="AV132" s="12" t="s">
        <v>91</v>
      </c>
      <c r="AW132" s="12" t="s">
        <v>44</v>
      </c>
      <c r="AX132" s="12" t="s">
        <v>81</v>
      </c>
      <c r="AY132" s="232" t="s">
        <v>169</v>
      </c>
    </row>
    <row r="133" spans="2:51" s="12" customFormat="1" ht="27">
      <c r="B133" s="222"/>
      <c r="C133" s="223"/>
      <c r="D133" s="214" t="s">
        <v>276</v>
      </c>
      <c r="E133" s="224" t="s">
        <v>24</v>
      </c>
      <c r="F133" s="225" t="s">
        <v>317</v>
      </c>
      <c r="G133" s="223"/>
      <c r="H133" s="226">
        <v>2.278</v>
      </c>
      <c r="I133" s="227"/>
      <c r="J133" s="223"/>
      <c r="K133" s="223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276</v>
      </c>
      <c r="AU133" s="232" t="s">
        <v>91</v>
      </c>
      <c r="AV133" s="12" t="s">
        <v>91</v>
      </c>
      <c r="AW133" s="12" t="s">
        <v>44</v>
      </c>
      <c r="AX133" s="12" t="s">
        <v>81</v>
      </c>
      <c r="AY133" s="232" t="s">
        <v>169</v>
      </c>
    </row>
    <row r="134" spans="2:51" s="13" customFormat="1" ht="13.5">
      <c r="B134" s="233"/>
      <c r="C134" s="234"/>
      <c r="D134" s="214" t="s">
        <v>276</v>
      </c>
      <c r="E134" s="235" t="s">
        <v>24</v>
      </c>
      <c r="F134" s="236" t="s">
        <v>280</v>
      </c>
      <c r="G134" s="234"/>
      <c r="H134" s="237">
        <v>24.908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276</v>
      </c>
      <c r="AU134" s="243" t="s">
        <v>91</v>
      </c>
      <c r="AV134" s="13" t="s">
        <v>193</v>
      </c>
      <c r="AW134" s="13" t="s">
        <v>44</v>
      </c>
      <c r="AX134" s="13" t="s">
        <v>25</v>
      </c>
      <c r="AY134" s="243" t="s">
        <v>169</v>
      </c>
    </row>
    <row r="135" spans="2:65" s="1" customFormat="1" ht="16.5" customHeight="1">
      <c r="B135" s="42"/>
      <c r="C135" s="202" t="s">
        <v>211</v>
      </c>
      <c r="D135" s="202" t="s">
        <v>172</v>
      </c>
      <c r="E135" s="203" t="s">
        <v>318</v>
      </c>
      <c r="F135" s="204" t="s">
        <v>319</v>
      </c>
      <c r="G135" s="205" t="s">
        <v>291</v>
      </c>
      <c r="H135" s="206">
        <v>7.64</v>
      </c>
      <c r="I135" s="207"/>
      <c r="J135" s="208">
        <f>ROUND(I135*H135,2)</f>
        <v>0</v>
      </c>
      <c r="K135" s="204" t="s">
        <v>183</v>
      </c>
      <c r="L135" s="62"/>
      <c r="M135" s="209" t="s">
        <v>24</v>
      </c>
      <c r="N135" s="210" t="s">
        <v>52</v>
      </c>
      <c r="O135" s="43"/>
      <c r="P135" s="211">
        <f>O135*H135</f>
        <v>0</v>
      </c>
      <c r="Q135" s="211">
        <v>0</v>
      </c>
      <c r="R135" s="211">
        <f>Q135*H135</f>
        <v>0</v>
      </c>
      <c r="S135" s="211">
        <v>2.4</v>
      </c>
      <c r="T135" s="212">
        <f>S135*H135</f>
        <v>18.336</v>
      </c>
      <c r="AR135" s="25" t="s">
        <v>193</v>
      </c>
      <c r="AT135" s="25" t="s">
        <v>172</v>
      </c>
      <c r="AU135" s="25" t="s">
        <v>91</v>
      </c>
      <c r="AY135" s="25" t="s">
        <v>169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25" t="s">
        <v>25</v>
      </c>
      <c r="BK135" s="213">
        <f>ROUND(I135*H135,2)</f>
        <v>0</v>
      </c>
      <c r="BL135" s="25" t="s">
        <v>193</v>
      </c>
      <c r="BM135" s="25" t="s">
        <v>320</v>
      </c>
    </row>
    <row r="136" spans="2:51" s="12" customFormat="1" ht="13.5">
      <c r="B136" s="222"/>
      <c r="C136" s="223"/>
      <c r="D136" s="214" t="s">
        <v>276</v>
      </c>
      <c r="E136" s="224" t="s">
        <v>24</v>
      </c>
      <c r="F136" s="225" t="s">
        <v>321</v>
      </c>
      <c r="G136" s="223"/>
      <c r="H136" s="226">
        <v>3.887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276</v>
      </c>
      <c r="AU136" s="232" t="s">
        <v>91</v>
      </c>
      <c r="AV136" s="12" t="s">
        <v>91</v>
      </c>
      <c r="AW136" s="12" t="s">
        <v>44</v>
      </c>
      <c r="AX136" s="12" t="s">
        <v>81</v>
      </c>
      <c r="AY136" s="232" t="s">
        <v>169</v>
      </c>
    </row>
    <row r="137" spans="2:51" s="12" customFormat="1" ht="13.5">
      <c r="B137" s="222"/>
      <c r="C137" s="223"/>
      <c r="D137" s="214" t="s">
        <v>276</v>
      </c>
      <c r="E137" s="224" t="s">
        <v>24</v>
      </c>
      <c r="F137" s="225" t="s">
        <v>322</v>
      </c>
      <c r="G137" s="223"/>
      <c r="H137" s="226">
        <v>3.753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276</v>
      </c>
      <c r="AU137" s="232" t="s">
        <v>91</v>
      </c>
      <c r="AV137" s="12" t="s">
        <v>91</v>
      </c>
      <c r="AW137" s="12" t="s">
        <v>44</v>
      </c>
      <c r="AX137" s="12" t="s">
        <v>81</v>
      </c>
      <c r="AY137" s="232" t="s">
        <v>169</v>
      </c>
    </row>
    <row r="138" spans="2:51" s="13" customFormat="1" ht="13.5">
      <c r="B138" s="233"/>
      <c r="C138" s="234"/>
      <c r="D138" s="214" t="s">
        <v>276</v>
      </c>
      <c r="E138" s="235" t="s">
        <v>24</v>
      </c>
      <c r="F138" s="236" t="s">
        <v>280</v>
      </c>
      <c r="G138" s="234"/>
      <c r="H138" s="237">
        <v>7.64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276</v>
      </c>
      <c r="AU138" s="243" t="s">
        <v>91</v>
      </c>
      <c r="AV138" s="13" t="s">
        <v>193</v>
      </c>
      <c r="AW138" s="13" t="s">
        <v>44</v>
      </c>
      <c r="AX138" s="13" t="s">
        <v>25</v>
      </c>
      <c r="AY138" s="243" t="s">
        <v>169</v>
      </c>
    </row>
    <row r="139" spans="2:65" s="1" customFormat="1" ht="16.5" customHeight="1">
      <c r="B139" s="42"/>
      <c r="C139" s="202" t="s">
        <v>216</v>
      </c>
      <c r="D139" s="202" t="s">
        <v>172</v>
      </c>
      <c r="E139" s="203" t="s">
        <v>323</v>
      </c>
      <c r="F139" s="204" t="s">
        <v>324</v>
      </c>
      <c r="G139" s="205" t="s">
        <v>219</v>
      </c>
      <c r="H139" s="206">
        <v>25.46</v>
      </c>
      <c r="I139" s="207"/>
      <c r="J139" s="208">
        <f>ROUND(I139*H139,2)</f>
        <v>0</v>
      </c>
      <c r="K139" s="204" t="s">
        <v>183</v>
      </c>
      <c r="L139" s="62"/>
      <c r="M139" s="209" t="s">
        <v>24</v>
      </c>
      <c r="N139" s="210" t="s">
        <v>52</v>
      </c>
      <c r="O139" s="43"/>
      <c r="P139" s="211">
        <f>O139*H139</f>
        <v>0</v>
      </c>
      <c r="Q139" s="211">
        <v>0</v>
      </c>
      <c r="R139" s="211">
        <f>Q139*H139</f>
        <v>0</v>
      </c>
      <c r="S139" s="211">
        <v>0.07</v>
      </c>
      <c r="T139" s="212">
        <f>S139*H139</f>
        <v>1.7822000000000002</v>
      </c>
      <c r="AR139" s="25" t="s">
        <v>193</v>
      </c>
      <c r="AT139" s="25" t="s">
        <v>172</v>
      </c>
      <c r="AU139" s="25" t="s">
        <v>91</v>
      </c>
      <c r="AY139" s="25" t="s">
        <v>169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25" t="s">
        <v>25</v>
      </c>
      <c r="BK139" s="213">
        <f>ROUND(I139*H139,2)</f>
        <v>0</v>
      </c>
      <c r="BL139" s="25" t="s">
        <v>193</v>
      </c>
      <c r="BM139" s="25" t="s">
        <v>325</v>
      </c>
    </row>
    <row r="140" spans="2:51" s="12" customFormat="1" ht="13.5">
      <c r="B140" s="222"/>
      <c r="C140" s="223"/>
      <c r="D140" s="214" t="s">
        <v>276</v>
      </c>
      <c r="E140" s="224" t="s">
        <v>24</v>
      </c>
      <c r="F140" s="225" t="s">
        <v>326</v>
      </c>
      <c r="G140" s="223"/>
      <c r="H140" s="226">
        <v>25.46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276</v>
      </c>
      <c r="AU140" s="232" t="s">
        <v>91</v>
      </c>
      <c r="AV140" s="12" t="s">
        <v>91</v>
      </c>
      <c r="AW140" s="12" t="s">
        <v>44</v>
      </c>
      <c r="AX140" s="12" t="s">
        <v>25</v>
      </c>
      <c r="AY140" s="232" t="s">
        <v>169</v>
      </c>
    </row>
    <row r="141" spans="2:65" s="1" customFormat="1" ht="25.5" customHeight="1">
      <c r="B141" s="42"/>
      <c r="C141" s="202" t="s">
        <v>30</v>
      </c>
      <c r="D141" s="202" t="s">
        <v>172</v>
      </c>
      <c r="E141" s="203" t="s">
        <v>327</v>
      </c>
      <c r="F141" s="204" t="s">
        <v>328</v>
      </c>
      <c r="G141" s="205" t="s">
        <v>291</v>
      </c>
      <c r="H141" s="206">
        <v>1.768</v>
      </c>
      <c r="I141" s="207"/>
      <c r="J141" s="208">
        <f>ROUND(I141*H141,2)</f>
        <v>0</v>
      </c>
      <c r="K141" s="204" t="s">
        <v>183</v>
      </c>
      <c r="L141" s="62"/>
      <c r="M141" s="209" t="s">
        <v>24</v>
      </c>
      <c r="N141" s="210" t="s">
        <v>52</v>
      </c>
      <c r="O141" s="43"/>
      <c r="P141" s="211">
        <f>O141*H141</f>
        <v>0</v>
      </c>
      <c r="Q141" s="211">
        <v>0</v>
      </c>
      <c r="R141" s="211">
        <f>Q141*H141</f>
        <v>0</v>
      </c>
      <c r="S141" s="211">
        <v>2.2</v>
      </c>
      <c r="T141" s="212">
        <f>S141*H141</f>
        <v>3.8896</v>
      </c>
      <c r="AR141" s="25" t="s">
        <v>193</v>
      </c>
      <c r="AT141" s="25" t="s">
        <v>172</v>
      </c>
      <c r="AU141" s="25" t="s">
        <v>91</v>
      </c>
      <c r="AY141" s="25" t="s">
        <v>169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5" t="s">
        <v>25</v>
      </c>
      <c r="BK141" s="213">
        <f>ROUND(I141*H141,2)</f>
        <v>0</v>
      </c>
      <c r="BL141" s="25" t="s">
        <v>193</v>
      </c>
      <c r="BM141" s="25" t="s">
        <v>329</v>
      </c>
    </row>
    <row r="142" spans="2:51" s="12" customFormat="1" ht="13.5">
      <c r="B142" s="222"/>
      <c r="C142" s="223"/>
      <c r="D142" s="214" t="s">
        <v>276</v>
      </c>
      <c r="E142" s="224" t="s">
        <v>24</v>
      </c>
      <c r="F142" s="225" t="s">
        <v>330</v>
      </c>
      <c r="G142" s="223"/>
      <c r="H142" s="226">
        <v>0.969</v>
      </c>
      <c r="I142" s="227"/>
      <c r="J142" s="223"/>
      <c r="K142" s="223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276</v>
      </c>
      <c r="AU142" s="232" t="s">
        <v>91</v>
      </c>
      <c r="AV142" s="12" t="s">
        <v>91</v>
      </c>
      <c r="AW142" s="12" t="s">
        <v>44</v>
      </c>
      <c r="AX142" s="12" t="s">
        <v>81</v>
      </c>
      <c r="AY142" s="232" t="s">
        <v>169</v>
      </c>
    </row>
    <row r="143" spans="2:51" s="12" customFormat="1" ht="13.5">
      <c r="B143" s="222"/>
      <c r="C143" s="223"/>
      <c r="D143" s="214" t="s">
        <v>276</v>
      </c>
      <c r="E143" s="224" t="s">
        <v>24</v>
      </c>
      <c r="F143" s="225" t="s">
        <v>331</v>
      </c>
      <c r="G143" s="223"/>
      <c r="H143" s="226">
        <v>0.799</v>
      </c>
      <c r="I143" s="227"/>
      <c r="J143" s="223"/>
      <c r="K143" s="223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276</v>
      </c>
      <c r="AU143" s="232" t="s">
        <v>91</v>
      </c>
      <c r="AV143" s="12" t="s">
        <v>91</v>
      </c>
      <c r="AW143" s="12" t="s">
        <v>44</v>
      </c>
      <c r="AX143" s="12" t="s">
        <v>81</v>
      </c>
      <c r="AY143" s="232" t="s">
        <v>169</v>
      </c>
    </row>
    <row r="144" spans="2:51" s="13" customFormat="1" ht="13.5">
      <c r="B144" s="233"/>
      <c r="C144" s="234"/>
      <c r="D144" s="214" t="s">
        <v>276</v>
      </c>
      <c r="E144" s="235" t="s">
        <v>24</v>
      </c>
      <c r="F144" s="236" t="s">
        <v>280</v>
      </c>
      <c r="G144" s="234"/>
      <c r="H144" s="237">
        <v>1.768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276</v>
      </c>
      <c r="AU144" s="243" t="s">
        <v>91</v>
      </c>
      <c r="AV144" s="13" t="s">
        <v>193</v>
      </c>
      <c r="AW144" s="13" t="s">
        <v>44</v>
      </c>
      <c r="AX144" s="13" t="s">
        <v>25</v>
      </c>
      <c r="AY144" s="243" t="s">
        <v>169</v>
      </c>
    </row>
    <row r="145" spans="2:65" s="1" customFormat="1" ht="25.5" customHeight="1">
      <c r="B145" s="42"/>
      <c r="C145" s="202" t="s">
        <v>225</v>
      </c>
      <c r="D145" s="202" t="s">
        <v>172</v>
      </c>
      <c r="E145" s="203" t="s">
        <v>332</v>
      </c>
      <c r="F145" s="204" t="s">
        <v>333</v>
      </c>
      <c r="G145" s="205" t="s">
        <v>291</v>
      </c>
      <c r="H145" s="206">
        <v>1.3</v>
      </c>
      <c r="I145" s="207"/>
      <c r="J145" s="208">
        <f>ROUND(I145*H145,2)</f>
        <v>0</v>
      </c>
      <c r="K145" s="204" t="s">
        <v>183</v>
      </c>
      <c r="L145" s="62"/>
      <c r="M145" s="209" t="s">
        <v>24</v>
      </c>
      <c r="N145" s="210" t="s">
        <v>52</v>
      </c>
      <c r="O145" s="43"/>
      <c r="P145" s="211">
        <f>O145*H145</f>
        <v>0</v>
      </c>
      <c r="Q145" s="211">
        <v>0</v>
      </c>
      <c r="R145" s="211">
        <f>Q145*H145</f>
        <v>0</v>
      </c>
      <c r="S145" s="211">
        <v>2.2</v>
      </c>
      <c r="T145" s="212">
        <f>S145*H145</f>
        <v>2.8600000000000003</v>
      </c>
      <c r="AR145" s="25" t="s">
        <v>193</v>
      </c>
      <c r="AT145" s="25" t="s">
        <v>172</v>
      </c>
      <c r="AU145" s="25" t="s">
        <v>91</v>
      </c>
      <c r="AY145" s="25" t="s">
        <v>169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25</v>
      </c>
      <c r="BK145" s="213">
        <f>ROUND(I145*H145,2)</f>
        <v>0</v>
      </c>
      <c r="BL145" s="25" t="s">
        <v>193</v>
      </c>
      <c r="BM145" s="25" t="s">
        <v>334</v>
      </c>
    </row>
    <row r="146" spans="2:51" s="12" customFormat="1" ht="13.5">
      <c r="B146" s="222"/>
      <c r="C146" s="223"/>
      <c r="D146" s="214" t="s">
        <v>276</v>
      </c>
      <c r="E146" s="224" t="s">
        <v>24</v>
      </c>
      <c r="F146" s="225" t="s">
        <v>335</v>
      </c>
      <c r="G146" s="223"/>
      <c r="H146" s="226">
        <v>0.387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276</v>
      </c>
      <c r="AU146" s="232" t="s">
        <v>91</v>
      </c>
      <c r="AV146" s="12" t="s">
        <v>91</v>
      </c>
      <c r="AW146" s="12" t="s">
        <v>44</v>
      </c>
      <c r="AX146" s="12" t="s">
        <v>81</v>
      </c>
      <c r="AY146" s="232" t="s">
        <v>169</v>
      </c>
    </row>
    <row r="147" spans="2:51" s="12" customFormat="1" ht="13.5">
      <c r="B147" s="222"/>
      <c r="C147" s="223"/>
      <c r="D147" s="214" t="s">
        <v>276</v>
      </c>
      <c r="E147" s="224" t="s">
        <v>24</v>
      </c>
      <c r="F147" s="225" t="s">
        <v>336</v>
      </c>
      <c r="G147" s="223"/>
      <c r="H147" s="226">
        <v>0.913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276</v>
      </c>
      <c r="AU147" s="232" t="s">
        <v>91</v>
      </c>
      <c r="AV147" s="12" t="s">
        <v>91</v>
      </c>
      <c r="AW147" s="12" t="s">
        <v>44</v>
      </c>
      <c r="AX147" s="12" t="s">
        <v>81</v>
      </c>
      <c r="AY147" s="232" t="s">
        <v>169</v>
      </c>
    </row>
    <row r="148" spans="2:51" s="13" customFormat="1" ht="13.5">
      <c r="B148" s="233"/>
      <c r="C148" s="234"/>
      <c r="D148" s="214" t="s">
        <v>276</v>
      </c>
      <c r="E148" s="235" t="s">
        <v>24</v>
      </c>
      <c r="F148" s="236" t="s">
        <v>280</v>
      </c>
      <c r="G148" s="234"/>
      <c r="H148" s="237">
        <v>1.3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276</v>
      </c>
      <c r="AU148" s="243" t="s">
        <v>91</v>
      </c>
      <c r="AV148" s="13" t="s">
        <v>193</v>
      </c>
      <c r="AW148" s="13" t="s">
        <v>44</v>
      </c>
      <c r="AX148" s="13" t="s">
        <v>25</v>
      </c>
      <c r="AY148" s="243" t="s">
        <v>169</v>
      </c>
    </row>
    <row r="149" spans="2:65" s="1" customFormat="1" ht="25.5" customHeight="1">
      <c r="B149" s="42"/>
      <c r="C149" s="202" t="s">
        <v>232</v>
      </c>
      <c r="D149" s="202" t="s">
        <v>172</v>
      </c>
      <c r="E149" s="203" t="s">
        <v>337</v>
      </c>
      <c r="F149" s="204" t="s">
        <v>338</v>
      </c>
      <c r="G149" s="205" t="s">
        <v>196</v>
      </c>
      <c r="H149" s="206">
        <v>9.841</v>
      </c>
      <c r="I149" s="207"/>
      <c r="J149" s="208">
        <f>ROUND(I149*H149,2)</f>
        <v>0</v>
      </c>
      <c r="K149" s="204" t="s">
        <v>183</v>
      </c>
      <c r="L149" s="62"/>
      <c r="M149" s="209" t="s">
        <v>24</v>
      </c>
      <c r="N149" s="210" t="s">
        <v>52</v>
      </c>
      <c r="O149" s="43"/>
      <c r="P149" s="211">
        <f>O149*H149</f>
        <v>0</v>
      </c>
      <c r="Q149" s="211">
        <v>0</v>
      </c>
      <c r="R149" s="211">
        <f>Q149*H149</f>
        <v>0</v>
      </c>
      <c r="S149" s="211">
        <v>0.048</v>
      </c>
      <c r="T149" s="212">
        <f>S149*H149</f>
        <v>0.47236799999999995</v>
      </c>
      <c r="AR149" s="25" t="s">
        <v>193</v>
      </c>
      <c r="AT149" s="25" t="s">
        <v>172</v>
      </c>
      <c r="AU149" s="25" t="s">
        <v>91</v>
      </c>
      <c r="AY149" s="25" t="s">
        <v>169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25" t="s">
        <v>25</v>
      </c>
      <c r="BK149" s="213">
        <f>ROUND(I149*H149,2)</f>
        <v>0</v>
      </c>
      <c r="BL149" s="25" t="s">
        <v>193</v>
      </c>
      <c r="BM149" s="25" t="s">
        <v>339</v>
      </c>
    </row>
    <row r="150" spans="2:51" s="12" customFormat="1" ht="13.5">
      <c r="B150" s="222"/>
      <c r="C150" s="223"/>
      <c r="D150" s="214" t="s">
        <v>276</v>
      </c>
      <c r="E150" s="224" t="s">
        <v>24</v>
      </c>
      <c r="F150" s="225" t="s">
        <v>340</v>
      </c>
      <c r="G150" s="223"/>
      <c r="H150" s="226">
        <v>9.841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276</v>
      </c>
      <c r="AU150" s="232" t="s">
        <v>91</v>
      </c>
      <c r="AV150" s="12" t="s">
        <v>91</v>
      </c>
      <c r="AW150" s="12" t="s">
        <v>44</v>
      </c>
      <c r="AX150" s="12" t="s">
        <v>25</v>
      </c>
      <c r="AY150" s="232" t="s">
        <v>169</v>
      </c>
    </row>
    <row r="151" spans="2:65" s="1" customFormat="1" ht="25.5" customHeight="1">
      <c r="B151" s="42"/>
      <c r="C151" s="202" t="s">
        <v>237</v>
      </c>
      <c r="D151" s="202" t="s">
        <v>172</v>
      </c>
      <c r="E151" s="203" t="s">
        <v>341</v>
      </c>
      <c r="F151" s="204" t="s">
        <v>342</v>
      </c>
      <c r="G151" s="205" t="s">
        <v>196</v>
      </c>
      <c r="H151" s="206">
        <v>13.8</v>
      </c>
      <c r="I151" s="207"/>
      <c r="J151" s="208">
        <f>ROUND(I151*H151,2)</f>
        <v>0</v>
      </c>
      <c r="K151" s="204" t="s">
        <v>183</v>
      </c>
      <c r="L151" s="62"/>
      <c r="M151" s="209" t="s">
        <v>24</v>
      </c>
      <c r="N151" s="210" t="s">
        <v>52</v>
      </c>
      <c r="O151" s="43"/>
      <c r="P151" s="211">
        <f>O151*H151</f>
        <v>0</v>
      </c>
      <c r="Q151" s="211">
        <v>0</v>
      </c>
      <c r="R151" s="211">
        <f>Q151*H151</f>
        <v>0</v>
      </c>
      <c r="S151" s="211">
        <v>0.076</v>
      </c>
      <c r="T151" s="212">
        <f>S151*H151</f>
        <v>1.0488</v>
      </c>
      <c r="AR151" s="25" t="s">
        <v>193</v>
      </c>
      <c r="AT151" s="25" t="s">
        <v>172</v>
      </c>
      <c r="AU151" s="25" t="s">
        <v>91</v>
      </c>
      <c r="AY151" s="25" t="s">
        <v>169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25" t="s">
        <v>25</v>
      </c>
      <c r="BK151" s="213">
        <f>ROUND(I151*H151,2)</f>
        <v>0</v>
      </c>
      <c r="BL151" s="25" t="s">
        <v>193</v>
      </c>
      <c r="BM151" s="25" t="s">
        <v>343</v>
      </c>
    </row>
    <row r="152" spans="2:51" s="12" customFormat="1" ht="13.5">
      <c r="B152" s="222"/>
      <c r="C152" s="223"/>
      <c r="D152" s="214" t="s">
        <v>276</v>
      </c>
      <c r="E152" s="224" t="s">
        <v>24</v>
      </c>
      <c r="F152" s="225" t="s">
        <v>344</v>
      </c>
      <c r="G152" s="223"/>
      <c r="H152" s="226">
        <v>4.8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276</v>
      </c>
      <c r="AU152" s="232" t="s">
        <v>91</v>
      </c>
      <c r="AV152" s="12" t="s">
        <v>91</v>
      </c>
      <c r="AW152" s="12" t="s">
        <v>44</v>
      </c>
      <c r="AX152" s="12" t="s">
        <v>81</v>
      </c>
      <c r="AY152" s="232" t="s">
        <v>169</v>
      </c>
    </row>
    <row r="153" spans="2:51" s="12" customFormat="1" ht="13.5">
      <c r="B153" s="222"/>
      <c r="C153" s="223"/>
      <c r="D153" s="214" t="s">
        <v>276</v>
      </c>
      <c r="E153" s="224" t="s">
        <v>24</v>
      </c>
      <c r="F153" s="225" t="s">
        <v>345</v>
      </c>
      <c r="G153" s="223"/>
      <c r="H153" s="226">
        <v>9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276</v>
      </c>
      <c r="AU153" s="232" t="s">
        <v>91</v>
      </c>
      <c r="AV153" s="12" t="s">
        <v>91</v>
      </c>
      <c r="AW153" s="12" t="s">
        <v>44</v>
      </c>
      <c r="AX153" s="12" t="s">
        <v>81</v>
      </c>
      <c r="AY153" s="232" t="s">
        <v>169</v>
      </c>
    </row>
    <row r="154" spans="2:51" s="13" customFormat="1" ht="13.5">
      <c r="B154" s="233"/>
      <c r="C154" s="234"/>
      <c r="D154" s="214" t="s">
        <v>276</v>
      </c>
      <c r="E154" s="235" t="s">
        <v>24</v>
      </c>
      <c r="F154" s="236" t="s">
        <v>280</v>
      </c>
      <c r="G154" s="234"/>
      <c r="H154" s="237">
        <v>13.8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276</v>
      </c>
      <c r="AU154" s="243" t="s">
        <v>91</v>
      </c>
      <c r="AV154" s="13" t="s">
        <v>193</v>
      </c>
      <c r="AW154" s="13" t="s">
        <v>44</v>
      </c>
      <c r="AX154" s="13" t="s">
        <v>25</v>
      </c>
      <c r="AY154" s="243" t="s">
        <v>169</v>
      </c>
    </row>
    <row r="155" spans="2:65" s="1" customFormat="1" ht="25.5" customHeight="1">
      <c r="B155" s="42"/>
      <c r="C155" s="202" t="s">
        <v>244</v>
      </c>
      <c r="D155" s="202" t="s">
        <v>172</v>
      </c>
      <c r="E155" s="203" t="s">
        <v>346</v>
      </c>
      <c r="F155" s="204" t="s">
        <v>347</v>
      </c>
      <c r="G155" s="205" t="s">
        <v>196</v>
      </c>
      <c r="H155" s="206">
        <v>5.8</v>
      </c>
      <c r="I155" s="207"/>
      <c r="J155" s="208">
        <f>ROUND(I155*H155,2)</f>
        <v>0</v>
      </c>
      <c r="K155" s="204" t="s">
        <v>183</v>
      </c>
      <c r="L155" s="62"/>
      <c r="M155" s="209" t="s">
        <v>24</v>
      </c>
      <c r="N155" s="210" t="s">
        <v>52</v>
      </c>
      <c r="O155" s="43"/>
      <c r="P155" s="211">
        <f>O155*H155</f>
        <v>0</v>
      </c>
      <c r="Q155" s="211">
        <v>0</v>
      </c>
      <c r="R155" s="211">
        <f>Q155*H155</f>
        <v>0</v>
      </c>
      <c r="S155" s="211">
        <v>0.063</v>
      </c>
      <c r="T155" s="212">
        <f>S155*H155</f>
        <v>0.3654</v>
      </c>
      <c r="AR155" s="25" t="s">
        <v>193</v>
      </c>
      <c r="AT155" s="25" t="s">
        <v>172</v>
      </c>
      <c r="AU155" s="25" t="s">
        <v>91</v>
      </c>
      <c r="AY155" s="25" t="s">
        <v>169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25" t="s">
        <v>25</v>
      </c>
      <c r="BK155" s="213">
        <f>ROUND(I155*H155,2)</f>
        <v>0</v>
      </c>
      <c r="BL155" s="25" t="s">
        <v>193</v>
      </c>
      <c r="BM155" s="25" t="s">
        <v>348</v>
      </c>
    </row>
    <row r="156" spans="2:51" s="12" customFormat="1" ht="13.5">
      <c r="B156" s="222"/>
      <c r="C156" s="223"/>
      <c r="D156" s="214" t="s">
        <v>276</v>
      </c>
      <c r="E156" s="224" t="s">
        <v>24</v>
      </c>
      <c r="F156" s="225" t="s">
        <v>349</v>
      </c>
      <c r="G156" s="223"/>
      <c r="H156" s="226">
        <v>5.8</v>
      </c>
      <c r="I156" s="227"/>
      <c r="J156" s="223"/>
      <c r="K156" s="223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276</v>
      </c>
      <c r="AU156" s="232" t="s">
        <v>91</v>
      </c>
      <c r="AV156" s="12" t="s">
        <v>91</v>
      </c>
      <c r="AW156" s="12" t="s">
        <v>44</v>
      </c>
      <c r="AX156" s="12" t="s">
        <v>25</v>
      </c>
      <c r="AY156" s="232" t="s">
        <v>169</v>
      </c>
    </row>
    <row r="157" spans="2:65" s="1" customFormat="1" ht="25.5" customHeight="1">
      <c r="B157" s="42"/>
      <c r="C157" s="202" t="s">
        <v>10</v>
      </c>
      <c r="D157" s="202" t="s">
        <v>172</v>
      </c>
      <c r="E157" s="203" t="s">
        <v>350</v>
      </c>
      <c r="F157" s="204" t="s">
        <v>351</v>
      </c>
      <c r="G157" s="205" t="s">
        <v>196</v>
      </c>
      <c r="H157" s="206">
        <v>22.869</v>
      </c>
      <c r="I157" s="207"/>
      <c r="J157" s="208">
        <f>ROUND(I157*H157,2)</f>
        <v>0</v>
      </c>
      <c r="K157" s="204" t="s">
        <v>183</v>
      </c>
      <c r="L157" s="62"/>
      <c r="M157" s="209" t="s">
        <v>24</v>
      </c>
      <c r="N157" s="210" t="s">
        <v>52</v>
      </c>
      <c r="O157" s="43"/>
      <c r="P157" s="211">
        <f>O157*H157</f>
        <v>0</v>
      </c>
      <c r="Q157" s="211">
        <v>0</v>
      </c>
      <c r="R157" s="211">
        <f>Q157*H157</f>
        <v>0</v>
      </c>
      <c r="S157" s="211">
        <v>0.025</v>
      </c>
      <c r="T157" s="212">
        <f>S157*H157</f>
        <v>0.571725</v>
      </c>
      <c r="AR157" s="25" t="s">
        <v>193</v>
      </c>
      <c r="AT157" s="25" t="s">
        <v>172</v>
      </c>
      <c r="AU157" s="25" t="s">
        <v>91</v>
      </c>
      <c r="AY157" s="25" t="s">
        <v>169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25" t="s">
        <v>25</v>
      </c>
      <c r="BK157" s="213">
        <f>ROUND(I157*H157,2)</f>
        <v>0</v>
      </c>
      <c r="BL157" s="25" t="s">
        <v>193</v>
      </c>
      <c r="BM157" s="25" t="s">
        <v>352</v>
      </c>
    </row>
    <row r="158" spans="2:51" s="12" customFormat="1" ht="13.5">
      <c r="B158" s="222"/>
      <c r="C158" s="223"/>
      <c r="D158" s="214" t="s">
        <v>276</v>
      </c>
      <c r="E158" s="224" t="s">
        <v>24</v>
      </c>
      <c r="F158" s="225" t="s">
        <v>353</v>
      </c>
      <c r="G158" s="223"/>
      <c r="H158" s="226">
        <v>22.869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276</v>
      </c>
      <c r="AU158" s="232" t="s">
        <v>91</v>
      </c>
      <c r="AV158" s="12" t="s">
        <v>91</v>
      </c>
      <c r="AW158" s="12" t="s">
        <v>44</v>
      </c>
      <c r="AX158" s="12" t="s">
        <v>25</v>
      </c>
      <c r="AY158" s="232" t="s">
        <v>169</v>
      </c>
    </row>
    <row r="159" spans="2:65" s="1" customFormat="1" ht="25.5" customHeight="1">
      <c r="B159" s="42"/>
      <c r="C159" s="202" t="s">
        <v>354</v>
      </c>
      <c r="D159" s="202" t="s">
        <v>172</v>
      </c>
      <c r="E159" s="203" t="s">
        <v>355</v>
      </c>
      <c r="F159" s="204" t="s">
        <v>356</v>
      </c>
      <c r="G159" s="205" t="s">
        <v>357</v>
      </c>
      <c r="H159" s="206">
        <v>0.09</v>
      </c>
      <c r="I159" s="207"/>
      <c r="J159" s="208">
        <f>ROUND(I159*H159,2)</f>
        <v>0</v>
      </c>
      <c r="K159" s="204" t="s">
        <v>183</v>
      </c>
      <c r="L159" s="62"/>
      <c r="M159" s="209" t="s">
        <v>24</v>
      </c>
      <c r="N159" s="210" t="s">
        <v>52</v>
      </c>
      <c r="O159" s="43"/>
      <c r="P159" s="211">
        <f>O159*H159</f>
        <v>0</v>
      </c>
      <c r="Q159" s="211">
        <v>0</v>
      </c>
      <c r="R159" s="211">
        <f>Q159*H159</f>
        <v>0</v>
      </c>
      <c r="S159" s="211">
        <v>1</v>
      </c>
      <c r="T159" s="212">
        <f>S159*H159</f>
        <v>0.09</v>
      </c>
      <c r="AR159" s="25" t="s">
        <v>193</v>
      </c>
      <c r="AT159" s="25" t="s">
        <v>172</v>
      </c>
      <c r="AU159" s="25" t="s">
        <v>91</v>
      </c>
      <c r="AY159" s="25" t="s">
        <v>169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25" t="s">
        <v>25</v>
      </c>
      <c r="BK159" s="213">
        <f>ROUND(I159*H159,2)</f>
        <v>0</v>
      </c>
      <c r="BL159" s="25" t="s">
        <v>193</v>
      </c>
      <c r="BM159" s="25" t="s">
        <v>358</v>
      </c>
    </row>
    <row r="160" spans="2:51" s="12" customFormat="1" ht="13.5">
      <c r="B160" s="222"/>
      <c r="C160" s="223"/>
      <c r="D160" s="214" t="s">
        <v>276</v>
      </c>
      <c r="E160" s="224" t="s">
        <v>24</v>
      </c>
      <c r="F160" s="225" t="s">
        <v>359</v>
      </c>
      <c r="G160" s="223"/>
      <c r="H160" s="226">
        <v>0.09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276</v>
      </c>
      <c r="AU160" s="232" t="s">
        <v>91</v>
      </c>
      <c r="AV160" s="12" t="s">
        <v>91</v>
      </c>
      <c r="AW160" s="12" t="s">
        <v>44</v>
      </c>
      <c r="AX160" s="12" t="s">
        <v>25</v>
      </c>
      <c r="AY160" s="232" t="s">
        <v>169</v>
      </c>
    </row>
    <row r="161" spans="2:63" s="11" customFormat="1" ht="29.85" customHeight="1">
      <c r="B161" s="186"/>
      <c r="C161" s="187"/>
      <c r="D161" s="188" t="s">
        <v>80</v>
      </c>
      <c r="E161" s="200" t="s">
        <v>360</v>
      </c>
      <c r="F161" s="200" t="s">
        <v>361</v>
      </c>
      <c r="G161" s="187"/>
      <c r="H161" s="187"/>
      <c r="I161" s="190"/>
      <c r="J161" s="201">
        <f>BK161</f>
        <v>0</v>
      </c>
      <c r="K161" s="187"/>
      <c r="L161" s="192"/>
      <c r="M161" s="193"/>
      <c r="N161" s="194"/>
      <c r="O161" s="194"/>
      <c r="P161" s="195">
        <f>SUM(P162:P177)</f>
        <v>0</v>
      </c>
      <c r="Q161" s="194"/>
      <c r="R161" s="195">
        <f>SUM(R162:R177)</f>
        <v>0</v>
      </c>
      <c r="S161" s="194"/>
      <c r="T161" s="196">
        <f>SUM(T162:T177)</f>
        <v>0</v>
      </c>
      <c r="AR161" s="197" t="s">
        <v>25</v>
      </c>
      <c r="AT161" s="198" t="s">
        <v>80</v>
      </c>
      <c r="AU161" s="198" t="s">
        <v>25</v>
      </c>
      <c r="AY161" s="197" t="s">
        <v>169</v>
      </c>
      <c r="BK161" s="199">
        <f>SUM(BK162:BK177)</f>
        <v>0</v>
      </c>
    </row>
    <row r="162" spans="2:65" s="1" customFormat="1" ht="25.5" customHeight="1">
      <c r="B162" s="42"/>
      <c r="C162" s="202" t="s">
        <v>362</v>
      </c>
      <c r="D162" s="202" t="s">
        <v>172</v>
      </c>
      <c r="E162" s="203" t="s">
        <v>363</v>
      </c>
      <c r="F162" s="204" t="s">
        <v>364</v>
      </c>
      <c r="G162" s="205" t="s">
        <v>357</v>
      </c>
      <c r="H162" s="206">
        <v>187.706</v>
      </c>
      <c r="I162" s="207"/>
      <c r="J162" s="208">
        <f>ROUND(I162*H162,2)</f>
        <v>0</v>
      </c>
      <c r="K162" s="204" t="s">
        <v>183</v>
      </c>
      <c r="L162" s="62"/>
      <c r="M162" s="209" t="s">
        <v>24</v>
      </c>
      <c r="N162" s="210" t="s">
        <v>52</v>
      </c>
      <c r="O162" s="43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AR162" s="25" t="s">
        <v>193</v>
      </c>
      <c r="AT162" s="25" t="s">
        <v>172</v>
      </c>
      <c r="AU162" s="25" t="s">
        <v>91</v>
      </c>
      <c r="AY162" s="25" t="s">
        <v>169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25" t="s">
        <v>25</v>
      </c>
      <c r="BK162" s="213">
        <f>ROUND(I162*H162,2)</f>
        <v>0</v>
      </c>
      <c r="BL162" s="25" t="s">
        <v>193</v>
      </c>
      <c r="BM162" s="25" t="s">
        <v>365</v>
      </c>
    </row>
    <row r="163" spans="2:65" s="1" customFormat="1" ht="38.25" customHeight="1">
      <c r="B163" s="42"/>
      <c r="C163" s="202" t="s">
        <v>366</v>
      </c>
      <c r="D163" s="202" t="s">
        <v>172</v>
      </c>
      <c r="E163" s="203" t="s">
        <v>367</v>
      </c>
      <c r="F163" s="204" t="s">
        <v>368</v>
      </c>
      <c r="G163" s="205" t="s">
        <v>357</v>
      </c>
      <c r="H163" s="206">
        <v>938.53</v>
      </c>
      <c r="I163" s="207"/>
      <c r="J163" s="208">
        <f>ROUND(I163*H163,2)</f>
        <v>0</v>
      </c>
      <c r="K163" s="204" t="s">
        <v>183</v>
      </c>
      <c r="L163" s="62"/>
      <c r="M163" s="209" t="s">
        <v>24</v>
      </c>
      <c r="N163" s="210" t="s">
        <v>52</v>
      </c>
      <c r="O163" s="43"/>
      <c r="P163" s="211">
        <f>O163*H163</f>
        <v>0</v>
      </c>
      <c r="Q163" s="211">
        <v>0</v>
      </c>
      <c r="R163" s="211">
        <f>Q163*H163</f>
        <v>0</v>
      </c>
      <c r="S163" s="211">
        <v>0</v>
      </c>
      <c r="T163" s="212">
        <f>S163*H163</f>
        <v>0</v>
      </c>
      <c r="AR163" s="25" t="s">
        <v>193</v>
      </c>
      <c r="AT163" s="25" t="s">
        <v>172</v>
      </c>
      <c r="AU163" s="25" t="s">
        <v>91</v>
      </c>
      <c r="AY163" s="25" t="s">
        <v>169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25" t="s">
        <v>25</v>
      </c>
      <c r="BK163" s="213">
        <f>ROUND(I163*H163,2)</f>
        <v>0</v>
      </c>
      <c r="BL163" s="25" t="s">
        <v>193</v>
      </c>
      <c r="BM163" s="25" t="s">
        <v>369</v>
      </c>
    </row>
    <row r="164" spans="2:51" s="12" customFormat="1" ht="13.5">
      <c r="B164" s="222"/>
      <c r="C164" s="223"/>
      <c r="D164" s="214" t="s">
        <v>276</v>
      </c>
      <c r="E164" s="223"/>
      <c r="F164" s="225" t="s">
        <v>370</v>
      </c>
      <c r="G164" s="223"/>
      <c r="H164" s="226">
        <v>938.53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276</v>
      </c>
      <c r="AU164" s="232" t="s">
        <v>91</v>
      </c>
      <c r="AV164" s="12" t="s">
        <v>91</v>
      </c>
      <c r="AW164" s="12" t="s">
        <v>6</v>
      </c>
      <c r="AX164" s="12" t="s">
        <v>25</v>
      </c>
      <c r="AY164" s="232" t="s">
        <v>169</v>
      </c>
    </row>
    <row r="165" spans="2:65" s="1" customFormat="1" ht="25.5" customHeight="1">
      <c r="B165" s="42"/>
      <c r="C165" s="202" t="s">
        <v>371</v>
      </c>
      <c r="D165" s="202" t="s">
        <v>172</v>
      </c>
      <c r="E165" s="203" t="s">
        <v>372</v>
      </c>
      <c r="F165" s="204" t="s">
        <v>373</v>
      </c>
      <c r="G165" s="205" t="s">
        <v>357</v>
      </c>
      <c r="H165" s="206">
        <v>187.706</v>
      </c>
      <c r="I165" s="207"/>
      <c r="J165" s="208">
        <f>ROUND(I165*H165,2)</f>
        <v>0</v>
      </c>
      <c r="K165" s="204" t="s">
        <v>183</v>
      </c>
      <c r="L165" s="62"/>
      <c r="M165" s="209" t="s">
        <v>24</v>
      </c>
      <c r="N165" s="210" t="s">
        <v>52</v>
      </c>
      <c r="O165" s="43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AR165" s="25" t="s">
        <v>193</v>
      </c>
      <c r="AT165" s="25" t="s">
        <v>172</v>
      </c>
      <c r="AU165" s="25" t="s">
        <v>91</v>
      </c>
      <c r="AY165" s="25" t="s">
        <v>169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25" t="s">
        <v>25</v>
      </c>
      <c r="BK165" s="213">
        <f>ROUND(I165*H165,2)</f>
        <v>0</v>
      </c>
      <c r="BL165" s="25" t="s">
        <v>193</v>
      </c>
      <c r="BM165" s="25" t="s">
        <v>374</v>
      </c>
    </row>
    <row r="166" spans="2:65" s="1" customFormat="1" ht="25.5" customHeight="1">
      <c r="B166" s="42"/>
      <c r="C166" s="202" t="s">
        <v>375</v>
      </c>
      <c r="D166" s="202" t="s">
        <v>172</v>
      </c>
      <c r="E166" s="203" t="s">
        <v>376</v>
      </c>
      <c r="F166" s="204" t="s">
        <v>377</v>
      </c>
      <c r="G166" s="205" t="s">
        <v>357</v>
      </c>
      <c r="H166" s="206">
        <v>938.53</v>
      </c>
      <c r="I166" s="207"/>
      <c r="J166" s="208">
        <f>ROUND(I166*H166,2)</f>
        <v>0</v>
      </c>
      <c r="K166" s="204" t="s">
        <v>183</v>
      </c>
      <c r="L166" s="62"/>
      <c r="M166" s="209" t="s">
        <v>24</v>
      </c>
      <c r="N166" s="210" t="s">
        <v>52</v>
      </c>
      <c r="O166" s="43"/>
      <c r="P166" s="211">
        <f>O166*H166</f>
        <v>0</v>
      </c>
      <c r="Q166" s="211">
        <v>0</v>
      </c>
      <c r="R166" s="211">
        <f>Q166*H166</f>
        <v>0</v>
      </c>
      <c r="S166" s="211">
        <v>0</v>
      </c>
      <c r="T166" s="212">
        <f>S166*H166</f>
        <v>0</v>
      </c>
      <c r="AR166" s="25" t="s">
        <v>193</v>
      </c>
      <c r="AT166" s="25" t="s">
        <v>172</v>
      </c>
      <c r="AU166" s="25" t="s">
        <v>91</v>
      </c>
      <c r="AY166" s="25" t="s">
        <v>169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25" t="s">
        <v>25</v>
      </c>
      <c r="BK166" s="213">
        <f>ROUND(I166*H166,2)</f>
        <v>0</v>
      </c>
      <c r="BL166" s="25" t="s">
        <v>193</v>
      </c>
      <c r="BM166" s="25" t="s">
        <v>378</v>
      </c>
    </row>
    <row r="167" spans="2:51" s="12" customFormat="1" ht="13.5">
      <c r="B167" s="222"/>
      <c r="C167" s="223"/>
      <c r="D167" s="214" t="s">
        <v>276</v>
      </c>
      <c r="E167" s="223"/>
      <c r="F167" s="225" t="s">
        <v>370</v>
      </c>
      <c r="G167" s="223"/>
      <c r="H167" s="226">
        <v>938.53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276</v>
      </c>
      <c r="AU167" s="232" t="s">
        <v>91</v>
      </c>
      <c r="AV167" s="12" t="s">
        <v>91</v>
      </c>
      <c r="AW167" s="12" t="s">
        <v>6</v>
      </c>
      <c r="AX167" s="12" t="s">
        <v>25</v>
      </c>
      <c r="AY167" s="232" t="s">
        <v>169</v>
      </c>
    </row>
    <row r="168" spans="2:65" s="1" customFormat="1" ht="16.5" customHeight="1">
      <c r="B168" s="42"/>
      <c r="C168" s="202" t="s">
        <v>9</v>
      </c>
      <c r="D168" s="202" t="s">
        <v>172</v>
      </c>
      <c r="E168" s="203" t="s">
        <v>379</v>
      </c>
      <c r="F168" s="204" t="s">
        <v>380</v>
      </c>
      <c r="G168" s="205" t="s">
        <v>357</v>
      </c>
      <c r="H168" s="206">
        <v>56.312</v>
      </c>
      <c r="I168" s="207"/>
      <c r="J168" s="208">
        <f>ROUND(I168*H168,2)</f>
        <v>0</v>
      </c>
      <c r="K168" s="204" t="s">
        <v>183</v>
      </c>
      <c r="L168" s="62"/>
      <c r="M168" s="209" t="s">
        <v>24</v>
      </c>
      <c r="N168" s="210" t="s">
        <v>52</v>
      </c>
      <c r="O168" s="43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AR168" s="25" t="s">
        <v>193</v>
      </c>
      <c r="AT168" s="25" t="s">
        <v>172</v>
      </c>
      <c r="AU168" s="25" t="s">
        <v>91</v>
      </c>
      <c r="AY168" s="25" t="s">
        <v>169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25" t="s">
        <v>25</v>
      </c>
      <c r="BK168" s="213">
        <f>ROUND(I168*H168,2)</f>
        <v>0</v>
      </c>
      <c r="BL168" s="25" t="s">
        <v>193</v>
      </c>
      <c r="BM168" s="25" t="s">
        <v>381</v>
      </c>
    </row>
    <row r="169" spans="2:51" s="12" customFormat="1" ht="13.5">
      <c r="B169" s="222"/>
      <c r="C169" s="223"/>
      <c r="D169" s="214" t="s">
        <v>276</v>
      </c>
      <c r="E169" s="223"/>
      <c r="F169" s="225" t="s">
        <v>382</v>
      </c>
      <c r="G169" s="223"/>
      <c r="H169" s="226">
        <v>56.312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276</v>
      </c>
      <c r="AU169" s="232" t="s">
        <v>91</v>
      </c>
      <c r="AV169" s="12" t="s">
        <v>91</v>
      </c>
      <c r="AW169" s="12" t="s">
        <v>6</v>
      </c>
      <c r="AX169" s="12" t="s">
        <v>25</v>
      </c>
      <c r="AY169" s="232" t="s">
        <v>169</v>
      </c>
    </row>
    <row r="170" spans="2:65" s="1" customFormat="1" ht="25.5" customHeight="1">
      <c r="B170" s="42"/>
      <c r="C170" s="202" t="s">
        <v>383</v>
      </c>
      <c r="D170" s="202" t="s">
        <v>172</v>
      </c>
      <c r="E170" s="203" t="s">
        <v>384</v>
      </c>
      <c r="F170" s="204" t="s">
        <v>385</v>
      </c>
      <c r="G170" s="205" t="s">
        <v>357</v>
      </c>
      <c r="H170" s="206">
        <v>18.771</v>
      </c>
      <c r="I170" s="207"/>
      <c r="J170" s="208">
        <f>ROUND(I170*H170,2)</f>
        <v>0</v>
      </c>
      <c r="K170" s="204" t="s">
        <v>183</v>
      </c>
      <c r="L170" s="62"/>
      <c r="M170" s="209" t="s">
        <v>24</v>
      </c>
      <c r="N170" s="210" t="s">
        <v>52</v>
      </c>
      <c r="O170" s="43"/>
      <c r="P170" s="211">
        <f>O170*H170</f>
        <v>0</v>
      </c>
      <c r="Q170" s="211">
        <v>0</v>
      </c>
      <c r="R170" s="211">
        <f>Q170*H170</f>
        <v>0</v>
      </c>
      <c r="S170" s="211">
        <v>0</v>
      </c>
      <c r="T170" s="212">
        <f>S170*H170</f>
        <v>0</v>
      </c>
      <c r="AR170" s="25" t="s">
        <v>193</v>
      </c>
      <c r="AT170" s="25" t="s">
        <v>172</v>
      </c>
      <c r="AU170" s="25" t="s">
        <v>91</v>
      </c>
      <c r="AY170" s="25" t="s">
        <v>169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25" t="s">
        <v>25</v>
      </c>
      <c r="BK170" s="213">
        <f>ROUND(I170*H170,2)</f>
        <v>0</v>
      </c>
      <c r="BL170" s="25" t="s">
        <v>193</v>
      </c>
      <c r="BM170" s="25" t="s">
        <v>386</v>
      </c>
    </row>
    <row r="171" spans="2:51" s="12" customFormat="1" ht="13.5">
      <c r="B171" s="222"/>
      <c r="C171" s="223"/>
      <c r="D171" s="214" t="s">
        <v>276</v>
      </c>
      <c r="E171" s="223"/>
      <c r="F171" s="225" t="s">
        <v>387</v>
      </c>
      <c r="G171" s="223"/>
      <c r="H171" s="226">
        <v>18.771</v>
      </c>
      <c r="I171" s="227"/>
      <c r="J171" s="223"/>
      <c r="K171" s="223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276</v>
      </c>
      <c r="AU171" s="232" t="s">
        <v>91</v>
      </c>
      <c r="AV171" s="12" t="s">
        <v>91</v>
      </c>
      <c r="AW171" s="12" t="s">
        <v>6</v>
      </c>
      <c r="AX171" s="12" t="s">
        <v>25</v>
      </c>
      <c r="AY171" s="232" t="s">
        <v>169</v>
      </c>
    </row>
    <row r="172" spans="2:65" s="1" customFormat="1" ht="16.5" customHeight="1">
      <c r="B172" s="42"/>
      <c r="C172" s="202" t="s">
        <v>388</v>
      </c>
      <c r="D172" s="202" t="s">
        <v>172</v>
      </c>
      <c r="E172" s="203" t="s">
        <v>389</v>
      </c>
      <c r="F172" s="204" t="s">
        <v>390</v>
      </c>
      <c r="G172" s="205" t="s">
        <v>357</v>
      </c>
      <c r="H172" s="206">
        <v>93.853</v>
      </c>
      <c r="I172" s="207"/>
      <c r="J172" s="208">
        <f>ROUND(I172*H172,2)</f>
        <v>0</v>
      </c>
      <c r="K172" s="204" t="s">
        <v>183</v>
      </c>
      <c r="L172" s="62"/>
      <c r="M172" s="209" t="s">
        <v>24</v>
      </c>
      <c r="N172" s="210" t="s">
        <v>52</v>
      </c>
      <c r="O172" s="43"/>
      <c r="P172" s="211">
        <f>O172*H172</f>
        <v>0</v>
      </c>
      <c r="Q172" s="211">
        <v>0</v>
      </c>
      <c r="R172" s="211">
        <f>Q172*H172</f>
        <v>0</v>
      </c>
      <c r="S172" s="211">
        <v>0</v>
      </c>
      <c r="T172" s="212">
        <f>S172*H172</f>
        <v>0</v>
      </c>
      <c r="AR172" s="25" t="s">
        <v>193</v>
      </c>
      <c r="AT172" s="25" t="s">
        <v>172</v>
      </c>
      <c r="AU172" s="25" t="s">
        <v>91</v>
      </c>
      <c r="AY172" s="25" t="s">
        <v>169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25" t="s">
        <v>25</v>
      </c>
      <c r="BK172" s="213">
        <f>ROUND(I172*H172,2)</f>
        <v>0</v>
      </c>
      <c r="BL172" s="25" t="s">
        <v>193</v>
      </c>
      <c r="BM172" s="25" t="s">
        <v>391</v>
      </c>
    </row>
    <row r="173" spans="2:51" s="12" customFormat="1" ht="13.5">
      <c r="B173" s="222"/>
      <c r="C173" s="223"/>
      <c r="D173" s="214" t="s">
        <v>276</v>
      </c>
      <c r="E173" s="223"/>
      <c r="F173" s="225" t="s">
        <v>392</v>
      </c>
      <c r="G173" s="223"/>
      <c r="H173" s="226">
        <v>93.853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276</v>
      </c>
      <c r="AU173" s="232" t="s">
        <v>91</v>
      </c>
      <c r="AV173" s="12" t="s">
        <v>91</v>
      </c>
      <c r="AW173" s="12" t="s">
        <v>6</v>
      </c>
      <c r="AX173" s="12" t="s">
        <v>25</v>
      </c>
      <c r="AY173" s="232" t="s">
        <v>169</v>
      </c>
    </row>
    <row r="174" spans="2:65" s="1" customFormat="1" ht="16.5" customHeight="1">
      <c r="B174" s="42"/>
      <c r="C174" s="202" t="s">
        <v>393</v>
      </c>
      <c r="D174" s="202" t="s">
        <v>172</v>
      </c>
      <c r="E174" s="203" t="s">
        <v>394</v>
      </c>
      <c r="F174" s="204" t="s">
        <v>395</v>
      </c>
      <c r="G174" s="205" t="s">
        <v>357</v>
      </c>
      <c r="H174" s="206">
        <v>9.385</v>
      </c>
      <c r="I174" s="207"/>
      <c r="J174" s="208">
        <f>ROUND(I174*H174,2)</f>
        <v>0</v>
      </c>
      <c r="K174" s="204" t="s">
        <v>183</v>
      </c>
      <c r="L174" s="62"/>
      <c r="M174" s="209" t="s">
        <v>24</v>
      </c>
      <c r="N174" s="210" t="s">
        <v>52</v>
      </c>
      <c r="O174" s="43"/>
      <c r="P174" s="211">
        <f>O174*H174</f>
        <v>0</v>
      </c>
      <c r="Q174" s="211">
        <v>0</v>
      </c>
      <c r="R174" s="211">
        <f>Q174*H174</f>
        <v>0</v>
      </c>
      <c r="S174" s="211">
        <v>0</v>
      </c>
      <c r="T174" s="212">
        <f>S174*H174</f>
        <v>0</v>
      </c>
      <c r="AR174" s="25" t="s">
        <v>193</v>
      </c>
      <c r="AT174" s="25" t="s">
        <v>172</v>
      </c>
      <c r="AU174" s="25" t="s">
        <v>91</v>
      </c>
      <c r="AY174" s="25" t="s">
        <v>169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25" t="s">
        <v>25</v>
      </c>
      <c r="BK174" s="213">
        <f>ROUND(I174*H174,2)</f>
        <v>0</v>
      </c>
      <c r="BL174" s="25" t="s">
        <v>193</v>
      </c>
      <c r="BM174" s="25" t="s">
        <v>396</v>
      </c>
    </row>
    <row r="175" spans="2:51" s="12" customFormat="1" ht="13.5">
      <c r="B175" s="222"/>
      <c r="C175" s="223"/>
      <c r="D175" s="214" t="s">
        <v>276</v>
      </c>
      <c r="E175" s="223"/>
      <c r="F175" s="225" t="s">
        <v>397</v>
      </c>
      <c r="G175" s="223"/>
      <c r="H175" s="226">
        <v>9.385</v>
      </c>
      <c r="I175" s="227"/>
      <c r="J175" s="223"/>
      <c r="K175" s="223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276</v>
      </c>
      <c r="AU175" s="232" t="s">
        <v>91</v>
      </c>
      <c r="AV175" s="12" t="s">
        <v>91</v>
      </c>
      <c r="AW175" s="12" t="s">
        <v>6</v>
      </c>
      <c r="AX175" s="12" t="s">
        <v>25</v>
      </c>
      <c r="AY175" s="232" t="s">
        <v>169</v>
      </c>
    </row>
    <row r="176" spans="2:65" s="1" customFormat="1" ht="16.5" customHeight="1">
      <c r="B176" s="42"/>
      <c r="C176" s="202" t="s">
        <v>398</v>
      </c>
      <c r="D176" s="202" t="s">
        <v>172</v>
      </c>
      <c r="E176" s="203" t="s">
        <v>399</v>
      </c>
      <c r="F176" s="204" t="s">
        <v>400</v>
      </c>
      <c r="G176" s="205" t="s">
        <v>357</v>
      </c>
      <c r="H176" s="206">
        <v>9.385</v>
      </c>
      <c r="I176" s="207"/>
      <c r="J176" s="208">
        <f>ROUND(I176*H176,2)</f>
        <v>0</v>
      </c>
      <c r="K176" s="204" t="s">
        <v>183</v>
      </c>
      <c r="L176" s="62"/>
      <c r="M176" s="209" t="s">
        <v>24</v>
      </c>
      <c r="N176" s="210" t="s">
        <v>52</v>
      </c>
      <c r="O176" s="43"/>
      <c r="P176" s="211">
        <f>O176*H176</f>
        <v>0</v>
      </c>
      <c r="Q176" s="211">
        <v>0</v>
      </c>
      <c r="R176" s="211">
        <f>Q176*H176</f>
        <v>0</v>
      </c>
      <c r="S176" s="211">
        <v>0</v>
      </c>
      <c r="T176" s="212">
        <f>S176*H176</f>
        <v>0</v>
      </c>
      <c r="AR176" s="25" t="s">
        <v>193</v>
      </c>
      <c r="AT176" s="25" t="s">
        <v>172</v>
      </c>
      <c r="AU176" s="25" t="s">
        <v>91</v>
      </c>
      <c r="AY176" s="25" t="s">
        <v>169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25" t="s">
        <v>25</v>
      </c>
      <c r="BK176" s="213">
        <f>ROUND(I176*H176,2)</f>
        <v>0</v>
      </c>
      <c r="BL176" s="25" t="s">
        <v>193</v>
      </c>
      <c r="BM176" s="25" t="s">
        <v>401</v>
      </c>
    </row>
    <row r="177" spans="2:51" s="12" customFormat="1" ht="13.5">
      <c r="B177" s="222"/>
      <c r="C177" s="223"/>
      <c r="D177" s="214" t="s">
        <v>276</v>
      </c>
      <c r="E177" s="223"/>
      <c r="F177" s="225" t="s">
        <v>397</v>
      </c>
      <c r="G177" s="223"/>
      <c r="H177" s="226">
        <v>9.385</v>
      </c>
      <c r="I177" s="227"/>
      <c r="J177" s="223"/>
      <c r="K177" s="223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276</v>
      </c>
      <c r="AU177" s="232" t="s">
        <v>91</v>
      </c>
      <c r="AV177" s="12" t="s">
        <v>91</v>
      </c>
      <c r="AW177" s="12" t="s">
        <v>6</v>
      </c>
      <c r="AX177" s="12" t="s">
        <v>25</v>
      </c>
      <c r="AY177" s="232" t="s">
        <v>169</v>
      </c>
    </row>
    <row r="178" spans="2:63" s="11" customFormat="1" ht="37.35" customHeight="1">
      <c r="B178" s="186"/>
      <c r="C178" s="187"/>
      <c r="D178" s="188" t="s">
        <v>80</v>
      </c>
      <c r="E178" s="189" t="s">
        <v>402</v>
      </c>
      <c r="F178" s="189" t="s">
        <v>403</v>
      </c>
      <c r="G178" s="187"/>
      <c r="H178" s="187"/>
      <c r="I178" s="190"/>
      <c r="J178" s="191">
        <f>BK178</f>
        <v>0</v>
      </c>
      <c r="K178" s="187"/>
      <c r="L178" s="192"/>
      <c r="M178" s="193"/>
      <c r="N178" s="194"/>
      <c r="O178" s="194"/>
      <c r="P178" s="195">
        <f>P179+P187+P196+P206+P209+P215+P224+P231</f>
        <v>0</v>
      </c>
      <c r="Q178" s="194"/>
      <c r="R178" s="195">
        <f>R179+R187+R196+R206+R209+R215+R224+R231</f>
        <v>0</v>
      </c>
      <c r="S178" s="194"/>
      <c r="T178" s="196">
        <f>T179+T187+T196+T206+T209+T215+T224+T231</f>
        <v>8.741282949999999</v>
      </c>
      <c r="AR178" s="197" t="s">
        <v>91</v>
      </c>
      <c r="AT178" s="198" t="s">
        <v>80</v>
      </c>
      <c r="AU178" s="198" t="s">
        <v>81</v>
      </c>
      <c r="AY178" s="197" t="s">
        <v>169</v>
      </c>
      <c r="BK178" s="199">
        <f>BK179+BK187+BK196+BK206+BK209+BK215+BK224+BK231</f>
        <v>0</v>
      </c>
    </row>
    <row r="179" spans="2:63" s="11" customFormat="1" ht="19.9" customHeight="1">
      <c r="B179" s="186"/>
      <c r="C179" s="187"/>
      <c r="D179" s="188" t="s">
        <v>80</v>
      </c>
      <c r="E179" s="200" t="s">
        <v>404</v>
      </c>
      <c r="F179" s="200" t="s">
        <v>405</v>
      </c>
      <c r="G179" s="187"/>
      <c r="H179" s="187"/>
      <c r="I179" s="190"/>
      <c r="J179" s="201">
        <f>BK179</f>
        <v>0</v>
      </c>
      <c r="K179" s="187"/>
      <c r="L179" s="192"/>
      <c r="M179" s="193"/>
      <c r="N179" s="194"/>
      <c r="O179" s="194"/>
      <c r="P179" s="195">
        <f>SUM(P180:P186)</f>
        <v>0</v>
      </c>
      <c r="Q179" s="194"/>
      <c r="R179" s="195">
        <f>SUM(R180:R186)</f>
        <v>0</v>
      </c>
      <c r="S179" s="194"/>
      <c r="T179" s="196">
        <f>SUM(T180:T186)</f>
        <v>0.48310000000000003</v>
      </c>
      <c r="AR179" s="197" t="s">
        <v>91</v>
      </c>
      <c r="AT179" s="198" t="s">
        <v>80</v>
      </c>
      <c r="AU179" s="198" t="s">
        <v>25</v>
      </c>
      <c r="AY179" s="197" t="s">
        <v>169</v>
      </c>
      <c r="BK179" s="199">
        <f>SUM(BK180:BK186)</f>
        <v>0</v>
      </c>
    </row>
    <row r="180" spans="2:65" s="1" customFormat="1" ht="16.5" customHeight="1">
      <c r="B180" s="42"/>
      <c r="C180" s="202" t="s">
        <v>406</v>
      </c>
      <c r="D180" s="202" t="s">
        <v>172</v>
      </c>
      <c r="E180" s="203" t="s">
        <v>407</v>
      </c>
      <c r="F180" s="204" t="s">
        <v>408</v>
      </c>
      <c r="G180" s="205" t="s">
        <v>219</v>
      </c>
      <c r="H180" s="206">
        <v>10</v>
      </c>
      <c r="I180" s="207"/>
      <c r="J180" s="208">
        <f>ROUND(I180*H180,2)</f>
        <v>0</v>
      </c>
      <c r="K180" s="204" t="s">
        <v>183</v>
      </c>
      <c r="L180" s="62"/>
      <c r="M180" s="209" t="s">
        <v>24</v>
      </c>
      <c r="N180" s="210" t="s">
        <v>52</v>
      </c>
      <c r="O180" s="43"/>
      <c r="P180" s="211">
        <f>O180*H180</f>
        <v>0</v>
      </c>
      <c r="Q180" s="211">
        <v>0</v>
      </c>
      <c r="R180" s="211">
        <f>Q180*H180</f>
        <v>0</v>
      </c>
      <c r="S180" s="211">
        <v>0.01492</v>
      </c>
      <c r="T180" s="212">
        <f>S180*H180</f>
        <v>0.1492</v>
      </c>
      <c r="AR180" s="25" t="s">
        <v>354</v>
      </c>
      <c r="AT180" s="25" t="s">
        <v>172</v>
      </c>
      <c r="AU180" s="25" t="s">
        <v>91</v>
      </c>
      <c r="AY180" s="25" t="s">
        <v>169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25" t="s">
        <v>25</v>
      </c>
      <c r="BK180" s="213">
        <f>ROUND(I180*H180,2)</f>
        <v>0</v>
      </c>
      <c r="BL180" s="25" t="s">
        <v>354</v>
      </c>
      <c r="BM180" s="25" t="s">
        <v>409</v>
      </c>
    </row>
    <row r="181" spans="2:51" s="12" customFormat="1" ht="13.5">
      <c r="B181" s="222"/>
      <c r="C181" s="223"/>
      <c r="D181" s="214" t="s">
        <v>276</v>
      </c>
      <c r="E181" s="224" t="s">
        <v>24</v>
      </c>
      <c r="F181" s="225" t="s">
        <v>410</v>
      </c>
      <c r="G181" s="223"/>
      <c r="H181" s="226">
        <v>10</v>
      </c>
      <c r="I181" s="227"/>
      <c r="J181" s="223"/>
      <c r="K181" s="223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276</v>
      </c>
      <c r="AU181" s="232" t="s">
        <v>91</v>
      </c>
      <c r="AV181" s="12" t="s">
        <v>91</v>
      </c>
      <c r="AW181" s="12" t="s">
        <v>44</v>
      </c>
      <c r="AX181" s="12" t="s">
        <v>25</v>
      </c>
      <c r="AY181" s="232" t="s">
        <v>169</v>
      </c>
    </row>
    <row r="182" spans="2:65" s="1" customFormat="1" ht="25.5" customHeight="1">
      <c r="B182" s="42"/>
      <c r="C182" s="202" t="s">
        <v>411</v>
      </c>
      <c r="D182" s="202" t="s">
        <v>172</v>
      </c>
      <c r="E182" s="203" t="s">
        <v>412</v>
      </c>
      <c r="F182" s="204" t="s">
        <v>413</v>
      </c>
      <c r="G182" s="205" t="s">
        <v>219</v>
      </c>
      <c r="H182" s="206">
        <v>5</v>
      </c>
      <c r="I182" s="207"/>
      <c r="J182" s="208">
        <f>ROUND(I182*H182,2)</f>
        <v>0</v>
      </c>
      <c r="K182" s="204" t="s">
        <v>183</v>
      </c>
      <c r="L182" s="62"/>
      <c r="M182" s="209" t="s">
        <v>24</v>
      </c>
      <c r="N182" s="210" t="s">
        <v>52</v>
      </c>
      <c r="O182" s="43"/>
      <c r="P182" s="211">
        <f>O182*H182</f>
        <v>0</v>
      </c>
      <c r="Q182" s="211">
        <v>0</v>
      </c>
      <c r="R182" s="211">
        <f>Q182*H182</f>
        <v>0</v>
      </c>
      <c r="S182" s="211">
        <v>0.03065</v>
      </c>
      <c r="T182" s="212">
        <f>S182*H182</f>
        <v>0.15325</v>
      </c>
      <c r="AR182" s="25" t="s">
        <v>354</v>
      </c>
      <c r="AT182" s="25" t="s">
        <v>172</v>
      </c>
      <c r="AU182" s="25" t="s">
        <v>91</v>
      </c>
      <c r="AY182" s="25" t="s">
        <v>169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25" t="s">
        <v>25</v>
      </c>
      <c r="BK182" s="213">
        <f>ROUND(I182*H182,2)</f>
        <v>0</v>
      </c>
      <c r="BL182" s="25" t="s">
        <v>354</v>
      </c>
      <c r="BM182" s="25" t="s">
        <v>414</v>
      </c>
    </row>
    <row r="183" spans="2:51" s="12" customFormat="1" ht="13.5">
      <c r="B183" s="222"/>
      <c r="C183" s="223"/>
      <c r="D183" s="214" t="s">
        <v>276</v>
      </c>
      <c r="E183" s="224" t="s">
        <v>24</v>
      </c>
      <c r="F183" s="225" t="s">
        <v>415</v>
      </c>
      <c r="G183" s="223"/>
      <c r="H183" s="226">
        <v>5</v>
      </c>
      <c r="I183" s="227"/>
      <c r="J183" s="223"/>
      <c r="K183" s="223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276</v>
      </c>
      <c r="AU183" s="232" t="s">
        <v>91</v>
      </c>
      <c r="AV183" s="12" t="s">
        <v>91</v>
      </c>
      <c r="AW183" s="12" t="s">
        <v>44</v>
      </c>
      <c r="AX183" s="12" t="s">
        <v>25</v>
      </c>
      <c r="AY183" s="232" t="s">
        <v>169</v>
      </c>
    </row>
    <row r="184" spans="2:65" s="1" customFormat="1" ht="25.5" customHeight="1">
      <c r="B184" s="42"/>
      <c r="C184" s="202" t="s">
        <v>416</v>
      </c>
      <c r="D184" s="202" t="s">
        <v>172</v>
      </c>
      <c r="E184" s="203" t="s">
        <v>417</v>
      </c>
      <c r="F184" s="204" t="s">
        <v>418</v>
      </c>
      <c r="G184" s="205" t="s">
        <v>419</v>
      </c>
      <c r="H184" s="206">
        <v>5</v>
      </c>
      <c r="I184" s="207"/>
      <c r="J184" s="208">
        <f>ROUND(I184*H184,2)</f>
        <v>0</v>
      </c>
      <c r="K184" s="204" t="s">
        <v>183</v>
      </c>
      <c r="L184" s="62"/>
      <c r="M184" s="209" t="s">
        <v>24</v>
      </c>
      <c r="N184" s="210" t="s">
        <v>52</v>
      </c>
      <c r="O184" s="43"/>
      <c r="P184" s="211">
        <f>O184*H184</f>
        <v>0</v>
      </c>
      <c r="Q184" s="211">
        <v>0</v>
      </c>
      <c r="R184" s="211">
        <f>Q184*H184</f>
        <v>0</v>
      </c>
      <c r="S184" s="211">
        <v>0.02756</v>
      </c>
      <c r="T184" s="212">
        <f>S184*H184</f>
        <v>0.1378</v>
      </c>
      <c r="AR184" s="25" t="s">
        <v>354</v>
      </c>
      <c r="AT184" s="25" t="s">
        <v>172</v>
      </c>
      <c r="AU184" s="25" t="s">
        <v>91</v>
      </c>
      <c r="AY184" s="25" t="s">
        <v>169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25" t="s">
        <v>25</v>
      </c>
      <c r="BK184" s="213">
        <f>ROUND(I184*H184,2)</f>
        <v>0</v>
      </c>
      <c r="BL184" s="25" t="s">
        <v>354</v>
      </c>
      <c r="BM184" s="25" t="s">
        <v>420</v>
      </c>
    </row>
    <row r="185" spans="2:65" s="1" customFormat="1" ht="25.5" customHeight="1">
      <c r="B185" s="42"/>
      <c r="C185" s="202" t="s">
        <v>421</v>
      </c>
      <c r="D185" s="202" t="s">
        <v>172</v>
      </c>
      <c r="E185" s="203" t="s">
        <v>422</v>
      </c>
      <c r="F185" s="204" t="s">
        <v>423</v>
      </c>
      <c r="G185" s="205" t="s">
        <v>419</v>
      </c>
      <c r="H185" s="206">
        <v>1</v>
      </c>
      <c r="I185" s="207"/>
      <c r="J185" s="208">
        <f>ROUND(I185*H185,2)</f>
        <v>0</v>
      </c>
      <c r="K185" s="204" t="s">
        <v>183</v>
      </c>
      <c r="L185" s="62"/>
      <c r="M185" s="209" t="s">
        <v>24</v>
      </c>
      <c r="N185" s="210" t="s">
        <v>52</v>
      </c>
      <c r="O185" s="43"/>
      <c r="P185" s="211">
        <f>O185*H185</f>
        <v>0</v>
      </c>
      <c r="Q185" s="211">
        <v>0</v>
      </c>
      <c r="R185" s="211">
        <f>Q185*H185</f>
        <v>0</v>
      </c>
      <c r="S185" s="211">
        <v>0.04285</v>
      </c>
      <c r="T185" s="212">
        <f>S185*H185</f>
        <v>0.04285</v>
      </c>
      <c r="AR185" s="25" t="s">
        <v>354</v>
      </c>
      <c r="AT185" s="25" t="s">
        <v>172</v>
      </c>
      <c r="AU185" s="25" t="s">
        <v>91</v>
      </c>
      <c r="AY185" s="25" t="s">
        <v>169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25" t="s">
        <v>25</v>
      </c>
      <c r="BK185" s="213">
        <f>ROUND(I185*H185,2)</f>
        <v>0</v>
      </c>
      <c r="BL185" s="25" t="s">
        <v>354</v>
      </c>
      <c r="BM185" s="25" t="s">
        <v>424</v>
      </c>
    </row>
    <row r="186" spans="2:51" s="12" customFormat="1" ht="13.5">
      <c r="B186" s="222"/>
      <c r="C186" s="223"/>
      <c r="D186" s="214" t="s">
        <v>276</v>
      </c>
      <c r="E186" s="224" t="s">
        <v>24</v>
      </c>
      <c r="F186" s="225" t="s">
        <v>425</v>
      </c>
      <c r="G186" s="223"/>
      <c r="H186" s="226">
        <v>1</v>
      </c>
      <c r="I186" s="227"/>
      <c r="J186" s="223"/>
      <c r="K186" s="223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276</v>
      </c>
      <c r="AU186" s="232" t="s">
        <v>91</v>
      </c>
      <c r="AV186" s="12" t="s">
        <v>91</v>
      </c>
      <c r="AW186" s="12" t="s">
        <v>44</v>
      </c>
      <c r="AX186" s="12" t="s">
        <v>25</v>
      </c>
      <c r="AY186" s="232" t="s">
        <v>169</v>
      </c>
    </row>
    <row r="187" spans="2:63" s="11" customFormat="1" ht="29.85" customHeight="1">
      <c r="B187" s="186"/>
      <c r="C187" s="187"/>
      <c r="D187" s="188" t="s">
        <v>80</v>
      </c>
      <c r="E187" s="200" t="s">
        <v>426</v>
      </c>
      <c r="F187" s="200" t="s">
        <v>427</v>
      </c>
      <c r="G187" s="187"/>
      <c r="H187" s="187"/>
      <c r="I187" s="190"/>
      <c r="J187" s="201">
        <f>BK187</f>
        <v>0</v>
      </c>
      <c r="K187" s="187"/>
      <c r="L187" s="192"/>
      <c r="M187" s="193"/>
      <c r="N187" s="194"/>
      <c r="O187" s="194"/>
      <c r="P187" s="195">
        <f>SUM(P188:P195)</f>
        <v>0</v>
      </c>
      <c r="Q187" s="194"/>
      <c r="R187" s="195">
        <f>SUM(R188:R195)</f>
        <v>0</v>
      </c>
      <c r="S187" s="194"/>
      <c r="T187" s="196">
        <f>SUM(T188:T195)</f>
        <v>0.31772999999999996</v>
      </c>
      <c r="AR187" s="197" t="s">
        <v>91</v>
      </c>
      <c r="AT187" s="198" t="s">
        <v>80</v>
      </c>
      <c r="AU187" s="198" t="s">
        <v>25</v>
      </c>
      <c r="AY187" s="197" t="s">
        <v>169</v>
      </c>
      <c r="BK187" s="199">
        <f>SUM(BK188:BK195)</f>
        <v>0</v>
      </c>
    </row>
    <row r="188" spans="2:65" s="1" customFormat="1" ht="25.5" customHeight="1">
      <c r="B188" s="42"/>
      <c r="C188" s="202" t="s">
        <v>428</v>
      </c>
      <c r="D188" s="202" t="s">
        <v>172</v>
      </c>
      <c r="E188" s="203" t="s">
        <v>429</v>
      </c>
      <c r="F188" s="204" t="s">
        <v>430</v>
      </c>
      <c r="G188" s="205" t="s">
        <v>219</v>
      </c>
      <c r="H188" s="206">
        <v>15</v>
      </c>
      <c r="I188" s="207"/>
      <c r="J188" s="208">
        <f>ROUND(I188*H188,2)</f>
        <v>0</v>
      </c>
      <c r="K188" s="204" t="s">
        <v>183</v>
      </c>
      <c r="L188" s="62"/>
      <c r="M188" s="209" t="s">
        <v>24</v>
      </c>
      <c r="N188" s="210" t="s">
        <v>52</v>
      </c>
      <c r="O188" s="43"/>
      <c r="P188" s="211">
        <f>O188*H188</f>
        <v>0</v>
      </c>
      <c r="Q188" s="211">
        <v>0</v>
      </c>
      <c r="R188" s="211">
        <f>Q188*H188</f>
        <v>0</v>
      </c>
      <c r="S188" s="211">
        <v>0.00497</v>
      </c>
      <c r="T188" s="212">
        <f>S188*H188</f>
        <v>0.07454999999999999</v>
      </c>
      <c r="AR188" s="25" t="s">
        <v>354</v>
      </c>
      <c r="AT188" s="25" t="s">
        <v>172</v>
      </c>
      <c r="AU188" s="25" t="s">
        <v>91</v>
      </c>
      <c r="AY188" s="25" t="s">
        <v>169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25" t="s">
        <v>25</v>
      </c>
      <c r="BK188" s="213">
        <f>ROUND(I188*H188,2)</f>
        <v>0</v>
      </c>
      <c r="BL188" s="25" t="s">
        <v>354</v>
      </c>
      <c r="BM188" s="25" t="s">
        <v>431</v>
      </c>
    </row>
    <row r="189" spans="2:51" s="12" customFormat="1" ht="13.5">
      <c r="B189" s="222"/>
      <c r="C189" s="223"/>
      <c r="D189" s="214" t="s">
        <v>276</v>
      </c>
      <c r="E189" s="224" t="s">
        <v>24</v>
      </c>
      <c r="F189" s="225" t="s">
        <v>432</v>
      </c>
      <c r="G189" s="223"/>
      <c r="H189" s="226">
        <v>15</v>
      </c>
      <c r="I189" s="227"/>
      <c r="J189" s="223"/>
      <c r="K189" s="223"/>
      <c r="L189" s="228"/>
      <c r="M189" s="229"/>
      <c r="N189" s="230"/>
      <c r="O189" s="230"/>
      <c r="P189" s="230"/>
      <c r="Q189" s="230"/>
      <c r="R189" s="230"/>
      <c r="S189" s="230"/>
      <c r="T189" s="231"/>
      <c r="AT189" s="232" t="s">
        <v>276</v>
      </c>
      <c r="AU189" s="232" t="s">
        <v>91</v>
      </c>
      <c r="AV189" s="12" t="s">
        <v>91</v>
      </c>
      <c r="AW189" s="12" t="s">
        <v>44</v>
      </c>
      <c r="AX189" s="12" t="s">
        <v>25</v>
      </c>
      <c r="AY189" s="232" t="s">
        <v>169</v>
      </c>
    </row>
    <row r="190" spans="2:65" s="1" customFormat="1" ht="25.5" customHeight="1">
      <c r="B190" s="42"/>
      <c r="C190" s="202" t="s">
        <v>433</v>
      </c>
      <c r="D190" s="202" t="s">
        <v>172</v>
      </c>
      <c r="E190" s="203" t="s">
        <v>434</v>
      </c>
      <c r="F190" s="204" t="s">
        <v>435</v>
      </c>
      <c r="G190" s="205" t="s">
        <v>219</v>
      </c>
      <c r="H190" s="206">
        <v>15</v>
      </c>
      <c r="I190" s="207"/>
      <c r="J190" s="208">
        <f>ROUND(I190*H190,2)</f>
        <v>0</v>
      </c>
      <c r="K190" s="204" t="s">
        <v>183</v>
      </c>
      <c r="L190" s="62"/>
      <c r="M190" s="209" t="s">
        <v>24</v>
      </c>
      <c r="N190" s="210" t="s">
        <v>52</v>
      </c>
      <c r="O190" s="43"/>
      <c r="P190" s="211">
        <f>O190*H190</f>
        <v>0</v>
      </c>
      <c r="Q190" s="211">
        <v>0</v>
      </c>
      <c r="R190" s="211">
        <f>Q190*H190</f>
        <v>0</v>
      </c>
      <c r="S190" s="211">
        <v>0.0067</v>
      </c>
      <c r="T190" s="212">
        <f>S190*H190</f>
        <v>0.1005</v>
      </c>
      <c r="AR190" s="25" t="s">
        <v>354</v>
      </c>
      <c r="AT190" s="25" t="s">
        <v>172</v>
      </c>
      <c r="AU190" s="25" t="s">
        <v>91</v>
      </c>
      <c r="AY190" s="25" t="s">
        <v>169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25" t="s">
        <v>25</v>
      </c>
      <c r="BK190" s="213">
        <f>ROUND(I190*H190,2)</f>
        <v>0</v>
      </c>
      <c r="BL190" s="25" t="s">
        <v>354</v>
      </c>
      <c r="BM190" s="25" t="s">
        <v>436</v>
      </c>
    </row>
    <row r="191" spans="2:51" s="12" customFormat="1" ht="13.5">
      <c r="B191" s="222"/>
      <c r="C191" s="223"/>
      <c r="D191" s="214" t="s">
        <v>276</v>
      </c>
      <c r="E191" s="224" t="s">
        <v>24</v>
      </c>
      <c r="F191" s="225" t="s">
        <v>432</v>
      </c>
      <c r="G191" s="223"/>
      <c r="H191" s="226">
        <v>15</v>
      </c>
      <c r="I191" s="227"/>
      <c r="J191" s="223"/>
      <c r="K191" s="223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276</v>
      </c>
      <c r="AU191" s="232" t="s">
        <v>91</v>
      </c>
      <c r="AV191" s="12" t="s">
        <v>91</v>
      </c>
      <c r="AW191" s="12" t="s">
        <v>44</v>
      </c>
      <c r="AX191" s="12" t="s">
        <v>25</v>
      </c>
      <c r="AY191" s="232" t="s">
        <v>169</v>
      </c>
    </row>
    <row r="192" spans="2:65" s="1" customFormat="1" ht="16.5" customHeight="1">
      <c r="B192" s="42"/>
      <c r="C192" s="202" t="s">
        <v>437</v>
      </c>
      <c r="D192" s="202" t="s">
        <v>172</v>
      </c>
      <c r="E192" s="203" t="s">
        <v>438</v>
      </c>
      <c r="F192" s="204" t="s">
        <v>439</v>
      </c>
      <c r="G192" s="205" t="s">
        <v>219</v>
      </c>
      <c r="H192" s="206">
        <v>10</v>
      </c>
      <c r="I192" s="207"/>
      <c r="J192" s="208">
        <f>ROUND(I192*H192,2)</f>
        <v>0</v>
      </c>
      <c r="K192" s="204" t="s">
        <v>183</v>
      </c>
      <c r="L192" s="62"/>
      <c r="M192" s="209" t="s">
        <v>24</v>
      </c>
      <c r="N192" s="210" t="s">
        <v>52</v>
      </c>
      <c r="O192" s="43"/>
      <c r="P192" s="211">
        <f>O192*H192</f>
        <v>0</v>
      </c>
      <c r="Q192" s="211">
        <v>0</v>
      </c>
      <c r="R192" s="211">
        <f>Q192*H192</f>
        <v>0</v>
      </c>
      <c r="S192" s="211">
        <v>0.00959</v>
      </c>
      <c r="T192" s="212">
        <f>S192*H192</f>
        <v>0.0959</v>
      </c>
      <c r="AR192" s="25" t="s">
        <v>354</v>
      </c>
      <c r="AT192" s="25" t="s">
        <v>172</v>
      </c>
      <c r="AU192" s="25" t="s">
        <v>91</v>
      </c>
      <c r="AY192" s="25" t="s">
        <v>169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25" t="s">
        <v>25</v>
      </c>
      <c r="BK192" s="213">
        <f>ROUND(I192*H192,2)</f>
        <v>0</v>
      </c>
      <c r="BL192" s="25" t="s">
        <v>354</v>
      </c>
      <c r="BM192" s="25" t="s">
        <v>440</v>
      </c>
    </row>
    <row r="193" spans="2:51" s="12" customFormat="1" ht="13.5">
      <c r="B193" s="222"/>
      <c r="C193" s="223"/>
      <c r="D193" s="214" t="s">
        <v>276</v>
      </c>
      <c r="E193" s="224" t="s">
        <v>24</v>
      </c>
      <c r="F193" s="225" t="s">
        <v>410</v>
      </c>
      <c r="G193" s="223"/>
      <c r="H193" s="226">
        <v>10</v>
      </c>
      <c r="I193" s="227"/>
      <c r="J193" s="223"/>
      <c r="K193" s="223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276</v>
      </c>
      <c r="AU193" s="232" t="s">
        <v>91</v>
      </c>
      <c r="AV193" s="12" t="s">
        <v>91</v>
      </c>
      <c r="AW193" s="12" t="s">
        <v>44</v>
      </c>
      <c r="AX193" s="12" t="s">
        <v>25</v>
      </c>
      <c r="AY193" s="232" t="s">
        <v>169</v>
      </c>
    </row>
    <row r="194" spans="2:65" s="1" customFormat="1" ht="16.5" customHeight="1">
      <c r="B194" s="42"/>
      <c r="C194" s="202" t="s">
        <v>441</v>
      </c>
      <c r="D194" s="202" t="s">
        <v>172</v>
      </c>
      <c r="E194" s="203" t="s">
        <v>442</v>
      </c>
      <c r="F194" s="204" t="s">
        <v>443</v>
      </c>
      <c r="G194" s="205" t="s">
        <v>419</v>
      </c>
      <c r="H194" s="206">
        <v>5</v>
      </c>
      <c r="I194" s="207"/>
      <c r="J194" s="208">
        <f>ROUND(I194*H194,2)</f>
        <v>0</v>
      </c>
      <c r="K194" s="204" t="s">
        <v>183</v>
      </c>
      <c r="L194" s="62"/>
      <c r="M194" s="209" t="s">
        <v>24</v>
      </c>
      <c r="N194" s="210" t="s">
        <v>52</v>
      </c>
      <c r="O194" s="43"/>
      <c r="P194" s="211">
        <f>O194*H194</f>
        <v>0</v>
      </c>
      <c r="Q194" s="211">
        <v>0</v>
      </c>
      <c r="R194" s="211">
        <f>Q194*H194</f>
        <v>0</v>
      </c>
      <c r="S194" s="211">
        <v>0.00022</v>
      </c>
      <c r="T194" s="212">
        <f>S194*H194</f>
        <v>0.0011</v>
      </c>
      <c r="AR194" s="25" t="s">
        <v>354</v>
      </c>
      <c r="AT194" s="25" t="s">
        <v>172</v>
      </c>
      <c r="AU194" s="25" t="s">
        <v>91</v>
      </c>
      <c r="AY194" s="25" t="s">
        <v>169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25" t="s">
        <v>25</v>
      </c>
      <c r="BK194" s="213">
        <f>ROUND(I194*H194,2)</f>
        <v>0</v>
      </c>
      <c r="BL194" s="25" t="s">
        <v>354</v>
      </c>
      <c r="BM194" s="25" t="s">
        <v>444</v>
      </c>
    </row>
    <row r="195" spans="2:65" s="1" customFormat="1" ht="16.5" customHeight="1">
      <c r="B195" s="42"/>
      <c r="C195" s="202" t="s">
        <v>445</v>
      </c>
      <c r="D195" s="202" t="s">
        <v>172</v>
      </c>
      <c r="E195" s="203" t="s">
        <v>446</v>
      </c>
      <c r="F195" s="204" t="s">
        <v>447</v>
      </c>
      <c r="G195" s="205" t="s">
        <v>419</v>
      </c>
      <c r="H195" s="206">
        <v>2</v>
      </c>
      <c r="I195" s="207"/>
      <c r="J195" s="208">
        <f>ROUND(I195*H195,2)</f>
        <v>0</v>
      </c>
      <c r="K195" s="204" t="s">
        <v>183</v>
      </c>
      <c r="L195" s="62"/>
      <c r="M195" s="209" t="s">
        <v>24</v>
      </c>
      <c r="N195" s="210" t="s">
        <v>52</v>
      </c>
      <c r="O195" s="43"/>
      <c r="P195" s="211">
        <f>O195*H195</f>
        <v>0</v>
      </c>
      <c r="Q195" s="211">
        <v>0</v>
      </c>
      <c r="R195" s="211">
        <f>Q195*H195</f>
        <v>0</v>
      </c>
      <c r="S195" s="211">
        <v>0.02284</v>
      </c>
      <c r="T195" s="212">
        <f>S195*H195</f>
        <v>0.04568</v>
      </c>
      <c r="AR195" s="25" t="s">
        <v>354</v>
      </c>
      <c r="AT195" s="25" t="s">
        <v>172</v>
      </c>
      <c r="AU195" s="25" t="s">
        <v>91</v>
      </c>
      <c r="AY195" s="25" t="s">
        <v>169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25" t="s">
        <v>25</v>
      </c>
      <c r="BK195" s="213">
        <f>ROUND(I195*H195,2)</f>
        <v>0</v>
      </c>
      <c r="BL195" s="25" t="s">
        <v>354</v>
      </c>
      <c r="BM195" s="25" t="s">
        <v>448</v>
      </c>
    </row>
    <row r="196" spans="2:63" s="11" customFormat="1" ht="29.85" customHeight="1">
      <c r="B196" s="186"/>
      <c r="C196" s="187"/>
      <c r="D196" s="188" t="s">
        <v>80</v>
      </c>
      <c r="E196" s="200" t="s">
        <v>449</v>
      </c>
      <c r="F196" s="200" t="s">
        <v>450</v>
      </c>
      <c r="G196" s="187"/>
      <c r="H196" s="187"/>
      <c r="I196" s="190"/>
      <c r="J196" s="201">
        <f>BK196</f>
        <v>0</v>
      </c>
      <c r="K196" s="187"/>
      <c r="L196" s="192"/>
      <c r="M196" s="193"/>
      <c r="N196" s="194"/>
      <c r="O196" s="194"/>
      <c r="P196" s="195">
        <f>SUM(P197:P205)</f>
        <v>0</v>
      </c>
      <c r="Q196" s="194"/>
      <c r="R196" s="195">
        <f>SUM(R197:R205)</f>
        <v>0</v>
      </c>
      <c r="S196" s="194"/>
      <c r="T196" s="196">
        <f>SUM(T197:T205)</f>
        <v>0.3179</v>
      </c>
      <c r="AR196" s="197" t="s">
        <v>91</v>
      </c>
      <c r="AT196" s="198" t="s">
        <v>80</v>
      </c>
      <c r="AU196" s="198" t="s">
        <v>25</v>
      </c>
      <c r="AY196" s="197" t="s">
        <v>169</v>
      </c>
      <c r="BK196" s="199">
        <f>SUM(BK197:BK205)</f>
        <v>0</v>
      </c>
    </row>
    <row r="197" spans="2:65" s="1" customFormat="1" ht="16.5" customHeight="1">
      <c r="B197" s="42"/>
      <c r="C197" s="202" t="s">
        <v>451</v>
      </c>
      <c r="D197" s="202" t="s">
        <v>172</v>
      </c>
      <c r="E197" s="203" t="s">
        <v>452</v>
      </c>
      <c r="F197" s="204" t="s">
        <v>453</v>
      </c>
      <c r="G197" s="205" t="s">
        <v>454</v>
      </c>
      <c r="H197" s="206">
        <v>1</v>
      </c>
      <c r="I197" s="207"/>
      <c r="J197" s="208">
        <f>ROUND(I197*H197,2)</f>
        <v>0</v>
      </c>
      <c r="K197" s="204" t="s">
        <v>183</v>
      </c>
      <c r="L197" s="62"/>
      <c r="M197" s="209" t="s">
        <v>24</v>
      </c>
      <c r="N197" s="210" t="s">
        <v>52</v>
      </c>
      <c r="O197" s="43"/>
      <c r="P197" s="211">
        <f>O197*H197</f>
        <v>0</v>
      </c>
      <c r="Q197" s="211">
        <v>0</v>
      </c>
      <c r="R197" s="211">
        <f>Q197*H197</f>
        <v>0</v>
      </c>
      <c r="S197" s="211">
        <v>0.01933</v>
      </c>
      <c r="T197" s="212">
        <f>S197*H197</f>
        <v>0.01933</v>
      </c>
      <c r="AR197" s="25" t="s">
        <v>354</v>
      </c>
      <c r="AT197" s="25" t="s">
        <v>172</v>
      </c>
      <c r="AU197" s="25" t="s">
        <v>91</v>
      </c>
      <c r="AY197" s="25" t="s">
        <v>169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25" t="s">
        <v>25</v>
      </c>
      <c r="BK197" s="213">
        <f>ROUND(I197*H197,2)</f>
        <v>0</v>
      </c>
      <c r="BL197" s="25" t="s">
        <v>354</v>
      </c>
      <c r="BM197" s="25" t="s">
        <v>455</v>
      </c>
    </row>
    <row r="198" spans="2:65" s="1" customFormat="1" ht="16.5" customHeight="1">
      <c r="B198" s="42"/>
      <c r="C198" s="202" t="s">
        <v>456</v>
      </c>
      <c r="D198" s="202" t="s">
        <v>172</v>
      </c>
      <c r="E198" s="203" t="s">
        <v>457</v>
      </c>
      <c r="F198" s="204" t="s">
        <v>458</v>
      </c>
      <c r="G198" s="205" t="s">
        <v>454</v>
      </c>
      <c r="H198" s="206">
        <v>5</v>
      </c>
      <c r="I198" s="207"/>
      <c r="J198" s="208">
        <f>ROUND(I198*H198,2)</f>
        <v>0</v>
      </c>
      <c r="K198" s="204" t="s">
        <v>183</v>
      </c>
      <c r="L198" s="62"/>
      <c r="M198" s="209" t="s">
        <v>24</v>
      </c>
      <c r="N198" s="210" t="s">
        <v>52</v>
      </c>
      <c r="O198" s="43"/>
      <c r="P198" s="211">
        <f>O198*H198</f>
        <v>0</v>
      </c>
      <c r="Q198" s="211">
        <v>0</v>
      </c>
      <c r="R198" s="211">
        <f>Q198*H198</f>
        <v>0</v>
      </c>
      <c r="S198" s="211">
        <v>0.01946</v>
      </c>
      <c r="T198" s="212">
        <f>S198*H198</f>
        <v>0.09730000000000001</v>
      </c>
      <c r="AR198" s="25" t="s">
        <v>354</v>
      </c>
      <c r="AT198" s="25" t="s">
        <v>172</v>
      </c>
      <c r="AU198" s="25" t="s">
        <v>91</v>
      </c>
      <c r="AY198" s="25" t="s">
        <v>169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25" t="s">
        <v>25</v>
      </c>
      <c r="BK198" s="213">
        <f>ROUND(I198*H198,2)</f>
        <v>0</v>
      </c>
      <c r="BL198" s="25" t="s">
        <v>354</v>
      </c>
      <c r="BM198" s="25" t="s">
        <v>459</v>
      </c>
    </row>
    <row r="199" spans="2:65" s="1" customFormat="1" ht="25.5" customHeight="1">
      <c r="B199" s="42"/>
      <c r="C199" s="202" t="s">
        <v>460</v>
      </c>
      <c r="D199" s="202" t="s">
        <v>172</v>
      </c>
      <c r="E199" s="203" t="s">
        <v>461</v>
      </c>
      <c r="F199" s="204" t="s">
        <v>462</v>
      </c>
      <c r="G199" s="205" t="s">
        <v>454</v>
      </c>
      <c r="H199" s="206">
        <v>6</v>
      </c>
      <c r="I199" s="207"/>
      <c r="J199" s="208">
        <f>ROUND(I199*H199,2)</f>
        <v>0</v>
      </c>
      <c r="K199" s="204" t="s">
        <v>24</v>
      </c>
      <c r="L199" s="62"/>
      <c r="M199" s="209" t="s">
        <v>24</v>
      </c>
      <c r="N199" s="210" t="s">
        <v>52</v>
      </c>
      <c r="O199" s="43"/>
      <c r="P199" s="211">
        <f>O199*H199</f>
        <v>0</v>
      </c>
      <c r="Q199" s="211">
        <v>0</v>
      </c>
      <c r="R199" s="211">
        <f>Q199*H199</f>
        <v>0</v>
      </c>
      <c r="S199" s="211">
        <v>0.0245</v>
      </c>
      <c r="T199" s="212">
        <f>S199*H199</f>
        <v>0.14700000000000002</v>
      </c>
      <c r="AR199" s="25" t="s">
        <v>354</v>
      </c>
      <c r="AT199" s="25" t="s">
        <v>172</v>
      </c>
      <c r="AU199" s="25" t="s">
        <v>91</v>
      </c>
      <c r="AY199" s="25" t="s">
        <v>169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25" t="s">
        <v>25</v>
      </c>
      <c r="BK199" s="213">
        <f>ROUND(I199*H199,2)</f>
        <v>0</v>
      </c>
      <c r="BL199" s="25" t="s">
        <v>354</v>
      </c>
      <c r="BM199" s="25" t="s">
        <v>463</v>
      </c>
    </row>
    <row r="200" spans="2:51" s="12" customFormat="1" ht="13.5">
      <c r="B200" s="222"/>
      <c r="C200" s="223"/>
      <c r="D200" s="214" t="s">
        <v>276</v>
      </c>
      <c r="E200" s="224" t="s">
        <v>24</v>
      </c>
      <c r="F200" s="225" t="s">
        <v>464</v>
      </c>
      <c r="G200" s="223"/>
      <c r="H200" s="226">
        <v>1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276</v>
      </c>
      <c r="AU200" s="232" t="s">
        <v>91</v>
      </c>
      <c r="AV200" s="12" t="s">
        <v>91</v>
      </c>
      <c r="AW200" s="12" t="s">
        <v>44</v>
      </c>
      <c r="AX200" s="12" t="s">
        <v>81</v>
      </c>
      <c r="AY200" s="232" t="s">
        <v>169</v>
      </c>
    </row>
    <row r="201" spans="2:51" s="12" customFormat="1" ht="13.5">
      <c r="B201" s="222"/>
      <c r="C201" s="223"/>
      <c r="D201" s="214" t="s">
        <v>276</v>
      </c>
      <c r="E201" s="224" t="s">
        <v>24</v>
      </c>
      <c r="F201" s="225" t="s">
        <v>465</v>
      </c>
      <c r="G201" s="223"/>
      <c r="H201" s="226">
        <v>5</v>
      </c>
      <c r="I201" s="227"/>
      <c r="J201" s="223"/>
      <c r="K201" s="223"/>
      <c r="L201" s="228"/>
      <c r="M201" s="229"/>
      <c r="N201" s="230"/>
      <c r="O201" s="230"/>
      <c r="P201" s="230"/>
      <c r="Q201" s="230"/>
      <c r="R201" s="230"/>
      <c r="S201" s="230"/>
      <c r="T201" s="231"/>
      <c r="AT201" s="232" t="s">
        <v>276</v>
      </c>
      <c r="AU201" s="232" t="s">
        <v>91</v>
      </c>
      <c r="AV201" s="12" t="s">
        <v>91</v>
      </c>
      <c r="AW201" s="12" t="s">
        <v>44</v>
      </c>
      <c r="AX201" s="12" t="s">
        <v>81</v>
      </c>
      <c r="AY201" s="232" t="s">
        <v>169</v>
      </c>
    </row>
    <row r="202" spans="2:51" s="13" customFormat="1" ht="13.5">
      <c r="B202" s="233"/>
      <c r="C202" s="234"/>
      <c r="D202" s="214" t="s">
        <v>276</v>
      </c>
      <c r="E202" s="235" t="s">
        <v>24</v>
      </c>
      <c r="F202" s="236" t="s">
        <v>280</v>
      </c>
      <c r="G202" s="234"/>
      <c r="H202" s="237">
        <v>6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276</v>
      </c>
      <c r="AU202" s="243" t="s">
        <v>91</v>
      </c>
      <c r="AV202" s="13" t="s">
        <v>193</v>
      </c>
      <c r="AW202" s="13" t="s">
        <v>44</v>
      </c>
      <c r="AX202" s="13" t="s">
        <v>25</v>
      </c>
      <c r="AY202" s="243" t="s">
        <v>169</v>
      </c>
    </row>
    <row r="203" spans="2:65" s="1" customFormat="1" ht="16.5" customHeight="1">
      <c r="B203" s="42"/>
      <c r="C203" s="202" t="s">
        <v>466</v>
      </c>
      <c r="D203" s="202" t="s">
        <v>172</v>
      </c>
      <c r="E203" s="203" t="s">
        <v>467</v>
      </c>
      <c r="F203" s="204" t="s">
        <v>468</v>
      </c>
      <c r="G203" s="205" t="s">
        <v>454</v>
      </c>
      <c r="H203" s="206">
        <v>5</v>
      </c>
      <c r="I203" s="207"/>
      <c r="J203" s="208">
        <f>ROUND(I203*H203,2)</f>
        <v>0</v>
      </c>
      <c r="K203" s="204" t="s">
        <v>183</v>
      </c>
      <c r="L203" s="62"/>
      <c r="M203" s="209" t="s">
        <v>24</v>
      </c>
      <c r="N203" s="210" t="s">
        <v>52</v>
      </c>
      <c r="O203" s="43"/>
      <c r="P203" s="211">
        <f>O203*H203</f>
        <v>0</v>
      </c>
      <c r="Q203" s="211">
        <v>0</v>
      </c>
      <c r="R203" s="211">
        <f>Q203*H203</f>
        <v>0</v>
      </c>
      <c r="S203" s="211">
        <v>0.00086</v>
      </c>
      <c r="T203" s="212">
        <f>S203*H203</f>
        <v>0.0043</v>
      </c>
      <c r="AR203" s="25" t="s">
        <v>354</v>
      </c>
      <c r="AT203" s="25" t="s">
        <v>172</v>
      </c>
      <c r="AU203" s="25" t="s">
        <v>91</v>
      </c>
      <c r="AY203" s="25" t="s">
        <v>169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25" t="s">
        <v>25</v>
      </c>
      <c r="BK203" s="213">
        <f>ROUND(I203*H203,2)</f>
        <v>0</v>
      </c>
      <c r="BL203" s="25" t="s">
        <v>354</v>
      </c>
      <c r="BM203" s="25" t="s">
        <v>469</v>
      </c>
    </row>
    <row r="204" spans="2:65" s="1" customFormat="1" ht="25.5" customHeight="1">
      <c r="B204" s="42"/>
      <c r="C204" s="202" t="s">
        <v>470</v>
      </c>
      <c r="D204" s="202" t="s">
        <v>172</v>
      </c>
      <c r="E204" s="203" t="s">
        <v>471</v>
      </c>
      <c r="F204" s="204" t="s">
        <v>472</v>
      </c>
      <c r="G204" s="205" t="s">
        <v>419</v>
      </c>
      <c r="H204" s="206">
        <v>6</v>
      </c>
      <c r="I204" s="207"/>
      <c r="J204" s="208">
        <f>ROUND(I204*H204,2)</f>
        <v>0</v>
      </c>
      <c r="K204" s="204" t="s">
        <v>183</v>
      </c>
      <c r="L204" s="62"/>
      <c r="M204" s="209" t="s">
        <v>24</v>
      </c>
      <c r="N204" s="210" t="s">
        <v>52</v>
      </c>
      <c r="O204" s="43"/>
      <c r="P204" s="211">
        <f>O204*H204</f>
        <v>0</v>
      </c>
      <c r="Q204" s="211">
        <v>0</v>
      </c>
      <c r="R204" s="211">
        <f>Q204*H204</f>
        <v>0</v>
      </c>
      <c r="S204" s="211">
        <v>0.00762</v>
      </c>
      <c r="T204" s="212">
        <f>S204*H204</f>
        <v>0.04572</v>
      </c>
      <c r="AR204" s="25" t="s">
        <v>354</v>
      </c>
      <c r="AT204" s="25" t="s">
        <v>172</v>
      </c>
      <c r="AU204" s="25" t="s">
        <v>91</v>
      </c>
      <c r="AY204" s="25" t="s">
        <v>169</v>
      </c>
      <c r="BE204" s="213">
        <f>IF(N204="základní",J204,0)</f>
        <v>0</v>
      </c>
      <c r="BF204" s="213">
        <f>IF(N204="snížená",J204,0)</f>
        <v>0</v>
      </c>
      <c r="BG204" s="213">
        <f>IF(N204="zákl. přenesená",J204,0)</f>
        <v>0</v>
      </c>
      <c r="BH204" s="213">
        <f>IF(N204="sníž. přenesená",J204,0)</f>
        <v>0</v>
      </c>
      <c r="BI204" s="213">
        <f>IF(N204="nulová",J204,0)</f>
        <v>0</v>
      </c>
      <c r="BJ204" s="25" t="s">
        <v>25</v>
      </c>
      <c r="BK204" s="213">
        <f>ROUND(I204*H204,2)</f>
        <v>0</v>
      </c>
      <c r="BL204" s="25" t="s">
        <v>354</v>
      </c>
      <c r="BM204" s="25" t="s">
        <v>473</v>
      </c>
    </row>
    <row r="205" spans="2:65" s="1" customFormat="1" ht="16.5" customHeight="1">
      <c r="B205" s="42"/>
      <c r="C205" s="202" t="s">
        <v>474</v>
      </c>
      <c r="D205" s="202" t="s">
        <v>172</v>
      </c>
      <c r="E205" s="203" t="s">
        <v>475</v>
      </c>
      <c r="F205" s="204" t="s">
        <v>476</v>
      </c>
      <c r="G205" s="205" t="s">
        <v>419</v>
      </c>
      <c r="H205" s="206">
        <v>5</v>
      </c>
      <c r="I205" s="207"/>
      <c r="J205" s="208">
        <f>ROUND(I205*H205,2)</f>
        <v>0</v>
      </c>
      <c r="K205" s="204" t="s">
        <v>183</v>
      </c>
      <c r="L205" s="62"/>
      <c r="M205" s="209" t="s">
        <v>24</v>
      </c>
      <c r="N205" s="210" t="s">
        <v>52</v>
      </c>
      <c r="O205" s="43"/>
      <c r="P205" s="211">
        <f>O205*H205</f>
        <v>0</v>
      </c>
      <c r="Q205" s="211">
        <v>0</v>
      </c>
      <c r="R205" s="211">
        <f>Q205*H205</f>
        <v>0</v>
      </c>
      <c r="S205" s="211">
        <v>0.00085</v>
      </c>
      <c r="T205" s="212">
        <f>S205*H205</f>
        <v>0.0042499999999999994</v>
      </c>
      <c r="AR205" s="25" t="s">
        <v>354</v>
      </c>
      <c r="AT205" s="25" t="s">
        <v>172</v>
      </c>
      <c r="AU205" s="25" t="s">
        <v>91</v>
      </c>
      <c r="AY205" s="25" t="s">
        <v>169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25" t="s">
        <v>25</v>
      </c>
      <c r="BK205" s="213">
        <f>ROUND(I205*H205,2)</f>
        <v>0</v>
      </c>
      <c r="BL205" s="25" t="s">
        <v>354</v>
      </c>
      <c r="BM205" s="25" t="s">
        <v>477</v>
      </c>
    </row>
    <row r="206" spans="2:63" s="11" customFormat="1" ht="29.85" customHeight="1">
      <c r="B206" s="186"/>
      <c r="C206" s="187"/>
      <c r="D206" s="188" t="s">
        <v>80</v>
      </c>
      <c r="E206" s="200" t="s">
        <v>478</v>
      </c>
      <c r="F206" s="200" t="s">
        <v>479</v>
      </c>
      <c r="G206" s="187"/>
      <c r="H206" s="187"/>
      <c r="I206" s="190"/>
      <c r="J206" s="201">
        <f>BK206</f>
        <v>0</v>
      </c>
      <c r="K206" s="187"/>
      <c r="L206" s="192"/>
      <c r="M206" s="193"/>
      <c r="N206" s="194"/>
      <c r="O206" s="194"/>
      <c r="P206" s="195">
        <f>SUM(P207:P208)</f>
        <v>0</v>
      </c>
      <c r="Q206" s="194"/>
      <c r="R206" s="195">
        <f>SUM(R207:R208)</f>
        <v>0</v>
      </c>
      <c r="S206" s="194"/>
      <c r="T206" s="196">
        <f>SUM(T207:T208)</f>
        <v>0.01422</v>
      </c>
      <c r="AR206" s="197" t="s">
        <v>91</v>
      </c>
      <c r="AT206" s="198" t="s">
        <v>80</v>
      </c>
      <c r="AU206" s="198" t="s">
        <v>25</v>
      </c>
      <c r="AY206" s="197" t="s">
        <v>169</v>
      </c>
      <c r="BK206" s="199">
        <f>SUM(BK207:BK208)</f>
        <v>0</v>
      </c>
    </row>
    <row r="207" spans="2:65" s="1" customFormat="1" ht="25.5" customHeight="1">
      <c r="B207" s="42"/>
      <c r="C207" s="202" t="s">
        <v>480</v>
      </c>
      <c r="D207" s="202" t="s">
        <v>172</v>
      </c>
      <c r="E207" s="203" t="s">
        <v>481</v>
      </c>
      <c r="F207" s="204" t="s">
        <v>482</v>
      </c>
      <c r="G207" s="205" t="s">
        <v>196</v>
      </c>
      <c r="H207" s="206">
        <v>1.5</v>
      </c>
      <c r="I207" s="207"/>
      <c r="J207" s="208">
        <f>ROUND(I207*H207,2)</f>
        <v>0</v>
      </c>
      <c r="K207" s="204" t="s">
        <v>183</v>
      </c>
      <c r="L207" s="62"/>
      <c r="M207" s="209" t="s">
        <v>24</v>
      </c>
      <c r="N207" s="210" t="s">
        <v>52</v>
      </c>
      <c r="O207" s="43"/>
      <c r="P207" s="211">
        <f>O207*H207</f>
        <v>0</v>
      </c>
      <c r="Q207" s="211">
        <v>0</v>
      </c>
      <c r="R207" s="211">
        <f>Q207*H207</f>
        <v>0</v>
      </c>
      <c r="S207" s="211">
        <v>0.00948</v>
      </c>
      <c r="T207" s="212">
        <f>S207*H207</f>
        <v>0.01422</v>
      </c>
      <c r="AR207" s="25" t="s">
        <v>354</v>
      </c>
      <c r="AT207" s="25" t="s">
        <v>172</v>
      </c>
      <c r="AU207" s="25" t="s">
        <v>91</v>
      </c>
      <c r="AY207" s="25" t="s">
        <v>169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25" t="s">
        <v>25</v>
      </c>
      <c r="BK207" s="213">
        <f>ROUND(I207*H207,2)</f>
        <v>0</v>
      </c>
      <c r="BL207" s="25" t="s">
        <v>354</v>
      </c>
      <c r="BM207" s="25" t="s">
        <v>483</v>
      </c>
    </row>
    <row r="208" spans="2:51" s="12" customFormat="1" ht="13.5">
      <c r="B208" s="222"/>
      <c r="C208" s="223"/>
      <c r="D208" s="214" t="s">
        <v>276</v>
      </c>
      <c r="E208" s="224" t="s">
        <v>24</v>
      </c>
      <c r="F208" s="225" t="s">
        <v>484</v>
      </c>
      <c r="G208" s="223"/>
      <c r="H208" s="226">
        <v>1.5</v>
      </c>
      <c r="I208" s="227"/>
      <c r="J208" s="223"/>
      <c r="K208" s="223"/>
      <c r="L208" s="228"/>
      <c r="M208" s="229"/>
      <c r="N208" s="230"/>
      <c r="O208" s="230"/>
      <c r="P208" s="230"/>
      <c r="Q208" s="230"/>
      <c r="R208" s="230"/>
      <c r="S208" s="230"/>
      <c r="T208" s="231"/>
      <c r="AT208" s="232" t="s">
        <v>276</v>
      </c>
      <c r="AU208" s="232" t="s">
        <v>91</v>
      </c>
      <c r="AV208" s="12" t="s">
        <v>91</v>
      </c>
      <c r="AW208" s="12" t="s">
        <v>44</v>
      </c>
      <c r="AX208" s="12" t="s">
        <v>25</v>
      </c>
      <c r="AY208" s="232" t="s">
        <v>169</v>
      </c>
    </row>
    <row r="209" spans="2:63" s="11" customFormat="1" ht="29.85" customHeight="1">
      <c r="B209" s="186"/>
      <c r="C209" s="187"/>
      <c r="D209" s="188" t="s">
        <v>80</v>
      </c>
      <c r="E209" s="200" t="s">
        <v>485</v>
      </c>
      <c r="F209" s="200" t="s">
        <v>486</v>
      </c>
      <c r="G209" s="187"/>
      <c r="H209" s="187"/>
      <c r="I209" s="190"/>
      <c r="J209" s="201">
        <f>BK209</f>
        <v>0</v>
      </c>
      <c r="K209" s="187"/>
      <c r="L209" s="192"/>
      <c r="M209" s="193"/>
      <c r="N209" s="194"/>
      <c r="O209" s="194"/>
      <c r="P209" s="195">
        <f>SUM(P210:P214)</f>
        <v>0</v>
      </c>
      <c r="Q209" s="194"/>
      <c r="R209" s="195">
        <f>SUM(R210:R214)</f>
        <v>0</v>
      </c>
      <c r="S209" s="194"/>
      <c r="T209" s="196">
        <f>SUM(T210:T214)</f>
        <v>0.28800000000000003</v>
      </c>
      <c r="AR209" s="197" t="s">
        <v>91</v>
      </c>
      <c r="AT209" s="198" t="s">
        <v>80</v>
      </c>
      <c r="AU209" s="198" t="s">
        <v>25</v>
      </c>
      <c r="AY209" s="197" t="s">
        <v>169</v>
      </c>
      <c r="BK209" s="199">
        <f>SUM(BK210:BK214)</f>
        <v>0</v>
      </c>
    </row>
    <row r="210" spans="2:65" s="1" customFormat="1" ht="38.25" customHeight="1">
      <c r="B210" s="42"/>
      <c r="C210" s="202" t="s">
        <v>487</v>
      </c>
      <c r="D210" s="202" t="s">
        <v>172</v>
      </c>
      <c r="E210" s="203" t="s">
        <v>488</v>
      </c>
      <c r="F210" s="204" t="s">
        <v>489</v>
      </c>
      <c r="G210" s="205" t="s">
        <v>419</v>
      </c>
      <c r="H210" s="206">
        <v>12</v>
      </c>
      <c r="I210" s="207"/>
      <c r="J210" s="208">
        <f>ROUND(I210*H210,2)</f>
        <v>0</v>
      </c>
      <c r="K210" s="204" t="s">
        <v>183</v>
      </c>
      <c r="L210" s="62"/>
      <c r="M210" s="209" t="s">
        <v>24</v>
      </c>
      <c r="N210" s="210" t="s">
        <v>52</v>
      </c>
      <c r="O210" s="43"/>
      <c r="P210" s="211">
        <f>O210*H210</f>
        <v>0</v>
      </c>
      <c r="Q210" s="211">
        <v>0</v>
      </c>
      <c r="R210" s="211">
        <f>Q210*H210</f>
        <v>0</v>
      </c>
      <c r="S210" s="211">
        <v>0.024</v>
      </c>
      <c r="T210" s="212">
        <f>S210*H210</f>
        <v>0.28800000000000003</v>
      </c>
      <c r="AR210" s="25" t="s">
        <v>354</v>
      </c>
      <c r="AT210" s="25" t="s">
        <v>172</v>
      </c>
      <c r="AU210" s="25" t="s">
        <v>91</v>
      </c>
      <c r="AY210" s="25" t="s">
        <v>169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25" t="s">
        <v>25</v>
      </c>
      <c r="BK210" s="213">
        <f>ROUND(I210*H210,2)</f>
        <v>0</v>
      </c>
      <c r="BL210" s="25" t="s">
        <v>354</v>
      </c>
      <c r="BM210" s="25" t="s">
        <v>490</v>
      </c>
    </row>
    <row r="211" spans="2:51" s="12" customFormat="1" ht="13.5">
      <c r="B211" s="222"/>
      <c r="C211" s="223"/>
      <c r="D211" s="214" t="s">
        <v>276</v>
      </c>
      <c r="E211" s="224" t="s">
        <v>24</v>
      </c>
      <c r="F211" s="225" t="s">
        <v>491</v>
      </c>
      <c r="G211" s="223"/>
      <c r="H211" s="226">
        <v>3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276</v>
      </c>
      <c r="AU211" s="232" t="s">
        <v>91</v>
      </c>
      <c r="AV211" s="12" t="s">
        <v>91</v>
      </c>
      <c r="AW211" s="12" t="s">
        <v>44</v>
      </c>
      <c r="AX211" s="12" t="s">
        <v>81</v>
      </c>
      <c r="AY211" s="232" t="s">
        <v>169</v>
      </c>
    </row>
    <row r="212" spans="2:51" s="12" customFormat="1" ht="13.5">
      <c r="B212" s="222"/>
      <c r="C212" s="223"/>
      <c r="D212" s="214" t="s">
        <v>276</v>
      </c>
      <c r="E212" s="224" t="s">
        <v>24</v>
      </c>
      <c r="F212" s="225" t="s">
        <v>492</v>
      </c>
      <c r="G212" s="223"/>
      <c r="H212" s="226">
        <v>5</v>
      </c>
      <c r="I212" s="227"/>
      <c r="J212" s="223"/>
      <c r="K212" s="223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276</v>
      </c>
      <c r="AU212" s="232" t="s">
        <v>91</v>
      </c>
      <c r="AV212" s="12" t="s">
        <v>91</v>
      </c>
      <c r="AW212" s="12" t="s">
        <v>44</v>
      </c>
      <c r="AX212" s="12" t="s">
        <v>81</v>
      </c>
      <c r="AY212" s="232" t="s">
        <v>169</v>
      </c>
    </row>
    <row r="213" spans="2:51" s="12" customFormat="1" ht="13.5">
      <c r="B213" s="222"/>
      <c r="C213" s="223"/>
      <c r="D213" s="214" t="s">
        <v>276</v>
      </c>
      <c r="E213" s="224" t="s">
        <v>24</v>
      </c>
      <c r="F213" s="225" t="s">
        <v>493</v>
      </c>
      <c r="G213" s="223"/>
      <c r="H213" s="226">
        <v>4</v>
      </c>
      <c r="I213" s="227"/>
      <c r="J213" s="223"/>
      <c r="K213" s="223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276</v>
      </c>
      <c r="AU213" s="232" t="s">
        <v>91</v>
      </c>
      <c r="AV213" s="12" t="s">
        <v>91</v>
      </c>
      <c r="AW213" s="12" t="s">
        <v>44</v>
      </c>
      <c r="AX213" s="12" t="s">
        <v>81</v>
      </c>
      <c r="AY213" s="232" t="s">
        <v>169</v>
      </c>
    </row>
    <row r="214" spans="2:51" s="13" customFormat="1" ht="13.5">
      <c r="B214" s="233"/>
      <c r="C214" s="234"/>
      <c r="D214" s="214" t="s">
        <v>276</v>
      </c>
      <c r="E214" s="235" t="s">
        <v>24</v>
      </c>
      <c r="F214" s="236" t="s">
        <v>280</v>
      </c>
      <c r="G214" s="234"/>
      <c r="H214" s="237">
        <v>12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276</v>
      </c>
      <c r="AU214" s="243" t="s">
        <v>91</v>
      </c>
      <c r="AV214" s="13" t="s">
        <v>193</v>
      </c>
      <c r="AW214" s="13" t="s">
        <v>44</v>
      </c>
      <c r="AX214" s="13" t="s">
        <v>25</v>
      </c>
      <c r="AY214" s="243" t="s">
        <v>169</v>
      </c>
    </row>
    <row r="215" spans="2:63" s="11" customFormat="1" ht="29.85" customHeight="1">
      <c r="B215" s="186"/>
      <c r="C215" s="187"/>
      <c r="D215" s="188" t="s">
        <v>80</v>
      </c>
      <c r="E215" s="200" t="s">
        <v>494</v>
      </c>
      <c r="F215" s="200" t="s">
        <v>495</v>
      </c>
      <c r="G215" s="187"/>
      <c r="H215" s="187"/>
      <c r="I215" s="190"/>
      <c r="J215" s="201">
        <f>BK215</f>
        <v>0</v>
      </c>
      <c r="K215" s="187"/>
      <c r="L215" s="192"/>
      <c r="M215" s="193"/>
      <c r="N215" s="194"/>
      <c r="O215" s="194"/>
      <c r="P215" s="195">
        <f>SUM(P216:P223)</f>
        <v>0</v>
      </c>
      <c r="Q215" s="194"/>
      <c r="R215" s="195">
        <f>SUM(R216:R223)</f>
        <v>0</v>
      </c>
      <c r="S215" s="194"/>
      <c r="T215" s="196">
        <f>SUM(T216:T223)</f>
        <v>0.5944</v>
      </c>
      <c r="AR215" s="197" t="s">
        <v>91</v>
      </c>
      <c r="AT215" s="198" t="s">
        <v>80</v>
      </c>
      <c r="AU215" s="198" t="s">
        <v>25</v>
      </c>
      <c r="AY215" s="197" t="s">
        <v>169</v>
      </c>
      <c r="BK215" s="199">
        <f>SUM(BK216:BK223)</f>
        <v>0</v>
      </c>
    </row>
    <row r="216" spans="2:65" s="1" customFormat="1" ht="25.5" customHeight="1">
      <c r="B216" s="42"/>
      <c r="C216" s="202" t="s">
        <v>496</v>
      </c>
      <c r="D216" s="202" t="s">
        <v>172</v>
      </c>
      <c r="E216" s="203" t="s">
        <v>497</v>
      </c>
      <c r="F216" s="204" t="s">
        <v>498</v>
      </c>
      <c r="G216" s="205" t="s">
        <v>219</v>
      </c>
      <c r="H216" s="206">
        <v>11.65</v>
      </c>
      <c r="I216" s="207"/>
      <c r="J216" s="208">
        <f>ROUND(I216*H216,2)</f>
        <v>0</v>
      </c>
      <c r="K216" s="204" t="s">
        <v>183</v>
      </c>
      <c r="L216" s="62"/>
      <c r="M216" s="209" t="s">
        <v>24</v>
      </c>
      <c r="N216" s="210" t="s">
        <v>52</v>
      </c>
      <c r="O216" s="43"/>
      <c r="P216" s="211">
        <f>O216*H216</f>
        <v>0</v>
      </c>
      <c r="Q216" s="211">
        <v>0</v>
      </c>
      <c r="R216" s="211">
        <f>Q216*H216</f>
        <v>0</v>
      </c>
      <c r="S216" s="211">
        <v>0.016</v>
      </c>
      <c r="T216" s="212">
        <f>S216*H216</f>
        <v>0.1864</v>
      </c>
      <c r="AR216" s="25" t="s">
        <v>354</v>
      </c>
      <c r="AT216" s="25" t="s">
        <v>172</v>
      </c>
      <c r="AU216" s="25" t="s">
        <v>91</v>
      </c>
      <c r="AY216" s="25" t="s">
        <v>169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25" t="s">
        <v>25</v>
      </c>
      <c r="BK216" s="213">
        <f>ROUND(I216*H216,2)</f>
        <v>0</v>
      </c>
      <c r="BL216" s="25" t="s">
        <v>354</v>
      </c>
      <c r="BM216" s="25" t="s">
        <v>499</v>
      </c>
    </row>
    <row r="217" spans="2:51" s="12" customFormat="1" ht="13.5">
      <c r="B217" s="222"/>
      <c r="C217" s="223"/>
      <c r="D217" s="214" t="s">
        <v>276</v>
      </c>
      <c r="E217" s="224" t="s">
        <v>24</v>
      </c>
      <c r="F217" s="225" t="s">
        <v>500</v>
      </c>
      <c r="G217" s="223"/>
      <c r="H217" s="226">
        <v>11.65</v>
      </c>
      <c r="I217" s="227"/>
      <c r="J217" s="223"/>
      <c r="K217" s="223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276</v>
      </c>
      <c r="AU217" s="232" t="s">
        <v>91</v>
      </c>
      <c r="AV217" s="12" t="s">
        <v>91</v>
      </c>
      <c r="AW217" s="12" t="s">
        <v>44</v>
      </c>
      <c r="AX217" s="12" t="s">
        <v>25</v>
      </c>
      <c r="AY217" s="232" t="s">
        <v>169</v>
      </c>
    </row>
    <row r="218" spans="2:65" s="1" customFormat="1" ht="16.5" customHeight="1">
      <c r="B218" s="42"/>
      <c r="C218" s="202" t="s">
        <v>501</v>
      </c>
      <c r="D218" s="202" t="s">
        <v>172</v>
      </c>
      <c r="E218" s="203" t="s">
        <v>502</v>
      </c>
      <c r="F218" s="204" t="s">
        <v>503</v>
      </c>
      <c r="G218" s="205" t="s">
        <v>419</v>
      </c>
      <c r="H218" s="206">
        <v>1</v>
      </c>
      <c r="I218" s="207"/>
      <c r="J218" s="208">
        <f>ROUND(I218*H218,2)</f>
        <v>0</v>
      </c>
      <c r="K218" s="204" t="s">
        <v>183</v>
      </c>
      <c r="L218" s="62"/>
      <c r="M218" s="209" t="s">
        <v>24</v>
      </c>
      <c r="N218" s="210" t="s">
        <v>52</v>
      </c>
      <c r="O218" s="43"/>
      <c r="P218" s="211">
        <f>O218*H218</f>
        <v>0</v>
      </c>
      <c r="Q218" s="211">
        <v>0</v>
      </c>
      <c r="R218" s="211">
        <f>Q218*H218</f>
        <v>0</v>
      </c>
      <c r="S218" s="211">
        <v>0.081</v>
      </c>
      <c r="T218" s="212">
        <f>S218*H218</f>
        <v>0.081</v>
      </c>
      <c r="AR218" s="25" t="s">
        <v>354</v>
      </c>
      <c r="AT218" s="25" t="s">
        <v>172</v>
      </c>
      <c r="AU218" s="25" t="s">
        <v>91</v>
      </c>
      <c r="AY218" s="25" t="s">
        <v>169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25" t="s">
        <v>25</v>
      </c>
      <c r="BK218" s="213">
        <f>ROUND(I218*H218,2)</f>
        <v>0</v>
      </c>
      <c r="BL218" s="25" t="s">
        <v>354</v>
      </c>
      <c r="BM218" s="25" t="s">
        <v>504</v>
      </c>
    </row>
    <row r="219" spans="2:51" s="12" customFormat="1" ht="13.5">
      <c r="B219" s="222"/>
      <c r="C219" s="223"/>
      <c r="D219" s="214" t="s">
        <v>276</v>
      </c>
      <c r="E219" s="224" t="s">
        <v>24</v>
      </c>
      <c r="F219" s="225" t="s">
        <v>505</v>
      </c>
      <c r="G219" s="223"/>
      <c r="H219" s="226">
        <v>1</v>
      </c>
      <c r="I219" s="227"/>
      <c r="J219" s="223"/>
      <c r="K219" s="223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276</v>
      </c>
      <c r="AU219" s="232" t="s">
        <v>91</v>
      </c>
      <c r="AV219" s="12" t="s">
        <v>91</v>
      </c>
      <c r="AW219" s="12" t="s">
        <v>44</v>
      </c>
      <c r="AX219" s="12" t="s">
        <v>25</v>
      </c>
      <c r="AY219" s="232" t="s">
        <v>169</v>
      </c>
    </row>
    <row r="220" spans="2:65" s="1" customFormat="1" ht="25.5" customHeight="1">
      <c r="B220" s="42"/>
      <c r="C220" s="202" t="s">
        <v>506</v>
      </c>
      <c r="D220" s="202" t="s">
        <v>172</v>
      </c>
      <c r="E220" s="203" t="s">
        <v>507</v>
      </c>
      <c r="F220" s="204" t="s">
        <v>508</v>
      </c>
      <c r="G220" s="205" t="s">
        <v>509</v>
      </c>
      <c r="H220" s="206">
        <v>77</v>
      </c>
      <c r="I220" s="207"/>
      <c r="J220" s="208">
        <f>ROUND(I220*H220,2)</f>
        <v>0</v>
      </c>
      <c r="K220" s="204" t="s">
        <v>183</v>
      </c>
      <c r="L220" s="62"/>
      <c r="M220" s="209" t="s">
        <v>24</v>
      </c>
      <c r="N220" s="210" t="s">
        <v>52</v>
      </c>
      <c r="O220" s="43"/>
      <c r="P220" s="211">
        <f>O220*H220</f>
        <v>0</v>
      </c>
      <c r="Q220" s="211">
        <v>0</v>
      </c>
      <c r="R220" s="211">
        <f>Q220*H220</f>
        <v>0</v>
      </c>
      <c r="S220" s="211">
        <v>0.001</v>
      </c>
      <c r="T220" s="212">
        <f>S220*H220</f>
        <v>0.077</v>
      </c>
      <c r="AR220" s="25" t="s">
        <v>354</v>
      </c>
      <c r="AT220" s="25" t="s">
        <v>172</v>
      </c>
      <c r="AU220" s="25" t="s">
        <v>91</v>
      </c>
      <c r="AY220" s="25" t="s">
        <v>169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25" t="s">
        <v>25</v>
      </c>
      <c r="BK220" s="213">
        <f>ROUND(I220*H220,2)</f>
        <v>0</v>
      </c>
      <c r="BL220" s="25" t="s">
        <v>354</v>
      </c>
      <c r="BM220" s="25" t="s">
        <v>510</v>
      </c>
    </row>
    <row r="221" spans="2:51" s="12" customFormat="1" ht="13.5">
      <c r="B221" s="222"/>
      <c r="C221" s="223"/>
      <c r="D221" s="214" t="s">
        <v>276</v>
      </c>
      <c r="E221" s="224" t="s">
        <v>24</v>
      </c>
      <c r="F221" s="225" t="s">
        <v>511</v>
      </c>
      <c r="G221" s="223"/>
      <c r="H221" s="226">
        <v>77</v>
      </c>
      <c r="I221" s="227"/>
      <c r="J221" s="223"/>
      <c r="K221" s="223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276</v>
      </c>
      <c r="AU221" s="232" t="s">
        <v>91</v>
      </c>
      <c r="AV221" s="12" t="s">
        <v>91</v>
      </c>
      <c r="AW221" s="12" t="s">
        <v>44</v>
      </c>
      <c r="AX221" s="12" t="s">
        <v>25</v>
      </c>
      <c r="AY221" s="232" t="s">
        <v>169</v>
      </c>
    </row>
    <row r="222" spans="2:65" s="1" customFormat="1" ht="25.5" customHeight="1">
      <c r="B222" s="42"/>
      <c r="C222" s="202" t="s">
        <v>512</v>
      </c>
      <c r="D222" s="202" t="s">
        <v>172</v>
      </c>
      <c r="E222" s="203" t="s">
        <v>513</v>
      </c>
      <c r="F222" s="204" t="s">
        <v>514</v>
      </c>
      <c r="G222" s="205" t="s">
        <v>509</v>
      </c>
      <c r="H222" s="206">
        <v>250</v>
      </c>
      <c r="I222" s="207"/>
      <c r="J222" s="208">
        <f>ROUND(I222*H222,2)</f>
        <v>0</v>
      </c>
      <c r="K222" s="204" t="s">
        <v>183</v>
      </c>
      <c r="L222" s="62"/>
      <c r="M222" s="209" t="s">
        <v>24</v>
      </c>
      <c r="N222" s="210" t="s">
        <v>52</v>
      </c>
      <c r="O222" s="43"/>
      <c r="P222" s="211">
        <f>O222*H222</f>
        <v>0</v>
      </c>
      <c r="Q222" s="211">
        <v>0</v>
      </c>
      <c r="R222" s="211">
        <f>Q222*H222</f>
        <v>0</v>
      </c>
      <c r="S222" s="211">
        <v>0.001</v>
      </c>
      <c r="T222" s="212">
        <f>S222*H222</f>
        <v>0.25</v>
      </c>
      <c r="AR222" s="25" t="s">
        <v>354</v>
      </c>
      <c r="AT222" s="25" t="s">
        <v>172</v>
      </c>
      <c r="AU222" s="25" t="s">
        <v>91</v>
      </c>
      <c r="AY222" s="25" t="s">
        <v>169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25" t="s">
        <v>25</v>
      </c>
      <c r="BK222" s="213">
        <f>ROUND(I222*H222,2)</f>
        <v>0</v>
      </c>
      <c r="BL222" s="25" t="s">
        <v>354</v>
      </c>
      <c r="BM222" s="25" t="s">
        <v>515</v>
      </c>
    </row>
    <row r="223" spans="2:51" s="12" customFormat="1" ht="13.5">
      <c r="B223" s="222"/>
      <c r="C223" s="223"/>
      <c r="D223" s="214" t="s">
        <v>276</v>
      </c>
      <c r="E223" s="224" t="s">
        <v>24</v>
      </c>
      <c r="F223" s="225" t="s">
        <v>516</v>
      </c>
      <c r="G223" s="223"/>
      <c r="H223" s="226">
        <v>250</v>
      </c>
      <c r="I223" s="227"/>
      <c r="J223" s="223"/>
      <c r="K223" s="223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276</v>
      </c>
      <c r="AU223" s="232" t="s">
        <v>91</v>
      </c>
      <c r="AV223" s="12" t="s">
        <v>91</v>
      </c>
      <c r="AW223" s="12" t="s">
        <v>44</v>
      </c>
      <c r="AX223" s="12" t="s">
        <v>25</v>
      </c>
      <c r="AY223" s="232" t="s">
        <v>169</v>
      </c>
    </row>
    <row r="224" spans="2:63" s="11" customFormat="1" ht="29.85" customHeight="1">
      <c r="B224" s="186"/>
      <c r="C224" s="187"/>
      <c r="D224" s="188" t="s">
        <v>80</v>
      </c>
      <c r="E224" s="200" t="s">
        <v>517</v>
      </c>
      <c r="F224" s="200" t="s">
        <v>518</v>
      </c>
      <c r="G224" s="187"/>
      <c r="H224" s="187"/>
      <c r="I224" s="190"/>
      <c r="J224" s="201">
        <f>BK224</f>
        <v>0</v>
      </c>
      <c r="K224" s="187"/>
      <c r="L224" s="192"/>
      <c r="M224" s="193"/>
      <c r="N224" s="194"/>
      <c r="O224" s="194"/>
      <c r="P224" s="195">
        <f>SUM(P225:P230)</f>
        <v>0</v>
      </c>
      <c r="Q224" s="194"/>
      <c r="R224" s="195">
        <f>SUM(R225:R230)</f>
        <v>0</v>
      </c>
      <c r="S224" s="194"/>
      <c r="T224" s="196">
        <f>SUM(T225:T230)</f>
        <v>6.0909549499999995</v>
      </c>
      <c r="AR224" s="197" t="s">
        <v>91</v>
      </c>
      <c r="AT224" s="198" t="s">
        <v>80</v>
      </c>
      <c r="AU224" s="198" t="s">
        <v>25</v>
      </c>
      <c r="AY224" s="197" t="s">
        <v>169</v>
      </c>
      <c r="BK224" s="199">
        <f>SUM(BK225:BK230)</f>
        <v>0</v>
      </c>
    </row>
    <row r="225" spans="2:65" s="1" customFormat="1" ht="16.5" customHeight="1">
      <c r="B225" s="42"/>
      <c r="C225" s="202" t="s">
        <v>519</v>
      </c>
      <c r="D225" s="202" t="s">
        <v>172</v>
      </c>
      <c r="E225" s="203" t="s">
        <v>520</v>
      </c>
      <c r="F225" s="204" t="s">
        <v>521</v>
      </c>
      <c r="G225" s="205" t="s">
        <v>196</v>
      </c>
      <c r="H225" s="206">
        <v>73.235</v>
      </c>
      <c r="I225" s="207"/>
      <c r="J225" s="208">
        <f>ROUND(I225*H225,2)</f>
        <v>0</v>
      </c>
      <c r="K225" s="204" t="s">
        <v>183</v>
      </c>
      <c r="L225" s="62"/>
      <c r="M225" s="209" t="s">
        <v>24</v>
      </c>
      <c r="N225" s="210" t="s">
        <v>52</v>
      </c>
      <c r="O225" s="43"/>
      <c r="P225" s="211">
        <f>O225*H225</f>
        <v>0</v>
      </c>
      <c r="Q225" s="211">
        <v>0</v>
      </c>
      <c r="R225" s="211">
        <f>Q225*H225</f>
        <v>0</v>
      </c>
      <c r="S225" s="211">
        <v>0.08317</v>
      </c>
      <c r="T225" s="212">
        <f>S225*H225</f>
        <v>6.0909549499999995</v>
      </c>
      <c r="AR225" s="25" t="s">
        <v>354</v>
      </c>
      <c r="AT225" s="25" t="s">
        <v>172</v>
      </c>
      <c r="AU225" s="25" t="s">
        <v>91</v>
      </c>
      <c r="AY225" s="25" t="s">
        <v>169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25" t="s">
        <v>25</v>
      </c>
      <c r="BK225" s="213">
        <f>ROUND(I225*H225,2)</f>
        <v>0</v>
      </c>
      <c r="BL225" s="25" t="s">
        <v>354</v>
      </c>
      <c r="BM225" s="25" t="s">
        <v>522</v>
      </c>
    </row>
    <row r="226" spans="2:51" s="12" customFormat="1" ht="13.5">
      <c r="B226" s="222"/>
      <c r="C226" s="223"/>
      <c r="D226" s="214" t="s">
        <v>276</v>
      </c>
      <c r="E226" s="224" t="s">
        <v>24</v>
      </c>
      <c r="F226" s="225" t="s">
        <v>523</v>
      </c>
      <c r="G226" s="223"/>
      <c r="H226" s="226">
        <v>7.44</v>
      </c>
      <c r="I226" s="227"/>
      <c r="J226" s="223"/>
      <c r="K226" s="223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276</v>
      </c>
      <c r="AU226" s="232" t="s">
        <v>91</v>
      </c>
      <c r="AV226" s="12" t="s">
        <v>91</v>
      </c>
      <c r="AW226" s="12" t="s">
        <v>44</v>
      </c>
      <c r="AX226" s="12" t="s">
        <v>81</v>
      </c>
      <c r="AY226" s="232" t="s">
        <v>169</v>
      </c>
    </row>
    <row r="227" spans="2:51" s="12" customFormat="1" ht="13.5">
      <c r="B227" s="222"/>
      <c r="C227" s="223"/>
      <c r="D227" s="214" t="s">
        <v>276</v>
      </c>
      <c r="E227" s="224" t="s">
        <v>24</v>
      </c>
      <c r="F227" s="225" t="s">
        <v>524</v>
      </c>
      <c r="G227" s="223"/>
      <c r="H227" s="226">
        <v>55.573</v>
      </c>
      <c r="I227" s="227"/>
      <c r="J227" s="223"/>
      <c r="K227" s="223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276</v>
      </c>
      <c r="AU227" s="232" t="s">
        <v>91</v>
      </c>
      <c r="AV227" s="12" t="s">
        <v>91</v>
      </c>
      <c r="AW227" s="12" t="s">
        <v>44</v>
      </c>
      <c r="AX227" s="12" t="s">
        <v>81</v>
      </c>
      <c r="AY227" s="232" t="s">
        <v>169</v>
      </c>
    </row>
    <row r="228" spans="2:51" s="12" customFormat="1" ht="13.5">
      <c r="B228" s="222"/>
      <c r="C228" s="223"/>
      <c r="D228" s="214" t="s">
        <v>276</v>
      </c>
      <c r="E228" s="224" t="s">
        <v>24</v>
      </c>
      <c r="F228" s="225" t="s">
        <v>525</v>
      </c>
      <c r="G228" s="223"/>
      <c r="H228" s="226">
        <v>4.291</v>
      </c>
      <c r="I228" s="227"/>
      <c r="J228" s="223"/>
      <c r="K228" s="223"/>
      <c r="L228" s="228"/>
      <c r="M228" s="229"/>
      <c r="N228" s="230"/>
      <c r="O228" s="230"/>
      <c r="P228" s="230"/>
      <c r="Q228" s="230"/>
      <c r="R228" s="230"/>
      <c r="S228" s="230"/>
      <c r="T228" s="231"/>
      <c r="AT228" s="232" t="s">
        <v>276</v>
      </c>
      <c r="AU228" s="232" t="s">
        <v>91</v>
      </c>
      <c r="AV228" s="12" t="s">
        <v>91</v>
      </c>
      <c r="AW228" s="12" t="s">
        <v>44</v>
      </c>
      <c r="AX228" s="12" t="s">
        <v>81</v>
      </c>
      <c r="AY228" s="232" t="s">
        <v>169</v>
      </c>
    </row>
    <row r="229" spans="2:51" s="12" customFormat="1" ht="13.5">
      <c r="B229" s="222"/>
      <c r="C229" s="223"/>
      <c r="D229" s="214" t="s">
        <v>276</v>
      </c>
      <c r="E229" s="224" t="s">
        <v>24</v>
      </c>
      <c r="F229" s="225" t="s">
        <v>526</v>
      </c>
      <c r="G229" s="223"/>
      <c r="H229" s="226">
        <v>5.931</v>
      </c>
      <c r="I229" s="227"/>
      <c r="J229" s="223"/>
      <c r="K229" s="223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276</v>
      </c>
      <c r="AU229" s="232" t="s">
        <v>91</v>
      </c>
      <c r="AV229" s="12" t="s">
        <v>91</v>
      </c>
      <c r="AW229" s="12" t="s">
        <v>44</v>
      </c>
      <c r="AX229" s="12" t="s">
        <v>81</v>
      </c>
      <c r="AY229" s="232" t="s">
        <v>169</v>
      </c>
    </row>
    <row r="230" spans="2:51" s="13" customFormat="1" ht="13.5">
      <c r="B230" s="233"/>
      <c r="C230" s="234"/>
      <c r="D230" s="214" t="s">
        <v>276</v>
      </c>
      <c r="E230" s="235" t="s">
        <v>24</v>
      </c>
      <c r="F230" s="236" t="s">
        <v>280</v>
      </c>
      <c r="G230" s="234"/>
      <c r="H230" s="237">
        <v>73.235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276</v>
      </c>
      <c r="AU230" s="243" t="s">
        <v>91</v>
      </c>
      <c r="AV230" s="13" t="s">
        <v>193</v>
      </c>
      <c r="AW230" s="13" t="s">
        <v>44</v>
      </c>
      <c r="AX230" s="13" t="s">
        <v>25</v>
      </c>
      <c r="AY230" s="243" t="s">
        <v>169</v>
      </c>
    </row>
    <row r="231" spans="2:63" s="11" customFormat="1" ht="29.85" customHeight="1">
      <c r="B231" s="186"/>
      <c r="C231" s="187"/>
      <c r="D231" s="188" t="s">
        <v>80</v>
      </c>
      <c r="E231" s="200" t="s">
        <v>527</v>
      </c>
      <c r="F231" s="200" t="s">
        <v>528</v>
      </c>
      <c r="G231" s="187"/>
      <c r="H231" s="187"/>
      <c r="I231" s="190"/>
      <c r="J231" s="201">
        <f>BK231</f>
        <v>0</v>
      </c>
      <c r="K231" s="187"/>
      <c r="L231" s="192"/>
      <c r="M231" s="193"/>
      <c r="N231" s="194"/>
      <c r="O231" s="194"/>
      <c r="P231" s="195">
        <f>SUM(P232:P238)</f>
        <v>0</v>
      </c>
      <c r="Q231" s="194"/>
      <c r="R231" s="195">
        <f>SUM(R232:R238)</f>
        <v>0</v>
      </c>
      <c r="S231" s="194"/>
      <c r="T231" s="196">
        <f>SUM(T232:T238)</f>
        <v>0.6349779999999999</v>
      </c>
      <c r="AR231" s="197" t="s">
        <v>91</v>
      </c>
      <c r="AT231" s="198" t="s">
        <v>80</v>
      </c>
      <c r="AU231" s="198" t="s">
        <v>25</v>
      </c>
      <c r="AY231" s="197" t="s">
        <v>169</v>
      </c>
      <c r="BK231" s="199">
        <f>SUM(BK232:BK238)</f>
        <v>0</v>
      </c>
    </row>
    <row r="232" spans="2:65" s="1" customFormat="1" ht="25.5" customHeight="1">
      <c r="B232" s="42"/>
      <c r="C232" s="202" t="s">
        <v>529</v>
      </c>
      <c r="D232" s="202" t="s">
        <v>172</v>
      </c>
      <c r="E232" s="203" t="s">
        <v>530</v>
      </c>
      <c r="F232" s="204" t="s">
        <v>531</v>
      </c>
      <c r="G232" s="205" t="s">
        <v>196</v>
      </c>
      <c r="H232" s="206">
        <v>2.1</v>
      </c>
      <c r="I232" s="207"/>
      <c r="J232" s="208">
        <f>ROUND(I232*H232,2)</f>
        <v>0</v>
      </c>
      <c r="K232" s="204" t="s">
        <v>183</v>
      </c>
      <c r="L232" s="62"/>
      <c r="M232" s="209" t="s">
        <v>24</v>
      </c>
      <c r="N232" s="210" t="s">
        <v>52</v>
      </c>
      <c r="O232" s="43"/>
      <c r="P232" s="211">
        <f>O232*H232</f>
        <v>0</v>
      </c>
      <c r="Q232" s="211">
        <v>0</v>
      </c>
      <c r="R232" s="211">
        <f>Q232*H232</f>
        <v>0</v>
      </c>
      <c r="S232" s="211">
        <v>0.0713</v>
      </c>
      <c r="T232" s="212">
        <f>S232*H232</f>
        <v>0.14973</v>
      </c>
      <c r="AR232" s="25" t="s">
        <v>354</v>
      </c>
      <c r="AT232" s="25" t="s">
        <v>172</v>
      </c>
      <c r="AU232" s="25" t="s">
        <v>91</v>
      </c>
      <c r="AY232" s="25" t="s">
        <v>169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25" t="s">
        <v>25</v>
      </c>
      <c r="BK232" s="213">
        <f>ROUND(I232*H232,2)</f>
        <v>0</v>
      </c>
      <c r="BL232" s="25" t="s">
        <v>354</v>
      </c>
      <c r="BM232" s="25" t="s">
        <v>532</v>
      </c>
    </row>
    <row r="233" spans="2:51" s="12" customFormat="1" ht="13.5">
      <c r="B233" s="222"/>
      <c r="C233" s="223"/>
      <c r="D233" s="214" t="s">
        <v>276</v>
      </c>
      <c r="E233" s="224" t="s">
        <v>24</v>
      </c>
      <c r="F233" s="225" t="s">
        <v>533</v>
      </c>
      <c r="G233" s="223"/>
      <c r="H233" s="226">
        <v>2.1</v>
      </c>
      <c r="I233" s="227"/>
      <c r="J233" s="223"/>
      <c r="K233" s="223"/>
      <c r="L233" s="228"/>
      <c r="M233" s="229"/>
      <c r="N233" s="230"/>
      <c r="O233" s="230"/>
      <c r="P233" s="230"/>
      <c r="Q233" s="230"/>
      <c r="R233" s="230"/>
      <c r="S233" s="230"/>
      <c r="T233" s="231"/>
      <c r="AT233" s="232" t="s">
        <v>276</v>
      </c>
      <c r="AU233" s="232" t="s">
        <v>91</v>
      </c>
      <c r="AV233" s="12" t="s">
        <v>91</v>
      </c>
      <c r="AW233" s="12" t="s">
        <v>44</v>
      </c>
      <c r="AX233" s="12" t="s">
        <v>81</v>
      </c>
      <c r="AY233" s="232" t="s">
        <v>169</v>
      </c>
    </row>
    <row r="234" spans="2:51" s="13" customFormat="1" ht="13.5">
      <c r="B234" s="233"/>
      <c r="C234" s="234"/>
      <c r="D234" s="214" t="s">
        <v>276</v>
      </c>
      <c r="E234" s="235" t="s">
        <v>24</v>
      </c>
      <c r="F234" s="236" t="s">
        <v>280</v>
      </c>
      <c r="G234" s="234"/>
      <c r="H234" s="237">
        <v>2.1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276</v>
      </c>
      <c r="AU234" s="243" t="s">
        <v>91</v>
      </c>
      <c r="AV234" s="13" t="s">
        <v>193</v>
      </c>
      <c r="AW234" s="13" t="s">
        <v>44</v>
      </c>
      <c r="AX234" s="13" t="s">
        <v>25</v>
      </c>
      <c r="AY234" s="243" t="s">
        <v>169</v>
      </c>
    </row>
    <row r="235" spans="2:65" s="1" customFormat="1" ht="16.5" customHeight="1">
      <c r="B235" s="42"/>
      <c r="C235" s="202" t="s">
        <v>534</v>
      </c>
      <c r="D235" s="202" t="s">
        <v>172</v>
      </c>
      <c r="E235" s="203" t="s">
        <v>535</v>
      </c>
      <c r="F235" s="204" t="s">
        <v>536</v>
      </c>
      <c r="G235" s="205" t="s">
        <v>196</v>
      </c>
      <c r="H235" s="206">
        <v>17.84</v>
      </c>
      <c r="I235" s="207"/>
      <c r="J235" s="208">
        <f>ROUND(I235*H235,2)</f>
        <v>0</v>
      </c>
      <c r="K235" s="204" t="s">
        <v>183</v>
      </c>
      <c r="L235" s="62"/>
      <c r="M235" s="209" t="s">
        <v>24</v>
      </c>
      <c r="N235" s="210" t="s">
        <v>52</v>
      </c>
      <c r="O235" s="43"/>
      <c r="P235" s="211">
        <f>O235*H235</f>
        <v>0</v>
      </c>
      <c r="Q235" s="211">
        <v>0</v>
      </c>
      <c r="R235" s="211">
        <f>Q235*H235</f>
        <v>0</v>
      </c>
      <c r="S235" s="211">
        <v>0.0272</v>
      </c>
      <c r="T235" s="212">
        <f>S235*H235</f>
        <v>0.48524799999999996</v>
      </c>
      <c r="AR235" s="25" t="s">
        <v>354</v>
      </c>
      <c r="AT235" s="25" t="s">
        <v>172</v>
      </c>
      <c r="AU235" s="25" t="s">
        <v>91</v>
      </c>
      <c r="AY235" s="25" t="s">
        <v>169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25" t="s">
        <v>25</v>
      </c>
      <c r="BK235" s="213">
        <f>ROUND(I235*H235,2)</f>
        <v>0</v>
      </c>
      <c r="BL235" s="25" t="s">
        <v>354</v>
      </c>
      <c r="BM235" s="25" t="s">
        <v>537</v>
      </c>
    </row>
    <row r="236" spans="2:51" s="12" customFormat="1" ht="13.5">
      <c r="B236" s="222"/>
      <c r="C236" s="223"/>
      <c r="D236" s="214" t="s">
        <v>276</v>
      </c>
      <c r="E236" s="224" t="s">
        <v>24</v>
      </c>
      <c r="F236" s="225" t="s">
        <v>538</v>
      </c>
      <c r="G236" s="223"/>
      <c r="H236" s="226">
        <v>10.27</v>
      </c>
      <c r="I236" s="227"/>
      <c r="J236" s="223"/>
      <c r="K236" s="223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276</v>
      </c>
      <c r="AU236" s="232" t="s">
        <v>91</v>
      </c>
      <c r="AV236" s="12" t="s">
        <v>91</v>
      </c>
      <c r="AW236" s="12" t="s">
        <v>44</v>
      </c>
      <c r="AX236" s="12" t="s">
        <v>81</v>
      </c>
      <c r="AY236" s="232" t="s">
        <v>169</v>
      </c>
    </row>
    <row r="237" spans="2:51" s="12" customFormat="1" ht="13.5">
      <c r="B237" s="222"/>
      <c r="C237" s="223"/>
      <c r="D237" s="214" t="s">
        <v>276</v>
      </c>
      <c r="E237" s="224" t="s">
        <v>24</v>
      </c>
      <c r="F237" s="225" t="s">
        <v>539</v>
      </c>
      <c r="G237" s="223"/>
      <c r="H237" s="226">
        <v>7.57</v>
      </c>
      <c r="I237" s="227"/>
      <c r="J237" s="223"/>
      <c r="K237" s="223"/>
      <c r="L237" s="228"/>
      <c r="M237" s="229"/>
      <c r="N237" s="230"/>
      <c r="O237" s="230"/>
      <c r="P237" s="230"/>
      <c r="Q237" s="230"/>
      <c r="R237" s="230"/>
      <c r="S237" s="230"/>
      <c r="T237" s="231"/>
      <c r="AT237" s="232" t="s">
        <v>276</v>
      </c>
      <c r="AU237" s="232" t="s">
        <v>91</v>
      </c>
      <c r="AV237" s="12" t="s">
        <v>91</v>
      </c>
      <c r="AW237" s="12" t="s">
        <v>44</v>
      </c>
      <c r="AX237" s="12" t="s">
        <v>81</v>
      </c>
      <c r="AY237" s="232" t="s">
        <v>169</v>
      </c>
    </row>
    <row r="238" spans="2:51" s="13" customFormat="1" ht="13.5">
      <c r="B238" s="233"/>
      <c r="C238" s="234"/>
      <c r="D238" s="214" t="s">
        <v>276</v>
      </c>
      <c r="E238" s="235" t="s">
        <v>24</v>
      </c>
      <c r="F238" s="236" t="s">
        <v>280</v>
      </c>
      <c r="G238" s="234"/>
      <c r="H238" s="237">
        <v>17.84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276</v>
      </c>
      <c r="AU238" s="243" t="s">
        <v>91</v>
      </c>
      <c r="AV238" s="13" t="s">
        <v>193</v>
      </c>
      <c r="AW238" s="13" t="s">
        <v>44</v>
      </c>
      <c r="AX238" s="13" t="s">
        <v>25</v>
      </c>
      <c r="AY238" s="243" t="s">
        <v>169</v>
      </c>
    </row>
    <row r="239" spans="2:63" s="11" customFormat="1" ht="37.35" customHeight="1">
      <c r="B239" s="186"/>
      <c r="C239" s="187"/>
      <c r="D239" s="188" t="s">
        <v>80</v>
      </c>
      <c r="E239" s="189" t="s">
        <v>540</v>
      </c>
      <c r="F239" s="189" t="s">
        <v>541</v>
      </c>
      <c r="G239" s="187"/>
      <c r="H239" s="187"/>
      <c r="I239" s="190"/>
      <c r="J239" s="191">
        <f>BK239</f>
        <v>0</v>
      </c>
      <c r="K239" s="187"/>
      <c r="L239" s="192"/>
      <c r="M239" s="193"/>
      <c r="N239" s="194"/>
      <c r="O239" s="194"/>
      <c r="P239" s="195">
        <f>SUM(P240:P247)</f>
        <v>0</v>
      </c>
      <c r="Q239" s="194"/>
      <c r="R239" s="195">
        <f>SUM(R240:R247)</f>
        <v>0</v>
      </c>
      <c r="S239" s="194"/>
      <c r="T239" s="196">
        <f>SUM(T240:T247)</f>
        <v>0</v>
      </c>
      <c r="AR239" s="197" t="s">
        <v>193</v>
      </c>
      <c r="AT239" s="198" t="s">
        <v>80</v>
      </c>
      <c r="AU239" s="198" t="s">
        <v>81</v>
      </c>
      <c r="AY239" s="197" t="s">
        <v>169</v>
      </c>
      <c r="BK239" s="199">
        <f>SUM(BK240:BK247)</f>
        <v>0</v>
      </c>
    </row>
    <row r="240" spans="2:65" s="1" customFormat="1" ht="25.5" customHeight="1">
      <c r="B240" s="42"/>
      <c r="C240" s="202" t="s">
        <v>542</v>
      </c>
      <c r="D240" s="202" t="s">
        <v>172</v>
      </c>
      <c r="E240" s="203" t="s">
        <v>543</v>
      </c>
      <c r="F240" s="204" t="s">
        <v>544</v>
      </c>
      <c r="G240" s="205" t="s">
        <v>545</v>
      </c>
      <c r="H240" s="206">
        <v>40</v>
      </c>
      <c r="I240" s="207"/>
      <c r="J240" s="208">
        <f>ROUND(I240*H240,2)</f>
        <v>0</v>
      </c>
      <c r="K240" s="204" t="s">
        <v>183</v>
      </c>
      <c r="L240" s="62"/>
      <c r="M240" s="209" t="s">
        <v>24</v>
      </c>
      <c r="N240" s="210" t="s">
        <v>52</v>
      </c>
      <c r="O240" s="43"/>
      <c r="P240" s="211">
        <f>O240*H240</f>
        <v>0</v>
      </c>
      <c r="Q240" s="211">
        <v>0</v>
      </c>
      <c r="R240" s="211">
        <f>Q240*H240</f>
        <v>0</v>
      </c>
      <c r="S240" s="211">
        <v>0</v>
      </c>
      <c r="T240" s="212">
        <f>S240*H240</f>
        <v>0</v>
      </c>
      <c r="AR240" s="25" t="s">
        <v>546</v>
      </c>
      <c r="AT240" s="25" t="s">
        <v>172</v>
      </c>
      <c r="AU240" s="25" t="s">
        <v>25</v>
      </c>
      <c r="AY240" s="25" t="s">
        <v>169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25" t="s">
        <v>25</v>
      </c>
      <c r="BK240" s="213">
        <f>ROUND(I240*H240,2)</f>
        <v>0</v>
      </c>
      <c r="BL240" s="25" t="s">
        <v>546</v>
      </c>
      <c r="BM240" s="25" t="s">
        <v>547</v>
      </c>
    </row>
    <row r="241" spans="2:51" s="12" customFormat="1" ht="13.5">
      <c r="B241" s="222"/>
      <c r="C241" s="223"/>
      <c r="D241" s="214" t="s">
        <v>276</v>
      </c>
      <c r="E241" s="224" t="s">
        <v>24</v>
      </c>
      <c r="F241" s="225" t="s">
        <v>548</v>
      </c>
      <c r="G241" s="223"/>
      <c r="H241" s="226">
        <v>32</v>
      </c>
      <c r="I241" s="227"/>
      <c r="J241" s="223"/>
      <c r="K241" s="223"/>
      <c r="L241" s="228"/>
      <c r="M241" s="229"/>
      <c r="N241" s="230"/>
      <c r="O241" s="230"/>
      <c r="P241" s="230"/>
      <c r="Q241" s="230"/>
      <c r="R241" s="230"/>
      <c r="S241" s="230"/>
      <c r="T241" s="231"/>
      <c r="AT241" s="232" t="s">
        <v>276</v>
      </c>
      <c r="AU241" s="232" t="s">
        <v>25</v>
      </c>
      <c r="AV241" s="12" t="s">
        <v>91</v>
      </c>
      <c r="AW241" s="12" t="s">
        <v>44</v>
      </c>
      <c r="AX241" s="12" t="s">
        <v>81</v>
      </c>
      <c r="AY241" s="232" t="s">
        <v>169</v>
      </c>
    </row>
    <row r="242" spans="2:51" s="12" customFormat="1" ht="13.5">
      <c r="B242" s="222"/>
      <c r="C242" s="223"/>
      <c r="D242" s="214" t="s">
        <v>276</v>
      </c>
      <c r="E242" s="224" t="s">
        <v>24</v>
      </c>
      <c r="F242" s="225" t="s">
        <v>549</v>
      </c>
      <c r="G242" s="223"/>
      <c r="H242" s="226">
        <v>8</v>
      </c>
      <c r="I242" s="227"/>
      <c r="J242" s="223"/>
      <c r="K242" s="223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276</v>
      </c>
      <c r="AU242" s="232" t="s">
        <v>25</v>
      </c>
      <c r="AV242" s="12" t="s">
        <v>91</v>
      </c>
      <c r="AW242" s="12" t="s">
        <v>44</v>
      </c>
      <c r="AX242" s="12" t="s">
        <v>81</v>
      </c>
      <c r="AY242" s="232" t="s">
        <v>169</v>
      </c>
    </row>
    <row r="243" spans="2:51" s="13" customFormat="1" ht="13.5">
      <c r="B243" s="233"/>
      <c r="C243" s="234"/>
      <c r="D243" s="214" t="s">
        <v>276</v>
      </c>
      <c r="E243" s="235" t="s">
        <v>24</v>
      </c>
      <c r="F243" s="236" t="s">
        <v>280</v>
      </c>
      <c r="G243" s="234"/>
      <c r="H243" s="237">
        <v>40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276</v>
      </c>
      <c r="AU243" s="243" t="s">
        <v>25</v>
      </c>
      <c r="AV243" s="13" t="s">
        <v>193</v>
      </c>
      <c r="AW243" s="13" t="s">
        <v>44</v>
      </c>
      <c r="AX243" s="13" t="s">
        <v>25</v>
      </c>
      <c r="AY243" s="243" t="s">
        <v>169</v>
      </c>
    </row>
    <row r="244" spans="2:65" s="1" customFormat="1" ht="25.5" customHeight="1">
      <c r="B244" s="42"/>
      <c r="C244" s="202" t="s">
        <v>550</v>
      </c>
      <c r="D244" s="202" t="s">
        <v>172</v>
      </c>
      <c r="E244" s="203" t="s">
        <v>551</v>
      </c>
      <c r="F244" s="204" t="s">
        <v>552</v>
      </c>
      <c r="G244" s="205" t="s">
        <v>545</v>
      </c>
      <c r="H244" s="206">
        <v>16</v>
      </c>
      <c r="I244" s="207"/>
      <c r="J244" s="208">
        <f>ROUND(I244*H244,2)</f>
        <v>0</v>
      </c>
      <c r="K244" s="204" t="s">
        <v>183</v>
      </c>
      <c r="L244" s="62"/>
      <c r="M244" s="209" t="s">
        <v>24</v>
      </c>
      <c r="N244" s="210" t="s">
        <v>52</v>
      </c>
      <c r="O244" s="43"/>
      <c r="P244" s="211">
        <f>O244*H244</f>
        <v>0</v>
      </c>
      <c r="Q244" s="211">
        <v>0</v>
      </c>
      <c r="R244" s="211">
        <f>Q244*H244</f>
        <v>0</v>
      </c>
      <c r="S244" s="211">
        <v>0</v>
      </c>
      <c r="T244" s="212">
        <f>S244*H244</f>
        <v>0</v>
      </c>
      <c r="AR244" s="25" t="s">
        <v>546</v>
      </c>
      <c r="AT244" s="25" t="s">
        <v>172</v>
      </c>
      <c r="AU244" s="25" t="s">
        <v>25</v>
      </c>
      <c r="AY244" s="25" t="s">
        <v>169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25" t="s">
        <v>25</v>
      </c>
      <c r="BK244" s="213">
        <f>ROUND(I244*H244,2)</f>
        <v>0</v>
      </c>
      <c r="BL244" s="25" t="s">
        <v>546</v>
      </c>
      <c r="BM244" s="25" t="s">
        <v>553</v>
      </c>
    </row>
    <row r="245" spans="2:51" s="12" customFormat="1" ht="13.5">
      <c r="B245" s="222"/>
      <c r="C245" s="223"/>
      <c r="D245" s="214" t="s">
        <v>276</v>
      </c>
      <c r="E245" s="224" t="s">
        <v>24</v>
      </c>
      <c r="F245" s="225" t="s">
        <v>554</v>
      </c>
      <c r="G245" s="223"/>
      <c r="H245" s="226">
        <v>16</v>
      </c>
      <c r="I245" s="227"/>
      <c r="J245" s="223"/>
      <c r="K245" s="223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276</v>
      </c>
      <c r="AU245" s="232" t="s">
        <v>25</v>
      </c>
      <c r="AV245" s="12" t="s">
        <v>91</v>
      </c>
      <c r="AW245" s="12" t="s">
        <v>44</v>
      </c>
      <c r="AX245" s="12" t="s">
        <v>25</v>
      </c>
      <c r="AY245" s="232" t="s">
        <v>169</v>
      </c>
    </row>
    <row r="246" spans="2:65" s="1" customFormat="1" ht="25.5" customHeight="1">
      <c r="B246" s="42"/>
      <c r="C246" s="202" t="s">
        <v>555</v>
      </c>
      <c r="D246" s="202" t="s">
        <v>172</v>
      </c>
      <c r="E246" s="203" t="s">
        <v>556</v>
      </c>
      <c r="F246" s="204" t="s">
        <v>557</v>
      </c>
      <c r="G246" s="205" t="s">
        <v>545</v>
      </c>
      <c r="H246" s="206">
        <v>5</v>
      </c>
      <c r="I246" s="207"/>
      <c r="J246" s="208">
        <f>ROUND(I246*H246,2)</f>
        <v>0</v>
      </c>
      <c r="K246" s="204" t="s">
        <v>183</v>
      </c>
      <c r="L246" s="62"/>
      <c r="M246" s="209" t="s">
        <v>24</v>
      </c>
      <c r="N246" s="210" t="s">
        <v>52</v>
      </c>
      <c r="O246" s="43"/>
      <c r="P246" s="211">
        <f>O246*H246</f>
        <v>0</v>
      </c>
      <c r="Q246" s="211">
        <v>0</v>
      </c>
      <c r="R246" s="211">
        <f>Q246*H246</f>
        <v>0</v>
      </c>
      <c r="S246" s="211">
        <v>0</v>
      </c>
      <c r="T246" s="212">
        <f>S246*H246</f>
        <v>0</v>
      </c>
      <c r="AR246" s="25" t="s">
        <v>546</v>
      </c>
      <c r="AT246" s="25" t="s">
        <v>172</v>
      </c>
      <c r="AU246" s="25" t="s">
        <v>25</v>
      </c>
      <c r="AY246" s="25" t="s">
        <v>169</v>
      </c>
      <c r="BE246" s="213">
        <f>IF(N246="základní",J246,0)</f>
        <v>0</v>
      </c>
      <c r="BF246" s="213">
        <f>IF(N246="snížená",J246,0)</f>
        <v>0</v>
      </c>
      <c r="BG246" s="213">
        <f>IF(N246="zákl. přenesená",J246,0)</f>
        <v>0</v>
      </c>
      <c r="BH246" s="213">
        <f>IF(N246="sníž. přenesená",J246,0)</f>
        <v>0</v>
      </c>
      <c r="BI246" s="213">
        <f>IF(N246="nulová",J246,0)</f>
        <v>0</v>
      </c>
      <c r="BJ246" s="25" t="s">
        <v>25</v>
      </c>
      <c r="BK246" s="213">
        <f>ROUND(I246*H246,2)</f>
        <v>0</v>
      </c>
      <c r="BL246" s="25" t="s">
        <v>546</v>
      </c>
      <c r="BM246" s="25" t="s">
        <v>558</v>
      </c>
    </row>
    <row r="247" spans="2:47" s="1" customFormat="1" ht="40.5">
      <c r="B247" s="42"/>
      <c r="C247" s="64"/>
      <c r="D247" s="214" t="s">
        <v>179</v>
      </c>
      <c r="E247" s="64"/>
      <c r="F247" s="215" t="s">
        <v>559</v>
      </c>
      <c r="G247" s="64"/>
      <c r="H247" s="64"/>
      <c r="I247" s="173"/>
      <c r="J247" s="64"/>
      <c r="K247" s="64"/>
      <c r="L247" s="62"/>
      <c r="M247" s="217"/>
      <c r="N247" s="218"/>
      <c r="O247" s="218"/>
      <c r="P247" s="218"/>
      <c r="Q247" s="218"/>
      <c r="R247" s="218"/>
      <c r="S247" s="218"/>
      <c r="T247" s="219"/>
      <c r="AT247" s="25" t="s">
        <v>179</v>
      </c>
      <c r="AU247" s="25" t="s">
        <v>25</v>
      </c>
    </row>
    <row r="248" spans="2:12" s="1" customFormat="1" ht="6.95" customHeight="1">
      <c r="B248" s="57"/>
      <c r="C248" s="58"/>
      <c r="D248" s="58"/>
      <c r="E248" s="58"/>
      <c r="F248" s="58"/>
      <c r="G248" s="58"/>
      <c r="H248" s="58"/>
      <c r="I248" s="149"/>
      <c r="J248" s="58"/>
      <c r="K248" s="58"/>
      <c r="L248" s="62"/>
    </row>
  </sheetData>
  <sheetProtection algorithmName="SHA-512" hashValue="PkMHd6eer4CtFUn4X66PPv+Brwsv+9dEl/xBKmB5LBfLPfyFMgGLcVWjPcc9Zxcwcafqv0IecZBVRXMF49crIQ==" saltValue="1cTBYUK2Te7Wm9JKIIHIxbSJTQsKqHO/KtXIUJVOBDKoTLsWw2DbvlB1/aMjoIRRKtm5naB7Wk3quBcUFOoqcw==" spinCount="100000" sheet="1" objects="1" scenarios="1" formatColumns="0" formatRows="0" autoFilter="0"/>
  <autoFilter ref="C95:K247"/>
  <mergeCells count="13">
    <mergeCell ref="E88:H88"/>
    <mergeCell ref="G1:H1"/>
    <mergeCell ref="L2:V2"/>
    <mergeCell ref="E49:H49"/>
    <mergeCell ref="E51:H51"/>
    <mergeCell ref="J55:J56"/>
    <mergeCell ref="E84:H84"/>
    <mergeCell ref="E86:H8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135</v>
      </c>
      <c r="G1" s="414" t="s">
        <v>136</v>
      </c>
      <c r="H1" s="414"/>
      <c r="I1" s="125"/>
      <c r="J1" s="124" t="s">
        <v>137</v>
      </c>
      <c r="K1" s="123" t="s">
        <v>138</v>
      </c>
      <c r="L1" s="124" t="s">
        <v>139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AT2" s="25" t="s">
        <v>104</v>
      </c>
      <c r="AZ2" s="244" t="s">
        <v>560</v>
      </c>
      <c r="BA2" s="244" t="s">
        <v>24</v>
      </c>
      <c r="BB2" s="244" t="s">
        <v>24</v>
      </c>
      <c r="BC2" s="244" t="s">
        <v>561</v>
      </c>
      <c r="BD2" s="244" t="s">
        <v>91</v>
      </c>
    </row>
    <row r="3" spans="2:5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91</v>
      </c>
      <c r="AZ3" s="244" t="s">
        <v>562</v>
      </c>
      <c r="BA3" s="244" t="s">
        <v>24</v>
      </c>
      <c r="BB3" s="244" t="s">
        <v>24</v>
      </c>
      <c r="BC3" s="244" t="s">
        <v>563</v>
      </c>
      <c r="BD3" s="244" t="s">
        <v>91</v>
      </c>
    </row>
    <row r="4" spans="2:56" ht="36.95" customHeight="1">
      <c r="B4" s="29"/>
      <c r="C4" s="30"/>
      <c r="D4" s="31" t="s">
        <v>140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  <c r="AZ4" s="244" t="s">
        <v>564</v>
      </c>
      <c r="BA4" s="244" t="s">
        <v>24</v>
      </c>
      <c r="BB4" s="244" t="s">
        <v>24</v>
      </c>
      <c r="BC4" s="244" t="s">
        <v>565</v>
      </c>
      <c r="BD4" s="244" t="s">
        <v>91</v>
      </c>
    </row>
    <row r="5" spans="2:56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  <c r="AZ5" s="244" t="s">
        <v>566</v>
      </c>
      <c r="BA5" s="244" t="s">
        <v>24</v>
      </c>
      <c r="BB5" s="244" t="s">
        <v>24</v>
      </c>
      <c r="BC5" s="244" t="s">
        <v>567</v>
      </c>
      <c r="BD5" s="244" t="s">
        <v>91</v>
      </c>
    </row>
    <row r="6" spans="2:56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  <c r="AZ6" s="244" t="s">
        <v>568</v>
      </c>
      <c r="BA6" s="244" t="s">
        <v>24</v>
      </c>
      <c r="BB6" s="244" t="s">
        <v>24</v>
      </c>
      <c r="BC6" s="244" t="s">
        <v>569</v>
      </c>
      <c r="BD6" s="244" t="s">
        <v>91</v>
      </c>
    </row>
    <row r="7" spans="2:56" ht="16.5" customHeight="1">
      <c r="B7" s="29"/>
      <c r="C7" s="30"/>
      <c r="D7" s="30"/>
      <c r="E7" s="406" t="str">
        <f>'Rekapitulace stavby'!K6</f>
        <v>Demolice a sanace části budovy T</v>
      </c>
      <c r="F7" s="407"/>
      <c r="G7" s="407"/>
      <c r="H7" s="407"/>
      <c r="I7" s="127"/>
      <c r="J7" s="30"/>
      <c r="K7" s="32"/>
      <c r="AZ7" s="244" t="s">
        <v>570</v>
      </c>
      <c r="BA7" s="244" t="s">
        <v>24</v>
      </c>
      <c r="BB7" s="244" t="s">
        <v>24</v>
      </c>
      <c r="BC7" s="244" t="s">
        <v>571</v>
      </c>
      <c r="BD7" s="244" t="s">
        <v>91</v>
      </c>
    </row>
    <row r="8" spans="2:56" ht="13.5">
      <c r="B8" s="29"/>
      <c r="C8" s="30"/>
      <c r="D8" s="38" t="s">
        <v>141</v>
      </c>
      <c r="E8" s="30"/>
      <c r="F8" s="30"/>
      <c r="G8" s="30"/>
      <c r="H8" s="30"/>
      <c r="I8" s="127"/>
      <c r="J8" s="30"/>
      <c r="K8" s="32"/>
      <c r="AZ8" s="244" t="s">
        <v>572</v>
      </c>
      <c r="BA8" s="244" t="s">
        <v>24</v>
      </c>
      <c r="BB8" s="244" t="s">
        <v>24</v>
      </c>
      <c r="BC8" s="244" t="s">
        <v>573</v>
      </c>
      <c r="BD8" s="244" t="s">
        <v>91</v>
      </c>
    </row>
    <row r="9" spans="2:56" ht="16.5" customHeight="1">
      <c r="B9" s="29"/>
      <c r="C9" s="30"/>
      <c r="D9" s="30"/>
      <c r="E9" s="406" t="s">
        <v>253</v>
      </c>
      <c r="F9" s="366"/>
      <c r="G9" s="366"/>
      <c r="H9" s="366"/>
      <c r="I9" s="127"/>
      <c r="J9" s="30"/>
      <c r="K9" s="32"/>
      <c r="AZ9" s="244" t="s">
        <v>574</v>
      </c>
      <c r="BA9" s="244" t="s">
        <v>24</v>
      </c>
      <c r="BB9" s="244" t="s">
        <v>24</v>
      </c>
      <c r="BC9" s="244" t="s">
        <v>575</v>
      </c>
      <c r="BD9" s="244" t="s">
        <v>91</v>
      </c>
    </row>
    <row r="10" spans="2:56" ht="13.5">
      <c r="B10" s="29"/>
      <c r="C10" s="30"/>
      <c r="D10" s="38" t="s">
        <v>254</v>
      </c>
      <c r="E10" s="30"/>
      <c r="F10" s="30"/>
      <c r="G10" s="30"/>
      <c r="H10" s="30"/>
      <c r="I10" s="127"/>
      <c r="J10" s="30"/>
      <c r="K10" s="32"/>
      <c r="AZ10" s="244" t="s">
        <v>576</v>
      </c>
      <c r="BA10" s="244" t="s">
        <v>24</v>
      </c>
      <c r="BB10" s="244" t="s">
        <v>24</v>
      </c>
      <c r="BC10" s="244" t="s">
        <v>577</v>
      </c>
      <c r="BD10" s="244" t="s">
        <v>91</v>
      </c>
    </row>
    <row r="11" spans="2:56" s="1" customFormat="1" ht="16.5" customHeight="1">
      <c r="B11" s="42"/>
      <c r="C11" s="43"/>
      <c r="D11" s="43"/>
      <c r="E11" s="390" t="s">
        <v>578</v>
      </c>
      <c r="F11" s="409"/>
      <c r="G11" s="409"/>
      <c r="H11" s="409"/>
      <c r="I11" s="128"/>
      <c r="J11" s="43"/>
      <c r="K11" s="46"/>
      <c r="AZ11" s="244" t="s">
        <v>579</v>
      </c>
      <c r="BA11" s="244" t="s">
        <v>24</v>
      </c>
      <c r="BB11" s="244" t="s">
        <v>24</v>
      </c>
      <c r="BC11" s="244" t="s">
        <v>580</v>
      </c>
      <c r="BD11" s="244" t="s">
        <v>91</v>
      </c>
    </row>
    <row r="12" spans="2:56" s="1" customFormat="1" ht="13.5">
      <c r="B12" s="42"/>
      <c r="C12" s="43"/>
      <c r="D12" s="38" t="s">
        <v>581</v>
      </c>
      <c r="E12" s="43"/>
      <c r="F12" s="43"/>
      <c r="G12" s="43"/>
      <c r="H12" s="43"/>
      <c r="I12" s="128"/>
      <c r="J12" s="43"/>
      <c r="K12" s="46"/>
      <c r="AZ12" s="244" t="s">
        <v>582</v>
      </c>
      <c r="BA12" s="244" t="s">
        <v>24</v>
      </c>
      <c r="BB12" s="244" t="s">
        <v>24</v>
      </c>
      <c r="BC12" s="244" t="s">
        <v>583</v>
      </c>
      <c r="BD12" s="244" t="s">
        <v>91</v>
      </c>
    </row>
    <row r="13" spans="2:56" s="1" customFormat="1" ht="36.95" customHeight="1">
      <c r="B13" s="42"/>
      <c r="C13" s="43"/>
      <c r="D13" s="43"/>
      <c r="E13" s="408" t="s">
        <v>584</v>
      </c>
      <c r="F13" s="409"/>
      <c r="G13" s="409"/>
      <c r="H13" s="409"/>
      <c r="I13" s="128"/>
      <c r="J13" s="43"/>
      <c r="K13" s="46"/>
      <c r="AZ13" s="244" t="s">
        <v>585</v>
      </c>
      <c r="BA13" s="244" t="s">
        <v>24</v>
      </c>
      <c r="BB13" s="244" t="s">
        <v>24</v>
      </c>
      <c r="BC13" s="244" t="s">
        <v>586</v>
      </c>
      <c r="BD13" s="244" t="s">
        <v>91</v>
      </c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21</v>
      </c>
      <c r="E15" s="43"/>
      <c r="F15" s="36" t="s">
        <v>90</v>
      </c>
      <c r="G15" s="43"/>
      <c r="H15" s="43"/>
      <c r="I15" s="129" t="s">
        <v>23</v>
      </c>
      <c r="J15" s="36" t="s">
        <v>24</v>
      </c>
      <c r="K15" s="46"/>
    </row>
    <row r="16" spans="2:11" s="1" customFormat="1" ht="14.45" customHeight="1">
      <c r="B16" s="42"/>
      <c r="C16" s="43"/>
      <c r="D16" s="38" t="s">
        <v>26</v>
      </c>
      <c r="E16" s="43"/>
      <c r="F16" s="36" t="s">
        <v>27</v>
      </c>
      <c r="G16" s="43"/>
      <c r="H16" s="43"/>
      <c r="I16" s="129" t="s">
        <v>28</v>
      </c>
      <c r="J16" s="130" t="str">
        <f>'Rekapitulace stavby'!AN8</f>
        <v>6. 11. 2018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32</v>
      </c>
      <c r="E18" s="43"/>
      <c r="F18" s="43"/>
      <c r="G18" s="43"/>
      <c r="H18" s="43"/>
      <c r="I18" s="129" t="s">
        <v>33</v>
      </c>
      <c r="J18" s="36" t="s">
        <v>34</v>
      </c>
      <c r="K18" s="46"/>
    </row>
    <row r="19" spans="2:11" s="1" customFormat="1" ht="18" customHeight="1">
      <c r="B19" s="42"/>
      <c r="C19" s="43"/>
      <c r="D19" s="43"/>
      <c r="E19" s="36" t="s">
        <v>35</v>
      </c>
      <c r="F19" s="43"/>
      <c r="G19" s="43"/>
      <c r="H19" s="43"/>
      <c r="I19" s="129" t="s">
        <v>36</v>
      </c>
      <c r="J19" s="36" t="s">
        <v>37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38</v>
      </c>
      <c r="E21" s="43"/>
      <c r="F21" s="43"/>
      <c r="G21" s="43"/>
      <c r="H21" s="43"/>
      <c r="I21" s="129" t="s">
        <v>33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36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40</v>
      </c>
      <c r="E24" s="43"/>
      <c r="F24" s="43"/>
      <c r="G24" s="43"/>
      <c r="H24" s="43"/>
      <c r="I24" s="129" t="s">
        <v>33</v>
      </c>
      <c r="J24" s="36" t="s">
        <v>41</v>
      </c>
      <c r="K24" s="46"/>
    </row>
    <row r="25" spans="2:11" s="1" customFormat="1" ht="18" customHeight="1">
      <c r="B25" s="42"/>
      <c r="C25" s="43"/>
      <c r="D25" s="43"/>
      <c r="E25" s="36" t="s">
        <v>42</v>
      </c>
      <c r="F25" s="43"/>
      <c r="G25" s="43"/>
      <c r="H25" s="43"/>
      <c r="I25" s="129" t="s">
        <v>36</v>
      </c>
      <c r="J25" s="36" t="s">
        <v>43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45</v>
      </c>
      <c r="E27" s="43"/>
      <c r="F27" s="43"/>
      <c r="G27" s="43"/>
      <c r="H27" s="43"/>
      <c r="I27" s="128"/>
      <c r="J27" s="43"/>
      <c r="K27" s="46"/>
    </row>
    <row r="28" spans="2:11" s="7" customFormat="1" ht="16.5" customHeight="1">
      <c r="B28" s="131"/>
      <c r="C28" s="132"/>
      <c r="D28" s="132"/>
      <c r="E28" s="370" t="s">
        <v>24</v>
      </c>
      <c r="F28" s="370"/>
      <c r="G28" s="370"/>
      <c r="H28" s="37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47</v>
      </c>
      <c r="E31" s="43"/>
      <c r="F31" s="43"/>
      <c r="G31" s="43"/>
      <c r="H31" s="43"/>
      <c r="I31" s="128"/>
      <c r="J31" s="138">
        <f>ROUND(J111,2)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49</v>
      </c>
      <c r="G33" s="43"/>
      <c r="H33" s="43"/>
      <c r="I33" s="139" t="s">
        <v>48</v>
      </c>
      <c r="J33" s="47" t="s">
        <v>50</v>
      </c>
      <c r="K33" s="46"/>
    </row>
    <row r="34" spans="2:11" s="1" customFormat="1" ht="14.45" customHeight="1">
      <c r="B34" s="42"/>
      <c r="C34" s="43"/>
      <c r="D34" s="50" t="s">
        <v>51</v>
      </c>
      <c r="E34" s="50" t="s">
        <v>52</v>
      </c>
      <c r="F34" s="140">
        <f>ROUND(SUM(BE111:BE707),2)</f>
        <v>0</v>
      </c>
      <c r="G34" s="43"/>
      <c r="H34" s="43"/>
      <c r="I34" s="141">
        <v>0.21</v>
      </c>
      <c r="J34" s="140">
        <f>ROUND(ROUND((SUM(BE111:BE707)),2)*I34,2)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53</v>
      </c>
      <c r="F35" s="140">
        <f>ROUND(SUM(BF111:BF707),2)</f>
        <v>0</v>
      </c>
      <c r="G35" s="43"/>
      <c r="H35" s="43"/>
      <c r="I35" s="141">
        <v>0.15</v>
      </c>
      <c r="J35" s="140">
        <f>ROUND(ROUND((SUM(BF111:BF707)),2)*I35,2)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54</v>
      </c>
      <c r="F36" s="140">
        <f>ROUND(SUM(BG111:BG707),2)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55</v>
      </c>
      <c r="F37" s="140">
        <f>ROUND(SUM(BH111:BH707),2)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56</v>
      </c>
      <c r="F38" s="140">
        <f>ROUND(SUM(BI111:BI707),2)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57</v>
      </c>
      <c r="E40" s="80"/>
      <c r="F40" s="80"/>
      <c r="G40" s="144" t="s">
        <v>58</v>
      </c>
      <c r="H40" s="145" t="s">
        <v>59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143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16.5" customHeight="1">
      <c r="B49" s="42"/>
      <c r="C49" s="43"/>
      <c r="D49" s="43"/>
      <c r="E49" s="406" t="str">
        <f>E7</f>
        <v>Demolice a sanace části budovy T</v>
      </c>
      <c r="F49" s="407"/>
      <c r="G49" s="407"/>
      <c r="H49" s="407"/>
      <c r="I49" s="128"/>
      <c r="J49" s="43"/>
      <c r="K49" s="46"/>
    </row>
    <row r="50" spans="2:11" ht="13.5">
      <c r="B50" s="29"/>
      <c r="C50" s="38" t="s">
        <v>141</v>
      </c>
      <c r="D50" s="30"/>
      <c r="E50" s="30"/>
      <c r="F50" s="30"/>
      <c r="G50" s="30"/>
      <c r="H50" s="30"/>
      <c r="I50" s="127"/>
      <c r="J50" s="30"/>
      <c r="K50" s="32"/>
    </row>
    <row r="51" spans="2:11" ht="16.5" customHeight="1">
      <c r="B51" s="29"/>
      <c r="C51" s="30"/>
      <c r="D51" s="30"/>
      <c r="E51" s="406" t="s">
        <v>253</v>
      </c>
      <c r="F51" s="366"/>
      <c r="G51" s="366"/>
      <c r="H51" s="366"/>
      <c r="I51" s="127"/>
      <c r="J51" s="30"/>
      <c r="K51" s="32"/>
    </row>
    <row r="52" spans="2:11" ht="13.5">
      <c r="B52" s="29"/>
      <c r="C52" s="38" t="s">
        <v>254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16.5" customHeight="1">
      <c r="B53" s="42"/>
      <c r="C53" s="43"/>
      <c r="D53" s="43"/>
      <c r="E53" s="390" t="s">
        <v>578</v>
      </c>
      <c r="F53" s="409"/>
      <c r="G53" s="409"/>
      <c r="H53" s="409"/>
      <c r="I53" s="128"/>
      <c r="J53" s="43"/>
      <c r="K53" s="46"/>
    </row>
    <row r="54" spans="2:11" s="1" customFormat="1" ht="14.45" customHeight="1">
      <c r="B54" s="42"/>
      <c r="C54" s="38" t="s">
        <v>581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17.25" customHeight="1">
      <c r="B55" s="42"/>
      <c r="C55" s="43"/>
      <c r="D55" s="43"/>
      <c r="E55" s="408" t="str">
        <f>E13</f>
        <v>1 - 1.PP</v>
      </c>
      <c r="F55" s="409"/>
      <c r="G55" s="409"/>
      <c r="H55" s="40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26</v>
      </c>
      <c r="D57" s="43"/>
      <c r="E57" s="43"/>
      <c r="F57" s="36" t="str">
        <f>F16</f>
        <v>Ústí nad Labem</v>
      </c>
      <c r="G57" s="43"/>
      <c r="H57" s="43"/>
      <c r="I57" s="129" t="s">
        <v>28</v>
      </c>
      <c r="J57" s="130" t="str">
        <f>IF(J16="","",J16)</f>
        <v>6. 11. 2018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32</v>
      </c>
      <c r="D59" s="43"/>
      <c r="E59" s="43"/>
      <c r="F59" s="36" t="str">
        <f>E19</f>
        <v>Univerzita Jana Evangelisty Purkyně v Ústí n Labem</v>
      </c>
      <c r="G59" s="43"/>
      <c r="H59" s="43"/>
      <c r="I59" s="129" t="s">
        <v>40</v>
      </c>
      <c r="J59" s="370" t="str">
        <f>E25</f>
        <v>Correct BC, s.r.o.</v>
      </c>
      <c r="K59" s="46"/>
    </row>
    <row r="60" spans="2:11" s="1" customFormat="1" ht="14.45" customHeight="1">
      <c r="B60" s="42"/>
      <c r="C60" s="38" t="s">
        <v>38</v>
      </c>
      <c r="D60" s="43"/>
      <c r="E60" s="43"/>
      <c r="F60" s="36" t="str">
        <f>IF(E22="","",E22)</f>
        <v/>
      </c>
      <c r="G60" s="43"/>
      <c r="H60" s="43"/>
      <c r="I60" s="128"/>
      <c r="J60" s="410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144</v>
      </c>
      <c r="D62" s="142"/>
      <c r="E62" s="142"/>
      <c r="F62" s="142"/>
      <c r="G62" s="142"/>
      <c r="H62" s="142"/>
      <c r="I62" s="155"/>
      <c r="J62" s="156" t="s">
        <v>145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146</v>
      </c>
      <c r="D64" s="43"/>
      <c r="E64" s="43"/>
      <c r="F64" s="43"/>
      <c r="G64" s="43"/>
      <c r="H64" s="43"/>
      <c r="I64" s="128"/>
      <c r="J64" s="138">
        <f>J111</f>
        <v>0</v>
      </c>
      <c r="K64" s="46"/>
      <c r="AU64" s="25" t="s">
        <v>147</v>
      </c>
    </row>
    <row r="65" spans="2:11" s="8" customFormat="1" ht="24.95" customHeight="1">
      <c r="B65" s="159"/>
      <c r="C65" s="160"/>
      <c r="D65" s="161" t="s">
        <v>256</v>
      </c>
      <c r="E65" s="162"/>
      <c r="F65" s="162"/>
      <c r="G65" s="162"/>
      <c r="H65" s="162"/>
      <c r="I65" s="163"/>
      <c r="J65" s="164">
        <f>J112</f>
        <v>0</v>
      </c>
      <c r="K65" s="165"/>
    </row>
    <row r="66" spans="2:11" s="9" customFormat="1" ht="19.9" customHeight="1">
      <c r="B66" s="166"/>
      <c r="C66" s="167"/>
      <c r="D66" s="168" t="s">
        <v>587</v>
      </c>
      <c r="E66" s="169"/>
      <c r="F66" s="169"/>
      <c r="G66" s="169"/>
      <c r="H66" s="169"/>
      <c r="I66" s="170"/>
      <c r="J66" s="171">
        <f>J113</f>
        <v>0</v>
      </c>
      <c r="K66" s="172"/>
    </row>
    <row r="67" spans="2:11" s="9" customFormat="1" ht="19.9" customHeight="1">
      <c r="B67" s="166"/>
      <c r="C67" s="167"/>
      <c r="D67" s="168" t="s">
        <v>588</v>
      </c>
      <c r="E67" s="169"/>
      <c r="F67" s="169"/>
      <c r="G67" s="169"/>
      <c r="H67" s="169"/>
      <c r="I67" s="170"/>
      <c r="J67" s="171">
        <f>J116</f>
        <v>0</v>
      </c>
      <c r="K67" s="172"/>
    </row>
    <row r="68" spans="2:11" s="9" customFormat="1" ht="19.9" customHeight="1">
      <c r="B68" s="166"/>
      <c r="C68" s="167"/>
      <c r="D68" s="168" t="s">
        <v>589</v>
      </c>
      <c r="E68" s="169"/>
      <c r="F68" s="169"/>
      <c r="G68" s="169"/>
      <c r="H68" s="169"/>
      <c r="I68" s="170"/>
      <c r="J68" s="171">
        <f>J150</f>
        <v>0</v>
      </c>
      <c r="K68" s="172"/>
    </row>
    <row r="69" spans="2:11" s="9" customFormat="1" ht="19.9" customHeight="1">
      <c r="B69" s="166"/>
      <c r="C69" s="167"/>
      <c r="D69" s="168" t="s">
        <v>258</v>
      </c>
      <c r="E69" s="169"/>
      <c r="F69" s="169"/>
      <c r="G69" s="169"/>
      <c r="H69" s="169"/>
      <c r="I69" s="170"/>
      <c r="J69" s="171">
        <f>J265</f>
        <v>0</v>
      </c>
      <c r="K69" s="172"/>
    </row>
    <row r="70" spans="2:11" s="9" customFormat="1" ht="19.9" customHeight="1">
      <c r="B70" s="166"/>
      <c r="C70" s="167"/>
      <c r="D70" s="168" t="s">
        <v>259</v>
      </c>
      <c r="E70" s="169"/>
      <c r="F70" s="169"/>
      <c r="G70" s="169"/>
      <c r="H70" s="169"/>
      <c r="I70" s="170"/>
      <c r="J70" s="171">
        <f>J341</f>
        <v>0</v>
      </c>
      <c r="K70" s="172"/>
    </row>
    <row r="71" spans="2:11" s="9" customFormat="1" ht="19.9" customHeight="1">
      <c r="B71" s="166"/>
      <c r="C71" s="167"/>
      <c r="D71" s="168" t="s">
        <v>590</v>
      </c>
      <c r="E71" s="169"/>
      <c r="F71" s="169"/>
      <c r="G71" s="169"/>
      <c r="H71" s="169"/>
      <c r="I71" s="170"/>
      <c r="J71" s="171">
        <f>J358</f>
        <v>0</v>
      </c>
      <c r="K71" s="172"/>
    </row>
    <row r="72" spans="2:11" s="8" customFormat="1" ht="24.95" customHeight="1">
      <c r="B72" s="159"/>
      <c r="C72" s="160"/>
      <c r="D72" s="161" t="s">
        <v>260</v>
      </c>
      <c r="E72" s="162"/>
      <c r="F72" s="162"/>
      <c r="G72" s="162"/>
      <c r="H72" s="162"/>
      <c r="I72" s="163"/>
      <c r="J72" s="164">
        <f>J361</f>
        <v>0</v>
      </c>
      <c r="K72" s="165"/>
    </row>
    <row r="73" spans="2:11" s="9" customFormat="1" ht="19.9" customHeight="1">
      <c r="B73" s="166"/>
      <c r="C73" s="167"/>
      <c r="D73" s="168" t="s">
        <v>591</v>
      </c>
      <c r="E73" s="169"/>
      <c r="F73" s="169"/>
      <c r="G73" s="169"/>
      <c r="H73" s="169"/>
      <c r="I73" s="170"/>
      <c r="J73" s="171">
        <f>J362</f>
        <v>0</v>
      </c>
      <c r="K73" s="172"/>
    </row>
    <row r="74" spans="2:11" s="9" customFormat="1" ht="19.9" customHeight="1">
      <c r="B74" s="166"/>
      <c r="C74" s="167"/>
      <c r="D74" s="168" t="s">
        <v>592</v>
      </c>
      <c r="E74" s="169"/>
      <c r="F74" s="169"/>
      <c r="G74" s="169"/>
      <c r="H74" s="169"/>
      <c r="I74" s="170"/>
      <c r="J74" s="171">
        <f>J374</f>
        <v>0</v>
      </c>
      <c r="K74" s="172"/>
    </row>
    <row r="75" spans="2:11" s="9" customFormat="1" ht="19.9" customHeight="1">
      <c r="B75" s="166"/>
      <c r="C75" s="167"/>
      <c r="D75" s="168" t="s">
        <v>261</v>
      </c>
      <c r="E75" s="169"/>
      <c r="F75" s="169"/>
      <c r="G75" s="169"/>
      <c r="H75" s="169"/>
      <c r="I75" s="170"/>
      <c r="J75" s="171">
        <f>J386</f>
        <v>0</v>
      </c>
      <c r="K75" s="172"/>
    </row>
    <row r="76" spans="2:11" s="9" customFormat="1" ht="19.9" customHeight="1">
      <c r="B76" s="166"/>
      <c r="C76" s="167"/>
      <c r="D76" s="168" t="s">
        <v>262</v>
      </c>
      <c r="E76" s="169"/>
      <c r="F76" s="169"/>
      <c r="G76" s="169"/>
      <c r="H76" s="169"/>
      <c r="I76" s="170"/>
      <c r="J76" s="171">
        <f>J394</f>
        <v>0</v>
      </c>
      <c r="K76" s="172"/>
    </row>
    <row r="77" spans="2:11" s="9" customFormat="1" ht="19.9" customHeight="1">
      <c r="B77" s="166"/>
      <c r="C77" s="167"/>
      <c r="D77" s="168" t="s">
        <v>263</v>
      </c>
      <c r="E77" s="169"/>
      <c r="F77" s="169"/>
      <c r="G77" s="169"/>
      <c r="H77" s="169"/>
      <c r="I77" s="170"/>
      <c r="J77" s="171">
        <f>J416</f>
        <v>0</v>
      </c>
      <c r="K77" s="172"/>
    </row>
    <row r="78" spans="2:11" s="9" customFormat="1" ht="19.9" customHeight="1">
      <c r="B78" s="166"/>
      <c r="C78" s="167"/>
      <c r="D78" s="168" t="s">
        <v>593</v>
      </c>
      <c r="E78" s="169"/>
      <c r="F78" s="169"/>
      <c r="G78" s="169"/>
      <c r="H78" s="169"/>
      <c r="I78" s="170"/>
      <c r="J78" s="171">
        <f>J425</f>
        <v>0</v>
      </c>
      <c r="K78" s="172"/>
    </row>
    <row r="79" spans="2:11" s="9" customFormat="1" ht="19.9" customHeight="1">
      <c r="B79" s="166"/>
      <c r="C79" s="167"/>
      <c r="D79" s="168" t="s">
        <v>265</v>
      </c>
      <c r="E79" s="169"/>
      <c r="F79" s="169"/>
      <c r="G79" s="169"/>
      <c r="H79" s="169"/>
      <c r="I79" s="170"/>
      <c r="J79" s="171">
        <f>J450</f>
        <v>0</v>
      </c>
      <c r="K79" s="172"/>
    </row>
    <row r="80" spans="2:11" s="9" customFormat="1" ht="19.9" customHeight="1">
      <c r="B80" s="166"/>
      <c r="C80" s="167"/>
      <c r="D80" s="168" t="s">
        <v>266</v>
      </c>
      <c r="E80" s="169"/>
      <c r="F80" s="169"/>
      <c r="G80" s="169"/>
      <c r="H80" s="169"/>
      <c r="I80" s="170"/>
      <c r="J80" s="171">
        <f>J494</f>
        <v>0</v>
      </c>
      <c r="K80" s="172"/>
    </row>
    <row r="81" spans="2:11" s="9" customFormat="1" ht="19.9" customHeight="1">
      <c r="B81" s="166"/>
      <c r="C81" s="167"/>
      <c r="D81" s="168" t="s">
        <v>267</v>
      </c>
      <c r="E81" s="169"/>
      <c r="F81" s="169"/>
      <c r="G81" s="169"/>
      <c r="H81" s="169"/>
      <c r="I81" s="170"/>
      <c r="J81" s="171">
        <f>J514</f>
        <v>0</v>
      </c>
      <c r="K81" s="172"/>
    </row>
    <row r="82" spans="2:11" s="9" customFormat="1" ht="19.9" customHeight="1">
      <c r="B82" s="166"/>
      <c r="C82" s="167"/>
      <c r="D82" s="168" t="s">
        <v>594</v>
      </c>
      <c r="E82" s="169"/>
      <c r="F82" s="169"/>
      <c r="G82" s="169"/>
      <c r="H82" s="169"/>
      <c r="I82" s="170"/>
      <c r="J82" s="171">
        <f>J539</f>
        <v>0</v>
      </c>
      <c r="K82" s="172"/>
    </row>
    <row r="83" spans="2:11" s="9" customFormat="1" ht="19.9" customHeight="1">
      <c r="B83" s="166"/>
      <c r="C83" s="167"/>
      <c r="D83" s="168" t="s">
        <v>268</v>
      </c>
      <c r="E83" s="169"/>
      <c r="F83" s="169"/>
      <c r="G83" s="169"/>
      <c r="H83" s="169"/>
      <c r="I83" s="170"/>
      <c r="J83" s="171">
        <f>J593</f>
        <v>0</v>
      </c>
      <c r="K83" s="172"/>
    </row>
    <row r="84" spans="2:11" s="9" customFormat="1" ht="19.9" customHeight="1">
      <c r="B84" s="166"/>
      <c r="C84" s="167"/>
      <c r="D84" s="168" t="s">
        <v>595</v>
      </c>
      <c r="E84" s="169"/>
      <c r="F84" s="169"/>
      <c r="G84" s="169"/>
      <c r="H84" s="169"/>
      <c r="I84" s="170"/>
      <c r="J84" s="171">
        <f>J629</f>
        <v>0</v>
      </c>
      <c r="K84" s="172"/>
    </row>
    <row r="85" spans="2:11" s="9" customFormat="1" ht="19.9" customHeight="1">
      <c r="B85" s="166"/>
      <c r="C85" s="167"/>
      <c r="D85" s="168" t="s">
        <v>596</v>
      </c>
      <c r="E85" s="169"/>
      <c r="F85" s="169"/>
      <c r="G85" s="169"/>
      <c r="H85" s="169"/>
      <c r="I85" s="170"/>
      <c r="J85" s="171">
        <f>J650</f>
        <v>0</v>
      </c>
      <c r="K85" s="172"/>
    </row>
    <row r="86" spans="2:11" s="9" customFormat="1" ht="19.9" customHeight="1">
      <c r="B86" s="166"/>
      <c r="C86" s="167"/>
      <c r="D86" s="168" t="s">
        <v>597</v>
      </c>
      <c r="E86" s="169"/>
      <c r="F86" s="169"/>
      <c r="G86" s="169"/>
      <c r="H86" s="169"/>
      <c r="I86" s="170"/>
      <c r="J86" s="171">
        <f>J680</f>
        <v>0</v>
      </c>
      <c r="K86" s="172"/>
    </row>
    <row r="87" spans="2:11" s="8" customFormat="1" ht="24.95" customHeight="1">
      <c r="B87" s="159"/>
      <c r="C87" s="160"/>
      <c r="D87" s="161" t="s">
        <v>269</v>
      </c>
      <c r="E87" s="162"/>
      <c r="F87" s="162"/>
      <c r="G87" s="162"/>
      <c r="H87" s="162"/>
      <c r="I87" s="163"/>
      <c r="J87" s="164">
        <f>J685</f>
        <v>0</v>
      </c>
      <c r="K87" s="165"/>
    </row>
    <row r="88" spans="2:11" s="1" customFormat="1" ht="21.75" customHeight="1">
      <c r="B88" s="42"/>
      <c r="C88" s="43"/>
      <c r="D88" s="43"/>
      <c r="E88" s="43"/>
      <c r="F88" s="43"/>
      <c r="G88" s="43"/>
      <c r="H88" s="43"/>
      <c r="I88" s="128"/>
      <c r="J88" s="43"/>
      <c r="K88" s="46"/>
    </row>
    <row r="89" spans="2:11" s="1" customFormat="1" ht="6.95" customHeight="1">
      <c r="B89" s="57"/>
      <c r="C89" s="58"/>
      <c r="D89" s="58"/>
      <c r="E89" s="58"/>
      <c r="F89" s="58"/>
      <c r="G89" s="58"/>
      <c r="H89" s="58"/>
      <c r="I89" s="149"/>
      <c r="J89" s="58"/>
      <c r="K89" s="59"/>
    </row>
    <row r="93" spans="2:12" s="1" customFormat="1" ht="6.95" customHeight="1">
      <c r="B93" s="60"/>
      <c r="C93" s="61"/>
      <c r="D93" s="61"/>
      <c r="E93" s="61"/>
      <c r="F93" s="61"/>
      <c r="G93" s="61"/>
      <c r="H93" s="61"/>
      <c r="I93" s="152"/>
      <c r="J93" s="61"/>
      <c r="K93" s="61"/>
      <c r="L93" s="62"/>
    </row>
    <row r="94" spans="2:12" s="1" customFormat="1" ht="36.95" customHeight="1">
      <c r="B94" s="42"/>
      <c r="C94" s="63" t="s">
        <v>153</v>
      </c>
      <c r="D94" s="64"/>
      <c r="E94" s="64"/>
      <c r="F94" s="64"/>
      <c r="G94" s="64"/>
      <c r="H94" s="64"/>
      <c r="I94" s="173"/>
      <c r="J94" s="64"/>
      <c r="K94" s="64"/>
      <c r="L94" s="62"/>
    </row>
    <row r="95" spans="2:12" s="1" customFormat="1" ht="6.95" customHeight="1">
      <c r="B95" s="42"/>
      <c r="C95" s="64"/>
      <c r="D95" s="64"/>
      <c r="E95" s="64"/>
      <c r="F95" s="64"/>
      <c r="G95" s="64"/>
      <c r="H95" s="64"/>
      <c r="I95" s="173"/>
      <c r="J95" s="64"/>
      <c r="K95" s="64"/>
      <c r="L95" s="62"/>
    </row>
    <row r="96" spans="2:12" s="1" customFormat="1" ht="14.45" customHeight="1">
      <c r="B96" s="42"/>
      <c r="C96" s="66" t="s">
        <v>18</v>
      </c>
      <c r="D96" s="64"/>
      <c r="E96" s="64"/>
      <c r="F96" s="64"/>
      <c r="G96" s="64"/>
      <c r="H96" s="64"/>
      <c r="I96" s="173"/>
      <c r="J96" s="64"/>
      <c r="K96" s="64"/>
      <c r="L96" s="62"/>
    </row>
    <row r="97" spans="2:12" s="1" customFormat="1" ht="16.5" customHeight="1">
      <c r="B97" s="42"/>
      <c r="C97" s="64"/>
      <c r="D97" s="64"/>
      <c r="E97" s="411" t="str">
        <f>E7</f>
        <v>Demolice a sanace části budovy T</v>
      </c>
      <c r="F97" s="412"/>
      <c r="G97" s="412"/>
      <c r="H97" s="412"/>
      <c r="I97" s="173"/>
      <c r="J97" s="64"/>
      <c r="K97" s="64"/>
      <c r="L97" s="62"/>
    </row>
    <row r="98" spans="2:12" ht="13.5">
      <c r="B98" s="29"/>
      <c r="C98" s="66" t="s">
        <v>141</v>
      </c>
      <c r="D98" s="220"/>
      <c r="E98" s="220"/>
      <c r="F98" s="220"/>
      <c r="G98" s="220"/>
      <c r="H98" s="220"/>
      <c r="J98" s="220"/>
      <c r="K98" s="220"/>
      <c r="L98" s="221"/>
    </row>
    <row r="99" spans="2:12" ht="16.5" customHeight="1">
      <c r="B99" s="29"/>
      <c r="C99" s="220"/>
      <c r="D99" s="220"/>
      <c r="E99" s="411" t="s">
        <v>253</v>
      </c>
      <c r="F99" s="416"/>
      <c r="G99" s="416"/>
      <c r="H99" s="416"/>
      <c r="J99" s="220"/>
      <c r="K99" s="220"/>
      <c r="L99" s="221"/>
    </row>
    <row r="100" spans="2:12" ht="13.5">
      <c r="B100" s="29"/>
      <c r="C100" s="66" t="s">
        <v>254</v>
      </c>
      <c r="D100" s="220"/>
      <c r="E100" s="220"/>
      <c r="F100" s="220"/>
      <c r="G100" s="220"/>
      <c r="H100" s="220"/>
      <c r="J100" s="220"/>
      <c r="K100" s="220"/>
      <c r="L100" s="221"/>
    </row>
    <row r="101" spans="2:12" s="1" customFormat="1" ht="16.5" customHeight="1">
      <c r="B101" s="42"/>
      <c r="C101" s="64"/>
      <c r="D101" s="64"/>
      <c r="E101" s="415" t="s">
        <v>578</v>
      </c>
      <c r="F101" s="413"/>
      <c r="G101" s="413"/>
      <c r="H101" s="413"/>
      <c r="I101" s="173"/>
      <c r="J101" s="64"/>
      <c r="K101" s="64"/>
      <c r="L101" s="62"/>
    </row>
    <row r="102" spans="2:12" s="1" customFormat="1" ht="14.45" customHeight="1">
      <c r="B102" s="42"/>
      <c r="C102" s="66" t="s">
        <v>581</v>
      </c>
      <c r="D102" s="64"/>
      <c r="E102" s="64"/>
      <c r="F102" s="64"/>
      <c r="G102" s="64"/>
      <c r="H102" s="64"/>
      <c r="I102" s="173"/>
      <c r="J102" s="64"/>
      <c r="K102" s="64"/>
      <c r="L102" s="62"/>
    </row>
    <row r="103" spans="2:12" s="1" customFormat="1" ht="17.25" customHeight="1">
      <c r="B103" s="42"/>
      <c r="C103" s="64"/>
      <c r="D103" s="64"/>
      <c r="E103" s="381" t="str">
        <f>E13</f>
        <v>1 - 1.PP</v>
      </c>
      <c r="F103" s="413"/>
      <c r="G103" s="413"/>
      <c r="H103" s="413"/>
      <c r="I103" s="173"/>
      <c r="J103" s="64"/>
      <c r="K103" s="64"/>
      <c r="L103" s="62"/>
    </row>
    <row r="104" spans="2:12" s="1" customFormat="1" ht="6.95" customHeight="1">
      <c r="B104" s="42"/>
      <c r="C104" s="64"/>
      <c r="D104" s="64"/>
      <c r="E104" s="64"/>
      <c r="F104" s="64"/>
      <c r="G104" s="64"/>
      <c r="H104" s="64"/>
      <c r="I104" s="173"/>
      <c r="J104" s="64"/>
      <c r="K104" s="64"/>
      <c r="L104" s="62"/>
    </row>
    <row r="105" spans="2:12" s="1" customFormat="1" ht="18" customHeight="1">
      <c r="B105" s="42"/>
      <c r="C105" s="66" t="s">
        <v>26</v>
      </c>
      <c r="D105" s="64"/>
      <c r="E105" s="64"/>
      <c r="F105" s="174" t="str">
        <f>F16</f>
        <v>Ústí nad Labem</v>
      </c>
      <c r="G105" s="64"/>
      <c r="H105" s="64"/>
      <c r="I105" s="175" t="s">
        <v>28</v>
      </c>
      <c r="J105" s="74" t="str">
        <f>IF(J16="","",J16)</f>
        <v>6. 11. 2018</v>
      </c>
      <c r="K105" s="64"/>
      <c r="L105" s="62"/>
    </row>
    <row r="106" spans="2:12" s="1" customFormat="1" ht="6.95" customHeight="1">
      <c r="B106" s="42"/>
      <c r="C106" s="64"/>
      <c r="D106" s="64"/>
      <c r="E106" s="64"/>
      <c r="F106" s="64"/>
      <c r="G106" s="64"/>
      <c r="H106" s="64"/>
      <c r="I106" s="173"/>
      <c r="J106" s="64"/>
      <c r="K106" s="64"/>
      <c r="L106" s="62"/>
    </row>
    <row r="107" spans="2:12" s="1" customFormat="1" ht="13.5">
      <c r="B107" s="42"/>
      <c r="C107" s="66" t="s">
        <v>32</v>
      </c>
      <c r="D107" s="64"/>
      <c r="E107" s="64"/>
      <c r="F107" s="174" t="str">
        <f>E19</f>
        <v>Univerzita Jana Evangelisty Purkyně v Ústí n Labem</v>
      </c>
      <c r="G107" s="64"/>
      <c r="H107" s="64"/>
      <c r="I107" s="175" t="s">
        <v>40</v>
      </c>
      <c r="J107" s="174" t="str">
        <f>E25</f>
        <v>Correct BC, s.r.o.</v>
      </c>
      <c r="K107" s="64"/>
      <c r="L107" s="62"/>
    </row>
    <row r="108" spans="2:12" s="1" customFormat="1" ht="14.45" customHeight="1">
      <c r="B108" s="42"/>
      <c r="C108" s="66" t="s">
        <v>38</v>
      </c>
      <c r="D108" s="64"/>
      <c r="E108" s="64"/>
      <c r="F108" s="174" t="str">
        <f>IF(E22="","",E22)</f>
        <v/>
      </c>
      <c r="G108" s="64"/>
      <c r="H108" s="64"/>
      <c r="I108" s="173"/>
      <c r="J108" s="64"/>
      <c r="K108" s="64"/>
      <c r="L108" s="62"/>
    </row>
    <row r="109" spans="2:12" s="1" customFormat="1" ht="10.35" customHeight="1">
      <c r="B109" s="42"/>
      <c r="C109" s="64"/>
      <c r="D109" s="64"/>
      <c r="E109" s="64"/>
      <c r="F109" s="64"/>
      <c r="G109" s="64"/>
      <c r="H109" s="64"/>
      <c r="I109" s="173"/>
      <c r="J109" s="64"/>
      <c r="K109" s="64"/>
      <c r="L109" s="62"/>
    </row>
    <row r="110" spans="2:20" s="10" customFormat="1" ht="29.25" customHeight="1">
      <c r="B110" s="176"/>
      <c r="C110" s="177" t="s">
        <v>154</v>
      </c>
      <c r="D110" s="178" t="s">
        <v>66</v>
      </c>
      <c r="E110" s="178" t="s">
        <v>62</v>
      </c>
      <c r="F110" s="178" t="s">
        <v>155</v>
      </c>
      <c r="G110" s="178" t="s">
        <v>156</v>
      </c>
      <c r="H110" s="178" t="s">
        <v>157</v>
      </c>
      <c r="I110" s="179" t="s">
        <v>158</v>
      </c>
      <c r="J110" s="178" t="s">
        <v>145</v>
      </c>
      <c r="K110" s="180" t="s">
        <v>159</v>
      </c>
      <c r="L110" s="181"/>
      <c r="M110" s="82" t="s">
        <v>160</v>
      </c>
      <c r="N110" s="83" t="s">
        <v>51</v>
      </c>
      <c r="O110" s="83" t="s">
        <v>161</v>
      </c>
      <c r="P110" s="83" t="s">
        <v>162</v>
      </c>
      <c r="Q110" s="83" t="s">
        <v>163</v>
      </c>
      <c r="R110" s="83" t="s">
        <v>164</v>
      </c>
      <c r="S110" s="83" t="s">
        <v>165</v>
      </c>
      <c r="T110" s="84" t="s">
        <v>166</v>
      </c>
    </row>
    <row r="111" spans="2:63" s="1" customFormat="1" ht="29.25" customHeight="1">
      <c r="B111" s="42"/>
      <c r="C111" s="88" t="s">
        <v>146</v>
      </c>
      <c r="D111" s="64"/>
      <c r="E111" s="64"/>
      <c r="F111" s="64"/>
      <c r="G111" s="64"/>
      <c r="H111" s="64"/>
      <c r="I111" s="173"/>
      <c r="J111" s="182">
        <f>BK111</f>
        <v>0</v>
      </c>
      <c r="K111" s="64"/>
      <c r="L111" s="62"/>
      <c r="M111" s="85"/>
      <c r="N111" s="86"/>
      <c r="O111" s="86"/>
      <c r="P111" s="183">
        <f>P112+P361+P685</f>
        <v>0</v>
      </c>
      <c r="Q111" s="86"/>
      <c r="R111" s="183">
        <f>R112+R361+R685</f>
        <v>134.3987789</v>
      </c>
      <c r="S111" s="86"/>
      <c r="T111" s="184">
        <f>T112+T361+T685</f>
        <v>22.024245999999998</v>
      </c>
      <c r="AT111" s="25" t="s">
        <v>80</v>
      </c>
      <c r="AU111" s="25" t="s">
        <v>147</v>
      </c>
      <c r="BK111" s="185">
        <f>BK112+BK361+BK685</f>
        <v>0</v>
      </c>
    </row>
    <row r="112" spans="2:63" s="11" customFormat="1" ht="37.35" customHeight="1">
      <c r="B112" s="186"/>
      <c r="C112" s="187"/>
      <c r="D112" s="188" t="s">
        <v>80</v>
      </c>
      <c r="E112" s="189" t="s">
        <v>270</v>
      </c>
      <c r="F112" s="189" t="s">
        <v>271</v>
      </c>
      <c r="G112" s="187"/>
      <c r="H112" s="187"/>
      <c r="I112" s="190"/>
      <c r="J112" s="191">
        <f>BK112</f>
        <v>0</v>
      </c>
      <c r="K112" s="187"/>
      <c r="L112" s="192"/>
      <c r="M112" s="193"/>
      <c r="N112" s="194"/>
      <c r="O112" s="194"/>
      <c r="P112" s="195">
        <f>P113+P116+P150+P265+P341+P358</f>
        <v>0</v>
      </c>
      <c r="Q112" s="194"/>
      <c r="R112" s="195">
        <f>R113+R116+R150+R265+R341+R358</f>
        <v>119.08146077</v>
      </c>
      <c r="S112" s="194"/>
      <c r="T112" s="196">
        <f>T113+T116+T150+T265+T341+T358</f>
        <v>22.024245999999998</v>
      </c>
      <c r="AR112" s="197" t="s">
        <v>25</v>
      </c>
      <c r="AT112" s="198" t="s">
        <v>80</v>
      </c>
      <c r="AU112" s="198" t="s">
        <v>81</v>
      </c>
      <c r="AY112" s="197" t="s">
        <v>169</v>
      </c>
      <c r="BK112" s="199">
        <f>BK113+BK116+BK150+BK265+BK341+BK358</f>
        <v>0</v>
      </c>
    </row>
    <row r="113" spans="2:63" s="11" customFormat="1" ht="19.9" customHeight="1">
      <c r="B113" s="186"/>
      <c r="C113" s="187"/>
      <c r="D113" s="188" t="s">
        <v>80</v>
      </c>
      <c r="E113" s="200" t="s">
        <v>91</v>
      </c>
      <c r="F113" s="200" t="s">
        <v>598</v>
      </c>
      <c r="G113" s="187"/>
      <c r="H113" s="187"/>
      <c r="I113" s="190"/>
      <c r="J113" s="201">
        <f>BK113</f>
        <v>0</v>
      </c>
      <c r="K113" s="187"/>
      <c r="L113" s="192"/>
      <c r="M113" s="193"/>
      <c r="N113" s="194"/>
      <c r="O113" s="194"/>
      <c r="P113" s="195">
        <f>SUM(P114:P115)</f>
        <v>0</v>
      </c>
      <c r="Q113" s="194"/>
      <c r="R113" s="195">
        <f>SUM(R114:R115)</f>
        <v>2.4688800000000004</v>
      </c>
      <c r="S113" s="194"/>
      <c r="T113" s="196">
        <f>SUM(T114:T115)</f>
        <v>0</v>
      </c>
      <c r="AR113" s="197" t="s">
        <v>25</v>
      </c>
      <c r="AT113" s="198" t="s">
        <v>80</v>
      </c>
      <c r="AU113" s="198" t="s">
        <v>25</v>
      </c>
      <c r="AY113" s="197" t="s">
        <v>169</v>
      </c>
      <c r="BK113" s="199">
        <f>SUM(BK114:BK115)</f>
        <v>0</v>
      </c>
    </row>
    <row r="114" spans="2:65" s="1" customFormat="1" ht="16.5" customHeight="1">
      <c r="B114" s="42"/>
      <c r="C114" s="202" t="s">
        <v>25</v>
      </c>
      <c r="D114" s="202" t="s">
        <v>172</v>
      </c>
      <c r="E114" s="203" t="s">
        <v>599</v>
      </c>
      <c r="F114" s="204" t="s">
        <v>600</v>
      </c>
      <c r="G114" s="205" t="s">
        <v>291</v>
      </c>
      <c r="H114" s="206">
        <v>1.143</v>
      </c>
      <c r="I114" s="207"/>
      <c r="J114" s="208">
        <f>ROUND(I114*H114,2)</f>
        <v>0</v>
      </c>
      <c r="K114" s="204" t="s">
        <v>183</v>
      </c>
      <c r="L114" s="62"/>
      <c r="M114" s="209" t="s">
        <v>24</v>
      </c>
      <c r="N114" s="210" t="s">
        <v>52</v>
      </c>
      <c r="O114" s="43"/>
      <c r="P114" s="211">
        <f>O114*H114</f>
        <v>0</v>
      </c>
      <c r="Q114" s="211">
        <v>2.16</v>
      </c>
      <c r="R114" s="211">
        <f>Q114*H114</f>
        <v>2.4688800000000004</v>
      </c>
      <c r="S114" s="211">
        <v>0</v>
      </c>
      <c r="T114" s="212">
        <f>S114*H114</f>
        <v>0</v>
      </c>
      <c r="AR114" s="25" t="s">
        <v>193</v>
      </c>
      <c r="AT114" s="25" t="s">
        <v>172</v>
      </c>
      <c r="AU114" s="25" t="s">
        <v>91</v>
      </c>
      <c r="AY114" s="25" t="s">
        <v>169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25</v>
      </c>
      <c r="BK114" s="213">
        <f>ROUND(I114*H114,2)</f>
        <v>0</v>
      </c>
      <c r="BL114" s="25" t="s">
        <v>193</v>
      </c>
      <c r="BM114" s="25" t="s">
        <v>601</v>
      </c>
    </row>
    <row r="115" spans="2:51" s="12" customFormat="1" ht="13.5">
      <c r="B115" s="222"/>
      <c r="C115" s="223"/>
      <c r="D115" s="214" t="s">
        <v>276</v>
      </c>
      <c r="E115" s="224" t="s">
        <v>24</v>
      </c>
      <c r="F115" s="225" t="s">
        <v>602</v>
      </c>
      <c r="G115" s="223"/>
      <c r="H115" s="226">
        <v>1.143</v>
      </c>
      <c r="I115" s="227"/>
      <c r="J115" s="223"/>
      <c r="K115" s="223"/>
      <c r="L115" s="228"/>
      <c r="M115" s="229"/>
      <c r="N115" s="230"/>
      <c r="O115" s="230"/>
      <c r="P115" s="230"/>
      <c r="Q115" s="230"/>
      <c r="R115" s="230"/>
      <c r="S115" s="230"/>
      <c r="T115" s="231"/>
      <c r="AT115" s="232" t="s">
        <v>276</v>
      </c>
      <c r="AU115" s="232" t="s">
        <v>91</v>
      </c>
      <c r="AV115" s="12" t="s">
        <v>91</v>
      </c>
      <c r="AW115" s="12" t="s">
        <v>44</v>
      </c>
      <c r="AX115" s="12" t="s">
        <v>25</v>
      </c>
      <c r="AY115" s="232" t="s">
        <v>169</v>
      </c>
    </row>
    <row r="116" spans="2:63" s="11" customFormat="1" ht="29.85" customHeight="1">
      <c r="B116" s="186"/>
      <c r="C116" s="187"/>
      <c r="D116" s="188" t="s">
        <v>80</v>
      </c>
      <c r="E116" s="200" t="s">
        <v>103</v>
      </c>
      <c r="F116" s="200" t="s">
        <v>603</v>
      </c>
      <c r="G116" s="187"/>
      <c r="H116" s="187"/>
      <c r="I116" s="190"/>
      <c r="J116" s="201">
        <f>BK116</f>
        <v>0</v>
      </c>
      <c r="K116" s="187"/>
      <c r="L116" s="192"/>
      <c r="M116" s="193"/>
      <c r="N116" s="194"/>
      <c r="O116" s="194"/>
      <c r="P116" s="195">
        <f>SUM(P117:P149)</f>
        <v>0</v>
      </c>
      <c r="Q116" s="194"/>
      <c r="R116" s="195">
        <f>SUM(R117:R149)</f>
        <v>11.600547059999998</v>
      </c>
      <c r="S116" s="194"/>
      <c r="T116" s="196">
        <f>SUM(T117:T149)</f>
        <v>0</v>
      </c>
      <c r="AR116" s="197" t="s">
        <v>25</v>
      </c>
      <c r="AT116" s="198" t="s">
        <v>80</v>
      </c>
      <c r="AU116" s="198" t="s">
        <v>25</v>
      </c>
      <c r="AY116" s="197" t="s">
        <v>169</v>
      </c>
      <c r="BK116" s="199">
        <f>SUM(BK117:BK149)</f>
        <v>0</v>
      </c>
    </row>
    <row r="117" spans="2:65" s="1" customFormat="1" ht="25.5" customHeight="1">
      <c r="B117" s="42"/>
      <c r="C117" s="202" t="s">
        <v>91</v>
      </c>
      <c r="D117" s="202" t="s">
        <v>172</v>
      </c>
      <c r="E117" s="203" t="s">
        <v>604</v>
      </c>
      <c r="F117" s="204" t="s">
        <v>605</v>
      </c>
      <c r="G117" s="205" t="s">
        <v>419</v>
      </c>
      <c r="H117" s="206">
        <v>3</v>
      </c>
      <c r="I117" s="207"/>
      <c r="J117" s="208">
        <f>ROUND(I117*H117,2)</f>
        <v>0</v>
      </c>
      <c r="K117" s="204" t="s">
        <v>183</v>
      </c>
      <c r="L117" s="62"/>
      <c r="M117" s="209" t="s">
        <v>24</v>
      </c>
      <c r="N117" s="210" t="s">
        <v>52</v>
      </c>
      <c r="O117" s="43"/>
      <c r="P117" s="211">
        <f>O117*H117</f>
        <v>0</v>
      </c>
      <c r="Q117" s="211">
        <v>0.01828</v>
      </c>
      <c r="R117" s="211">
        <f>Q117*H117</f>
        <v>0.05484</v>
      </c>
      <c r="S117" s="211">
        <v>0</v>
      </c>
      <c r="T117" s="212">
        <f>S117*H117</f>
        <v>0</v>
      </c>
      <c r="AR117" s="25" t="s">
        <v>193</v>
      </c>
      <c r="AT117" s="25" t="s">
        <v>172</v>
      </c>
      <c r="AU117" s="25" t="s">
        <v>91</v>
      </c>
      <c r="AY117" s="25" t="s">
        <v>169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25" t="s">
        <v>25</v>
      </c>
      <c r="BK117" s="213">
        <f>ROUND(I117*H117,2)</f>
        <v>0</v>
      </c>
      <c r="BL117" s="25" t="s">
        <v>193</v>
      </c>
      <c r="BM117" s="25" t="s">
        <v>606</v>
      </c>
    </row>
    <row r="118" spans="2:51" s="12" customFormat="1" ht="13.5">
      <c r="B118" s="222"/>
      <c r="C118" s="223"/>
      <c r="D118" s="214" t="s">
        <v>276</v>
      </c>
      <c r="E118" s="224" t="s">
        <v>24</v>
      </c>
      <c r="F118" s="225" t="s">
        <v>607</v>
      </c>
      <c r="G118" s="223"/>
      <c r="H118" s="226">
        <v>3</v>
      </c>
      <c r="I118" s="227"/>
      <c r="J118" s="223"/>
      <c r="K118" s="223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276</v>
      </c>
      <c r="AU118" s="232" t="s">
        <v>91</v>
      </c>
      <c r="AV118" s="12" t="s">
        <v>91</v>
      </c>
      <c r="AW118" s="12" t="s">
        <v>44</v>
      </c>
      <c r="AX118" s="12" t="s">
        <v>25</v>
      </c>
      <c r="AY118" s="232" t="s">
        <v>169</v>
      </c>
    </row>
    <row r="119" spans="2:65" s="1" customFormat="1" ht="25.5" customHeight="1">
      <c r="B119" s="42"/>
      <c r="C119" s="202" t="s">
        <v>103</v>
      </c>
      <c r="D119" s="202" t="s">
        <v>172</v>
      </c>
      <c r="E119" s="203" t="s">
        <v>608</v>
      </c>
      <c r="F119" s="204" t="s">
        <v>609</v>
      </c>
      <c r="G119" s="205" t="s">
        <v>419</v>
      </c>
      <c r="H119" s="206">
        <v>1</v>
      </c>
      <c r="I119" s="207"/>
      <c r="J119" s="208">
        <f>ROUND(I119*H119,2)</f>
        <v>0</v>
      </c>
      <c r="K119" s="204" t="s">
        <v>183</v>
      </c>
      <c r="L119" s="62"/>
      <c r="M119" s="209" t="s">
        <v>24</v>
      </c>
      <c r="N119" s="210" t="s">
        <v>52</v>
      </c>
      <c r="O119" s="43"/>
      <c r="P119" s="211">
        <f>O119*H119</f>
        <v>0</v>
      </c>
      <c r="Q119" s="211">
        <v>0.02743</v>
      </c>
      <c r="R119" s="211">
        <f>Q119*H119</f>
        <v>0.02743</v>
      </c>
      <c r="S119" s="211">
        <v>0</v>
      </c>
      <c r="T119" s="212">
        <f>S119*H119</f>
        <v>0</v>
      </c>
      <c r="AR119" s="25" t="s">
        <v>193</v>
      </c>
      <c r="AT119" s="25" t="s">
        <v>172</v>
      </c>
      <c r="AU119" s="25" t="s">
        <v>91</v>
      </c>
      <c r="AY119" s="25" t="s">
        <v>169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25" t="s">
        <v>25</v>
      </c>
      <c r="BK119" s="213">
        <f>ROUND(I119*H119,2)</f>
        <v>0</v>
      </c>
      <c r="BL119" s="25" t="s">
        <v>193</v>
      </c>
      <c r="BM119" s="25" t="s">
        <v>610</v>
      </c>
    </row>
    <row r="120" spans="2:51" s="12" customFormat="1" ht="13.5">
      <c r="B120" s="222"/>
      <c r="C120" s="223"/>
      <c r="D120" s="214" t="s">
        <v>276</v>
      </c>
      <c r="E120" s="224" t="s">
        <v>24</v>
      </c>
      <c r="F120" s="225" t="s">
        <v>611</v>
      </c>
      <c r="G120" s="223"/>
      <c r="H120" s="226">
        <v>1</v>
      </c>
      <c r="I120" s="227"/>
      <c r="J120" s="223"/>
      <c r="K120" s="223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276</v>
      </c>
      <c r="AU120" s="232" t="s">
        <v>91</v>
      </c>
      <c r="AV120" s="12" t="s">
        <v>91</v>
      </c>
      <c r="AW120" s="12" t="s">
        <v>44</v>
      </c>
      <c r="AX120" s="12" t="s">
        <v>25</v>
      </c>
      <c r="AY120" s="232" t="s">
        <v>169</v>
      </c>
    </row>
    <row r="121" spans="2:65" s="1" customFormat="1" ht="25.5" customHeight="1">
      <c r="B121" s="42"/>
      <c r="C121" s="202" t="s">
        <v>193</v>
      </c>
      <c r="D121" s="202" t="s">
        <v>172</v>
      </c>
      <c r="E121" s="203" t="s">
        <v>612</v>
      </c>
      <c r="F121" s="204" t="s">
        <v>613</v>
      </c>
      <c r="G121" s="205" t="s">
        <v>419</v>
      </c>
      <c r="H121" s="206">
        <v>2</v>
      </c>
      <c r="I121" s="207"/>
      <c r="J121" s="208">
        <f>ROUND(I121*H121,2)</f>
        <v>0</v>
      </c>
      <c r="K121" s="204" t="s">
        <v>183</v>
      </c>
      <c r="L121" s="62"/>
      <c r="M121" s="209" t="s">
        <v>24</v>
      </c>
      <c r="N121" s="210" t="s">
        <v>52</v>
      </c>
      <c r="O121" s="43"/>
      <c r="P121" s="211">
        <f>O121*H121</f>
        <v>0</v>
      </c>
      <c r="Q121" s="211">
        <v>0.03768</v>
      </c>
      <c r="R121" s="211">
        <f>Q121*H121</f>
        <v>0.07536</v>
      </c>
      <c r="S121" s="211">
        <v>0</v>
      </c>
      <c r="T121" s="212">
        <f>S121*H121</f>
        <v>0</v>
      </c>
      <c r="AR121" s="25" t="s">
        <v>193</v>
      </c>
      <c r="AT121" s="25" t="s">
        <v>172</v>
      </c>
      <c r="AU121" s="25" t="s">
        <v>91</v>
      </c>
      <c r="AY121" s="25" t="s">
        <v>169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25" t="s">
        <v>25</v>
      </c>
      <c r="BK121" s="213">
        <f>ROUND(I121*H121,2)</f>
        <v>0</v>
      </c>
      <c r="BL121" s="25" t="s">
        <v>193</v>
      </c>
      <c r="BM121" s="25" t="s">
        <v>614</v>
      </c>
    </row>
    <row r="122" spans="2:51" s="12" customFormat="1" ht="13.5">
      <c r="B122" s="222"/>
      <c r="C122" s="223"/>
      <c r="D122" s="214" t="s">
        <v>276</v>
      </c>
      <c r="E122" s="224" t="s">
        <v>24</v>
      </c>
      <c r="F122" s="225" t="s">
        <v>615</v>
      </c>
      <c r="G122" s="223"/>
      <c r="H122" s="226">
        <v>2</v>
      </c>
      <c r="I122" s="227"/>
      <c r="J122" s="223"/>
      <c r="K122" s="223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276</v>
      </c>
      <c r="AU122" s="232" t="s">
        <v>91</v>
      </c>
      <c r="AV122" s="12" t="s">
        <v>91</v>
      </c>
      <c r="AW122" s="12" t="s">
        <v>44</v>
      </c>
      <c r="AX122" s="12" t="s">
        <v>25</v>
      </c>
      <c r="AY122" s="232" t="s">
        <v>169</v>
      </c>
    </row>
    <row r="123" spans="2:65" s="1" customFormat="1" ht="25.5" customHeight="1">
      <c r="B123" s="42"/>
      <c r="C123" s="202" t="s">
        <v>168</v>
      </c>
      <c r="D123" s="202" t="s">
        <v>172</v>
      </c>
      <c r="E123" s="203" t="s">
        <v>616</v>
      </c>
      <c r="F123" s="204" t="s">
        <v>617</v>
      </c>
      <c r="G123" s="205" t="s">
        <v>357</v>
      </c>
      <c r="H123" s="206">
        <v>0.564</v>
      </c>
      <c r="I123" s="207"/>
      <c r="J123" s="208">
        <f>ROUND(I123*H123,2)</f>
        <v>0</v>
      </c>
      <c r="K123" s="204" t="s">
        <v>183</v>
      </c>
      <c r="L123" s="62"/>
      <c r="M123" s="209" t="s">
        <v>24</v>
      </c>
      <c r="N123" s="210" t="s">
        <v>52</v>
      </c>
      <c r="O123" s="43"/>
      <c r="P123" s="211">
        <f>O123*H123</f>
        <v>0</v>
      </c>
      <c r="Q123" s="211">
        <v>0.01709</v>
      </c>
      <c r="R123" s="211">
        <f>Q123*H123</f>
        <v>0.00963876</v>
      </c>
      <c r="S123" s="211">
        <v>0</v>
      </c>
      <c r="T123" s="212">
        <f>S123*H123</f>
        <v>0</v>
      </c>
      <c r="AR123" s="25" t="s">
        <v>193</v>
      </c>
      <c r="AT123" s="25" t="s">
        <v>172</v>
      </c>
      <c r="AU123" s="25" t="s">
        <v>91</v>
      </c>
      <c r="AY123" s="25" t="s">
        <v>169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25" t="s">
        <v>25</v>
      </c>
      <c r="BK123" s="213">
        <f>ROUND(I123*H123,2)</f>
        <v>0</v>
      </c>
      <c r="BL123" s="25" t="s">
        <v>193</v>
      </c>
      <c r="BM123" s="25" t="s">
        <v>618</v>
      </c>
    </row>
    <row r="124" spans="2:51" s="12" customFormat="1" ht="13.5">
      <c r="B124" s="222"/>
      <c r="C124" s="223"/>
      <c r="D124" s="214" t="s">
        <v>276</v>
      </c>
      <c r="E124" s="224" t="s">
        <v>24</v>
      </c>
      <c r="F124" s="225" t="s">
        <v>619</v>
      </c>
      <c r="G124" s="223"/>
      <c r="H124" s="226">
        <v>0.564</v>
      </c>
      <c r="I124" s="227"/>
      <c r="J124" s="223"/>
      <c r="K124" s="223"/>
      <c r="L124" s="228"/>
      <c r="M124" s="229"/>
      <c r="N124" s="230"/>
      <c r="O124" s="230"/>
      <c r="P124" s="230"/>
      <c r="Q124" s="230"/>
      <c r="R124" s="230"/>
      <c r="S124" s="230"/>
      <c r="T124" s="231"/>
      <c r="AT124" s="232" t="s">
        <v>276</v>
      </c>
      <c r="AU124" s="232" t="s">
        <v>91</v>
      </c>
      <c r="AV124" s="12" t="s">
        <v>91</v>
      </c>
      <c r="AW124" s="12" t="s">
        <v>44</v>
      </c>
      <c r="AX124" s="12" t="s">
        <v>25</v>
      </c>
      <c r="AY124" s="232" t="s">
        <v>169</v>
      </c>
    </row>
    <row r="125" spans="2:65" s="1" customFormat="1" ht="16.5" customHeight="1">
      <c r="B125" s="42"/>
      <c r="C125" s="245" t="s">
        <v>202</v>
      </c>
      <c r="D125" s="245" t="s">
        <v>620</v>
      </c>
      <c r="E125" s="246" t="s">
        <v>621</v>
      </c>
      <c r="F125" s="247" t="s">
        <v>622</v>
      </c>
      <c r="G125" s="248" t="s">
        <v>357</v>
      </c>
      <c r="H125" s="249">
        <v>0.564</v>
      </c>
      <c r="I125" s="250"/>
      <c r="J125" s="251">
        <f>ROUND(I125*H125,2)</f>
        <v>0</v>
      </c>
      <c r="K125" s="247" t="s">
        <v>183</v>
      </c>
      <c r="L125" s="252"/>
      <c r="M125" s="253" t="s">
        <v>24</v>
      </c>
      <c r="N125" s="254" t="s">
        <v>52</v>
      </c>
      <c r="O125" s="43"/>
      <c r="P125" s="211">
        <f>O125*H125</f>
        <v>0</v>
      </c>
      <c r="Q125" s="211">
        <v>1</v>
      </c>
      <c r="R125" s="211">
        <f>Q125*H125</f>
        <v>0.564</v>
      </c>
      <c r="S125" s="211">
        <v>0</v>
      </c>
      <c r="T125" s="212">
        <f>S125*H125</f>
        <v>0</v>
      </c>
      <c r="AR125" s="25" t="s">
        <v>211</v>
      </c>
      <c r="AT125" s="25" t="s">
        <v>620</v>
      </c>
      <c r="AU125" s="25" t="s">
        <v>91</v>
      </c>
      <c r="AY125" s="25" t="s">
        <v>169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25" t="s">
        <v>25</v>
      </c>
      <c r="BK125" s="213">
        <f>ROUND(I125*H125,2)</f>
        <v>0</v>
      </c>
      <c r="BL125" s="25" t="s">
        <v>193</v>
      </c>
      <c r="BM125" s="25" t="s">
        <v>623</v>
      </c>
    </row>
    <row r="126" spans="2:51" s="12" customFormat="1" ht="13.5">
      <c r="B126" s="222"/>
      <c r="C126" s="223"/>
      <c r="D126" s="214" t="s">
        <v>276</v>
      </c>
      <c r="E126" s="224" t="s">
        <v>24</v>
      </c>
      <c r="F126" s="225" t="s">
        <v>619</v>
      </c>
      <c r="G126" s="223"/>
      <c r="H126" s="226">
        <v>0.564</v>
      </c>
      <c r="I126" s="227"/>
      <c r="J126" s="223"/>
      <c r="K126" s="223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276</v>
      </c>
      <c r="AU126" s="232" t="s">
        <v>91</v>
      </c>
      <c r="AV126" s="12" t="s">
        <v>91</v>
      </c>
      <c r="AW126" s="12" t="s">
        <v>44</v>
      </c>
      <c r="AX126" s="12" t="s">
        <v>25</v>
      </c>
      <c r="AY126" s="232" t="s">
        <v>169</v>
      </c>
    </row>
    <row r="127" spans="2:65" s="1" customFormat="1" ht="25.5" customHeight="1">
      <c r="B127" s="42"/>
      <c r="C127" s="202" t="s">
        <v>206</v>
      </c>
      <c r="D127" s="202" t="s">
        <v>172</v>
      </c>
      <c r="E127" s="203" t="s">
        <v>624</v>
      </c>
      <c r="F127" s="204" t="s">
        <v>625</v>
      </c>
      <c r="G127" s="205" t="s">
        <v>196</v>
      </c>
      <c r="H127" s="206">
        <v>2.05</v>
      </c>
      <c r="I127" s="207"/>
      <c r="J127" s="208">
        <f>ROUND(I127*H127,2)</f>
        <v>0</v>
      </c>
      <c r="K127" s="204" t="s">
        <v>183</v>
      </c>
      <c r="L127" s="62"/>
      <c r="M127" s="209" t="s">
        <v>24</v>
      </c>
      <c r="N127" s="210" t="s">
        <v>52</v>
      </c>
      <c r="O127" s="43"/>
      <c r="P127" s="211">
        <f>O127*H127</f>
        <v>0</v>
      </c>
      <c r="Q127" s="211">
        <v>0.1434</v>
      </c>
      <c r="R127" s="211">
        <f>Q127*H127</f>
        <v>0.29396999999999995</v>
      </c>
      <c r="S127" s="211">
        <v>0</v>
      </c>
      <c r="T127" s="212">
        <f>S127*H127</f>
        <v>0</v>
      </c>
      <c r="AR127" s="25" t="s">
        <v>193</v>
      </c>
      <c r="AT127" s="25" t="s">
        <v>172</v>
      </c>
      <c r="AU127" s="25" t="s">
        <v>91</v>
      </c>
      <c r="AY127" s="25" t="s">
        <v>169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5" t="s">
        <v>25</v>
      </c>
      <c r="BK127" s="213">
        <f>ROUND(I127*H127,2)</f>
        <v>0</v>
      </c>
      <c r="BL127" s="25" t="s">
        <v>193</v>
      </c>
      <c r="BM127" s="25" t="s">
        <v>626</v>
      </c>
    </row>
    <row r="128" spans="2:51" s="12" customFormat="1" ht="13.5">
      <c r="B128" s="222"/>
      <c r="C128" s="223"/>
      <c r="D128" s="214" t="s">
        <v>276</v>
      </c>
      <c r="E128" s="224" t="s">
        <v>24</v>
      </c>
      <c r="F128" s="225" t="s">
        <v>627</v>
      </c>
      <c r="G128" s="223"/>
      <c r="H128" s="226">
        <v>2.05</v>
      </c>
      <c r="I128" s="227"/>
      <c r="J128" s="223"/>
      <c r="K128" s="223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276</v>
      </c>
      <c r="AU128" s="232" t="s">
        <v>91</v>
      </c>
      <c r="AV128" s="12" t="s">
        <v>91</v>
      </c>
      <c r="AW128" s="12" t="s">
        <v>44</v>
      </c>
      <c r="AX128" s="12" t="s">
        <v>25</v>
      </c>
      <c r="AY128" s="232" t="s">
        <v>169</v>
      </c>
    </row>
    <row r="129" spans="2:65" s="1" customFormat="1" ht="25.5" customHeight="1">
      <c r="B129" s="42"/>
      <c r="C129" s="202" t="s">
        <v>211</v>
      </c>
      <c r="D129" s="202" t="s">
        <v>172</v>
      </c>
      <c r="E129" s="203" t="s">
        <v>628</v>
      </c>
      <c r="F129" s="204" t="s">
        <v>629</v>
      </c>
      <c r="G129" s="205" t="s">
        <v>196</v>
      </c>
      <c r="H129" s="206">
        <v>24.445</v>
      </c>
      <c r="I129" s="207"/>
      <c r="J129" s="208">
        <f>ROUND(I129*H129,2)</f>
        <v>0</v>
      </c>
      <c r="K129" s="204" t="s">
        <v>183</v>
      </c>
      <c r="L129" s="62"/>
      <c r="M129" s="209" t="s">
        <v>24</v>
      </c>
      <c r="N129" s="210" t="s">
        <v>52</v>
      </c>
      <c r="O129" s="43"/>
      <c r="P129" s="211">
        <f>O129*H129</f>
        <v>0</v>
      </c>
      <c r="Q129" s="211">
        <v>0.10031</v>
      </c>
      <c r="R129" s="211">
        <f>Q129*H129</f>
        <v>2.45207795</v>
      </c>
      <c r="S129" s="211">
        <v>0</v>
      </c>
      <c r="T129" s="212">
        <f>S129*H129</f>
        <v>0</v>
      </c>
      <c r="AR129" s="25" t="s">
        <v>193</v>
      </c>
      <c r="AT129" s="25" t="s">
        <v>172</v>
      </c>
      <c r="AU129" s="25" t="s">
        <v>91</v>
      </c>
      <c r="AY129" s="25" t="s">
        <v>169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5" t="s">
        <v>25</v>
      </c>
      <c r="BK129" s="213">
        <f>ROUND(I129*H129,2)</f>
        <v>0</v>
      </c>
      <c r="BL129" s="25" t="s">
        <v>193</v>
      </c>
      <c r="BM129" s="25" t="s">
        <v>630</v>
      </c>
    </row>
    <row r="130" spans="2:51" s="12" customFormat="1" ht="13.5">
      <c r="B130" s="222"/>
      <c r="C130" s="223"/>
      <c r="D130" s="214" t="s">
        <v>276</v>
      </c>
      <c r="E130" s="224" t="s">
        <v>24</v>
      </c>
      <c r="F130" s="225" t="s">
        <v>631</v>
      </c>
      <c r="G130" s="223"/>
      <c r="H130" s="226">
        <v>24.445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276</v>
      </c>
      <c r="AU130" s="232" t="s">
        <v>91</v>
      </c>
      <c r="AV130" s="12" t="s">
        <v>91</v>
      </c>
      <c r="AW130" s="12" t="s">
        <v>44</v>
      </c>
      <c r="AX130" s="12" t="s">
        <v>25</v>
      </c>
      <c r="AY130" s="232" t="s">
        <v>169</v>
      </c>
    </row>
    <row r="131" spans="2:65" s="1" customFormat="1" ht="25.5" customHeight="1">
      <c r="B131" s="42"/>
      <c r="C131" s="202" t="s">
        <v>216</v>
      </c>
      <c r="D131" s="202" t="s">
        <v>172</v>
      </c>
      <c r="E131" s="203" t="s">
        <v>632</v>
      </c>
      <c r="F131" s="204" t="s">
        <v>633</v>
      </c>
      <c r="G131" s="205" t="s">
        <v>196</v>
      </c>
      <c r="H131" s="206">
        <v>60.427</v>
      </c>
      <c r="I131" s="207"/>
      <c r="J131" s="208">
        <f>ROUND(I131*H131,2)</f>
        <v>0</v>
      </c>
      <c r="K131" s="204" t="s">
        <v>183</v>
      </c>
      <c r="L131" s="62"/>
      <c r="M131" s="209" t="s">
        <v>24</v>
      </c>
      <c r="N131" s="210" t="s">
        <v>52</v>
      </c>
      <c r="O131" s="43"/>
      <c r="P131" s="211">
        <f>O131*H131</f>
        <v>0</v>
      </c>
      <c r="Q131" s="211">
        <v>0.12185</v>
      </c>
      <c r="R131" s="211">
        <f>Q131*H131</f>
        <v>7.36302995</v>
      </c>
      <c r="S131" s="211">
        <v>0</v>
      </c>
      <c r="T131" s="212">
        <f>S131*H131</f>
        <v>0</v>
      </c>
      <c r="AR131" s="25" t="s">
        <v>193</v>
      </c>
      <c r="AT131" s="25" t="s">
        <v>172</v>
      </c>
      <c r="AU131" s="25" t="s">
        <v>91</v>
      </c>
      <c r="AY131" s="25" t="s">
        <v>169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25</v>
      </c>
      <c r="BK131" s="213">
        <f>ROUND(I131*H131,2)</f>
        <v>0</v>
      </c>
      <c r="BL131" s="25" t="s">
        <v>193</v>
      </c>
      <c r="BM131" s="25" t="s">
        <v>634</v>
      </c>
    </row>
    <row r="132" spans="2:51" s="12" customFormat="1" ht="13.5">
      <c r="B132" s="222"/>
      <c r="C132" s="223"/>
      <c r="D132" s="214" t="s">
        <v>276</v>
      </c>
      <c r="E132" s="224" t="s">
        <v>24</v>
      </c>
      <c r="F132" s="225" t="s">
        <v>635</v>
      </c>
      <c r="G132" s="223"/>
      <c r="H132" s="226">
        <v>28.901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276</v>
      </c>
      <c r="AU132" s="232" t="s">
        <v>91</v>
      </c>
      <c r="AV132" s="12" t="s">
        <v>91</v>
      </c>
      <c r="AW132" s="12" t="s">
        <v>44</v>
      </c>
      <c r="AX132" s="12" t="s">
        <v>81</v>
      </c>
      <c r="AY132" s="232" t="s">
        <v>169</v>
      </c>
    </row>
    <row r="133" spans="2:51" s="12" customFormat="1" ht="13.5">
      <c r="B133" s="222"/>
      <c r="C133" s="223"/>
      <c r="D133" s="214" t="s">
        <v>276</v>
      </c>
      <c r="E133" s="224" t="s">
        <v>24</v>
      </c>
      <c r="F133" s="225" t="s">
        <v>636</v>
      </c>
      <c r="G133" s="223"/>
      <c r="H133" s="226">
        <v>4.1</v>
      </c>
      <c r="I133" s="227"/>
      <c r="J133" s="223"/>
      <c r="K133" s="223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276</v>
      </c>
      <c r="AU133" s="232" t="s">
        <v>91</v>
      </c>
      <c r="AV133" s="12" t="s">
        <v>91</v>
      </c>
      <c r="AW133" s="12" t="s">
        <v>44</v>
      </c>
      <c r="AX133" s="12" t="s">
        <v>81</v>
      </c>
      <c r="AY133" s="232" t="s">
        <v>169</v>
      </c>
    </row>
    <row r="134" spans="2:51" s="12" customFormat="1" ht="13.5">
      <c r="B134" s="222"/>
      <c r="C134" s="223"/>
      <c r="D134" s="214" t="s">
        <v>276</v>
      </c>
      <c r="E134" s="224" t="s">
        <v>24</v>
      </c>
      <c r="F134" s="225" t="s">
        <v>637</v>
      </c>
      <c r="G134" s="223"/>
      <c r="H134" s="226">
        <v>27.426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276</v>
      </c>
      <c r="AU134" s="232" t="s">
        <v>91</v>
      </c>
      <c r="AV134" s="12" t="s">
        <v>91</v>
      </c>
      <c r="AW134" s="12" t="s">
        <v>44</v>
      </c>
      <c r="AX134" s="12" t="s">
        <v>81</v>
      </c>
      <c r="AY134" s="232" t="s">
        <v>169</v>
      </c>
    </row>
    <row r="135" spans="2:51" s="13" customFormat="1" ht="13.5">
      <c r="B135" s="233"/>
      <c r="C135" s="234"/>
      <c r="D135" s="214" t="s">
        <v>276</v>
      </c>
      <c r="E135" s="235" t="s">
        <v>24</v>
      </c>
      <c r="F135" s="236" t="s">
        <v>280</v>
      </c>
      <c r="G135" s="234"/>
      <c r="H135" s="237">
        <v>60.427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276</v>
      </c>
      <c r="AU135" s="243" t="s">
        <v>91</v>
      </c>
      <c r="AV135" s="13" t="s">
        <v>193</v>
      </c>
      <c r="AW135" s="13" t="s">
        <v>44</v>
      </c>
      <c r="AX135" s="13" t="s">
        <v>25</v>
      </c>
      <c r="AY135" s="243" t="s">
        <v>169</v>
      </c>
    </row>
    <row r="136" spans="2:65" s="1" customFormat="1" ht="16.5" customHeight="1">
      <c r="B136" s="42"/>
      <c r="C136" s="202" t="s">
        <v>30</v>
      </c>
      <c r="D136" s="202" t="s">
        <v>172</v>
      </c>
      <c r="E136" s="203" t="s">
        <v>638</v>
      </c>
      <c r="F136" s="204" t="s">
        <v>639</v>
      </c>
      <c r="G136" s="205" t="s">
        <v>219</v>
      </c>
      <c r="H136" s="206">
        <v>29.87</v>
      </c>
      <c r="I136" s="207"/>
      <c r="J136" s="208">
        <f>ROUND(I136*H136,2)</f>
        <v>0</v>
      </c>
      <c r="K136" s="204" t="s">
        <v>183</v>
      </c>
      <c r="L136" s="62"/>
      <c r="M136" s="209" t="s">
        <v>24</v>
      </c>
      <c r="N136" s="210" t="s">
        <v>52</v>
      </c>
      <c r="O136" s="43"/>
      <c r="P136" s="211">
        <f>O136*H136</f>
        <v>0</v>
      </c>
      <c r="Q136" s="211">
        <v>0.00012</v>
      </c>
      <c r="R136" s="211">
        <f>Q136*H136</f>
        <v>0.0035844</v>
      </c>
      <c r="S136" s="211">
        <v>0</v>
      </c>
      <c r="T136" s="212">
        <f>S136*H136</f>
        <v>0</v>
      </c>
      <c r="AR136" s="25" t="s">
        <v>193</v>
      </c>
      <c r="AT136" s="25" t="s">
        <v>172</v>
      </c>
      <c r="AU136" s="25" t="s">
        <v>91</v>
      </c>
      <c r="AY136" s="25" t="s">
        <v>169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5" t="s">
        <v>25</v>
      </c>
      <c r="BK136" s="213">
        <f>ROUND(I136*H136,2)</f>
        <v>0</v>
      </c>
      <c r="BL136" s="25" t="s">
        <v>193</v>
      </c>
      <c r="BM136" s="25" t="s">
        <v>640</v>
      </c>
    </row>
    <row r="137" spans="2:51" s="12" customFormat="1" ht="13.5">
      <c r="B137" s="222"/>
      <c r="C137" s="223"/>
      <c r="D137" s="214" t="s">
        <v>276</v>
      </c>
      <c r="E137" s="224" t="s">
        <v>24</v>
      </c>
      <c r="F137" s="225" t="s">
        <v>641</v>
      </c>
      <c r="G137" s="223"/>
      <c r="H137" s="226">
        <v>9.71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276</v>
      </c>
      <c r="AU137" s="232" t="s">
        <v>91</v>
      </c>
      <c r="AV137" s="12" t="s">
        <v>91</v>
      </c>
      <c r="AW137" s="12" t="s">
        <v>44</v>
      </c>
      <c r="AX137" s="12" t="s">
        <v>81</v>
      </c>
      <c r="AY137" s="232" t="s">
        <v>169</v>
      </c>
    </row>
    <row r="138" spans="2:51" s="12" customFormat="1" ht="13.5">
      <c r="B138" s="222"/>
      <c r="C138" s="223"/>
      <c r="D138" s="214" t="s">
        <v>276</v>
      </c>
      <c r="E138" s="224" t="s">
        <v>24</v>
      </c>
      <c r="F138" s="225" t="s">
        <v>642</v>
      </c>
      <c r="G138" s="223"/>
      <c r="H138" s="226">
        <v>7.88</v>
      </c>
      <c r="I138" s="227"/>
      <c r="J138" s="223"/>
      <c r="K138" s="223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276</v>
      </c>
      <c r="AU138" s="232" t="s">
        <v>91</v>
      </c>
      <c r="AV138" s="12" t="s">
        <v>91</v>
      </c>
      <c r="AW138" s="12" t="s">
        <v>44</v>
      </c>
      <c r="AX138" s="12" t="s">
        <v>81</v>
      </c>
      <c r="AY138" s="232" t="s">
        <v>169</v>
      </c>
    </row>
    <row r="139" spans="2:51" s="12" customFormat="1" ht="13.5">
      <c r="B139" s="222"/>
      <c r="C139" s="223"/>
      <c r="D139" s="214" t="s">
        <v>276</v>
      </c>
      <c r="E139" s="224" t="s">
        <v>24</v>
      </c>
      <c r="F139" s="225" t="s">
        <v>643</v>
      </c>
      <c r="G139" s="223"/>
      <c r="H139" s="226">
        <v>2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276</v>
      </c>
      <c r="AU139" s="232" t="s">
        <v>91</v>
      </c>
      <c r="AV139" s="12" t="s">
        <v>91</v>
      </c>
      <c r="AW139" s="12" t="s">
        <v>44</v>
      </c>
      <c r="AX139" s="12" t="s">
        <v>81</v>
      </c>
      <c r="AY139" s="232" t="s">
        <v>169</v>
      </c>
    </row>
    <row r="140" spans="2:51" s="12" customFormat="1" ht="13.5">
      <c r="B140" s="222"/>
      <c r="C140" s="223"/>
      <c r="D140" s="214" t="s">
        <v>276</v>
      </c>
      <c r="E140" s="224" t="s">
        <v>24</v>
      </c>
      <c r="F140" s="225" t="s">
        <v>644</v>
      </c>
      <c r="G140" s="223"/>
      <c r="H140" s="226">
        <v>10.28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276</v>
      </c>
      <c r="AU140" s="232" t="s">
        <v>91</v>
      </c>
      <c r="AV140" s="12" t="s">
        <v>91</v>
      </c>
      <c r="AW140" s="12" t="s">
        <v>44</v>
      </c>
      <c r="AX140" s="12" t="s">
        <v>81</v>
      </c>
      <c r="AY140" s="232" t="s">
        <v>169</v>
      </c>
    </row>
    <row r="141" spans="2:51" s="13" customFormat="1" ht="13.5">
      <c r="B141" s="233"/>
      <c r="C141" s="234"/>
      <c r="D141" s="214" t="s">
        <v>276</v>
      </c>
      <c r="E141" s="235" t="s">
        <v>24</v>
      </c>
      <c r="F141" s="236" t="s">
        <v>280</v>
      </c>
      <c r="G141" s="234"/>
      <c r="H141" s="237">
        <v>29.87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276</v>
      </c>
      <c r="AU141" s="243" t="s">
        <v>91</v>
      </c>
      <c r="AV141" s="13" t="s">
        <v>193</v>
      </c>
      <c r="AW141" s="13" t="s">
        <v>44</v>
      </c>
      <c r="AX141" s="13" t="s">
        <v>25</v>
      </c>
      <c r="AY141" s="243" t="s">
        <v>169</v>
      </c>
    </row>
    <row r="142" spans="2:65" s="1" customFormat="1" ht="16.5" customHeight="1">
      <c r="B142" s="42"/>
      <c r="C142" s="202" t="s">
        <v>225</v>
      </c>
      <c r="D142" s="202" t="s">
        <v>172</v>
      </c>
      <c r="E142" s="203" t="s">
        <v>645</v>
      </c>
      <c r="F142" s="204" t="s">
        <v>646</v>
      </c>
      <c r="G142" s="205" t="s">
        <v>219</v>
      </c>
      <c r="H142" s="206">
        <v>41.3</v>
      </c>
      <c r="I142" s="207"/>
      <c r="J142" s="208">
        <f>ROUND(I142*H142,2)</f>
        <v>0</v>
      </c>
      <c r="K142" s="204" t="s">
        <v>183</v>
      </c>
      <c r="L142" s="62"/>
      <c r="M142" s="209" t="s">
        <v>24</v>
      </c>
      <c r="N142" s="210" t="s">
        <v>52</v>
      </c>
      <c r="O142" s="43"/>
      <c r="P142" s="211">
        <f>O142*H142</f>
        <v>0</v>
      </c>
      <c r="Q142" s="211">
        <v>0.0002</v>
      </c>
      <c r="R142" s="211">
        <f>Q142*H142</f>
        <v>0.00826</v>
      </c>
      <c r="S142" s="211">
        <v>0</v>
      </c>
      <c r="T142" s="212">
        <f>S142*H142</f>
        <v>0</v>
      </c>
      <c r="AR142" s="25" t="s">
        <v>193</v>
      </c>
      <c r="AT142" s="25" t="s">
        <v>172</v>
      </c>
      <c r="AU142" s="25" t="s">
        <v>91</v>
      </c>
      <c r="AY142" s="25" t="s">
        <v>169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5" t="s">
        <v>25</v>
      </c>
      <c r="BK142" s="213">
        <f>ROUND(I142*H142,2)</f>
        <v>0</v>
      </c>
      <c r="BL142" s="25" t="s">
        <v>193</v>
      </c>
      <c r="BM142" s="25" t="s">
        <v>647</v>
      </c>
    </row>
    <row r="143" spans="2:51" s="12" customFormat="1" ht="13.5">
      <c r="B143" s="222"/>
      <c r="C143" s="223"/>
      <c r="D143" s="214" t="s">
        <v>276</v>
      </c>
      <c r="E143" s="224" t="s">
        <v>24</v>
      </c>
      <c r="F143" s="225" t="s">
        <v>648</v>
      </c>
      <c r="G143" s="223"/>
      <c r="H143" s="226">
        <v>11.8</v>
      </c>
      <c r="I143" s="227"/>
      <c r="J143" s="223"/>
      <c r="K143" s="223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276</v>
      </c>
      <c r="AU143" s="232" t="s">
        <v>91</v>
      </c>
      <c r="AV143" s="12" t="s">
        <v>91</v>
      </c>
      <c r="AW143" s="12" t="s">
        <v>44</v>
      </c>
      <c r="AX143" s="12" t="s">
        <v>81</v>
      </c>
      <c r="AY143" s="232" t="s">
        <v>169</v>
      </c>
    </row>
    <row r="144" spans="2:51" s="12" customFormat="1" ht="13.5">
      <c r="B144" s="222"/>
      <c r="C144" s="223"/>
      <c r="D144" s="214" t="s">
        <v>276</v>
      </c>
      <c r="E144" s="224" t="s">
        <v>24</v>
      </c>
      <c r="F144" s="225" t="s">
        <v>649</v>
      </c>
      <c r="G144" s="223"/>
      <c r="H144" s="226">
        <v>11.8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276</v>
      </c>
      <c r="AU144" s="232" t="s">
        <v>91</v>
      </c>
      <c r="AV144" s="12" t="s">
        <v>91</v>
      </c>
      <c r="AW144" s="12" t="s">
        <v>44</v>
      </c>
      <c r="AX144" s="12" t="s">
        <v>81</v>
      </c>
      <c r="AY144" s="232" t="s">
        <v>169</v>
      </c>
    </row>
    <row r="145" spans="2:51" s="12" customFormat="1" ht="13.5">
      <c r="B145" s="222"/>
      <c r="C145" s="223"/>
      <c r="D145" s="214" t="s">
        <v>276</v>
      </c>
      <c r="E145" s="224" t="s">
        <v>24</v>
      </c>
      <c r="F145" s="225" t="s">
        <v>650</v>
      </c>
      <c r="G145" s="223"/>
      <c r="H145" s="226">
        <v>5.9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276</v>
      </c>
      <c r="AU145" s="232" t="s">
        <v>91</v>
      </c>
      <c r="AV145" s="12" t="s">
        <v>91</v>
      </c>
      <c r="AW145" s="12" t="s">
        <v>44</v>
      </c>
      <c r="AX145" s="12" t="s">
        <v>81</v>
      </c>
      <c r="AY145" s="232" t="s">
        <v>169</v>
      </c>
    </row>
    <row r="146" spans="2:51" s="12" customFormat="1" ht="13.5">
      <c r="B146" s="222"/>
      <c r="C146" s="223"/>
      <c r="D146" s="214" t="s">
        <v>276</v>
      </c>
      <c r="E146" s="224" t="s">
        <v>24</v>
      </c>
      <c r="F146" s="225" t="s">
        <v>651</v>
      </c>
      <c r="G146" s="223"/>
      <c r="H146" s="226">
        <v>11.8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276</v>
      </c>
      <c r="AU146" s="232" t="s">
        <v>91</v>
      </c>
      <c r="AV146" s="12" t="s">
        <v>91</v>
      </c>
      <c r="AW146" s="12" t="s">
        <v>44</v>
      </c>
      <c r="AX146" s="12" t="s">
        <v>81</v>
      </c>
      <c r="AY146" s="232" t="s">
        <v>169</v>
      </c>
    </row>
    <row r="147" spans="2:51" s="13" customFormat="1" ht="13.5">
      <c r="B147" s="233"/>
      <c r="C147" s="234"/>
      <c r="D147" s="214" t="s">
        <v>276</v>
      </c>
      <c r="E147" s="235" t="s">
        <v>24</v>
      </c>
      <c r="F147" s="236" t="s">
        <v>280</v>
      </c>
      <c r="G147" s="234"/>
      <c r="H147" s="237">
        <v>41.3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276</v>
      </c>
      <c r="AU147" s="243" t="s">
        <v>91</v>
      </c>
      <c r="AV147" s="13" t="s">
        <v>193</v>
      </c>
      <c r="AW147" s="13" t="s">
        <v>44</v>
      </c>
      <c r="AX147" s="13" t="s">
        <v>25</v>
      </c>
      <c r="AY147" s="243" t="s">
        <v>169</v>
      </c>
    </row>
    <row r="148" spans="2:65" s="1" customFormat="1" ht="25.5" customHeight="1">
      <c r="B148" s="42"/>
      <c r="C148" s="202" t="s">
        <v>232</v>
      </c>
      <c r="D148" s="202" t="s">
        <v>172</v>
      </c>
      <c r="E148" s="203" t="s">
        <v>652</v>
      </c>
      <c r="F148" s="204" t="s">
        <v>653</v>
      </c>
      <c r="G148" s="205" t="s">
        <v>196</v>
      </c>
      <c r="H148" s="206">
        <v>4.2</v>
      </c>
      <c r="I148" s="207"/>
      <c r="J148" s="208">
        <f>ROUND(I148*H148,2)</f>
        <v>0</v>
      </c>
      <c r="K148" s="204" t="s">
        <v>183</v>
      </c>
      <c r="L148" s="62"/>
      <c r="M148" s="209" t="s">
        <v>24</v>
      </c>
      <c r="N148" s="210" t="s">
        <v>52</v>
      </c>
      <c r="O148" s="43"/>
      <c r="P148" s="211">
        <f>O148*H148</f>
        <v>0</v>
      </c>
      <c r="Q148" s="211">
        <v>0.17818</v>
      </c>
      <c r="R148" s="211">
        <f>Q148*H148</f>
        <v>0.748356</v>
      </c>
      <c r="S148" s="211">
        <v>0</v>
      </c>
      <c r="T148" s="212">
        <f>S148*H148</f>
        <v>0</v>
      </c>
      <c r="AR148" s="25" t="s">
        <v>193</v>
      </c>
      <c r="AT148" s="25" t="s">
        <v>172</v>
      </c>
      <c r="AU148" s="25" t="s">
        <v>91</v>
      </c>
      <c r="AY148" s="25" t="s">
        <v>169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25" t="s">
        <v>25</v>
      </c>
      <c r="BK148" s="213">
        <f>ROUND(I148*H148,2)</f>
        <v>0</v>
      </c>
      <c r="BL148" s="25" t="s">
        <v>193</v>
      </c>
      <c r="BM148" s="25" t="s">
        <v>654</v>
      </c>
    </row>
    <row r="149" spans="2:51" s="12" customFormat="1" ht="13.5">
      <c r="B149" s="222"/>
      <c r="C149" s="223"/>
      <c r="D149" s="214" t="s">
        <v>276</v>
      </c>
      <c r="E149" s="224" t="s">
        <v>24</v>
      </c>
      <c r="F149" s="225" t="s">
        <v>655</v>
      </c>
      <c r="G149" s="223"/>
      <c r="H149" s="226">
        <v>4.2</v>
      </c>
      <c r="I149" s="227"/>
      <c r="J149" s="223"/>
      <c r="K149" s="223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276</v>
      </c>
      <c r="AU149" s="232" t="s">
        <v>91</v>
      </c>
      <c r="AV149" s="12" t="s">
        <v>91</v>
      </c>
      <c r="AW149" s="12" t="s">
        <v>44</v>
      </c>
      <c r="AX149" s="12" t="s">
        <v>25</v>
      </c>
      <c r="AY149" s="232" t="s">
        <v>169</v>
      </c>
    </row>
    <row r="150" spans="2:63" s="11" customFormat="1" ht="29.85" customHeight="1">
      <c r="B150" s="186"/>
      <c r="C150" s="187"/>
      <c r="D150" s="188" t="s">
        <v>80</v>
      </c>
      <c r="E150" s="200" t="s">
        <v>202</v>
      </c>
      <c r="F150" s="200" t="s">
        <v>656</v>
      </c>
      <c r="G150" s="187"/>
      <c r="H150" s="187"/>
      <c r="I150" s="190"/>
      <c r="J150" s="201">
        <f>BK150</f>
        <v>0</v>
      </c>
      <c r="K150" s="187"/>
      <c r="L150" s="192"/>
      <c r="M150" s="193"/>
      <c r="N150" s="194"/>
      <c r="O150" s="194"/>
      <c r="P150" s="195">
        <f>SUM(P151:P264)</f>
        <v>0</v>
      </c>
      <c r="Q150" s="194"/>
      <c r="R150" s="195">
        <f>SUM(R151:R264)</f>
        <v>100.78764951000001</v>
      </c>
      <c r="S150" s="194"/>
      <c r="T150" s="196">
        <f>SUM(T151:T264)</f>
        <v>0</v>
      </c>
      <c r="AR150" s="197" t="s">
        <v>25</v>
      </c>
      <c r="AT150" s="198" t="s">
        <v>80</v>
      </c>
      <c r="AU150" s="198" t="s">
        <v>25</v>
      </c>
      <c r="AY150" s="197" t="s">
        <v>169</v>
      </c>
      <c r="BK150" s="199">
        <f>SUM(BK151:BK264)</f>
        <v>0</v>
      </c>
    </row>
    <row r="151" spans="2:65" s="1" customFormat="1" ht="25.5" customHeight="1">
      <c r="B151" s="42"/>
      <c r="C151" s="202" t="s">
        <v>237</v>
      </c>
      <c r="D151" s="202" t="s">
        <v>172</v>
      </c>
      <c r="E151" s="203" t="s">
        <v>657</v>
      </c>
      <c r="F151" s="204" t="s">
        <v>658</v>
      </c>
      <c r="G151" s="205" t="s">
        <v>196</v>
      </c>
      <c r="H151" s="206">
        <v>187.5</v>
      </c>
      <c r="I151" s="207"/>
      <c r="J151" s="208">
        <f>ROUND(I151*H151,2)</f>
        <v>0</v>
      </c>
      <c r="K151" s="204" t="s">
        <v>183</v>
      </c>
      <c r="L151" s="62"/>
      <c r="M151" s="209" t="s">
        <v>24</v>
      </c>
      <c r="N151" s="210" t="s">
        <v>52</v>
      </c>
      <c r="O151" s="43"/>
      <c r="P151" s="211">
        <f>O151*H151</f>
        <v>0</v>
      </c>
      <c r="Q151" s="211">
        <v>0.00489</v>
      </c>
      <c r="R151" s="211">
        <f>Q151*H151</f>
        <v>0.916875</v>
      </c>
      <c r="S151" s="211">
        <v>0</v>
      </c>
      <c r="T151" s="212">
        <f>S151*H151</f>
        <v>0</v>
      </c>
      <c r="AR151" s="25" t="s">
        <v>193</v>
      </c>
      <c r="AT151" s="25" t="s">
        <v>172</v>
      </c>
      <c r="AU151" s="25" t="s">
        <v>91</v>
      </c>
      <c r="AY151" s="25" t="s">
        <v>169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25" t="s">
        <v>25</v>
      </c>
      <c r="BK151" s="213">
        <f>ROUND(I151*H151,2)</f>
        <v>0</v>
      </c>
      <c r="BL151" s="25" t="s">
        <v>193</v>
      </c>
      <c r="BM151" s="25" t="s">
        <v>659</v>
      </c>
    </row>
    <row r="152" spans="2:51" s="12" customFormat="1" ht="13.5">
      <c r="B152" s="222"/>
      <c r="C152" s="223"/>
      <c r="D152" s="214" t="s">
        <v>276</v>
      </c>
      <c r="E152" s="224" t="s">
        <v>24</v>
      </c>
      <c r="F152" s="225" t="s">
        <v>660</v>
      </c>
      <c r="G152" s="223"/>
      <c r="H152" s="226">
        <v>187.5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276</v>
      </c>
      <c r="AU152" s="232" t="s">
        <v>91</v>
      </c>
      <c r="AV152" s="12" t="s">
        <v>91</v>
      </c>
      <c r="AW152" s="12" t="s">
        <v>44</v>
      </c>
      <c r="AX152" s="12" t="s">
        <v>25</v>
      </c>
      <c r="AY152" s="232" t="s">
        <v>169</v>
      </c>
    </row>
    <row r="153" spans="2:65" s="1" customFormat="1" ht="25.5" customHeight="1">
      <c r="B153" s="42"/>
      <c r="C153" s="202" t="s">
        <v>244</v>
      </c>
      <c r="D153" s="202" t="s">
        <v>172</v>
      </c>
      <c r="E153" s="203" t="s">
        <v>661</v>
      </c>
      <c r="F153" s="204" t="s">
        <v>662</v>
      </c>
      <c r="G153" s="205" t="s">
        <v>196</v>
      </c>
      <c r="H153" s="206">
        <v>187.5</v>
      </c>
      <c r="I153" s="207"/>
      <c r="J153" s="208">
        <f>ROUND(I153*H153,2)</f>
        <v>0</v>
      </c>
      <c r="K153" s="204" t="s">
        <v>183</v>
      </c>
      <c r="L153" s="62"/>
      <c r="M153" s="209" t="s">
        <v>24</v>
      </c>
      <c r="N153" s="210" t="s">
        <v>52</v>
      </c>
      <c r="O153" s="43"/>
      <c r="P153" s="211">
        <f>O153*H153</f>
        <v>0</v>
      </c>
      <c r="Q153" s="211">
        <v>0.003</v>
      </c>
      <c r="R153" s="211">
        <f>Q153*H153</f>
        <v>0.5625</v>
      </c>
      <c r="S153" s="211">
        <v>0</v>
      </c>
      <c r="T153" s="212">
        <f>S153*H153</f>
        <v>0</v>
      </c>
      <c r="AR153" s="25" t="s">
        <v>193</v>
      </c>
      <c r="AT153" s="25" t="s">
        <v>172</v>
      </c>
      <c r="AU153" s="25" t="s">
        <v>91</v>
      </c>
      <c r="AY153" s="25" t="s">
        <v>169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25" t="s">
        <v>25</v>
      </c>
      <c r="BK153" s="213">
        <f>ROUND(I153*H153,2)</f>
        <v>0</v>
      </c>
      <c r="BL153" s="25" t="s">
        <v>193</v>
      </c>
      <c r="BM153" s="25" t="s">
        <v>663</v>
      </c>
    </row>
    <row r="154" spans="2:51" s="12" customFormat="1" ht="13.5">
      <c r="B154" s="222"/>
      <c r="C154" s="223"/>
      <c r="D154" s="214" t="s">
        <v>276</v>
      </c>
      <c r="E154" s="224" t="s">
        <v>24</v>
      </c>
      <c r="F154" s="225" t="s">
        <v>660</v>
      </c>
      <c r="G154" s="223"/>
      <c r="H154" s="226">
        <v>187.5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276</v>
      </c>
      <c r="AU154" s="232" t="s">
        <v>91</v>
      </c>
      <c r="AV154" s="12" t="s">
        <v>91</v>
      </c>
      <c r="AW154" s="12" t="s">
        <v>44</v>
      </c>
      <c r="AX154" s="12" t="s">
        <v>25</v>
      </c>
      <c r="AY154" s="232" t="s">
        <v>169</v>
      </c>
    </row>
    <row r="155" spans="2:65" s="1" customFormat="1" ht="25.5" customHeight="1">
      <c r="B155" s="42"/>
      <c r="C155" s="202" t="s">
        <v>10</v>
      </c>
      <c r="D155" s="202" t="s">
        <v>172</v>
      </c>
      <c r="E155" s="203" t="s">
        <v>664</v>
      </c>
      <c r="F155" s="204" t="s">
        <v>665</v>
      </c>
      <c r="G155" s="205" t="s">
        <v>196</v>
      </c>
      <c r="H155" s="206">
        <v>187.5</v>
      </c>
      <c r="I155" s="207"/>
      <c r="J155" s="208">
        <f>ROUND(I155*H155,2)</f>
        <v>0</v>
      </c>
      <c r="K155" s="204" t="s">
        <v>183</v>
      </c>
      <c r="L155" s="62"/>
      <c r="M155" s="209" t="s">
        <v>24</v>
      </c>
      <c r="N155" s="210" t="s">
        <v>52</v>
      </c>
      <c r="O155" s="43"/>
      <c r="P155" s="211">
        <f>O155*H155</f>
        <v>0</v>
      </c>
      <c r="Q155" s="211">
        <v>0.0261</v>
      </c>
      <c r="R155" s="211">
        <f>Q155*H155</f>
        <v>4.893750000000001</v>
      </c>
      <c r="S155" s="211">
        <v>0</v>
      </c>
      <c r="T155" s="212">
        <f>S155*H155</f>
        <v>0</v>
      </c>
      <c r="AR155" s="25" t="s">
        <v>193</v>
      </c>
      <c r="AT155" s="25" t="s">
        <v>172</v>
      </c>
      <c r="AU155" s="25" t="s">
        <v>91</v>
      </c>
      <c r="AY155" s="25" t="s">
        <v>169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25" t="s">
        <v>25</v>
      </c>
      <c r="BK155" s="213">
        <f>ROUND(I155*H155,2)</f>
        <v>0</v>
      </c>
      <c r="BL155" s="25" t="s">
        <v>193</v>
      </c>
      <c r="BM155" s="25" t="s">
        <v>666</v>
      </c>
    </row>
    <row r="156" spans="2:51" s="12" customFormat="1" ht="13.5">
      <c r="B156" s="222"/>
      <c r="C156" s="223"/>
      <c r="D156" s="214" t="s">
        <v>276</v>
      </c>
      <c r="E156" s="224" t="s">
        <v>574</v>
      </c>
      <c r="F156" s="225" t="s">
        <v>660</v>
      </c>
      <c r="G156" s="223"/>
      <c r="H156" s="226">
        <v>187.5</v>
      </c>
      <c r="I156" s="227"/>
      <c r="J156" s="223"/>
      <c r="K156" s="223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276</v>
      </c>
      <c r="AU156" s="232" t="s">
        <v>91</v>
      </c>
      <c r="AV156" s="12" t="s">
        <v>91</v>
      </c>
      <c r="AW156" s="12" t="s">
        <v>44</v>
      </c>
      <c r="AX156" s="12" t="s">
        <v>25</v>
      </c>
      <c r="AY156" s="232" t="s">
        <v>169</v>
      </c>
    </row>
    <row r="157" spans="2:65" s="1" customFormat="1" ht="38.25" customHeight="1">
      <c r="B157" s="42"/>
      <c r="C157" s="202" t="s">
        <v>354</v>
      </c>
      <c r="D157" s="202" t="s">
        <v>172</v>
      </c>
      <c r="E157" s="203" t="s">
        <v>667</v>
      </c>
      <c r="F157" s="204" t="s">
        <v>668</v>
      </c>
      <c r="G157" s="205" t="s">
        <v>196</v>
      </c>
      <c r="H157" s="206">
        <v>121</v>
      </c>
      <c r="I157" s="207"/>
      <c r="J157" s="208">
        <f>ROUND(I157*H157,2)</f>
        <v>0</v>
      </c>
      <c r="K157" s="204" t="s">
        <v>183</v>
      </c>
      <c r="L157" s="62"/>
      <c r="M157" s="209" t="s">
        <v>24</v>
      </c>
      <c r="N157" s="210" t="s">
        <v>52</v>
      </c>
      <c r="O157" s="43"/>
      <c r="P157" s="211">
        <f>O157*H157</f>
        <v>0</v>
      </c>
      <c r="Q157" s="211">
        <v>0.017</v>
      </c>
      <c r="R157" s="211">
        <f>Q157*H157</f>
        <v>2.057</v>
      </c>
      <c r="S157" s="211">
        <v>0</v>
      </c>
      <c r="T157" s="212">
        <f>S157*H157</f>
        <v>0</v>
      </c>
      <c r="AR157" s="25" t="s">
        <v>193</v>
      </c>
      <c r="AT157" s="25" t="s">
        <v>172</v>
      </c>
      <c r="AU157" s="25" t="s">
        <v>91</v>
      </c>
      <c r="AY157" s="25" t="s">
        <v>169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25" t="s">
        <v>25</v>
      </c>
      <c r="BK157" s="213">
        <f>ROUND(I157*H157,2)</f>
        <v>0</v>
      </c>
      <c r="BL157" s="25" t="s">
        <v>193</v>
      </c>
      <c r="BM157" s="25" t="s">
        <v>669</v>
      </c>
    </row>
    <row r="158" spans="2:51" s="12" customFormat="1" ht="13.5">
      <c r="B158" s="222"/>
      <c r="C158" s="223"/>
      <c r="D158" s="214" t="s">
        <v>276</v>
      </c>
      <c r="E158" s="224" t="s">
        <v>24</v>
      </c>
      <c r="F158" s="225" t="s">
        <v>670</v>
      </c>
      <c r="G158" s="223"/>
      <c r="H158" s="226">
        <v>26.5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276</v>
      </c>
      <c r="AU158" s="232" t="s">
        <v>91</v>
      </c>
      <c r="AV158" s="12" t="s">
        <v>91</v>
      </c>
      <c r="AW158" s="12" t="s">
        <v>44</v>
      </c>
      <c r="AX158" s="12" t="s">
        <v>81</v>
      </c>
      <c r="AY158" s="232" t="s">
        <v>169</v>
      </c>
    </row>
    <row r="159" spans="2:51" s="12" customFormat="1" ht="13.5">
      <c r="B159" s="222"/>
      <c r="C159" s="223"/>
      <c r="D159" s="214" t="s">
        <v>276</v>
      </c>
      <c r="E159" s="224" t="s">
        <v>24</v>
      </c>
      <c r="F159" s="225" t="s">
        <v>671</v>
      </c>
      <c r="G159" s="223"/>
      <c r="H159" s="226">
        <v>28.4</v>
      </c>
      <c r="I159" s="227"/>
      <c r="J159" s="223"/>
      <c r="K159" s="223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276</v>
      </c>
      <c r="AU159" s="232" t="s">
        <v>91</v>
      </c>
      <c r="AV159" s="12" t="s">
        <v>91</v>
      </c>
      <c r="AW159" s="12" t="s">
        <v>44</v>
      </c>
      <c r="AX159" s="12" t="s">
        <v>81</v>
      </c>
      <c r="AY159" s="232" t="s">
        <v>169</v>
      </c>
    </row>
    <row r="160" spans="2:51" s="12" customFormat="1" ht="13.5">
      <c r="B160" s="222"/>
      <c r="C160" s="223"/>
      <c r="D160" s="214" t="s">
        <v>276</v>
      </c>
      <c r="E160" s="224" t="s">
        <v>24</v>
      </c>
      <c r="F160" s="225" t="s">
        <v>672</v>
      </c>
      <c r="G160" s="223"/>
      <c r="H160" s="226">
        <v>20.6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276</v>
      </c>
      <c r="AU160" s="232" t="s">
        <v>91</v>
      </c>
      <c r="AV160" s="12" t="s">
        <v>91</v>
      </c>
      <c r="AW160" s="12" t="s">
        <v>44</v>
      </c>
      <c r="AX160" s="12" t="s">
        <v>81</v>
      </c>
      <c r="AY160" s="232" t="s">
        <v>169</v>
      </c>
    </row>
    <row r="161" spans="2:51" s="12" customFormat="1" ht="13.5">
      <c r="B161" s="222"/>
      <c r="C161" s="223"/>
      <c r="D161" s="214" t="s">
        <v>276</v>
      </c>
      <c r="E161" s="224" t="s">
        <v>24</v>
      </c>
      <c r="F161" s="225" t="s">
        <v>673</v>
      </c>
      <c r="G161" s="223"/>
      <c r="H161" s="226">
        <v>45.5</v>
      </c>
      <c r="I161" s="227"/>
      <c r="J161" s="223"/>
      <c r="K161" s="223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276</v>
      </c>
      <c r="AU161" s="232" t="s">
        <v>91</v>
      </c>
      <c r="AV161" s="12" t="s">
        <v>91</v>
      </c>
      <c r="AW161" s="12" t="s">
        <v>44</v>
      </c>
      <c r="AX161" s="12" t="s">
        <v>81</v>
      </c>
      <c r="AY161" s="232" t="s">
        <v>169</v>
      </c>
    </row>
    <row r="162" spans="2:51" s="13" customFormat="1" ht="13.5">
      <c r="B162" s="233"/>
      <c r="C162" s="234"/>
      <c r="D162" s="214" t="s">
        <v>276</v>
      </c>
      <c r="E162" s="235" t="s">
        <v>576</v>
      </c>
      <c r="F162" s="236" t="s">
        <v>280</v>
      </c>
      <c r="G162" s="234"/>
      <c r="H162" s="237">
        <v>121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276</v>
      </c>
      <c r="AU162" s="243" t="s">
        <v>91</v>
      </c>
      <c r="AV162" s="13" t="s">
        <v>193</v>
      </c>
      <c r="AW162" s="13" t="s">
        <v>44</v>
      </c>
      <c r="AX162" s="13" t="s">
        <v>25</v>
      </c>
      <c r="AY162" s="243" t="s">
        <v>169</v>
      </c>
    </row>
    <row r="163" spans="2:65" s="1" customFormat="1" ht="25.5" customHeight="1">
      <c r="B163" s="42"/>
      <c r="C163" s="202" t="s">
        <v>362</v>
      </c>
      <c r="D163" s="202" t="s">
        <v>172</v>
      </c>
      <c r="E163" s="203" t="s">
        <v>674</v>
      </c>
      <c r="F163" s="204" t="s">
        <v>675</v>
      </c>
      <c r="G163" s="205" t="s">
        <v>196</v>
      </c>
      <c r="H163" s="206">
        <v>13.219</v>
      </c>
      <c r="I163" s="207"/>
      <c r="J163" s="208">
        <f>ROUND(I163*H163,2)</f>
        <v>0</v>
      </c>
      <c r="K163" s="204" t="s">
        <v>183</v>
      </c>
      <c r="L163" s="62"/>
      <c r="M163" s="209" t="s">
        <v>24</v>
      </c>
      <c r="N163" s="210" t="s">
        <v>52</v>
      </c>
      <c r="O163" s="43"/>
      <c r="P163" s="211">
        <f>O163*H163</f>
        <v>0</v>
      </c>
      <c r="Q163" s="211">
        <v>0.00489</v>
      </c>
      <c r="R163" s="211">
        <f>Q163*H163</f>
        <v>0.06464091</v>
      </c>
      <c r="S163" s="211">
        <v>0</v>
      </c>
      <c r="T163" s="212">
        <f>S163*H163</f>
        <v>0</v>
      </c>
      <c r="AR163" s="25" t="s">
        <v>193</v>
      </c>
      <c r="AT163" s="25" t="s">
        <v>172</v>
      </c>
      <c r="AU163" s="25" t="s">
        <v>91</v>
      </c>
      <c r="AY163" s="25" t="s">
        <v>169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25" t="s">
        <v>25</v>
      </c>
      <c r="BK163" s="213">
        <f>ROUND(I163*H163,2)</f>
        <v>0</v>
      </c>
      <c r="BL163" s="25" t="s">
        <v>193</v>
      </c>
      <c r="BM163" s="25" t="s">
        <v>676</v>
      </c>
    </row>
    <row r="164" spans="2:51" s="12" customFormat="1" ht="13.5">
      <c r="B164" s="222"/>
      <c r="C164" s="223"/>
      <c r="D164" s="214" t="s">
        <v>276</v>
      </c>
      <c r="E164" s="224" t="s">
        <v>24</v>
      </c>
      <c r="F164" s="225" t="s">
        <v>677</v>
      </c>
      <c r="G164" s="223"/>
      <c r="H164" s="226">
        <v>13.219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276</v>
      </c>
      <c r="AU164" s="232" t="s">
        <v>91</v>
      </c>
      <c r="AV164" s="12" t="s">
        <v>91</v>
      </c>
      <c r="AW164" s="12" t="s">
        <v>44</v>
      </c>
      <c r="AX164" s="12" t="s">
        <v>25</v>
      </c>
      <c r="AY164" s="232" t="s">
        <v>169</v>
      </c>
    </row>
    <row r="165" spans="2:65" s="1" customFormat="1" ht="16.5" customHeight="1">
      <c r="B165" s="42"/>
      <c r="C165" s="202" t="s">
        <v>366</v>
      </c>
      <c r="D165" s="202" t="s">
        <v>172</v>
      </c>
      <c r="E165" s="203" t="s">
        <v>678</v>
      </c>
      <c r="F165" s="204" t="s">
        <v>679</v>
      </c>
      <c r="G165" s="205" t="s">
        <v>196</v>
      </c>
      <c r="H165" s="206">
        <v>33.367</v>
      </c>
      <c r="I165" s="207"/>
      <c r="J165" s="208">
        <f>ROUND(I165*H165,2)</f>
        <v>0</v>
      </c>
      <c r="K165" s="204" t="s">
        <v>183</v>
      </c>
      <c r="L165" s="62"/>
      <c r="M165" s="209" t="s">
        <v>24</v>
      </c>
      <c r="N165" s="210" t="s">
        <v>52</v>
      </c>
      <c r="O165" s="43"/>
      <c r="P165" s="211">
        <f>O165*H165</f>
        <v>0</v>
      </c>
      <c r="Q165" s="211">
        <v>0.003</v>
      </c>
      <c r="R165" s="211">
        <f>Q165*H165</f>
        <v>0.100101</v>
      </c>
      <c r="S165" s="211">
        <v>0</v>
      </c>
      <c r="T165" s="212">
        <f>S165*H165</f>
        <v>0</v>
      </c>
      <c r="AR165" s="25" t="s">
        <v>193</v>
      </c>
      <c r="AT165" s="25" t="s">
        <v>172</v>
      </c>
      <c r="AU165" s="25" t="s">
        <v>91</v>
      </c>
      <c r="AY165" s="25" t="s">
        <v>169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25" t="s">
        <v>25</v>
      </c>
      <c r="BK165" s="213">
        <f>ROUND(I165*H165,2)</f>
        <v>0</v>
      </c>
      <c r="BL165" s="25" t="s">
        <v>193</v>
      </c>
      <c r="BM165" s="25" t="s">
        <v>680</v>
      </c>
    </row>
    <row r="166" spans="2:51" s="12" customFormat="1" ht="13.5">
      <c r="B166" s="222"/>
      <c r="C166" s="223"/>
      <c r="D166" s="214" t="s">
        <v>276</v>
      </c>
      <c r="E166" s="224" t="s">
        <v>24</v>
      </c>
      <c r="F166" s="225" t="s">
        <v>677</v>
      </c>
      <c r="G166" s="223"/>
      <c r="H166" s="226">
        <v>13.219</v>
      </c>
      <c r="I166" s="227"/>
      <c r="J166" s="223"/>
      <c r="K166" s="223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276</v>
      </c>
      <c r="AU166" s="232" t="s">
        <v>91</v>
      </c>
      <c r="AV166" s="12" t="s">
        <v>91</v>
      </c>
      <c r="AW166" s="12" t="s">
        <v>44</v>
      </c>
      <c r="AX166" s="12" t="s">
        <v>81</v>
      </c>
      <c r="AY166" s="232" t="s">
        <v>169</v>
      </c>
    </row>
    <row r="167" spans="2:51" s="12" customFormat="1" ht="13.5">
      <c r="B167" s="222"/>
      <c r="C167" s="223"/>
      <c r="D167" s="214" t="s">
        <v>276</v>
      </c>
      <c r="E167" s="224" t="s">
        <v>24</v>
      </c>
      <c r="F167" s="225" t="s">
        <v>681</v>
      </c>
      <c r="G167" s="223"/>
      <c r="H167" s="226">
        <v>6.716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276</v>
      </c>
      <c r="AU167" s="232" t="s">
        <v>91</v>
      </c>
      <c r="AV167" s="12" t="s">
        <v>91</v>
      </c>
      <c r="AW167" s="12" t="s">
        <v>44</v>
      </c>
      <c r="AX167" s="12" t="s">
        <v>81</v>
      </c>
      <c r="AY167" s="232" t="s">
        <v>169</v>
      </c>
    </row>
    <row r="168" spans="2:51" s="12" customFormat="1" ht="13.5">
      <c r="B168" s="222"/>
      <c r="C168" s="223"/>
      <c r="D168" s="214" t="s">
        <v>276</v>
      </c>
      <c r="E168" s="224" t="s">
        <v>24</v>
      </c>
      <c r="F168" s="225" t="s">
        <v>682</v>
      </c>
      <c r="G168" s="223"/>
      <c r="H168" s="226">
        <v>6.716</v>
      </c>
      <c r="I168" s="227"/>
      <c r="J168" s="223"/>
      <c r="K168" s="223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276</v>
      </c>
      <c r="AU168" s="232" t="s">
        <v>91</v>
      </c>
      <c r="AV168" s="12" t="s">
        <v>91</v>
      </c>
      <c r="AW168" s="12" t="s">
        <v>44</v>
      </c>
      <c r="AX168" s="12" t="s">
        <v>81</v>
      </c>
      <c r="AY168" s="232" t="s">
        <v>169</v>
      </c>
    </row>
    <row r="169" spans="2:51" s="12" customFormat="1" ht="13.5">
      <c r="B169" s="222"/>
      <c r="C169" s="223"/>
      <c r="D169" s="214" t="s">
        <v>276</v>
      </c>
      <c r="E169" s="224" t="s">
        <v>24</v>
      </c>
      <c r="F169" s="225" t="s">
        <v>683</v>
      </c>
      <c r="G169" s="223"/>
      <c r="H169" s="226">
        <v>6.716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276</v>
      </c>
      <c r="AU169" s="232" t="s">
        <v>91</v>
      </c>
      <c r="AV169" s="12" t="s">
        <v>91</v>
      </c>
      <c r="AW169" s="12" t="s">
        <v>44</v>
      </c>
      <c r="AX169" s="12" t="s">
        <v>81</v>
      </c>
      <c r="AY169" s="232" t="s">
        <v>169</v>
      </c>
    </row>
    <row r="170" spans="2:51" s="13" customFormat="1" ht="13.5">
      <c r="B170" s="233"/>
      <c r="C170" s="234"/>
      <c r="D170" s="214" t="s">
        <v>276</v>
      </c>
      <c r="E170" s="235" t="s">
        <v>582</v>
      </c>
      <c r="F170" s="236" t="s">
        <v>280</v>
      </c>
      <c r="G170" s="234"/>
      <c r="H170" s="237">
        <v>33.367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276</v>
      </c>
      <c r="AU170" s="243" t="s">
        <v>91</v>
      </c>
      <c r="AV170" s="13" t="s">
        <v>193</v>
      </c>
      <c r="AW170" s="13" t="s">
        <v>44</v>
      </c>
      <c r="AX170" s="13" t="s">
        <v>25</v>
      </c>
      <c r="AY170" s="243" t="s">
        <v>169</v>
      </c>
    </row>
    <row r="171" spans="2:65" s="1" customFormat="1" ht="25.5" customHeight="1">
      <c r="B171" s="42"/>
      <c r="C171" s="202" t="s">
        <v>371</v>
      </c>
      <c r="D171" s="202" t="s">
        <v>172</v>
      </c>
      <c r="E171" s="203" t="s">
        <v>684</v>
      </c>
      <c r="F171" s="204" t="s">
        <v>685</v>
      </c>
      <c r="G171" s="205" t="s">
        <v>196</v>
      </c>
      <c r="H171" s="206">
        <v>27.756</v>
      </c>
      <c r="I171" s="207"/>
      <c r="J171" s="208">
        <f>ROUND(I171*H171,2)</f>
        <v>0</v>
      </c>
      <c r="K171" s="204" t="s">
        <v>183</v>
      </c>
      <c r="L171" s="62"/>
      <c r="M171" s="209" t="s">
        <v>24</v>
      </c>
      <c r="N171" s="210" t="s">
        <v>52</v>
      </c>
      <c r="O171" s="43"/>
      <c r="P171" s="211">
        <f>O171*H171</f>
        <v>0</v>
      </c>
      <c r="Q171" s="211">
        <v>0.0154</v>
      </c>
      <c r="R171" s="211">
        <f>Q171*H171</f>
        <v>0.4274424</v>
      </c>
      <c r="S171" s="211">
        <v>0</v>
      </c>
      <c r="T171" s="212">
        <f>S171*H171</f>
        <v>0</v>
      </c>
      <c r="AR171" s="25" t="s">
        <v>193</v>
      </c>
      <c r="AT171" s="25" t="s">
        <v>172</v>
      </c>
      <c r="AU171" s="25" t="s">
        <v>91</v>
      </c>
      <c r="AY171" s="25" t="s">
        <v>169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25" t="s">
        <v>25</v>
      </c>
      <c r="BK171" s="213">
        <f>ROUND(I171*H171,2)</f>
        <v>0</v>
      </c>
      <c r="BL171" s="25" t="s">
        <v>193</v>
      </c>
      <c r="BM171" s="25" t="s">
        <v>686</v>
      </c>
    </row>
    <row r="172" spans="2:51" s="14" customFormat="1" ht="13.5">
      <c r="B172" s="255"/>
      <c r="C172" s="256"/>
      <c r="D172" s="214" t="s">
        <v>276</v>
      </c>
      <c r="E172" s="257" t="s">
        <v>24</v>
      </c>
      <c r="F172" s="258" t="s">
        <v>687</v>
      </c>
      <c r="G172" s="256"/>
      <c r="H172" s="257" t="s">
        <v>24</v>
      </c>
      <c r="I172" s="259"/>
      <c r="J172" s="256"/>
      <c r="K172" s="256"/>
      <c r="L172" s="260"/>
      <c r="M172" s="261"/>
      <c r="N172" s="262"/>
      <c r="O172" s="262"/>
      <c r="P172" s="262"/>
      <c r="Q172" s="262"/>
      <c r="R172" s="262"/>
      <c r="S172" s="262"/>
      <c r="T172" s="263"/>
      <c r="AT172" s="264" t="s">
        <v>276</v>
      </c>
      <c r="AU172" s="264" t="s">
        <v>91</v>
      </c>
      <c r="AV172" s="14" t="s">
        <v>25</v>
      </c>
      <c r="AW172" s="14" t="s">
        <v>44</v>
      </c>
      <c r="AX172" s="14" t="s">
        <v>81</v>
      </c>
      <c r="AY172" s="264" t="s">
        <v>169</v>
      </c>
    </row>
    <row r="173" spans="2:51" s="12" customFormat="1" ht="13.5">
      <c r="B173" s="222"/>
      <c r="C173" s="223"/>
      <c r="D173" s="214" t="s">
        <v>276</v>
      </c>
      <c r="E173" s="224" t="s">
        <v>24</v>
      </c>
      <c r="F173" s="225" t="s">
        <v>688</v>
      </c>
      <c r="G173" s="223"/>
      <c r="H173" s="226">
        <v>9.252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276</v>
      </c>
      <c r="AU173" s="232" t="s">
        <v>91</v>
      </c>
      <c r="AV173" s="12" t="s">
        <v>91</v>
      </c>
      <c r="AW173" s="12" t="s">
        <v>44</v>
      </c>
      <c r="AX173" s="12" t="s">
        <v>81</v>
      </c>
      <c r="AY173" s="232" t="s">
        <v>169</v>
      </c>
    </row>
    <row r="174" spans="2:51" s="12" customFormat="1" ht="13.5">
      <c r="B174" s="222"/>
      <c r="C174" s="223"/>
      <c r="D174" s="214" t="s">
        <v>276</v>
      </c>
      <c r="E174" s="224" t="s">
        <v>24</v>
      </c>
      <c r="F174" s="225" t="s">
        <v>689</v>
      </c>
      <c r="G174" s="223"/>
      <c r="H174" s="226">
        <v>9.252</v>
      </c>
      <c r="I174" s="227"/>
      <c r="J174" s="223"/>
      <c r="K174" s="223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276</v>
      </c>
      <c r="AU174" s="232" t="s">
        <v>91</v>
      </c>
      <c r="AV174" s="12" t="s">
        <v>91</v>
      </c>
      <c r="AW174" s="12" t="s">
        <v>44</v>
      </c>
      <c r="AX174" s="12" t="s">
        <v>81</v>
      </c>
      <c r="AY174" s="232" t="s">
        <v>169</v>
      </c>
    </row>
    <row r="175" spans="2:51" s="12" customFormat="1" ht="13.5">
      <c r="B175" s="222"/>
      <c r="C175" s="223"/>
      <c r="D175" s="214" t="s">
        <v>276</v>
      </c>
      <c r="E175" s="224" t="s">
        <v>24</v>
      </c>
      <c r="F175" s="225" t="s">
        <v>690</v>
      </c>
      <c r="G175" s="223"/>
      <c r="H175" s="226">
        <v>9.252</v>
      </c>
      <c r="I175" s="227"/>
      <c r="J175" s="223"/>
      <c r="K175" s="223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276</v>
      </c>
      <c r="AU175" s="232" t="s">
        <v>91</v>
      </c>
      <c r="AV175" s="12" t="s">
        <v>91</v>
      </c>
      <c r="AW175" s="12" t="s">
        <v>44</v>
      </c>
      <c r="AX175" s="12" t="s">
        <v>81</v>
      </c>
      <c r="AY175" s="232" t="s">
        <v>169</v>
      </c>
    </row>
    <row r="176" spans="2:51" s="13" customFormat="1" ht="13.5">
      <c r="B176" s="233"/>
      <c r="C176" s="234"/>
      <c r="D176" s="214" t="s">
        <v>276</v>
      </c>
      <c r="E176" s="235" t="s">
        <v>24</v>
      </c>
      <c r="F176" s="236" t="s">
        <v>280</v>
      </c>
      <c r="G176" s="234"/>
      <c r="H176" s="237">
        <v>27.756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276</v>
      </c>
      <c r="AU176" s="243" t="s">
        <v>91</v>
      </c>
      <c r="AV176" s="13" t="s">
        <v>193</v>
      </c>
      <c r="AW176" s="13" t="s">
        <v>44</v>
      </c>
      <c r="AX176" s="13" t="s">
        <v>25</v>
      </c>
      <c r="AY176" s="243" t="s">
        <v>169</v>
      </c>
    </row>
    <row r="177" spans="2:65" s="1" customFormat="1" ht="25.5" customHeight="1">
      <c r="B177" s="42"/>
      <c r="C177" s="202" t="s">
        <v>375</v>
      </c>
      <c r="D177" s="202" t="s">
        <v>172</v>
      </c>
      <c r="E177" s="203" t="s">
        <v>691</v>
      </c>
      <c r="F177" s="204" t="s">
        <v>692</v>
      </c>
      <c r="G177" s="205" t="s">
        <v>196</v>
      </c>
      <c r="H177" s="206">
        <v>27.756</v>
      </c>
      <c r="I177" s="207"/>
      <c r="J177" s="208">
        <f>ROUND(I177*H177,2)</f>
        <v>0</v>
      </c>
      <c r="K177" s="204" t="s">
        <v>183</v>
      </c>
      <c r="L177" s="62"/>
      <c r="M177" s="209" t="s">
        <v>24</v>
      </c>
      <c r="N177" s="210" t="s">
        <v>52</v>
      </c>
      <c r="O177" s="43"/>
      <c r="P177" s="211">
        <f>O177*H177</f>
        <v>0</v>
      </c>
      <c r="Q177" s="211">
        <v>0.0079</v>
      </c>
      <c r="R177" s="211">
        <f>Q177*H177</f>
        <v>0.21927240000000003</v>
      </c>
      <c r="S177" s="211">
        <v>0</v>
      </c>
      <c r="T177" s="212">
        <f>S177*H177</f>
        <v>0</v>
      </c>
      <c r="AR177" s="25" t="s">
        <v>193</v>
      </c>
      <c r="AT177" s="25" t="s">
        <v>172</v>
      </c>
      <c r="AU177" s="25" t="s">
        <v>91</v>
      </c>
      <c r="AY177" s="25" t="s">
        <v>169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25" t="s">
        <v>25</v>
      </c>
      <c r="BK177" s="213">
        <f>ROUND(I177*H177,2)</f>
        <v>0</v>
      </c>
      <c r="BL177" s="25" t="s">
        <v>193</v>
      </c>
      <c r="BM177" s="25" t="s">
        <v>693</v>
      </c>
    </row>
    <row r="178" spans="2:65" s="1" customFormat="1" ht="38.25" customHeight="1">
      <c r="B178" s="42"/>
      <c r="C178" s="202" t="s">
        <v>9</v>
      </c>
      <c r="D178" s="202" t="s">
        <v>172</v>
      </c>
      <c r="E178" s="203" t="s">
        <v>694</v>
      </c>
      <c r="F178" s="204" t="s">
        <v>695</v>
      </c>
      <c r="G178" s="205" t="s">
        <v>196</v>
      </c>
      <c r="H178" s="206">
        <v>185.643</v>
      </c>
      <c r="I178" s="207"/>
      <c r="J178" s="208">
        <f>ROUND(I178*H178,2)</f>
        <v>0</v>
      </c>
      <c r="K178" s="204" t="s">
        <v>183</v>
      </c>
      <c r="L178" s="62"/>
      <c r="M178" s="209" t="s">
        <v>24</v>
      </c>
      <c r="N178" s="210" t="s">
        <v>52</v>
      </c>
      <c r="O178" s="43"/>
      <c r="P178" s="211">
        <f>O178*H178</f>
        <v>0</v>
      </c>
      <c r="Q178" s="211">
        <v>0.01313</v>
      </c>
      <c r="R178" s="211">
        <f>Q178*H178</f>
        <v>2.4374925899999997</v>
      </c>
      <c r="S178" s="211">
        <v>0</v>
      </c>
      <c r="T178" s="212">
        <f>S178*H178</f>
        <v>0</v>
      </c>
      <c r="AR178" s="25" t="s">
        <v>193</v>
      </c>
      <c r="AT178" s="25" t="s">
        <v>172</v>
      </c>
      <c r="AU178" s="25" t="s">
        <v>91</v>
      </c>
      <c r="AY178" s="25" t="s">
        <v>169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25" t="s">
        <v>25</v>
      </c>
      <c r="BK178" s="213">
        <f>ROUND(I178*H178,2)</f>
        <v>0</v>
      </c>
      <c r="BL178" s="25" t="s">
        <v>193</v>
      </c>
      <c r="BM178" s="25" t="s">
        <v>696</v>
      </c>
    </row>
    <row r="179" spans="2:51" s="12" customFormat="1" ht="13.5">
      <c r="B179" s="222"/>
      <c r="C179" s="223"/>
      <c r="D179" s="214" t="s">
        <v>276</v>
      </c>
      <c r="E179" s="224" t="s">
        <v>24</v>
      </c>
      <c r="F179" s="225" t="s">
        <v>697</v>
      </c>
      <c r="G179" s="223"/>
      <c r="H179" s="226">
        <v>53.089</v>
      </c>
      <c r="I179" s="227"/>
      <c r="J179" s="223"/>
      <c r="K179" s="223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276</v>
      </c>
      <c r="AU179" s="232" t="s">
        <v>91</v>
      </c>
      <c r="AV179" s="12" t="s">
        <v>91</v>
      </c>
      <c r="AW179" s="12" t="s">
        <v>44</v>
      </c>
      <c r="AX179" s="12" t="s">
        <v>81</v>
      </c>
      <c r="AY179" s="232" t="s">
        <v>169</v>
      </c>
    </row>
    <row r="180" spans="2:51" s="12" customFormat="1" ht="13.5">
      <c r="B180" s="222"/>
      <c r="C180" s="223"/>
      <c r="D180" s="214" t="s">
        <v>276</v>
      </c>
      <c r="E180" s="224" t="s">
        <v>24</v>
      </c>
      <c r="F180" s="225" t="s">
        <v>698</v>
      </c>
      <c r="G180" s="223"/>
      <c r="H180" s="226">
        <v>60.702</v>
      </c>
      <c r="I180" s="227"/>
      <c r="J180" s="223"/>
      <c r="K180" s="223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276</v>
      </c>
      <c r="AU180" s="232" t="s">
        <v>91</v>
      </c>
      <c r="AV180" s="12" t="s">
        <v>91</v>
      </c>
      <c r="AW180" s="12" t="s">
        <v>44</v>
      </c>
      <c r="AX180" s="12" t="s">
        <v>81</v>
      </c>
      <c r="AY180" s="232" t="s">
        <v>169</v>
      </c>
    </row>
    <row r="181" spans="2:51" s="12" customFormat="1" ht="13.5">
      <c r="B181" s="222"/>
      <c r="C181" s="223"/>
      <c r="D181" s="214" t="s">
        <v>276</v>
      </c>
      <c r="E181" s="224" t="s">
        <v>24</v>
      </c>
      <c r="F181" s="225" t="s">
        <v>699</v>
      </c>
      <c r="G181" s="223"/>
      <c r="H181" s="226">
        <v>10</v>
      </c>
      <c r="I181" s="227"/>
      <c r="J181" s="223"/>
      <c r="K181" s="223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276</v>
      </c>
      <c r="AU181" s="232" t="s">
        <v>91</v>
      </c>
      <c r="AV181" s="12" t="s">
        <v>91</v>
      </c>
      <c r="AW181" s="12" t="s">
        <v>44</v>
      </c>
      <c r="AX181" s="12" t="s">
        <v>81</v>
      </c>
      <c r="AY181" s="232" t="s">
        <v>169</v>
      </c>
    </row>
    <row r="182" spans="2:51" s="12" customFormat="1" ht="13.5">
      <c r="B182" s="222"/>
      <c r="C182" s="223"/>
      <c r="D182" s="214" t="s">
        <v>276</v>
      </c>
      <c r="E182" s="224" t="s">
        <v>24</v>
      </c>
      <c r="F182" s="225" t="s">
        <v>700</v>
      </c>
      <c r="G182" s="223"/>
      <c r="H182" s="226">
        <v>57.752</v>
      </c>
      <c r="I182" s="227"/>
      <c r="J182" s="223"/>
      <c r="K182" s="223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276</v>
      </c>
      <c r="AU182" s="232" t="s">
        <v>91</v>
      </c>
      <c r="AV182" s="12" t="s">
        <v>91</v>
      </c>
      <c r="AW182" s="12" t="s">
        <v>44</v>
      </c>
      <c r="AX182" s="12" t="s">
        <v>81</v>
      </c>
      <c r="AY182" s="232" t="s">
        <v>169</v>
      </c>
    </row>
    <row r="183" spans="2:51" s="12" customFormat="1" ht="13.5">
      <c r="B183" s="222"/>
      <c r="C183" s="223"/>
      <c r="D183" s="214" t="s">
        <v>276</v>
      </c>
      <c r="E183" s="224" t="s">
        <v>24</v>
      </c>
      <c r="F183" s="225" t="s">
        <v>701</v>
      </c>
      <c r="G183" s="223"/>
      <c r="H183" s="226">
        <v>4.1</v>
      </c>
      <c r="I183" s="227"/>
      <c r="J183" s="223"/>
      <c r="K183" s="223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276</v>
      </c>
      <c r="AU183" s="232" t="s">
        <v>91</v>
      </c>
      <c r="AV183" s="12" t="s">
        <v>91</v>
      </c>
      <c r="AW183" s="12" t="s">
        <v>44</v>
      </c>
      <c r="AX183" s="12" t="s">
        <v>81</v>
      </c>
      <c r="AY183" s="232" t="s">
        <v>169</v>
      </c>
    </row>
    <row r="184" spans="2:51" s="13" customFormat="1" ht="13.5">
      <c r="B184" s="233"/>
      <c r="C184" s="234"/>
      <c r="D184" s="214" t="s">
        <v>276</v>
      </c>
      <c r="E184" s="235" t="s">
        <v>568</v>
      </c>
      <c r="F184" s="236" t="s">
        <v>280</v>
      </c>
      <c r="G184" s="234"/>
      <c r="H184" s="237">
        <v>185.643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276</v>
      </c>
      <c r="AU184" s="243" t="s">
        <v>91</v>
      </c>
      <c r="AV184" s="13" t="s">
        <v>193</v>
      </c>
      <c r="AW184" s="13" t="s">
        <v>44</v>
      </c>
      <c r="AX184" s="13" t="s">
        <v>25</v>
      </c>
      <c r="AY184" s="243" t="s">
        <v>169</v>
      </c>
    </row>
    <row r="185" spans="2:65" s="1" customFormat="1" ht="25.5" customHeight="1">
      <c r="B185" s="42"/>
      <c r="C185" s="202" t="s">
        <v>383</v>
      </c>
      <c r="D185" s="202" t="s">
        <v>172</v>
      </c>
      <c r="E185" s="203" t="s">
        <v>702</v>
      </c>
      <c r="F185" s="204" t="s">
        <v>703</v>
      </c>
      <c r="G185" s="205" t="s">
        <v>419</v>
      </c>
      <c r="H185" s="206">
        <v>36</v>
      </c>
      <c r="I185" s="207"/>
      <c r="J185" s="208">
        <f>ROUND(I185*H185,2)</f>
        <v>0</v>
      </c>
      <c r="K185" s="204" t="s">
        <v>183</v>
      </c>
      <c r="L185" s="62"/>
      <c r="M185" s="209" t="s">
        <v>24</v>
      </c>
      <c r="N185" s="210" t="s">
        <v>52</v>
      </c>
      <c r="O185" s="43"/>
      <c r="P185" s="211">
        <f>O185*H185</f>
        <v>0</v>
      </c>
      <c r="Q185" s="211">
        <v>0.0102</v>
      </c>
      <c r="R185" s="211">
        <f>Q185*H185</f>
        <v>0.3672</v>
      </c>
      <c r="S185" s="211">
        <v>0</v>
      </c>
      <c r="T185" s="212">
        <f>S185*H185</f>
        <v>0</v>
      </c>
      <c r="AR185" s="25" t="s">
        <v>193</v>
      </c>
      <c r="AT185" s="25" t="s">
        <v>172</v>
      </c>
      <c r="AU185" s="25" t="s">
        <v>91</v>
      </c>
      <c r="AY185" s="25" t="s">
        <v>169</v>
      </c>
      <c r="BE185" s="213">
        <f>IF(N185="základní",J185,0)</f>
        <v>0</v>
      </c>
      <c r="BF185" s="213">
        <f>IF(N185="snížená",J185,0)</f>
        <v>0</v>
      </c>
      <c r="BG185" s="213">
        <f>IF(N185="zákl. přenesená",J185,0)</f>
        <v>0</v>
      </c>
      <c r="BH185" s="213">
        <f>IF(N185="sníž. přenesená",J185,0)</f>
        <v>0</v>
      </c>
      <c r="BI185" s="213">
        <f>IF(N185="nulová",J185,0)</f>
        <v>0</v>
      </c>
      <c r="BJ185" s="25" t="s">
        <v>25</v>
      </c>
      <c r="BK185" s="213">
        <f>ROUND(I185*H185,2)</f>
        <v>0</v>
      </c>
      <c r="BL185" s="25" t="s">
        <v>193</v>
      </c>
      <c r="BM185" s="25" t="s">
        <v>704</v>
      </c>
    </row>
    <row r="186" spans="2:51" s="12" customFormat="1" ht="13.5">
      <c r="B186" s="222"/>
      <c r="C186" s="223"/>
      <c r="D186" s="214" t="s">
        <v>276</v>
      </c>
      <c r="E186" s="224" t="s">
        <v>24</v>
      </c>
      <c r="F186" s="225" t="s">
        <v>705</v>
      </c>
      <c r="G186" s="223"/>
      <c r="H186" s="226">
        <v>36</v>
      </c>
      <c r="I186" s="227"/>
      <c r="J186" s="223"/>
      <c r="K186" s="223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276</v>
      </c>
      <c r="AU186" s="232" t="s">
        <v>91</v>
      </c>
      <c r="AV186" s="12" t="s">
        <v>91</v>
      </c>
      <c r="AW186" s="12" t="s">
        <v>44</v>
      </c>
      <c r="AX186" s="12" t="s">
        <v>25</v>
      </c>
      <c r="AY186" s="232" t="s">
        <v>169</v>
      </c>
    </row>
    <row r="187" spans="2:65" s="1" customFormat="1" ht="25.5" customHeight="1">
      <c r="B187" s="42"/>
      <c r="C187" s="202" t="s">
        <v>388</v>
      </c>
      <c r="D187" s="202" t="s">
        <v>172</v>
      </c>
      <c r="E187" s="203" t="s">
        <v>706</v>
      </c>
      <c r="F187" s="204" t="s">
        <v>707</v>
      </c>
      <c r="G187" s="205" t="s">
        <v>196</v>
      </c>
      <c r="H187" s="206">
        <v>104.489</v>
      </c>
      <c r="I187" s="207"/>
      <c r="J187" s="208">
        <f>ROUND(I187*H187,2)</f>
        <v>0</v>
      </c>
      <c r="K187" s="204" t="s">
        <v>183</v>
      </c>
      <c r="L187" s="62"/>
      <c r="M187" s="209" t="s">
        <v>24</v>
      </c>
      <c r="N187" s="210" t="s">
        <v>52</v>
      </c>
      <c r="O187" s="43"/>
      <c r="P187" s="211">
        <f>O187*H187</f>
        <v>0</v>
      </c>
      <c r="Q187" s="211">
        <v>0.0157</v>
      </c>
      <c r="R187" s="211">
        <f>Q187*H187</f>
        <v>1.6404773</v>
      </c>
      <c r="S187" s="211">
        <v>0</v>
      </c>
      <c r="T187" s="212">
        <f>S187*H187</f>
        <v>0</v>
      </c>
      <c r="AR187" s="25" t="s">
        <v>193</v>
      </c>
      <c r="AT187" s="25" t="s">
        <v>172</v>
      </c>
      <c r="AU187" s="25" t="s">
        <v>91</v>
      </c>
      <c r="AY187" s="25" t="s">
        <v>169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25" t="s">
        <v>25</v>
      </c>
      <c r="BK187" s="213">
        <f>ROUND(I187*H187,2)</f>
        <v>0</v>
      </c>
      <c r="BL187" s="25" t="s">
        <v>193</v>
      </c>
      <c r="BM187" s="25" t="s">
        <v>708</v>
      </c>
    </row>
    <row r="188" spans="2:51" s="12" customFormat="1" ht="13.5">
      <c r="B188" s="222"/>
      <c r="C188" s="223"/>
      <c r="D188" s="214" t="s">
        <v>276</v>
      </c>
      <c r="E188" s="224" t="s">
        <v>566</v>
      </c>
      <c r="F188" s="225" t="s">
        <v>709</v>
      </c>
      <c r="G188" s="223"/>
      <c r="H188" s="226">
        <v>104.489</v>
      </c>
      <c r="I188" s="227"/>
      <c r="J188" s="223"/>
      <c r="K188" s="223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276</v>
      </c>
      <c r="AU188" s="232" t="s">
        <v>91</v>
      </c>
      <c r="AV188" s="12" t="s">
        <v>91</v>
      </c>
      <c r="AW188" s="12" t="s">
        <v>44</v>
      </c>
      <c r="AX188" s="12" t="s">
        <v>25</v>
      </c>
      <c r="AY188" s="232" t="s">
        <v>169</v>
      </c>
    </row>
    <row r="189" spans="2:65" s="1" customFormat="1" ht="25.5" customHeight="1">
      <c r="B189" s="42"/>
      <c r="C189" s="202" t="s">
        <v>393</v>
      </c>
      <c r="D189" s="202" t="s">
        <v>172</v>
      </c>
      <c r="E189" s="203" t="s">
        <v>710</v>
      </c>
      <c r="F189" s="204" t="s">
        <v>711</v>
      </c>
      <c r="G189" s="205" t="s">
        <v>196</v>
      </c>
      <c r="H189" s="206">
        <v>215.486</v>
      </c>
      <c r="I189" s="207"/>
      <c r="J189" s="208">
        <f>ROUND(I189*H189,2)</f>
        <v>0</v>
      </c>
      <c r="K189" s="204" t="s">
        <v>183</v>
      </c>
      <c r="L189" s="62"/>
      <c r="M189" s="209" t="s">
        <v>24</v>
      </c>
      <c r="N189" s="210" t="s">
        <v>52</v>
      </c>
      <c r="O189" s="43"/>
      <c r="P189" s="211">
        <f>O189*H189</f>
        <v>0</v>
      </c>
      <c r="Q189" s="211">
        <v>0.0425</v>
      </c>
      <c r="R189" s="211">
        <f>Q189*H189</f>
        <v>9.158155</v>
      </c>
      <c r="S189" s="211">
        <v>0</v>
      </c>
      <c r="T189" s="212">
        <f>S189*H189</f>
        <v>0</v>
      </c>
      <c r="AR189" s="25" t="s">
        <v>193</v>
      </c>
      <c r="AT189" s="25" t="s">
        <v>172</v>
      </c>
      <c r="AU189" s="25" t="s">
        <v>91</v>
      </c>
      <c r="AY189" s="25" t="s">
        <v>169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25" t="s">
        <v>25</v>
      </c>
      <c r="BK189" s="213">
        <f>ROUND(I189*H189,2)</f>
        <v>0</v>
      </c>
      <c r="BL189" s="25" t="s">
        <v>193</v>
      </c>
      <c r="BM189" s="25" t="s">
        <v>712</v>
      </c>
    </row>
    <row r="190" spans="2:51" s="12" customFormat="1" ht="13.5">
      <c r="B190" s="222"/>
      <c r="C190" s="223"/>
      <c r="D190" s="214" t="s">
        <v>276</v>
      </c>
      <c r="E190" s="224" t="s">
        <v>570</v>
      </c>
      <c r="F190" s="225" t="s">
        <v>713</v>
      </c>
      <c r="G190" s="223"/>
      <c r="H190" s="226">
        <v>215.486</v>
      </c>
      <c r="I190" s="227"/>
      <c r="J190" s="223"/>
      <c r="K190" s="223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276</v>
      </c>
      <c r="AU190" s="232" t="s">
        <v>91</v>
      </c>
      <c r="AV190" s="12" t="s">
        <v>91</v>
      </c>
      <c r="AW190" s="12" t="s">
        <v>44</v>
      </c>
      <c r="AX190" s="12" t="s">
        <v>25</v>
      </c>
      <c r="AY190" s="232" t="s">
        <v>169</v>
      </c>
    </row>
    <row r="191" spans="2:65" s="1" customFormat="1" ht="25.5" customHeight="1">
      <c r="B191" s="42"/>
      <c r="C191" s="202" t="s">
        <v>398</v>
      </c>
      <c r="D191" s="202" t="s">
        <v>172</v>
      </c>
      <c r="E191" s="203" t="s">
        <v>714</v>
      </c>
      <c r="F191" s="204" t="s">
        <v>715</v>
      </c>
      <c r="G191" s="205" t="s">
        <v>196</v>
      </c>
      <c r="H191" s="206">
        <v>215.486</v>
      </c>
      <c r="I191" s="207"/>
      <c r="J191" s="208">
        <f>ROUND(I191*H191,2)</f>
        <v>0</v>
      </c>
      <c r="K191" s="204" t="s">
        <v>183</v>
      </c>
      <c r="L191" s="62"/>
      <c r="M191" s="209" t="s">
        <v>24</v>
      </c>
      <c r="N191" s="210" t="s">
        <v>52</v>
      </c>
      <c r="O191" s="43"/>
      <c r="P191" s="211">
        <f>O191*H191</f>
        <v>0</v>
      </c>
      <c r="Q191" s="211">
        <v>0.016</v>
      </c>
      <c r="R191" s="211">
        <f>Q191*H191</f>
        <v>3.4477759999999997</v>
      </c>
      <c r="S191" s="211">
        <v>0</v>
      </c>
      <c r="T191" s="212">
        <f>S191*H191</f>
        <v>0</v>
      </c>
      <c r="AR191" s="25" t="s">
        <v>193</v>
      </c>
      <c r="AT191" s="25" t="s">
        <v>172</v>
      </c>
      <c r="AU191" s="25" t="s">
        <v>91</v>
      </c>
      <c r="AY191" s="25" t="s">
        <v>169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25" t="s">
        <v>25</v>
      </c>
      <c r="BK191" s="213">
        <f>ROUND(I191*H191,2)</f>
        <v>0</v>
      </c>
      <c r="BL191" s="25" t="s">
        <v>193</v>
      </c>
      <c r="BM191" s="25" t="s">
        <v>716</v>
      </c>
    </row>
    <row r="192" spans="2:51" s="12" customFormat="1" ht="13.5">
      <c r="B192" s="222"/>
      <c r="C192" s="223"/>
      <c r="D192" s="214" t="s">
        <v>276</v>
      </c>
      <c r="E192" s="224" t="s">
        <v>24</v>
      </c>
      <c r="F192" s="225" t="s">
        <v>570</v>
      </c>
      <c r="G192" s="223"/>
      <c r="H192" s="226">
        <v>215.486</v>
      </c>
      <c r="I192" s="227"/>
      <c r="J192" s="223"/>
      <c r="K192" s="223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276</v>
      </c>
      <c r="AU192" s="232" t="s">
        <v>91</v>
      </c>
      <c r="AV192" s="12" t="s">
        <v>91</v>
      </c>
      <c r="AW192" s="12" t="s">
        <v>44</v>
      </c>
      <c r="AX192" s="12" t="s">
        <v>25</v>
      </c>
      <c r="AY192" s="232" t="s">
        <v>169</v>
      </c>
    </row>
    <row r="193" spans="2:65" s="1" customFormat="1" ht="25.5" customHeight="1">
      <c r="B193" s="42"/>
      <c r="C193" s="202" t="s">
        <v>406</v>
      </c>
      <c r="D193" s="202" t="s">
        <v>172</v>
      </c>
      <c r="E193" s="203" t="s">
        <v>717</v>
      </c>
      <c r="F193" s="204" t="s">
        <v>718</v>
      </c>
      <c r="G193" s="205" t="s">
        <v>196</v>
      </c>
      <c r="H193" s="206">
        <v>215.486</v>
      </c>
      <c r="I193" s="207"/>
      <c r="J193" s="208">
        <f>ROUND(I193*H193,2)</f>
        <v>0</v>
      </c>
      <c r="K193" s="204" t="s">
        <v>183</v>
      </c>
      <c r="L193" s="62"/>
      <c r="M193" s="209" t="s">
        <v>24</v>
      </c>
      <c r="N193" s="210" t="s">
        <v>52</v>
      </c>
      <c r="O193" s="43"/>
      <c r="P193" s="211">
        <f>O193*H193</f>
        <v>0</v>
      </c>
      <c r="Q193" s="211">
        <v>0.0155</v>
      </c>
      <c r="R193" s="211">
        <f>Q193*H193</f>
        <v>3.340033</v>
      </c>
      <c r="S193" s="211">
        <v>0</v>
      </c>
      <c r="T193" s="212">
        <f>S193*H193</f>
        <v>0</v>
      </c>
      <c r="AR193" s="25" t="s">
        <v>193</v>
      </c>
      <c r="AT193" s="25" t="s">
        <v>172</v>
      </c>
      <c r="AU193" s="25" t="s">
        <v>91</v>
      </c>
      <c r="AY193" s="25" t="s">
        <v>169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25" t="s">
        <v>25</v>
      </c>
      <c r="BK193" s="213">
        <f>ROUND(I193*H193,2)</f>
        <v>0</v>
      </c>
      <c r="BL193" s="25" t="s">
        <v>193</v>
      </c>
      <c r="BM193" s="25" t="s">
        <v>719</v>
      </c>
    </row>
    <row r="194" spans="2:51" s="12" customFormat="1" ht="13.5">
      <c r="B194" s="222"/>
      <c r="C194" s="223"/>
      <c r="D194" s="214" t="s">
        <v>276</v>
      </c>
      <c r="E194" s="224" t="s">
        <v>24</v>
      </c>
      <c r="F194" s="225" t="s">
        <v>570</v>
      </c>
      <c r="G194" s="223"/>
      <c r="H194" s="226">
        <v>215.486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276</v>
      </c>
      <c r="AU194" s="232" t="s">
        <v>91</v>
      </c>
      <c r="AV194" s="12" t="s">
        <v>91</v>
      </c>
      <c r="AW194" s="12" t="s">
        <v>44</v>
      </c>
      <c r="AX194" s="12" t="s">
        <v>25</v>
      </c>
      <c r="AY194" s="232" t="s">
        <v>169</v>
      </c>
    </row>
    <row r="195" spans="2:65" s="1" customFormat="1" ht="25.5" customHeight="1">
      <c r="B195" s="42"/>
      <c r="C195" s="202" t="s">
        <v>411</v>
      </c>
      <c r="D195" s="202" t="s">
        <v>172</v>
      </c>
      <c r="E195" s="203" t="s">
        <v>720</v>
      </c>
      <c r="F195" s="204" t="s">
        <v>721</v>
      </c>
      <c r="G195" s="205" t="s">
        <v>196</v>
      </c>
      <c r="H195" s="206">
        <v>87.32</v>
      </c>
      <c r="I195" s="207"/>
      <c r="J195" s="208">
        <f>ROUND(I195*H195,2)</f>
        <v>0</v>
      </c>
      <c r="K195" s="204" t="s">
        <v>183</v>
      </c>
      <c r="L195" s="62"/>
      <c r="M195" s="209" t="s">
        <v>24</v>
      </c>
      <c r="N195" s="210" t="s">
        <v>52</v>
      </c>
      <c r="O195" s="43"/>
      <c r="P195" s="211">
        <f>O195*H195</f>
        <v>0</v>
      </c>
      <c r="Q195" s="211">
        <v>0.00498</v>
      </c>
      <c r="R195" s="211">
        <f>Q195*H195</f>
        <v>0.43485359999999995</v>
      </c>
      <c r="S195" s="211">
        <v>0</v>
      </c>
      <c r="T195" s="212">
        <f>S195*H195</f>
        <v>0</v>
      </c>
      <c r="AR195" s="25" t="s">
        <v>193</v>
      </c>
      <c r="AT195" s="25" t="s">
        <v>172</v>
      </c>
      <c r="AU195" s="25" t="s">
        <v>91</v>
      </c>
      <c r="AY195" s="25" t="s">
        <v>169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25" t="s">
        <v>25</v>
      </c>
      <c r="BK195" s="213">
        <f>ROUND(I195*H195,2)</f>
        <v>0</v>
      </c>
      <c r="BL195" s="25" t="s">
        <v>193</v>
      </c>
      <c r="BM195" s="25" t="s">
        <v>722</v>
      </c>
    </row>
    <row r="196" spans="2:51" s="12" customFormat="1" ht="13.5">
      <c r="B196" s="222"/>
      <c r="C196" s="223"/>
      <c r="D196" s="214" t="s">
        <v>276</v>
      </c>
      <c r="E196" s="224" t="s">
        <v>24</v>
      </c>
      <c r="F196" s="225" t="s">
        <v>723</v>
      </c>
      <c r="G196" s="223"/>
      <c r="H196" s="226">
        <v>33.04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276</v>
      </c>
      <c r="AU196" s="232" t="s">
        <v>91</v>
      </c>
      <c r="AV196" s="12" t="s">
        <v>91</v>
      </c>
      <c r="AW196" s="12" t="s">
        <v>44</v>
      </c>
      <c r="AX196" s="12" t="s">
        <v>81</v>
      </c>
      <c r="AY196" s="232" t="s">
        <v>169</v>
      </c>
    </row>
    <row r="197" spans="2:51" s="12" customFormat="1" ht="13.5">
      <c r="B197" s="222"/>
      <c r="C197" s="223"/>
      <c r="D197" s="214" t="s">
        <v>276</v>
      </c>
      <c r="E197" s="224" t="s">
        <v>24</v>
      </c>
      <c r="F197" s="225" t="s">
        <v>724</v>
      </c>
      <c r="G197" s="223"/>
      <c r="H197" s="226">
        <v>42.48</v>
      </c>
      <c r="I197" s="227"/>
      <c r="J197" s="223"/>
      <c r="K197" s="223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276</v>
      </c>
      <c r="AU197" s="232" t="s">
        <v>91</v>
      </c>
      <c r="AV197" s="12" t="s">
        <v>91</v>
      </c>
      <c r="AW197" s="12" t="s">
        <v>44</v>
      </c>
      <c r="AX197" s="12" t="s">
        <v>81</v>
      </c>
      <c r="AY197" s="232" t="s">
        <v>169</v>
      </c>
    </row>
    <row r="198" spans="2:51" s="12" customFormat="1" ht="13.5">
      <c r="B198" s="222"/>
      <c r="C198" s="223"/>
      <c r="D198" s="214" t="s">
        <v>276</v>
      </c>
      <c r="E198" s="224" t="s">
        <v>24</v>
      </c>
      <c r="F198" s="225" t="s">
        <v>725</v>
      </c>
      <c r="G198" s="223"/>
      <c r="H198" s="226">
        <v>11.8</v>
      </c>
      <c r="I198" s="227"/>
      <c r="J198" s="223"/>
      <c r="K198" s="223"/>
      <c r="L198" s="228"/>
      <c r="M198" s="229"/>
      <c r="N198" s="230"/>
      <c r="O198" s="230"/>
      <c r="P198" s="230"/>
      <c r="Q198" s="230"/>
      <c r="R198" s="230"/>
      <c r="S198" s="230"/>
      <c r="T198" s="231"/>
      <c r="AT198" s="232" t="s">
        <v>276</v>
      </c>
      <c r="AU198" s="232" t="s">
        <v>91</v>
      </c>
      <c r="AV198" s="12" t="s">
        <v>91</v>
      </c>
      <c r="AW198" s="12" t="s">
        <v>44</v>
      </c>
      <c r="AX198" s="12" t="s">
        <v>81</v>
      </c>
      <c r="AY198" s="232" t="s">
        <v>169</v>
      </c>
    </row>
    <row r="199" spans="2:51" s="13" customFormat="1" ht="13.5">
      <c r="B199" s="233"/>
      <c r="C199" s="234"/>
      <c r="D199" s="214" t="s">
        <v>276</v>
      </c>
      <c r="E199" s="235" t="s">
        <v>572</v>
      </c>
      <c r="F199" s="236" t="s">
        <v>280</v>
      </c>
      <c r="G199" s="234"/>
      <c r="H199" s="237">
        <v>87.32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276</v>
      </c>
      <c r="AU199" s="243" t="s">
        <v>91</v>
      </c>
      <c r="AV199" s="13" t="s">
        <v>193</v>
      </c>
      <c r="AW199" s="13" t="s">
        <v>44</v>
      </c>
      <c r="AX199" s="13" t="s">
        <v>25</v>
      </c>
      <c r="AY199" s="243" t="s">
        <v>169</v>
      </c>
    </row>
    <row r="200" spans="2:65" s="1" customFormat="1" ht="25.5" customHeight="1">
      <c r="B200" s="42"/>
      <c r="C200" s="202" t="s">
        <v>416</v>
      </c>
      <c r="D200" s="202" t="s">
        <v>172</v>
      </c>
      <c r="E200" s="203" t="s">
        <v>726</v>
      </c>
      <c r="F200" s="204" t="s">
        <v>727</v>
      </c>
      <c r="G200" s="205" t="s">
        <v>196</v>
      </c>
      <c r="H200" s="206">
        <v>87.32</v>
      </c>
      <c r="I200" s="207"/>
      <c r="J200" s="208">
        <f>ROUND(I200*H200,2)</f>
        <v>0</v>
      </c>
      <c r="K200" s="204" t="s">
        <v>183</v>
      </c>
      <c r="L200" s="62"/>
      <c r="M200" s="209" t="s">
        <v>24</v>
      </c>
      <c r="N200" s="210" t="s">
        <v>52</v>
      </c>
      <c r="O200" s="43"/>
      <c r="P200" s="211">
        <f>O200*H200</f>
        <v>0</v>
      </c>
      <c r="Q200" s="211">
        <v>0.003</v>
      </c>
      <c r="R200" s="211">
        <f>Q200*H200</f>
        <v>0.26195999999999997</v>
      </c>
      <c r="S200" s="211">
        <v>0</v>
      </c>
      <c r="T200" s="212">
        <f>S200*H200</f>
        <v>0</v>
      </c>
      <c r="AR200" s="25" t="s">
        <v>193</v>
      </c>
      <c r="AT200" s="25" t="s">
        <v>172</v>
      </c>
      <c r="AU200" s="25" t="s">
        <v>91</v>
      </c>
      <c r="AY200" s="25" t="s">
        <v>169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25" t="s">
        <v>25</v>
      </c>
      <c r="BK200" s="213">
        <f>ROUND(I200*H200,2)</f>
        <v>0</v>
      </c>
      <c r="BL200" s="25" t="s">
        <v>193</v>
      </c>
      <c r="BM200" s="25" t="s">
        <v>728</v>
      </c>
    </row>
    <row r="201" spans="2:51" s="12" customFormat="1" ht="13.5">
      <c r="B201" s="222"/>
      <c r="C201" s="223"/>
      <c r="D201" s="214" t="s">
        <v>276</v>
      </c>
      <c r="E201" s="224" t="s">
        <v>24</v>
      </c>
      <c r="F201" s="225" t="s">
        <v>723</v>
      </c>
      <c r="G201" s="223"/>
      <c r="H201" s="226">
        <v>33.04</v>
      </c>
      <c r="I201" s="227"/>
      <c r="J201" s="223"/>
      <c r="K201" s="223"/>
      <c r="L201" s="228"/>
      <c r="M201" s="229"/>
      <c r="N201" s="230"/>
      <c r="O201" s="230"/>
      <c r="P201" s="230"/>
      <c r="Q201" s="230"/>
      <c r="R201" s="230"/>
      <c r="S201" s="230"/>
      <c r="T201" s="231"/>
      <c r="AT201" s="232" t="s">
        <v>276</v>
      </c>
      <c r="AU201" s="232" t="s">
        <v>91</v>
      </c>
      <c r="AV201" s="12" t="s">
        <v>91</v>
      </c>
      <c r="AW201" s="12" t="s">
        <v>44</v>
      </c>
      <c r="AX201" s="12" t="s">
        <v>81</v>
      </c>
      <c r="AY201" s="232" t="s">
        <v>169</v>
      </c>
    </row>
    <row r="202" spans="2:51" s="12" customFormat="1" ht="13.5">
      <c r="B202" s="222"/>
      <c r="C202" s="223"/>
      <c r="D202" s="214" t="s">
        <v>276</v>
      </c>
      <c r="E202" s="224" t="s">
        <v>24</v>
      </c>
      <c r="F202" s="225" t="s">
        <v>724</v>
      </c>
      <c r="G202" s="223"/>
      <c r="H202" s="226">
        <v>42.48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276</v>
      </c>
      <c r="AU202" s="232" t="s">
        <v>91</v>
      </c>
      <c r="AV202" s="12" t="s">
        <v>91</v>
      </c>
      <c r="AW202" s="12" t="s">
        <v>44</v>
      </c>
      <c r="AX202" s="12" t="s">
        <v>81</v>
      </c>
      <c r="AY202" s="232" t="s">
        <v>169</v>
      </c>
    </row>
    <row r="203" spans="2:51" s="12" customFormat="1" ht="13.5">
      <c r="B203" s="222"/>
      <c r="C203" s="223"/>
      <c r="D203" s="214" t="s">
        <v>276</v>
      </c>
      <c r="E203" s="224" t="s">
        <v>24</v>
      </c>
      <c r="F203" s="225" t="s">
        <v>725</v>
      </c>
      <c r="G203" s="223"/>
      <c r="H203" s="226">
        <v>11.8</v>
      </c>
      <c r="I203" s="227"/>
      <c r="J203" s="223"/>
      <c r="K203" s="223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276</v>
      </c>
      <c r="AU203" s="232" t="s">
        <v>91</v>
      </c>
      <c r="AV203" s="12" t="s">
        <v>91</v>
      </c>
      <c r="AW203" s="12" t="s">
        <v>44</v>
      </c>
      <c r="AX203" s="12" t="s">
        <v>81</v>
      </c>
      <c r="AY203" s="232" t="s">
        <v>169</v>
      </c>
    </row>
    <row r="204" spans="2:51" s="13" customFormat="1" ht="13.5">
      <c r="B204" s="233"/>
      <c r="C204" s="234"/>
      <c r="D204" s="214" t="s">
        <v>276</v>
      </c>
      <c r="E204" s="235" t="s">
        <v>24</v>
      </c>
      <c r="F204" s="236" t="s">
        <v>280</v>
      </c>
      <c r="G204" s="234"/>
      <c r="H204" s="237">
        <v>87.32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276</v>
      </c>
      <c r="AU204" s="243" t="s">
        <v>91</v>
      </c>
      <c r="AV204" s="13" t="s">
        <v>193</v>
      </c>
      <c r="AW204" s="13" t="s">
        <v>44</v>
      </c>
      <c r="AX204" s="13" t="s">
        <v>25</v>
      </c>
      <c r="AY204" s="243" t="s">
        <v>169</v>
      </c>
    </row>
    <row r="205" spans="2:65" s="1" customFormat="1" ht="16.5" customHeight="1">
      <c r="B205" s="42"/>
      <c r="C205" s="202" t="s">
        <v>421</v>
      </c>
      <c r="D205" s="202" t="s">
        <v>172</v>
      </c>
      <c r="E205" s="203" t="s">
        <v>729</v>
      </c>
      <c r="F205" s="204" t="s">
        <v>730</v>
      </c>
      <c r="G205" s="205" t="s">
        <v>219</v>
      </c>
      <c r="H205" s="206">
        <v>113</v>
      </c>
      <c r="I205" s="207"/>
      <c r="J205" s="208">
        <f>ROUND(I205*H205,2)</f>
        <v>0</v>
      </c>
      <c r="K205" s="204" t="s">
        <v>183</v>
      </c>
      <c r="L205" s="62"/>
      <c r="M205" s="209" t="s">
        <v>24</v>
      </c>
      <c r="N205" s="210" t="s">
        <v>52</v>
      </c>
      <c r="O205" s="43"/>
      <c r="P205" s="211">
        <f>O205*H205</f>
        <v>0</v>
      </c>
      <c r="Q205" s="211">
        <v>0.0015</v>
      </c>
      <c r="R205" s="211">
        <f>Q205*H205</f>
        <v>0.1695</v>
      </c>
      <c r="S205" s="211">
        <v>0</v>
      </c>
      <c r="T205" s="212">
        <f>S205*H205</f>
        <v>0</v>
      </c>
      <c r="AR205" s="25" t="s">
        <v>193</v>
      </c>
      <c r="AT205" s="25" t="s">
        <v>172</v>
      </c>
      <c r="AU205" s="25" t="s">
        <v>91</v>
      </c>
      <c r="AY205" s="25" t="s">
        <v>169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25" t="s">
        <v>25</v>
      </c>
      <c r="BK205" s="213">
        <f>ROUND(I205*H205,2)</f>
        <v>0</v>
      </c>
      <c r="BL205" s="25" t="s">
        <v>193</v>
      </c>
      <c r="BM205" s="25" t="s">
        <v>731</v>
      </c>
    </row>
    <row r="206" spans="2:51" s="12" customFormat="1" ht="13.5">
      <c r="B206" s="222"/>
      <c r="C206" s="223"/>
      <c r="D206" s="214" t="s">
        <v>276</v>
      </c>
      <c r="E206" s="224" t="s">
        <v>24</v>
      </c>
      <c r="F206" s="225" t="s">
        <v>732</v>
      </c>
      <c r="G206" s="223"/>
      <c r="H206" s="226">
        <v>18.5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276</v>
      </c>
      <c r="AU206" s="232" t="s">
        <v>91</v>
      </c>
      <c r="AV206" s="12" t="s">
        <v>91</v>
      </c>
      <c r="AW206" s="12" t="s">
        <v>44</v>
      </c>
      <c r="AX206" s="12" t="s">
        <v>81</v>
      </c>
      <c r="AY206" s="232" t="s">
        <v>169</v>
      </c>
    </row>
    <row r="207" spans="2:51" s="12" customFormat="1" ht="13.5">
      <c r="B207" s="222"/>
      <c r="C207" s="223"/>
      <c r="D207" s="214" t="s">
        <v>276</v>
      </c>
      <c r="E207" s="224" t="s">
        <v>24</v>
      </c>
      <c r="F207" s="225" t="s">
        <v>733</v>
      </c>
      <c r="G207" s="223"/>
      <c r="H207" s="226">
        <v>70.7</v>
      </c>
      <c r="I207" s="227"/>
      <c r="J207" s="223"/>
      <c r="K207" s="223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276</v>
      </c>
      <c r="AU207" s="232" t="s">
        <v>91</v>
      </c>
      <c r="AV207" s="12" t="s">
        <v>91</v>
      </c>
      <c r="AW207" s="12" t="s">
        <v>44</v>
      </c>
      <c r="AX207" s="12" t="s">
        <v>81</v>
      </c>
      <c r="AY207" s="232" t="s">
        <v>169</v>
      </c>
    </row>
    <row r="208" spans="2:51" s="12" customFormat="1" ht="13.5">
      <c r="B208" s="222"/>
      <c r="C208" s="223"/>
      <c r="D208" s="214" t="s">
        <v>276</v>
      </c>
      <c r="E208" s="224" t="s">
        <v>24</v>
      </c>
      <c r="F208" s="225" t="s">
        <v>734</v>
      </c>
      <c r="G208" s="223"/>
      <c r="H208" s="226">
        <v>23.8</v>
      </c>
      <c r="I208" s="227"/>
      <c r="J208" s="223"/>
      <c r="K208" s="223"/>
      <c r="L208" s="228"/>
      <c r="M208" s="229"/>
      <c r="N208" s="230"/>
      <c r="O208" s="230"/>
      <c r="P208" s="230"/>
      <c r="Q208" s="230"/>
      <c r="R208" s="230"/>
      <c r="S208" s="230"/>
      <c r="T208" s="231"/>
      <c r="AT208" s="232" t="s">
        <v>276</v>
      </c>
      <c r="AU208" s="232" t="s">
        <v>91</v>
      </c>
      <c r="AV208" s="12" t="s">
        <v>91</v>
      </c>
      <c r="AW208" s="12" t="s">
        <v>44</v>
      </c>
      <c r="AX208" s="12" t="s">
        <v>81</v>
      </c>
      <c r="AY208" s="232" t="s">
        <v>169</v>
      </c>
    </row>
    <row r="209" spans="2:51" s="13" customFormat="1" ht="13.5">
      <c r="B209" s="233"/>
      <c r="C209" s="234"/>
      <c r="D209" s="214" t="s">
        <v>276</v>
      </c>
      <c r="E209" s="235" t="s">
        <v>24</v>
      </c>
      <c r="F209" s="236" t="s">
        <v>280</v>
      </c>
      <c r="G209" s="234"/>
      <c r="H209" s="237">
        <v>113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276</v>
      </c>
      <c r="AU209" s="243" t="s">
        <v>91</v>
      </c>
      <c r="AV209" s="13" t="s">
        <v>193</v>
      </c>
      <c r="AW209" s="13" t="s">
        <v>44</v>
      </c>
      <c r="AX209" s="13" t="s">
        <v>25</v>
      </c>
      <c r="AY209" s="243" t="s">
        <v>169</v>
      </c>
    </row>
    <row r="210" spans="2:65" s="1" customFormat="1" ht="25.5" customHeight="1">
      <c r="B210" s="42"/>
      <c r="C210" s="202" t="s">
        <v>428</v>
      </c>
      <c r="D210" s="202" t="s">
        <v>172</v>
      </c>
      <c r="E210" s="203" t="s">
        <v>735</v>
      </c>
      <c r="F210" s="204" t="s">
        <v>736</v>
      </c>
      <c r="G210" s="205" t="s">
        <v>219</v>
      </c>
      <c r="H210" s="206">
        <v>32.45</v>
      </c>
      <c r="I210" s="207"/>
      <c r="J210" s="208">
        <f>ROUND(I210*H210,2)</f>
        <v>0</v>
      </c>
      <c r="K210" s="204" t="s">
        <v>183</v>
      </c>
      <c r="L210" s="62"/>
      <c r="M210" s="209" t="s">
        <v>24</v>
      </c>
      <c r="N210" s="210" t="s">
        <v>52</v>
      </c>
      <c r="O210" s="43"/>
      <c r="P210" s="211">
        <f>O210*H210</f>
        <v>0</v>
      </c>
      <c r="Q210" s="211">
        <v>0</v>
      </c>
      <c r="R210" s="211">
        <f>Q210*H210</f>
        <v>0</v>
      </c>
      <c r="S210" s="211">
        <v>0</v>
      </c>
      <c r="T210" s="212">
        <f>S210*H210</f>
        <v>0</v>
      </c>
      <c r="AR210" s="25" t="s">
        <v>193</v>
      </c>
      <c r="AT210" s="25" t="s">
        <v>172</v>
      </c>
      <c r="AU210" s="25" t="s">
        <v>91</v>
      </c>
      <c r="AY210" s="25" t="s">
        <v>169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25" t="s">
        <v>25</v>
      </c>
      <c r="BK210" s="213">
        <f>ROUND(I210*H210,2)</f>
        <v>0</v>
      </c>
      <c r="BL210" s="25" t="s">
        <v>193</v>
      </c>
      <c r="BM210" s="25" t="s">
        <v>737</v>
      </c>
    </row>
    <row r="211" spans="2:51" s="12" customFormat="1" ht="13.5">
      <c r="B211" s="222"/>
      <c r="C211" s="223"/>
      <c r="D211" s="214" t="s">
        <v>276</v>
      </c>
      <c r="E211" s="224" t="s">
        <v>24</v>
      </c>
      <c r="F211" s="225" t="s">
        <v>738</v>
      </c>
      <c r="G211" s="223"/>
      <c r="H211" s="226">
        <v>11.8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276</v>
      </c>
      <c r="AU211" s="232" t="s">
        <v>91</v>
      </c>
      <c r="AV211" s="12" t="s">
        <v>91</v>
      </c>
      <c r="AW211" s="12" t="s">
        <v>44</v>
      </c>
      <c r="AX211" s="12" t="s">
        <v>81</v>
      </c>
      <c r="AY211" s="232" t="s">
        <v>169</v>
      </c>
    </row>
    <row r="212" spans="2:51" s="12" customFormat="1" ht="13.5">
      <c r="B212" s="222"/>
      <c r="C212" s="223"/>
      <c r="D212" s="214" t="s">
        <v>276</v>
      </c>
      <c r="E212" s="224" t="s">
        <v>24</v>
      </c>
      <c r="F212" s="225" t="s">
        <v>739</v>
      </c>
      <c r="G212" s="223"/>
      <c r="H212" s="226">
        <v>5.9</v>
      </c>
      <c r="I212" s="227"/>
      <c r="J212" s="223"/>
      <c r="K212" s="223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276</v>
      </c>
      <c r="AU212" s="232" t="s">
        <v>91</v>
      </c>
      <c r="AV212" s="12" t="s">
        <v>91</v>
      </c>
      <c r="AW212" s="12" t="s">
        <v>44</v>
      </c>
      <c r="AX212" s="12" t="s">
        <v>81</v>
      </c>
      <c r="AY212" s="232" t="s">
        <v>169</v>
      </c>
    </row>
    <row r="213" spans="2:51" s="12" customFormat="1" ht="13.5">
      <c r="B213" s="222"/>
      <c r="C213" s="223"/>
      <c r="D213" s="214" t="s">
        <v>276</v>
      </c>
      <c r="E213" s="224" t="s">
        <v>24</v>
      </c>
      <c r="F213" s="225" t="s">
        <v>740</v>
      </c>
      <c r="G213" s="223"/>
      <c r="H213" s="226">
        <v>14.75</v>
      </c>
      <c r="I213" s="227"/>
      <c r="J213" s="223"/>
      <c r="K213" s="223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276</v>
      </c>
      <c r="AU213" s="232" t="s">
        <v>91</v>
      </c>
      <c r="AV213" s="12" t="s">
        <v>91</v>
      </c>
      <c r="AW213" s="12" t="s">
        <v>44</v>
      </c>
      <c r="AX213" s="12" t="s">
        <v>81</v>
      </c>
      <c r="AY213" s="232" t="s">
        <v>169</v>
      </c>
    </row>
    <row r="214" spans="2:51" s="13" customFormat="1" ht="13.5">
      <c r="B214" s="233"/>
      <c r="C214" s="234"/>
      <c r="D214" s="214" t="s">
        <v>276</v>
      </c>
      <c r="E214" s="235" t="s">
        <v>24</v>
      </c>
      <c r="F214" s="236" t="s">
        <v>280</v>
      </c>
      <c r="G214" s="234"/>
      <c r="H214" s="237">
        <v>32.45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AT214" s="243" t="s">
        <v>276</v>
      </c>
      <c r="AU214" s="243" t="s">
        <v>91</v>
      </c>
      <c r="AV214" s="13" t="s">
        <v>193</v>
      </c>
      <c r="AW214" s="13" t="s">
        <v>44</v>
      </c>
      <c r="AX214" s="13" t="s">
        <v>25</v>
      </c>
      <c r="AY214" s="243" t="s">
        <v>169</v>
      </c>
    </row>
    <row r="215" spans="2:65" s="1" customFormat="1" ht="16.5" customHeight="1">
      <c r="B215" s="42"/>
      <c r="C215" s="245" t="s">
        <v>433</v>
      </c>
      <c r="D215" s="245" t="s">
        <v>620</v>
      </c>
      <c r="E215" s="246" t="s">
        <v>741</v>
      </c>
      <c r="F215" s="247" t="s">
        <v>742</v>
      </c>
      <c r="G215" s="248" t="s">
        <v>219</v>
      </c>
      <c r="H215" s="249">
        <v>34.073</v>
      </c>
      <c r="I215" s="250"/>
      <c r="J215" s="251">
        <f>ROUND(I215*H215,2)</f>
        <v>0</v>
      </c>
      <c r="K215" s="247" t="s">
        <v>183</v>
      </c>
      <c r="L215" s="252"/>
      <c r="M215" s="253" t="s">
        <v>24</v>
      </c>
      <c r="N215" s="254" t="s">
        <v>52</v>
      </c>
      <c r="O215" s="43"/>
      <c r="P215" s="211">
        <f>O215*H215</f>
        <v>0</v>
      </c>
      <c r="Q215" s="211">
        <v>3E-05</v>
      </c>
      <c r="R215" s="211">
        <f>Q215*H215</f>
        <v>0.00102219</v>
      </c>
      <c r="S215" s="211">
        <v>0</v>
      </c>
      <c r="T215" s="212">
        <f>S215*H215</f>
        <v>0</v>
      </c>
      <c r="AR215" s="25" t="s">
        <v>211</v>
      </c>
      <c r="AT215" s="25" t="s">
        <v>620</v>
      </c>
      <c r="AU215" s="25" t="s">
        <v>91</v>
      </c>
      <c r="AY215" s="25" t="s">
        <v>169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25" t="s">
        <v>25</v>
      </c>
      <c r="BK215" s="213">
        <f>ROUND(I215*H215,2)</f>
        <v>0</v>
      </c>
      <c r="BL215" s="25" t="s">
        <v>193</v>
      </c>
      <c r="BM215" s="25" t="s">
        <v>743</v>
      </c>
    </row>
    <row r="216" spans="2:51" s="12" customFormat="1" ht="13.5">
      <c r="B216" s="222"/>
      <c r="C216" s="223"/>
      <c r="D216" s="214" t="s">
        <v>276</v>
      </c>
      <c r="E216" s="223"/>
      <c r="F216" s="225" t="s">
        <v>744</v>
      </c>
      <c r="G216" s="223"/>
      <c r="H216" s="226">
        <v>34.073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276</v>
      </c>
      <c r="AU216" s="232" t="s">
        <v>91</v>
      </c>
      <c r="AV216" s="12" t="s">
        <v>91</v>
      </c>
      <c r="AW216" s="12" t="s">
        <v>6</v>
      </c>
      <c r="AX216" s="12" t="s">
        <v>25</v>
      </c>
      <c r="AY216" s="232" t="s">
        <v>169</v>
      </c>
    </row>
    <row r="217" spans="2:65" s="1" customFormat="1" ht="25.5" customHeight="1">
      <c r="B217" s="42"/>
      <c r="C217" s="202" t="s">
        <v>437</v>
      </c>
      <c r="D217" s="202" t="s">
        <v>172</v>
      </c>
      <c r="E217" s="203" t="s">
        <v>745</v>
      </c>
      <c r="F217" s="204" t="s">
        <v>746</v>
      </c>
      <c r="G217" s="205" t="s">
        <v>291</v>
      </c>
      <c r="H217" s="206">
        <v>1.714</v>
      </c>
      <c r="I217" s="207"/>
      <c r="J217" s="208">
        <f>ROUND(I217*H217,2)</f>
        <v>0</v>
      </c>
      <c r="K217" s="204" t="s">
        <v>183</v>
      </c>
      <c r="L217" s="62"/>
      <c r="M217" s="209" t="s">
        <v>24</v>
      </c>
      <c r="N217" s="210" t="s">
        <v>52</v>
      </c>
      <c r="O217" s="43"/>
      <c r="P217" s="211">
        <f>O217*H217</f>
        <v>0</v>
      </c>
      <c r="Q217" s="211">
        <v>2.25634</v>
      </c>
      <c r="R217" s="211">
        <f>Q217*H217</f>
        <v>3.8673667599999995</v>
      </c>
      <c r="S217" s="211">
        <v>0</v>
      </c>
      <c r="T217" s="212">
        <f>S217*H217</f>
        <v>0</v>
      </c>
      <c r="AR217" s="25" t="s">
        <v>193</v>
      </c>
      <c r="AT217" s="25" t="s">
        <v>172</v>
      </c>
      <c r="AU217" s="25" t="s">
        <v>91</v>
      </c>
      <c r="AY217" s="25" t="s">
        <v>169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25" t="s">
        <v>25</v>
      </c>
      <c r="BK217" s="213">
        <f>ROUND(I217*H217,2)</f>
        <v>0</v>
      </c>
      <c r="BL217" s="25" t="s">
        <v>193</v>
      </c>
      <c r="BM217" s="25" t="s">
        <v>747</v>
      </c>
    </row>
    <row r="218" spans="2:51" s="12" customFormat="1" ht="13.5">
      <c r="B218" s="222"/>
      <c r="C218" s="223"/>
      <c r="D218" s="214" t="s">
        <v>276</v>
      </c>
      <c r="E218" s="224" t="s">
        <v>24</v>
      </c>
      <c r="F218" s="225" t="s">
        <v>748</v>
      </c>
      <c r="G218" s="223"/>
      <c r="H218" s="226">
        <v>1.714</v>
      </c>
      <c r="I218" s="227"/>
      <c r="J218" s="223"/>
      <c r="K218" s="223"/>
      <c r="L218" s="228"/>
      <c r="M218" s="229"/>
      <c r="N218" s="230"/>
      <c r="O218" s="230"/>
      <c r="P218" s="230"/>
      <c r="Q218" s="230"/>
      <c r="R218" s="230"/>
      <c r="S218" s="230"/>
      <c r="T218" s="231"/>
      <c r="AT218" s="232" t="s">
        <v>276</v>
      </c>
      <c r="AU218" s="232" t="s">
        <v>91</v>
      </c>
      <c r="AV218" s="12" t="s">
        <v>91</v>
      </c>
      <c r="AW218" s="12" t="s">
        <v>44</v>
      </c>
      <c r="AX218" s="12" t="s">
        <v>25</v>
      </c>
      <c r="AY218" s="232" t="s">
        <v>169</v>
      </c>
    </row>
    <row r="219" spans="2:65" s="1" customFormat="1" ht="25.5" customHeight="1">
      <c r="B219" s="42"/>
      <c r="C219" s="202" t="s">
        <v>441</v>
      </c>
      <c r="D219" s="202" t="s">
        <v>172</v>
      </c>
      <c r="E219" s="203" t="s">
        <v>749</v>
      </c>
      <c r="F219" s="204" t="s">
        <v>750</v>
      </c>
      <c r="G219" s="205" t="s">
        <v>291</v>
      </c>
      <c r="H219" s="206">
        <v>25</v>
      </c>
      <c r="I219" s="207"/>
      <c r="J219" s="208">
        <f>ROUND(I219*H219,2)</f>
        <v>0</v>
      </c>
      <c r="K219" s="204" t="s">
        <v>183</v>
      </c>
      <c r="L219" s="62"/>
      <c r="M219" s="209" t="s">
        <v>24</v>
      </c>
      <c r="N219" s="210" t="s">
        <v>52</v>
      </c>
      <c r="O219" s="43"/>
      <c r="P219" s="211">
        <f>O219*H219</f>
        <v>0</v>
      </c>
      <c r="Q219" s="211">
        <v>2.45329</v>
      </c>
      <c r="R219" s="211">
        <f>Q219*H219</f>
        <v>61.33225</v>
      </c>
      <c r="S219" s="211">
        <v>0</v>
      </c>
      <c r="T219" s="212">
        <f>S219*H219</f>
        <v>0</v>
      </c>
      <c r="AR219" s="25" t="s">
        <v>193</v>
      </c>
      <c r="AT219" s="25" t="s">
        <v>172</v>
      </c>
      <c r="AU219" s="25" t="s">
        <v>91</v>
      </c>
      <c r="AY219" s="25" t="s">
        <v>169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25" t="s">
        <v>25</v>
      </c>
      <c r="BK219" s="213">
        <f>ROUND(I219*H219,2)</f>
        <v>0</v>
      </c>
      <c r="BL219" s="25" t="s">
        <v>193</v>
      </c>
      <c r="BM219" s="25" t="s">
        <v>751</v>
      </c>
    </row>
    <row r="220" spans="2:51" s="14" customFormat="1" ht="13.5">
      <c r="B220" s="255"/>
      <c r="C220" s="256"/>
      <c r="D220" s="214" t="s">
        <v>276</v>
      </c>
      <c r="E220" s="257" t="s">
        <v>24</v>
      </c>
      <c r="F220" s="258" t="s">
        <v>752</v>
      </c>
      <c r="G220" s="256"/>
      <c r="H220" s="257" t="s">
        <v>24</v>
      </c>
      <c r="I220" s="259"/>
      <c r="J220" s="256"/>
      <c r="K220" s="256"/>
      <c r="L220" s="260"/>
      <c r="M220" s="261"/>
      <c r="N220" s="262"/>
      <c r="O220" s="262"/>
      <c r="P220" s="262"/>
      <c r="Q220" s="262"/>
      <c r="R220" s="262"/>
      <c r="S220" s="262"/>
      <c r="T220" s="263"/>
      <c r="AT220" s="264" t="s">
        <v>276</v>
      </c>
      <c r="AU220" s="264" t="s">
        <v>91</v>
      </c>
      <c r="AV220" s="14" t="s">
        <v>25</v>
      </c>
      <c r="AW220" s="14" t="s">
        <v>44</v>
      </c>
      <c r="AX220" s="14" t="s">
        <v>81</v>
      </c>
      <c r="AY220" s="264" t="s">
        <v>169</v>
      </c>
    </row>
    <row r="221" spans="2:51" s="12" customFormat="1" ht="13.5">
      <c r="B221" s="222"/>
      <c r="C221" s="223"/>
      <c r="D221" s="214" t="s">
        <v>276</v>
      </c>
      <c r="E221" s="224" t="s">
        <v>24</v>
      </c>
      <c r="F221" s="225" t="s">
        <v>753</v>
      </c>
      <c r="G221" s="223"/>
      <c r="H221" s="226">
        <v>24.24</v>
      </c>
      <c r="I221" s="227"/>
      <c r="J221" s="223"/>
      <c r="K221" s="223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276</v>
      </c>
      <c r="AU221" s="232" t="s">
        <v>91</v>
      </c>
      <c r="AV221" s="12" t="s">
        <v>91</v>
      </c>
      <c r="AW221" s="12" t="s">
        <v>44</v>
      </c>
      <c r="AX221" s="12" t="s">
        <v>81</v>
      </c>
      <c r="AY221" s="232" t="s">
        <v>169</v>
      </c>
    </row>
    <row r="222" spans="2:51" s="14" customFormat="1" ht="13.5">
      <c r="B222" s="255"/>
      <c r="C222" s="256"/>
      <c r="D222" s="214" t="s">
        <v>276</v>
      </c>
      <c r="E222" s="257" t="s">
        <v>24</v>
      </c>
      <c r="F222" s="258" t="s">
        <v>754</v>
      </c>
      <c r="G222" s="256"/>
      <c r="H222" s="257" t="s">
        <v>24</v>
      </c>
      <c r="I222" s="259"/>
      <c r="J222" s="256"/>
      <c r="K222" s="256"/>
      <c r="L222" s="260"/>
      <c r="M222" s="261"/>
      <c r="N222" s="262"/>
      <c r="O222" s="262"/>
      <c r="P222" s="262"/>
      <c r="Q222" s="262"/>
      <c r="R222" s="262"/>
      <c r="S222" s="262"/>
      <c r="T222" s="263"/>
      <c r="AT222" s="264" t="s">
        <v>276</v>
      </c>
      <c r="AU222" s="264" t="s">
        <v>91</v>
      </c>
      <c r="AV222" s="14" t="s">
        <v>25</v>
      </c>
      <c r="AW222" s="14" t="s">
        <v>44</v>
      </c>
      <c r="AX222" s="14" t="s">
        <v>81</v>
      </c>
      <c r="AY222" s="264" t="s">
        <v>169</v>
      </c>
    </row>
    <row r="223" spans="2:51" s="12" customFormat="1" ht="13.5">
      <c r="B223" s="222"/>
      <c r="C223" s="223"/>
      <c r="D223" s="214" t="s">
        <v>276</v>
      </c>
      <c r="E223" s="224" t="s">
        <v>24</v>
      </c>
      <c r="F223" s="225" t="s">
        <v>755</v>
      </c>
      <c r="G223" s="223"/>
      <c r="H223" s="226">
        <v>0.76</v>
      </c>
      <c r="I223" s="227"/>
      <c r="J223" s="223"/>
      <c r="K223" s="223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276</v>
      </c>
      <c r="AU223" s="232" t="s">
        <v>91</v>
      </c>
      <c r="AV223" s="12" t="s">
        <v>91</v>
      </c>
      <c r="AW223" s="12" t="s">
        <v>44</v>
      </c>
      <c r="AX223" s="12" t="s">
        <v>81</v>
      </c>
      <c r="AY223" s="232" t="s">
        <v>169</v>
      </c>
    </row>
    <row r="224" spans="2:51" s="13" customFormat="1" ht="13.5">
      <c r="B224" s="233"/>
      <c r="C224" s="234"/>
      <c r="D224" s="214" t="s">
        <v>276</v>
      </c>
      <c r="E224" s="235" t="s">
        <v>24</v>
      </c>
      <c r="F224" s="236" t="s">
        <v>280</v>
      </c>
      <c r="G224" s="234"/>
      <c r="H224" s="237">
        <v>25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276</v>
      </c>
      <c r="AU224" s="243" t="s">
        <v>91</v>
      </c>
      <c r="AV224" s="13" t="s">
        <v>193</v>
      </c>
      <c r="AW224" s="13" t="s">
        <v>44</v>
      </c>
      <c r="AX224" s="13" t="s">
        <v>25</v>
      </c>
      <c r="AY224" s="243" t="s">
        <v>169</v>
      </c>
    </row>
    <row r="225" spans="2:65" s="1" customFormat="1" ht="25.5" customHeight="1">
      <c r="B225" s="42"/>
      <c r="C225" s="202" t="s">
        <v>445</v>
      </c>
      <c r="D225" s="202" t="s">
        <v>172</v>
      </c>
      <c r="E225" s="203" t="s">
        <v>756</v>
      </c>
      <c r="F225" s="204" t="s">
        <v>757</v>
      </c>
      <c r="G225" s="205" t="s">
        <v>291</v>
      </c>
      <c r="H225" s="206">
        <v>25</v>
      </c>
      <c r="I225" s="207"/>
      <c r="J225" s="208">
        <f>ROUND(I225*H225,2)</f>
        <v>0</v>
      </c>
      <c r="K225" s="204" t="s">
        <v>183</v>
      </c>
      <c r="L225" s="62"/>
      <c r="M225" s="209" t="s">
        <v>24</v>
      </c>
      <c r="N225" s="210" t="s">
        <v>52</v>
      </c>
      <c r="O225" s="43"/>
      <c r="P225" s="211">
        <f>O225*H225</f>
        <v>0</v>
      </c>
      <c r="Q225" s="211">
        <v>0</v>
      </c>
      <c r="R225" s="211">
        <f>Q225*H225</f>
        <v>0</v>
      </c>
      <c r="S225" s="211">
        <v>0</v>
      </c>
      <c r="T225" s="212">
        <f>S225*H225</f>
        <v>0</v>
      </c>
      <c r="AR225" s="25" t="s">
        <v>193</v>
      </c>
      <c r="AT225" s="25" t="s">
        <v>172</v>
      </c>
      <c r="AU225" s="25" t="s">
        <v>91</v>
      </c>
      <c r="AY225" s="25" t="s">
        <v>169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25" t="s">
        <v>25</v>
      </c>
      <c r="BK225" s="213">
        <f>ROUND(I225*H225,2)</f>
        <v>0</v>
      </c>
      <c r="BL225" s="25" t="s">
        <v>193</v>
      </c>
      <c r="BM225" s="25" t="s">
        <v>758</v>
      </c>
    </row>
    <row r="226" spans="2:51" s="14" customFormat="1" ht="13.5">
      <c r="B226" s="255"/>
      <c r="C226" s="256"/>
      <c r="D226" s="214" t="s">
        <v>276</v>
      </c>
      <c r="E226" s="257" t="s">
        <v>24</v>
      </c>
      <c r="F226" s="258" t="s">
        <v>752</v>
      </c>
      <c r="G226" s="256"/>
      <c r="H226" s="257" t="s">
        <v>24</v>
      </c>
      <c r="I226" s="259"/>
      <c r="J226" s="256"/>
      <c r="K226" s="256"/>
      <c r="L226" s="260"/>
      <c r="M226" s="261"/>
      <c r="N226" s="262"/>
      <c r="O226" s="262"/>
      <c r="P226" s="262"/>
      <c r="Q226" s="262"/>
      <c r="R226" s="262"/>
      <c r="S226" s="262"/>
      <c r="T226" s="263"/>
      <c r="AT226" s="264" t="s">
        <v>276</v>
      </c>
      <c r="AU226" s="264" t="s">
        <v>91</v>
      </c>
      <c r="AV226" s="14" t="s">
        <v>25</v>
      </c>
      <c r="AW226" s="14" t="s">
        <v>44</v>
      </c>
      <c r="AX226" s="14" t="s">
        <v>81</v>
      </c>
      <c r="AY226" s="264" t="s">
        <v>169</v>
      </c>
    </row>
    <row r="227" spans="2:51" s="12" customFormat="1" ht="13.5">
      <c r="B227" s="222"/>
      <c r="C227" s="223"/>
      <c r="D227" s="214" t="s">
        <v>276</v>
      </c>
      <c r="E227" s="224" t="s">
        <v>24</v>
      </c>
      <c r="F227" s="225" t="s">
        <v>753</v>
      </c>
      <c r="G227" s="223"/>
      <c r="H227" s="226">
        <v>24.24</v>
      </c>
      <c r="I227" s="227"/>
      <c r="J227" s="223"/>
      <c r="K227" s="223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276</v>
      </c>
      <c r="AU227" s="232" t="s">
        <v>91</v>
      </c>
      <c r="AV227" s="12" t="s">
        <v>91</v>
      </c>
      <c r="AW227" s="12" t="s">
        <v>44</v>
      </c>
      <c r="AX227" s="12" t="s">
        <v>81</v>
      </c>
      <c r="AY227" s="232" t="s">
        <v>169</v>
      </c>
    </row>
    <row r="228" spans="2:51" s="14" customFormat="1" ht="13.5">
      <c r="B228" s="255"/>
      <c r="C228" s="256"/>
      <c r="D228" s="214" t="s">
        <v>276</v>
      </c>
      <c r="E228" s="257" t="s">
        <v>24</v>
      </c>
      <c r="F228" s="258" t="s">
        <v>754</v>
      </c>
      <c r="G228" s="256"/>
      <c r="H228" s="257" t="s">
        <v>24</v>
      </c>
      <c r="I228" s="259"/>
      <c r="J228" s="256"/>
      <c r="K228" s="256"/>
      <c r="L228" s="260"/>
      <c r="M228" s="261"/>
      <c r="N228" s="262"/>
      <c r="O228" s="262"/>
      <c r="P228" s="262"/>
      <c r="Q228" s="262"/>
      <c r="R228" s="262"/>
      <c r="S228" s="262"/>
      <c r="T228" s="263"/>
      <c r="AT228" s="264" t="s">
        <v>276</v>
      </c>
      <c r="AU228" s="264" t="s">
        <v>91</v>
      </c>
      <c r="AV228" s="14" t="s">
        <v>25</v>
      </c>
      <c r="AW228" s="14" t="s">
        <v>44</v>
      </c>
      <c r="AX228" s="14" t="s">
        <v>81</v>
      </c>
      <c r="AY228" s="264" t="s">
        <v>169</v>
      </c>
    </row>
    <row r="229" spans="2:51" s="12" customFormat="1" ht="13.5">
      <c r="B229" s="222"/>
      <c r="C229" s="223"/>
      <c r="D229" s="214" t="s">
        <v>276</v>
      </c>
      <c r="E229" s="224" t="s">
        <v>24</v>
      </c>
      <c r="F229" s="225" t="s">
        <v>755</v>
      </c>
      <c r="G229" s="223"/>
      <c r="H229" s="226">
        <v>0.76</v>
      </c>
      <c r="I229" s="227"/>
      <c r="J229" s="223"/>
      <c r="K229" s="223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276</v>
      </c>
      <c r="AU229" s="232" t="s">
        <v>91</v>
      </c>
      <c r="AV229" s="12" t="s">
        <v>91</v>
      </c>
      <c r="AW229" s="12" t="s">
        <v>44</v>
      </c>
      <c r="AX229" s="12" t="s">
        <v>81</v>
      </c>
      <c r="AY229" s="232" t="s">
        <v>169</v>
      </c>
    </row>
    <row r="230" spans="2:51" s="13" customFormat="1" ht="13.5">
      <c r="B230" s="233"/>
      <c r="C230" s="234"/>
      <c r="D230" s="214" t="s">
        <v>276</v>
      </c>
      <c r="E230" s="235" t="s">
        <v>24</v>
      </c>
      <c r="F230" s="236" t="s">
        <v>280</v>
      </c>
      <c r="G230" s="234"/>
      <c r="H230" s="237">
        <v>25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276</v>
      </c>
      <c r="AU230" s="243" t="s">
        <v>91</v>
      </c>
      <c r="AV230" s="13" t="s">
        <v>193</v>
      </c>
      <c r="AW230" s="13" t="s">
        <v>44</v>
      </c>
      <c r="AX230" s="13" t="s">
        <v>25</v>
      </c>
      <c r="AY230" s="243" t="s">
        <v>169</v>
      </c>
    </row>
    <row r="231" spans="2:65" s="1" customFormat="1" ht="38.25" customHeight="1">
      <c r="B231" s="42"/>
      <c r="C231" s="202" t="s">
        <v>451</v>
      </c>
      <c r="D231" s="202" t="s">
        <v>172</v>
      </c>
      <c r="E231" s="203" t="s">
        <v>759</v>
      </c>
      <c r="F231" s="204" t="s">
        <v>760</v>
      </c>
      <c r="G231" s="205" t="s">
        <v>291</v>
      </c>
      <c r="H231" s="206">
        <v>25</v>
      </c>
      <c r="I231" s="207"/>
      <c r="J231" s="208">
        <f>ROUND(I231*H231,2)</f>
        <v>0</v>
      </c>
      <c r="K231" s="204" t="s">
        <v>183</v>
      </c>
      <c r="L231" s="62"/>
      <c r="M231" s="209" t="s">
        <v>24</v>
      </c>
      <c r="N231" s="210" t="s">
        <v>52</v>
      </c>
      <c r="O231" s="43"/>
      <c r="P231" s="211">
        <f>O231*H231</f>
        <v>0</v>
      </c>
      <c r="Q231" s="211">
        <v>0</v>
      </c>
      <c r="R231" s="211">
        <f>Q231*H231</f>
        <v>0</v>
      </c>
      <c r="S231" s="211">
        <v>0</v>
      </c>
      <c r="T231" s="212">
        <f>S231*H231</f>
        <v>0</v>
      </c>
      <c r="AR231" s="25" t="s">
        <v>193</v>
      </c>
      <c r="AT231" s="25" t="s">
        <v>172</v>
      </c>
      <c r="AU231" s="25" t="s">
        <v>91</v>
      </c>
      <c r="AY231" s="25" t="s">
        <v>169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25" t="s">
        <v>25</v>
      </c>
      <c r="BK231" s="213">
        <f>ROUND(I231*H231,2)</f>
        <v>0</v>
      </c>
      <c r="BL231" s="25" t="s">
        <v>193</v>
      </c>
      <c r="BM231" s="25" t="s">
        <v>761</v>
      </c>
    </row>
    <row r="232" spans="2:51" s="14" customFormat="1" ht="13.5">
      <c r="B232" s="255"/>
      <c r="C232" s="256"/>
      <c r="D232" s="214" t="s">
        <v>276</v>
      </c>
      <c r="E232" s="257" t="s">
        <v>24</v>
      </c>
      <c r="F232" s="258" t="s">
        <v>752</v>
      </c>
      <c r="G232" s="256"/>
      <c r="H232" s="257" t="s">
        <v>24</v>
      </c>
      <c r="I232" s="259"/>
      <c r="J232" s="256"/>
      <c r="K232" s="256"/>
      <c r="L232" s="260"/>
      <c r="M232" s="261"/>
      <c r="N232" s="262"/>
      <c r="O232" s="262"/>
      <c r="P232" s="262"/>
      <c r="Q232" s="262"/>
      <c r="R232" s="262"/>
      <c r="S232" s="262"/>
      <c r="T232" s="263"/>
      <c r="AT232" s="264" t="s">
        <v>276</v>
      </c>
      <c r="AU232" s="264" t="s">
        <v>91</v>
      </c>
      <c r="AV232" s="14" t="s">
        <v>25</v>
      </c>
      <c r="AW232" s="14" t="s">
        <v>44</v>
      </c>
      <c r="AX232" s="14" t="s">
        <v>81</v>
      </c>
      <c r="AY232" s="264" t="s">
        <v>169</v>
      </c>
    </row>
    <row r="233" spans="2:51" s="12" customFormat="1" ht="13.5">
      <c r="B233" s="222"/>
      <c r="C233" s="223"/>
      <c r="D233" s="214" t="s">
        <v>276</v>
      </c>
      <c r="E233" s="224" t="s">
        <v>24</v>
      </c>
      <c r="F233" s="225" t="s">
        <v>753</v>
      </c>
      <c r="G233" s="223"/>
      <c r="H233" s="226">
        <v>24.24</v>
      </c>
      <c r="I233" s="227"/>
      <c r="J233" s="223"/>
      <c r="K233" s="223"/>
      <c r="L233" s="228"/>
      <c r="M233" s="229"/>
      <c r="N233" s="230"/>
      <c r="O233" s="230"/>
      <c r="P233" s="230"/>
      <c r="Q233" s="230"/>
      <c r="R233" s="230"/>
      <c r="S233" s="230"/>
      <c r="T233" s="231"/>
      <c r="AT233" s="232" t="s">
        <v>276</v>
      </c>
      <c r="AU233" s="232" t="s">
        <v>91</v>
      </c>
      <c r="AV233" s="12" t="s">
        <v>91</v>
      </c>
      <c r="AW233" s="12" t="s">
        <v>44</v>
      </c>
      <c r="AX233" s="12" t="s">
        <v>81</v>
      </c>
      <c r="AY233" s="232" t="s">
        <v>169</v>
      </c>
    </row>
    <row r="234" spans="2:51" s="14" customFormat="1" ht="13.5">
      <c r="B234" s="255"/>
      <c r="C234" s="256"/>
      <c r="D234" s="214" t="s">
        <v>276</v>
      </c>
      <c r="E234" s="257" t="s">
        <v>24</v>
      </c>
      <c r="F234" s="258" t="s">
        <v>754</v>
      </c>
      <c r="G234" s="256"/>
      <c r="H234" s="257" t="s">
        <v>24</v>
      </c>
      <c r="I234" s="259"/>
      <c r="J234" s="256"/>
      <c r="K234" s="256"/>
      <c r="L234" s="260"/>
      <c r="M234" s="261"/>
      <c r="N234" s="262"/>
      <c r="O234" s="262"/>
      <c r="P234" s="262"/>
      <c r="Q234" s="262"/>
      <c r="R234" s="262"/>
      <c r="S234" s="262"/>
      <c r="T234" s="263"/>
      <c r="AT234" s="264" t="s">
        <v>276</v>
      </c>
      <c r="AU234" s="264" t="s">
        <v>91</v>
      </c>
      <c r="AV234" s="14" t="s">
        <v>25</v>
      </c>
      <c r="AW234" s="14" t="s">
        <v>44</v>
      </c>
      <c r="AX234" s="14" t="s">
        <v>81</v>
      </c>
      <c r="AY234" s="264" t="s">
        <v>169</v>
      </c>
    </row>
    <row r="235" spans="2:51" s="12" customFormat="1" ht="13.5">
      <c r="B235" s="222"/>
      <c r="C235" s="223"/>
      <c r="D235" s="214" t="s">
        <v>276</v>
      </c>
      <c r="E235" s="224" t="s">
        <v>24</v>
      </c>
      <c r="F235" s="225" t="s">
        <v>755</v>
      </c>
      <c r="G235" s="223"/>
      <c r="H235" s="226">
        <v>0.76</v>
      </c>
      <c r="I235" s="227"/>
      <c r="J235" s="223"/>
      <c r="K235" s="223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276</v>
      </c>
      <c r="AU235" s="232" t="s">
        <v>91</v>
      </c>
      <c r="AV235" s="12" t="s">
        <v>91</v>
      </c>
      <c r="AW235" s="12" t="s">
        <v>44</v>
      </c>
      <c r="AX235" s="12" t="s">
        <v>81</v>
      </c>
      <c r="AY235" s="232" t="s">
        <v>169</v>
      </c>
    </row>
    <row r="236" spans="2:51" s="13" customFormat="1" ht="13.5">
      <c r="B236" s="233"/>
      <c r="C236" s="234"/>
      <c r="D236" s="214" t="s">
        <v>276</v>
      </c>
      <c r="E236" s="235" t="s">
        <v>24</v>
      </c>
      <c r="F236" s="236" t="s">
        <v>280</v>
      </c>
      <c r="G236" s="234"/>
      <c r="H236" s="237">
        <v>25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276</v>
      </c>
      <c r="AU236" s="243" t="s">
        <v>91</v>
      </c>
      <c r="AV236" s="13" t="s">
        <v>193</v>
      </c>
      <c r="AW236" s="13" t="s">
        <v>44</v>
      </c>
      <c r="AX236" s="13" t="s">
        <v>25</v>
      </c>
      <c r="AY236" s="243" t="s">
        <v>169</v>
      </c>
    </row>
    <row r="237" spans="2:65" s="1" customFormat="1" ht="25.5" customHeight="1">
      <c r="B237" s="42"/>
      <c r="C237" s="202" t="s">
        <v>456</v>
      </c>
      <c r="D237" s="202" t="s">
        <v>172</v>
      </c>
      <c r="E237" s="203" t="s">
        <v>762</v>
      </c>
      <c r="F237" s="204" t="s">
        <v>763</v>
      </c>
      <c r="G237" s="205" t="s">
        <v>291</v>
      </c>
      <c r="H237" s="206">
        <v>0.76</v>
      </c>
      <c r="I237" s="207"/>
      <c r="J237" s="208">
        <f>ROUND(I237*H237,2)</f>
        <v>0</v>
      </c>
      <c r="K237" s="204" t="s">
        <v>183</v>
      </c>
      <c r="L237" s="62"/>
      <c r="M237" s="209" t="s">
        <v>24</v>
      </c>
      <c r="N237" s="210" t="s">
        <v>52</v>
      </c>
      <c r="O237" s="43"/>
      <c r="P237" s="211">
        <f>O237*H237</f>
        <v>0</v>
      </c>
      <c r="Q237" s="211">
        <v>0</v>
      </c>
      <c r="R237" s="211">
        <f>Q237*H237</f>
        <v>0</v>
      </c>
      <c r="S237" s="211">
        <v>0</v>
      </c>
      <c r="T237" s="212">
        <f>S237*H237</f>
        <v>0</v>
      </c>
      <c r="AR237" s="25" t="s">
        <v>193</v>
      </c>
      <c r="AT237" s="25" t="s">
        <v>172</v>
      </c>
      <c r="AU237" s="25" t="s">
        <v>91</v>
      </c>
      <c r="AY237" s="25" t="s">
        <v>169</v>
      </c>
      <c r="BE237" s="213">
        <f>IF(N237="základní",J237,0)</f>
        <v>0</v>
      </c>
      <c r="BF237" s="213">
        <f>IF(N237="snížená",J237,0)</f>
        <v>0</v>
      </c>
      <c r="BG237" s="213">
        <f>IF(N237="zákl. přenesená",J237,0)</f>
        <v>0</v>
      </c>
      <c r="BH237" s="213">
        <f>IF(N237="sníž. přenesená",J237,0)</f>
        <v>0</v>
      </c>
      <c r="BI237" s="213">
        <f>IF(N237="nulová",J237,0)</f>
        <v>0</v>
      </c>
      <c r="BJ237" s="25" t="s">
        <v>25</v>
      </c>
      <c r="BK237" s="213">
        <f>ROUND(I237*H237,2)</f>
        <v>0</v>
      </c>
      <c r="BL237" s="25" t="s">
        <v>193</v>
      </c>
      <c r="BM237" s="25" t="s">
        <v>764</v>
      </c>
    </row>
    <row r="238" spans="2:51" s="14" customFormat="1" ht="13.5">
      <c r="B238" s="255"/>
      <c r="C238" s="256"/>
      <c r="D238" s="214" t="s">
        <v>276</v>
      </c>
      <c r="E238" s="257" t="s">
        <v>24</v>
      </c>
      <c r="F238" s="258" t="s">
        <v>754</v>
      </c>
      <c r="G238" s="256"/>
      <c r="H238" s="257" t="s">
        <v>24</v>
      </c>
      <c r="I238" s="259"/>
      <c r="J238" s="256"/>
      <c r="K238" s="256"/>
      <c r="L238" s="260"/>
      <c r="M238" s="261"/>
      <c r="N238" s="262"/>
      <c r="O238" s="262"/>
      <c r="P238" s="262"/>
      <c r="Q238" s="262"/>
      <c r="R238" s="262"/>
      <c r="S238" s="262"/>
      <c r="T238" s="263"/>
      <c r="AT238" s="264" t="s">
        <v>276</v>
      </c>
      <c r="AU238" s="264" t="s">
        <v>91</v>
      </c>
      <c r="AV238" s="14" t="s">
        <v>25</v>
      </c>
      <c r="AW238" s="14" t="s">
        <v>44</v>
      </c>
      <c r="AX238" s="14" t="s">
        <v>81</v>
      </c>
      <c r="AY238" s="264" t="s">
        <v>169</v>
      </c>
    </row>
    <row r="239" spans="2:51" s="12" customFormat="1" ht="13.5">
      <c r="B239" s="222"/>
      <c r="C239" s="223"/>
      <c r="D239" s="214" t="s">
        <v>276</v>
      </c>
      <c r="E239" s="224" t="s">
        <v>24</v>
      </c>
      <c r="F239" s="225" t="s">
        <v>755</v>
      </c>
      <c r="G239" s="223"/>
      <c r="H239" s="226">
        <v>0.76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276</v>
      </c>
      <c r="AU239" s="232" t="s">
        <v>91</v>
      </c>
      <c r="AV239" s="12" t="s">
        <v>91</v>
      </c>
      <c r="AW239" s="12" t="s">
        <v>44</v>
      </c>
      <c r="AX239" s="12" t="s">
        <v>81</v>
      </c>
      <c r="AY239" s="232" t="s">
        <v>169</v>
      </c>
    </row>
    <row r="240" spans="2:51" s="13" customFormat="1" ht="13.5">
      <c r="B240" s="233"/>
      <c r="C240" s="234"/>
      <c r="D240" s="214" t="s">
        <v>276</v>
      </c>
      <c r="E240" s="235" t="s">
        <v>24</v>
      </c>
      <c r="F240" s="236" t="s">
        <v>280</v>
      </c>
      <c r="G240" s="234"/>
      <c r="H240" s="237">
        <v>0.76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276</v>
      </c>
      <c r="AU240" s="243" t="s">
        <v>91</v>
      </c>
      <c r="AV240" s="13" t="s">
        <v>193</v>
      </c>
      <c r="AW240" s="13" t="s">
        <v>44</v>
      </c>
      <c r="AX240" s="13" t="s">
        <v>25</v>
      </c>
      <c r="AY240" s="243" t="s">
        <v>169</v>
      </c>
    </row>
    <row r="241" spans="2:65" s="1" customFormat="1" ht="25.5" customHeight="1">
      <c r="B241" s="42"/>
      <c r="C241" s="202" t="s">
        <v>460</v>
      </c>
      <c r="D241" s="202" t="s">
        <v>172</v>
      </c>
      <c r="E241" s="203" t="s">
        <v>765</v>
      </c>
      <c r="F241" s="204" t="s">
        <v>766</v>
      </c>
      <c r="G241" s="205" t="s">
        <v>291</v>
      </c>
      <c r="H241" s="206">
        <v>0.76</v>
      </c>
      <c r="I241" s="207"/>
      <c r="J241" s="208">
        <f>ROUND(I241*H241,2)</f>
        <v>0</v>
      </c>
      <c r="K241" s="204" t="s">
        <v>183</v>
      </c>
      <c r="L241" s="62"/>
      <c r="M241" s="209" t="s">
        <v>24</v>
      </c>
      <c r="N241" s="210" t="s">
        <v>52</v>
      </c>
      <c r="O241" s="43"/>
      <c r="P241" s="211">
        <f>O241*H241</f>
        <v>0</v>
      </c>
      <c r="Q241" s="211">
        <v>0</v>
      </c>
      <c r="R241" s="211">
        <f>Q241*H241</f>
        <v>0</v>
      </c>
      <c r="S241" s="211">
        <v>0</v>
      </c>
      <c r="T241" s="212">
        <f>S241*H241</f>
        <v>0</v>
      </c>
      <c r="AR241" s="25" t="s">
        <v>193</v>
      </c>
      <c r="AT241" s="25" t="s">
        <v>172</v>
      </c>
      <c r="AU241" s="25" t="s">
        <v>91</v>
      </c>
      <c r="AY241" s="25" t="s">
        <v>169</v>
      </c>
      <c r="BE241" s="213">
        <f>IF(N241="základní",J241,0)</f>
        <v>0</v>
      </c>
      <c r="BF241" s="213">
        <f>IF(N241="snížená",J241,0)</f>
        <v>0</v>
      </c>
      <c r="BG241" s="213">
        <f>IF(N241="zákl. přenesená",J241,0)</f>
        <v>0</v>
      </c>
      <c r="BH241" s="213">
        <f>IF(N241="sníž. přenesená",J241,0)</f>
        <v>0</v>
      </c>
      <c r="BI241" s="213">
        <f>IF(N241="nulová",J241,0)</f>
        <v>0</v>
      </c>
      <c r="BJ241" s="25" t="s">
        <v>25</v>
      </c>
      <c r="BK241" s="213">
        <f>ROUND(I241*H241,2)</f>
        <v>0</v>
      </c>
      <c r="BL241" s="25" t="s">
        <v>193</v>
      </c>
      <c r="BM241" s="25" t="s">
        <v>767</v>
      </c>
    </row>
    <row r="242" spans="2:51" s="14" customFormat="1" ht="13.5">
      <c r="B242" s="255"/>
      <c r="C242" s="256"/>
      <c r="D242" s="214" t="s">
        <v>276</v>
      </c>
      <c r="E242" s="257" t="s">
        <v>24</v>
      </c>
      <c r="F242" s="258" t="s">
        <v>754</v>
      </c>
      <c r="G242" s="256"/>
      <c r="H242" s="257" t="s">
        <v>24</v>
      </c>
      <c r="I242" s="259"/>
      <c r="J242" s="256"/>
      <c r="K242" s="256"/>
      <c r="L242" s="260"/>
      <c r="M242" s="261"/>
      <c r="N242" s="262"/>
      <c r="O242" s="262"/>
      <c r="P242" s="262"/>
      <c r="Q242" s="262"/>
      <c r="R242" s="262"/>
      <c r="S242" s="262"/>
      <c r="T242" s="263"/>
      <c r="AT242" s="264" t="s">
        <v>276</v>
      </c>
      <c r="AU242" s="264" t="s">
        <v>91</v>
      </c>
      <c r="AV242" s="14" t="s">
        <v>25</v>
      </c>
      <c r="AW242" s="14" t="s">
        <v>44</v>
      </c>
      <c r="AX242" s="14" t="s">
        <v>81</v>
      </c>
      <c r="AY242" s="264" t="s">
        <v>169</v>
      </c>
    </row>
    <row r="243" spans="2:51" s="12" customFormat="1" ht="13.5">
      <c r="B243" s="222"/>
      <c r="C243" s="223"/>
      <c r="D243" s="214" t="s">
        <v>276</v>
      </c>
      <c r="E243" s="224" t="s">
        <v>24</v>
      </c>
      <c r="F243" s="225" t="s">
        <v>755</v>
      </c>
      <c r="G243" s="223"/>
      <c r="H243" s="226">
        <v>0.76</v>
      </c>
      <c r="I243" s="227"/>
      <c r="J243" s="223"/>
      <c r="K243" s="223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276</v>
      </c>
      <c r="AU243" s="232" t="s">
        <v>91</v>
      </c>
      <c r="AV243" s="12" t="s">
        <v>91</v>
      </c>
      <c r="AW243" s="12" t="s">
        <v>44</v>
      </c>
      <c r="AX243" s="12" t="s">
        <v>81</v>
      </c>
      <c r="AY243" s="232" t="s">
        <v>169</v>
      </c>
    </row>
    <row r="244" spans="2:51" s="13" customFormat="1" ht="13.5">
      <c r="B244" s="233"/>
      <c r="C244" s="234"/>
      <c r="D244" s="214" t="s">
        <v>276</v>
      </c>
      <c r="E244" s="235" t="s">
        <v>24</v>
      </c>
      <c r="F244" s="236" t="s">
        <v>280</v>
      </c>
      <c r="G244" s="234"/>
      <c r="H244" s="237">
        <v>0.76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276</v>
      </c>
      <c r="AU244" s="243" t="s">
        <v>91</v>
      </c>
      <c r="AV244" s="13" t="s">
        <v>193</v>
      </c>
      <c r="AW244" s="13" t="s">
        <v>44</v>
      </c>
      <c r="AX244" s="13" t="s">
        <v>25</v>
      </c>
      <c r="AY244" s="243" t="s">
        <v>169</v>
      </c>
    </row>
    <row r="245" spans="2:65" s="1" customFormat="1" ht="16.5" customHeight="1">
      <c r="B245" s="42"/>
      <c r="C245" s="202" t="s">
        <v>466</v>
      </c>
      <c r="D245" s="202" t="s">
        <v>172</v>
      </c>
      <c r="E245" s="203" t="s">
        <v>768</v>
      </c>
      <c r="F245" s="204" t="s">
        <v>769</v>
      </c>
      <c r="G245" s="205" t="s">
        <v>357</v>
      </c>
      <c r="H245" s="206">
        <v>1.184</v>
      </c>
      <c r="I245" s="207"/>
      <c r="J245" s="208">
        <f>ROUND(I245*H245,2)</f>
        <v>0</v>
      </c>
      <c r="K245" s="204" t="s">
        <v>183</v>
      </c>
      <c r="L245" s="62"/>
      <c r="M245" s="209" t="s">
        <v>24</v>
      </c>
      <c r="N245" s="210" t="s">
        <v>52</v>
      </c>
      <c r="O245" s="43"/>
      <c r="P245" s="211">
        <f>O245*H245</f>
        <v>0</v>
      </c>
      <c r="Q245" s="211">
        <v>1.05259</v>
      </c>
      <c r="R245" s="211">
        <f>Q245*H245</f>
        <v>1.2462665599999998</v>
      </c>
      <c r="S245" s="211">
        <v>0</v>
      </c>
      <c r="T245" s="212">
        <f>S245*H245</f>
        <v>0</v>
      </c>
      <c r="AR245" s="25" t="s">
        <v>193</v>
      </c>
      <c r="AT245" s="25" t="s">
        <v>172</v>
      </c>
      <c r="AU245" s="25" t="s">
        <v>91</v>
      </c>
      <c r="AY245" s="25" t="s">
        <v>169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25" t="s">
        <v>25</v>
      </c>
      <c r="BK245" s="213">
        <f>ROUND(I245*H245,2)</f>
        <v>0</v>
      </c>
      <c r="BL245" s="25" t="s">
        <v>193</v>
      </c>
      <c r="BM245" s="25" t="s">
        <v>770</v>
      </c>
    </row>
    <row r="246" spans="2:47" s="1" customFormat="1" ht="27">
      <c r="B246" s="42"/>
      <c r="C246" s="64"/>
      <c r="D246" s="214" t="s">
        <v>179</v>
      </c>
      <c r="E246" s="64"/>
      <c r="F246" s="215" t="s">
        <v>771</v>
      </c>
      <c r="G246" s="64"/>
      <c r="H246" s="64"/>
      <c r="I246" s="173"/>
      <c r="J246" s="64"/>
      <c r="K246" s="64"/>
      <c r="L246" s="62"/>
      <c r="M246" s="216"/>
      <c r="N246" s="43"/>
      <c r="O246" s="43"/>
      <c r="P246" s="43"/>
      <c r="Q246" s="43"/>
      <c r="R246" s="43"/>
      <c r="S246" s="43"/>
      <c r="T246" s="79"/>
      <c r="AT246" s="25" t="s">
        <v>179</v>
      </c>
      <c r="AU246" s="25" t="s">
        <v>91</v>
      </c>
    </row>
    <row r="247" spans="2:51" s="14" customFormat="1" ht="13.5">
      <c r="B247" s="255"/>
      <c r="C247" s="256"/>
      <c r="D247" s="214" t="s">
        <v>276</v>
      </c>
      <c r="E247" s="257" t="s">
        <v>24</v>
      </c>
      <c r="F247" s="258" t="s">
        <v>752</v>
      </c>
      <c r="G247" s="256"/>
      <c r="H247" s="257" t="s">
        <v>24</v>
      </c>
      <c r="I247" s="259"/>
      <c r="J247" s="256"/>
      <c r="K247" s="256"/>
      <c r="L247" s="260"/>
      <c r="M247" s="261"/>
      <c r="N247" s="262"/>
      <c r="O247" s="262"/>
      <c r="P247" s="262"/>
      <c r="Q247" s="262"/>
      <c r="R247" s="262"/>
      <c r="S247" s="262"/>
      <c r="T247" s="263"/>
      <c r="AT247" s="264" t="s">
        <v>276</v>
      </c>
      <c r="AU247" s="264" t="s">
        <v>91</v>
      </c>
      <c r="AV247" s="14" t="s">
        <v>25</v>
      </c>
      <c r="AW247" s="14" t="s">
        <v>44</v>
      </c>
      <c r="AX247" s="14" t="s">
        <v>81</v>
      </c>
      <c r="AY247" s="264" t="s">
        <v>169</v>
      </c>
    </row>
    <row r="248" spans="2:51" s="12" customFormat="1" ht="13.5">
      <c r="B248" s="222"/>
      <c r="C248" s="223"/>
      <c r="D248" s="214" t="s">
        <v>276</v>
      </c>
      <c r="E248" s="224" t="s">
        <v>24</v>
      </c>
      <c r="F248" s="225" t="s">
        <v>772</v>
      </c>
      <c r="G248" s="223"/>
      <c r="H248" s="226">
        <v>1.076</v>
      </c>
      <c r="I248" s="227"/>
      <c r="J248" s="223"/>
      <c r="K248" s="223"/>
      <c r="L248" s="228"/>
      <c r="M248" s="229"/>
      <c r="N248" s="230"/>
      <c r="O248" s="230"/>
      <c r="P248" s="230"/>
      <c r="Q248" s="230"/>
      <c r="R248" s="230"/>
      <c r="S248" s="230"/>
      <c r="T248" s="231"/>
      <c r="AT248" s="232" t="s">
        <v>276</v>
      </c>
      <c r="AU248" s="232" t="s">
        <v>91</v>
      </c>
      <c r="AV248" s="12" t="s">
        <v>91</v>
      </c>
      <c r="AW248" s="12" t="s">
        <v>44</v>
      </c>
      <c r="AX248" s="12" t="s">
        <v>81</v>
      </c>
      <c r="AY248" s="232" t="s">
        <v>169</v>
      </c>
    </row>
    <row r="249" spans="2:51" s="13" customFormat="1" ht="13.5">
      <c r="B249" s="233"/>
      <c r="C249" s="234"/>
      <c r="D249" s="214" t="s">
        <v>276</v>
      </c>
      <c r="E249" s="235" t="s">
        <v>24</v>
      </c>
      <c r="F249" s="236" t="s">
        <v>280</v>
      </c>
      <c r="G249" s="234"/>
      <c r="H249" s="237">
        <v>1.076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276</v>
      </c>
      <c r="AU249" s="243" t="s">
        <v>91</v>
      </c>
      <c r="AV249" s="13" t="s">
        <v>193</v>
      </c>
      <c r="AW249" s="13" t="s">
        <v>44</v>
      </c>
      <c r="AX249" s="13" t="s">
        <v>25</v>
      </c>
      <c r="AY249" s="243" t="s">
        <v>169</v>
      </c>
    </row>
    <row r="250" spans="2:51" s="12" customFormat="1" ht="13.5">
      <c r="B250" s="222"/>
      <c r="C250" s="223"/>
      <c r="D250" s="214" t="s">
        <v>276</v>
      </c>
      <c r="E250" s="223"/>
      <c r="F250" s="225" t="s">
        <v>773</v>
      </c>
      <c r="G250" s="223"/>
      <c r="H250" s="226">
        <v>1.184</v>
      </c>
      <c r="I250" s="227"/>
      <c r="J250" s="223"/>
      <c r="K250" s="223"/>
      <c r="L250" s="228"/>
      <c r="M250" s="229"/>
      <c r="N250" s="230"/>
      <c r="O250" s="230"/>
      <c r="P250" s="230"/>
      <c r="Q250" s="230"/>
      <c r="R250" s="230"/>
      <c r="S250" s="230"/>
      <c r="T250" s="231"/>
      <c r="AT250" s="232" t="s">
        <v>276</v>
      </c>
      <c r="AU250" s="232" t="s">
        <v>91</v>
      </c>
      <c r="AV250" s="12" t="s">
        <v>91</v>
      </c>
      <c r="AW250" s="12" t="s">
        <v>6</v>
      </c>
      <c r="AX250" s="12" t="s">
        <v>25</v>
      </c>
      <c r="AY250" s="232" t="s">
        <v>169</v>
      </c>
    </row>
    <row r="251" spans="2:65" s="1" customFormat="1" ht="16.5" customHeight="1">
      <c r="B251" s="42"/>
      <c r="C251" s="202" t="s">
        <v>470</v>
      </c>
      <c r="D251" s="202" t="s">
        <v>172</v>
      </c>
      <c r="E251" s="203" t="s">
        <v>774</v>
      </c>
      <c r="F251" s="204" t="s">
        <v>775</v>
      </c>
      <c r="G251" s="205" t="s">
        <v>196</v>
      </c>
      <c r="H251" s="206">
        <v>28.4</v>
      </c>
      <c r="I251" s="207"/>
      <c r="J251" s="208">
        <f>ROUND(I251*H251,2)</f>
        <v>0</v>
      </c>
      <c r="K251" s="204" t="s">
        <v>183</v>
      </c>
      <c r="L251" s="62"/>
      <c r="M251" s="209" t="s">
        <v>24</v>
      </c>
      <c r="N251" s="210" t="s">
        <v>52</v>
      </c>
      <c r="O251" s="43"/>
      <c r="P251" s="211">
        <f>O251*H251</f>
        <v>0</v>
      </c>
      <c r="Q251" s="211">
        <v>0.1155</v>
      </c>
      <c r="R251" s="211">
        <f>Q251*H251</f>
        <v>3.2802</v>
      </c>
      <c r="S251" s="211">
        <v>0</v>
      </c>
      <c r="T251" s="212">
        <f>S251*H251</f>
        <v>0</v>
      </c>
      <c r="AR251" s="25" t="s">
        <v>193</v>
      </c>
      <c r="AT251" s="25" t="s">
        <v>172</v>
      </c>
      <c r="AU251" s="25" t="s">
        <v>91</v>
      </c>
      <c r="AY251" s="25" t="s">
        <v>169</v>
      </c>
      <c r="BE251" s="213">
        <f>IF(N251="základní",J251,0)</f>
        <v>0</v>
      </c>
      <c r="BF251" s="213">
        <f>IF(N251="snížená",J251,0)</f>
        <v>0</v>
      </c>
      <c r="BG251" s="213">
        <f>IF(N251="zákl. přenesená",J251,0)</f>
        <v>0</v>
      </c>
      <c r="BH251" s="213">
        <f>IF(N251="sníž. přenesená",J251,0)</f>
        <v>0</v>
      </c>
      <c r="BI251" s="213">
        <f>IF(N251="nulová",J251,0)</f>
        <v>0</v>
      </c>
      <c r="BJ251" s="25" t="s">
        <v>25</v>
      </c>
      <c r="BK251" s="213">
        <f>ROUND(I251*H251,2)</f>
        <v>0</v>
      </c>
      <c r="BL251" s="25" t="s">
        <v>193</v>
      </c>
      <c r="BM251" s="25" t="s">
        <v>776</v>
      </c>
    </row>
    <row r="252" spans="2:51" s="12" customFormat="1" ht="13.5">
      <c r="B252" s="222"/>
      <c r="C252" s="223"/>
      <c r="D252" s="214" t="s">
        <v>276</v>
      </c>
      <c r="E252" s="224" t="s">
        <v>24</v>
      </c>
      <c r="F252" s="225" t="s">
        <v>671</v>
      </c>
      <c r="G252" s="223"/>
      <c r="H252" s="226">
        <v>28.4</v>
      </c>
      <c r="I252" s="227"/>
      <c r="J252" s="223"/>
      <c r="K252" s="223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276</v>
      </c>
      <c r="AU252" s="232" t="s">
        <v>91</v>
      </c>
      <c r="AV252" s="12" t="s">
        <v>91</v>
      </c>
      <c r="AW252" s="12" t="s">
        <v>44</v>
      </c>
      <c r="AX252" s="12" t="s">
        <v>25</v>
      </c>
      <c r="AY252" s="232" t="s">
        <v>169</v>
      </c>
    </row>
    <row r="253" spans="2:65" s="1" customFormat="1" ht="25.5" customHeight="1">
      <c r="B253" s="42"/>
      <c r="C253" s="202" t="s">
        <v>474</v>
      </c>
      <c r="D253" s="202" t="s">
        <v>172</v>
      </c>
      <c r="E253" s="203" t="s">
        <v>777</v>
      </c>
      <c r="F253" s="204" t="s">
        <v>778</v>
      </c>
      <c r="G253" s="205" t="s">
        <v>219</v>
      </c>
      <c r="H253" s="206">
        <v>56.02</v>
      </c>
      <c r="I253" s="207"/>
      <c r="J253" s="208">
        <f>ROUND(I253*H253,2)</f>
        <v>0</v>
      </c>
      <c r="K253" s="204" t="s">
        <v>183</v>
      </c>
      <c r="L253" s="62"/>
      <c r="M253" s="209" t="s">
        <v>24</v>
      </c>
      <c r="N253" s="210" t="s">
        <v>52</v>
      </c>
      <c r="O253" s="43"/>
      <c r="P253" s="211">
        <f>O253*H253</f>
        <v>0</v>
      </c>
      <c r="Q253" s="211">
        <v>0.00023</v>
      </c>
      <c r="R253" s="211">
        <f>Q253*H253</f>
        <v>0.012884600000000001</v>
      </c>
      <c r="S253" s="211">
        <v>0</v>
      </c>
      <c r="T253" s="212">
        <f>S253*H253</f>
        <v>0</v>
      </c>
      <c r="AR253" s="25" t="s">
        <v>193</v>
      </c>
      <c r="AT253" s="25" t="s">
        <v>172</v>
      </c>
      <c r="AU253" s="25" t="s">
        <v>91</v>
      </c>
      <c r="AY253" s="25" t="s">
        <v>169</v>
      </c>
      <c r="BE253" s="213">
        <f>IF(N253="základní",J253,0)</f>
        <v>0</v>
      </c>
      <c r="BF253" s="213">
        <f>IF(N253="snížená",J253,0)</f>
        <v>0</v>
      </c>
      <c r="BG253" s="213">
        <f>IF(N253="zákl. přenesená",J253,0)</f>
        <v>0</v>
      </c>
      <c r="BH253" s="213">
        <f>IF(N253="sníž. přenesená",J253,0)</f>
        <v>0</v>
      </c>
      <c r="BI253" s="213">
        <f>IF(N253="nulová",J253,0)</f>
        <v>0</v>
      </c>
      <c r="BJ253" s="25" t="s">
        <v>25</v>
      </c>
      <c r="BK253" s="213">
        <f>ROUND(I253*H253,2)</f>
        <v>0</v>
      </c>
      <c r="BL253" s="25" t="s">
        <v>193</v>
      </c>
      <c r="BM253" s="25" t="s">
        <v>779</v>
      </c>
    </row>
    <row r="254" spans="2:65" s="1" customFormat="1" ht="25.5" customHeight="1">
      <c r="B254" s="42"/>
      <c r="C254" s="202" t="s">
        <v>480</v>
      </c>
      <c r="D254" s="202" t="s">
        <v>172</v>
      </c>
      <c r="E254" s="203" t="s">
        <v>780</v>
      </c>
      <c r="F254" s="204" t="s">
        <v>781</v>
      </c>
      <c r="G254" s="205" t="s">
        <v>219</v>
      </c>
      <c r="H254" s="206">
        <v>56.02</v>
      </c>
      <c r="I254" s="207"/>
      <c r="J254" s="208">
        <f>ROUND(I254*H254,2)</f>
        <v>0</v>
      </c>
      <c r="K254" s="204" t="s">
        <v>183</v>
      </c>
      <c r="L254" s="62"/>
      <c r="M254" s="209" t="s">
        <v>24</v>
      </c>
      <c r="N254" s="210" t="s">
        <v>52</v>
      </c>
      <c r="O254" s="43"/>
      <c r="P254" s="211">
        <f>O254*H254</f>
        <v>0</v>
      </c>
      <c r="Q254" s="211">
        <v>1E-05</v>
      </c>
      <c r="R254" s="211">
        <f>Q254*H254</f>
        <v>0.0005602000000000001</v>
      </c>
      <c r="S254" s="211">
        <v>0</v>
      </c>
      <c r="T254" s="212">
        <f>S254*H254</f>
        <v>0</v>
      </c>
      <c r="AR254" s="25" t="s">
        <v>193</v>
      </c>
      <c r="AT254" s="25" t="s">
        <v>172</v>
      </c>
      <c r="AU254" s="25" t="s">
        <v>91</v>
      </c>
      <c r="AY254" s="25" t="s">
        <v>169</v>
      </c>
      <c r="BE254" s="213">
        <f>IF(N254="základní",J254,0)</f>
        <v>0</v>
      </c>
      <c r="BF254" s="213">
        <f>IF(N254="snížená",J254,0)</f>
        <v>0</v>
      </c>
      <c r="BG254" s="213">
        <f>IF(N254="zákl. přenesená",J254,0)</f>
        <v>0</v>
      </c>
      <c r="BH254" s="213">
        <f>IF(N254="sníž. přenesená",J254,0)</f>
        <v>0</v>
      </c>
      <c r="BI254" s="213">
        <f>IF(N254="nulová",J254,0)</f>
        <v>0</v>
      </c>
      <c r="BJ254" s="25" t="s">
        <v>25</v>
      </c>
      <c r="BK254" s="213">
        <f>ROUND(I254*H254,2)</f>
        <v>0</v>
      </c>
      <c r="BL254" s="25" t="s">
        <v>193</v>
      </c>
      <c r="BM254" s="25" t="s">
        <v>782</v>
      </c>
    </row>
    <row r="255" spans="2:51" s="12" customFormat="1" ht="13.5">
      <c r="B255" s="222"/>
      <c r="C255" s="223"/>
      <c r="D255" s="214" t="s">
        <v>276</v>
      </c>
      <c r="E255" s="224" t="s">
        <v>24</v>
      </c>
      <c r="F255" s="225" t="s">
        <v>783</v>
      </c>
      <c r="G255" s="223"/>
      <c r="H255" s="226">
        <v>56.02</v>
      </c>
      <c r="I255" s="227"/>
      <c r="J255" s="223"/>
      <c r="K255" s="223"/>
      <c r="L255" s="228"/>
      <c r="M255" s="229"/>
      <c r="N255" s="230"/>
      <c r="O255" s="230"/>
      <c r="P255" s="230"/>
      <c r="Q255" s="230"/>
      <c r="R255" s="230"/>
      <c r="S255" s="230"/>
      <c r="T255" s="231"/>
      <c r="AT255" s="232" t="s">
        <v>276</v>
      </c>
      <c r="AU255" s="232" t="s">
        <v>91</v>
      </c>
      <c r="AV255" s="12" t="s">
        <v>91</v>
      </c>
      <c r="AW255" s="12" t="s">
        <v>44</v>
      </c>
      <c r="AX255" s="12" t="s">
        <v>25</v>
      </c>
      <c r="AY255" s="232" t="s">
        <v>169</v>
      </c>
    </row>
    <row r="256" spans="2:65" s="1" customFormat="1" ht="25.5" customHeight="1">
      <c r="B256" s="42"/>
      <c r="C256" s="202" t="s">
        <v>487</v>
      </c>
      <c r="D256" s="202" t="s">
        <v>172</v>
      </c>
      <c r="E256" s="203" t="s">
        <v>784</v>
      </c>
      <c r="F256" s="204" t="s">
        <v>785</v>
      </c>
      <c r="G256" s="205" t="s">
        <v>419</v>
      </c>
      <c r="H256" s="206">
        <v>4</v>
      </c>
      <c r="I256" s="207"/>
      <c r="J256" s="208">
        <f>ROUND(I256*H256,2)</f>
        <v>0</v>
      </c>
      <c r="K256" s="204" t="s">
        <v>183</v>
      </c>
      <c r="L256" s="62"/>
      <c r="M256" s="209" t="s">
        <v>24</v>
      </c>
      <c r="N256" s="210" t="s">
        <v>52</v>
      </c>
      <c r="O256" s="43"/>
      <c r="P256" s="211">
        <f>O256*H256</f>
        <v>0</v>
      </c>
      <c r="Q256" s="211">
        <v>0.04684</v>
      </c>
      <c r="R256" s="211">
        <f>Q256*H256</f>
        <v>0.18736</v>
      </c>
      <c r="S256" s="211">
        <v>0</v>
      </c>
      <c r="T256" s="212">
        <f>S256*H256</f>
        <v>0</v>
      </c>
      <c r="AR256" s="25" t="s">
        <v>193</v>
      </c>
      <c r="AT256" s="25" t="s">
        <v>172</v>
      </c>
      <c r="AU256" s="25" t="s">
        <v>91</v>
      </c>
      <c r="AY256" s="25" t="s">
        <v>169</v>
      </c>
      <c r="BE256" s="213">
        <f>IF(N256="základní",J256,0)</f>
        <v>0</v>
      </c>
      <c r="BF256" s="213">
        <f>IF(N256="snížená",J256,0)</f>
        <v>0</v>
      </c>
      <c r="BG256" s="213">
        <f>IF(N256="zákl. přenesená",J256,0)</f>
        <v>0</v>
      </c>
      <c r="BH256" s="213">
        <f>IF(N256="sníž. přenesená",J256,0)</f>
        <v>0</v>
      </c>
      <c r="BI256" s="213">
        <f>IF(N256="nulová",J256,0)</f>
        <v>0</v>
      </c>
      <c r="BJ256" s="25" t="s">
        <v>25</v>
      </c>
      <c r="BK256" s="213">
        <f>ROUND(I256*H256,2)</f>
        <v>0</v>
      </c>
      <c r="BL256" s="25" t="s">
        <v>193</v>
      </c>
      <c r="BM256" s="25" t="s">
        <v>786</v>
      </c>
    </row>
    <row r="257" spans="2:51" s="12" customFormat="1" ht="13.5">
      <c r="B257" s="222"/>
      <c r="C257" s="223"/>
      <c r="D257" s="214" t="s">
        <v>276</v>
      </c>
      <c r="E257" s="224" t="s">
        <v>24</v>
      </c>
      <c r="F257" s="225" t="s">
        <v>607</v>
      </c>
      <c r="G257" s="223"/>
      <c r="H257" s="226">
        <v>3</v>
      </c>
      <c r="I257" s="227"/>
      <c r="J257" s="223"/>
      <c r="K257" s="223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276</v>
      </c>
      <c r="AU257" s="232" t="s">
        <v>91</v>
      </c>
      <c r="AV257" s="12" t="s">
        <v>91</v>
      </c>
      <c r="AW257" s="12" t="s">
        <v>44</v>
      </c>
      <c r="AX257" s="12" t="s">
        <v>81</v>
      </c>
      <c r="AY257" s="232" t="s">
        <v>169</v>
      </c>
    </row>
    <row r="258" spans="2:51" s="12" customFormat="1" ht="13.5">
      <c r="B258" s="222"/>
      <c r="C258" s="223"/>
      <c r="D258" s="214" t="s">
        <v>276</v>
      </c>
      <c r="E258" s="224" t="s">
        <v>24</v>
      </c>
      <c r="F258" s="225" t="s">
        <v>611</v>
      </c>
      <c r="G258" s="223"/>
      <c r="H258" s="226">
        <v>1</v>
      </c>
      <c r="I258" s="227"/>
      <c r="J258" s="223"/>
      <c r="K258" s="223"/>
      <c r="L258" s="228"/>
      <c r="M258" s="229"/>
      <c r="N258" s="230"/>
      <c r="O258" s="230"/>
      <c r="P258" s="230"/>
      <c r="Q258" s="230"/>
      <c r="R258" s="230"/>
      <c r="S258" s="230"/>
      <c r="T258" s="231"/>
      <c r="AT258" s="232" t="s">
        <v>276</v>
      </c>
      <c r="AU258" s="232" t="s">
        <v>91</v>
      </c>
      <c r="AV258" s="12" t="s">
        <v>91</v>
      </c>
      <c r="AW258" s="12" t="s">
        <v>44</v>
      </c>
      <c r="AX258" s="12" t="s">
        <v>81</v>
      </c>
      <c r="AY258" s="232" t="s">
        <v>169</v>
      </c>
    </row>
    <row r="259" spans="2:51" s="13" customFormat="1" ht="13.5">
      <c r="B259" s="233"/>
      <c r="C259" s="234"/>
      <c r="D259" s="214" t="s">
        <v>276</v>
      </c>
      <c r="E259" s="235" t="s">
        <v>24</v>
      </c>
      <c r="F259" s="236" t="s">
        <v>280</v>
      </c>
      <c r="G259" s="234"/>
      <c r="H259" s="237">
        <v>4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276</v>
      </c>
      <c r="AU259" s="243" t="s">
        <v>91</v>
      </c>
      <c r="AV259" s="13" t="s">
        <v>193</v>
      </c>
      <c r="AW259" s="13" t="s">
        <v>44</v>
      </c>
      <c r="AX259" s="13" t="s">
        <v>25</v>
      </c>
      <c r="AY259" s="243" t="s">
        <v>169</v>
      </c>
    </row>
    <row r="260" spans="2:65" s="1" customFormat="1" ht="16.5" customHeight="1">
      <c r="B260" s="42"/>
      <c r="C260" s="245" t="s">
        <v>496</v>
      </c>
      <c r="D260" s="245" t="s">
        <v>620</v>
      </c>
      <c r="E260" s="246" t="s">
        <v>787</v>
      </c>
      <c r="F260" s="247" t="s">
        <v>788</v>
      </c>
      <c r="G260" s="248" t="s">
        <v>419</v>
      </c>
      <c r="H260" s="249">
        <v>1</v>
      </c>
      <c r="I260" s="250"/>
      <c r="J260" s="251">
        <f>ROUND(I260*H260,2)</f>
        <v>0</v>
      </c>
      <c r="K260" s="247" t="s">
        <v>183</v>
      </c>
      <c r="L260" s="252"/>
      <c r="M260" s="253" t="s">
        <v>24</v>
      </c>
      <c r="N260" s="254" t="s">
        <v>52</v>
      </c>
      <c r="O260" s="43"/>
      <c r="P260" s="211">
        <f>O260*H260</f>
        <v>0</v>
      </c>
      <c r="Q260" s="211">
        <v>0.02381</v>
      </c>
      <c r="R260" s="211">
        <f>Q260*H260</f>
        <v>0.02381</v>
      </c>
      <c r="S260" s="211">
        <v>0</v>
      </c>
      <c r="T260" s="212">
        <f>S260*H260</f>
        <v>0</v>
      </c>
      <c r="AR260" s="25" t="s">
        <v>437</v>
      </c>
      <c r="AT260" s="25" t="s">
        <v>620</v>
      </c>
      <c r="AU260" s="25" t="s">
        <v>91</v>
      </c>
      <c r="AY260" s="25" t="s">
        <v>169</v>
      </c>
      <c r="BE260" s="213">
        <f>IF(N260="základní",J260,0)</f>
        <v>0</v>
      </c>
      <c r="BF260" s="213">
        <f>IF(N260="snížená",J260,0)</f>
        <v>0</v>
      </c>
      <c r="BG260" s="213">
        <f>IF(N260="zákl. přenesená",J260,0)</f>
        <v>0</v>
      </c>
      <c r="BH260" s="213">
        <f>IF(N260="sníž. přenesená",J260,0)</f>
        <v>0</v>
      </c>
      <c r="BI260" s="213">
        <f>IF(N260="nulová",J260,0)</f>
        <v>0</v>
      </c>
      <c r="BJ260" s="25" t="s">
        <v>25</v>
      </c>
      <c r="BK260" s="213">
        <f>ROUND(I260*H260,2)</f>
        <v>0</v>
      </c>
      <c r="BL260" s="25" t="s">
        <v>354</v>
      </c>
      <c r="BM260" s="25" t="s">
        <v>789</v>
      </c>
    </row>
    <row r="261" spans="2:65" s="1" customFormat="1" ht="16.5" customHeight="1">
      <c r="B261" s="42"/>
      <c r="C261" s="245" t="s">
        <v>501</v>
      </c>
      <c r="D261" s="245" t="s">
        <v>620</v>
      </c>
      <c r="E261" s="246" t="s">
        <v>790</v>
      </c>
      <c r="F261" s="247" t="s">
        <v>791</v>
      </c>
      <c r="G261" s="248" t="s">
        <v>419</v>
      </c>
      <c r="H261" s="249">
        <v>3</v>
      </c>
      <c r="I261" s="250"/>
      <c r="J261" s="251">
        <f>ROUND(I261*H261,2)</f>
        <v>0</v>
      </c>
      <c r="K261" s="247" t="s">
        <v>183</v>
      </c>
      <c r="L261" s="252"/>
      <c r="M261" s="253" t="s">
        <v>24</v>
      </c>
      <c r="N261" s="254" t="s">
        <v>52</v>
      </c>
      <c r="O261" s="43"/>
      <c r="P261" s="211">
        <f>O261*H261</f>
        <v>0</v>
      </c>
      <c r="Q261" s="211">
        <v>0.0119</v>
      </c>
      <c r="R261" s="211">
        <f>Q261*H261</f>
        <v>0.0357</v>
      </c>
      <c r="S261" s="211">
        <v>0</v>
      </c>
      <c r="T261" s="212">
        <f>S261*H261</f>
        <v>0</v>
      </c>
      <c r="AR261" s="25" t="s">
        <v>211</v>
      </c>
      <c r="AT261" s="25" t="s">
        <v>620</v>
      </c>
      <c r="AU261" s="25" t="s">
        <v>91</v>
      </c>
      <c r="AY261" s="25" t="s">
        <v>169</v>
      </c>
      <c r="BE261" s="213">
        <f>IF(N261="základní",J261,0)</f>
        <v>0</v>
      </c>
      <c r="BF261" s="213">
        <f>IF(N261="snížená",J261,0)</f>
        <v>0</v>
      </c>
      <c r="BG261" s="213">
        <f>IF(N261="zákl. přenesená",J261,0)</f>
        <v>0</v>
      </c>
      <c r="BH261" s="213">
        <f>IF(N261="sníž. přenesená",J261,0)</f>
        <v>0</v>
      </c>
      <c r="BI261" s="213">
        <f>IF(N261="nulová",J261,0)</f>
        <v>0</v>
      </c>
      <c r="BJ261" s="25" t="s">
        <v>25</v>
      </c>
      <c r="BK261" s="213">
        <f>ROUND(I261*H261,2)</f>
        <v>0</v>
      </c>
      <c r="BL261" s="25" t="s">
        <v>193</v>
      </c>
      <c r="BM261" s="25" t="s">
        <v>792</v>
      </c>
    </row>
    <row r="262" spans="2:65" s="1" customFormat="1" ht="25.5" customHeight="1">
      <c r="B262" s="42"/>
      <c r="C262" s="202" t="s">
        <v>506</v>
      </c>
      <c r="D262" s="202" t="s">
        <v>172</v>
      </c>
      <c r="E262" s="203" t="s">
        <v>793</v>
      </c>
      <c r="F262" s="204" t="s">
        <v>794</v>
      </c>
      <c r="G262" s="205" t="s">
        <v>419</v>
      </c>
      <c r="H262" s="206">
        <v>3</v>
      </c>
      <c r="I262" s="207"/>
      <c r="J262" s="208">
        <f>ROUND(I262*H262,2)</f>
        <v>0</v>
      </c>
      <c r="K262" s="204" t="s">
        <v>183</v>
      </c>
      <c r="L262" s="62"/>
      <c r="M262" s="209" t="s">
        <v>24</v>
      </c>
      <c r="N262" s="210" t="s">
        <v>52</v>
      </c>
      <c r="O262" s="43"/>
      <c r="P262" s="211">
        <f>O262*H262</f>
        <v>0</v>
      </c>
      <c r="Q262" s="211">
        <v>0.07146</v>
      </c>
      <c r="R262" s="211">
        <f>Q262*H262</f>
        <v>0.21438</v>
      </c>
      <c r="S262" s="211">
        <v>0</v>
      </c>
      <c r="T262" s="212">
        <f>S262*H262</f>
        <v>0</v>
      </c>
      <c r="AR262" s="25" t="s">
        <v>193</v>
      </c>
      <c r="AT262" s="25" t="s">
        <v>172</v>
      </c>
      <c r="AU262" s="25" t="s">
        <v>91</v>
      </c>
      <c r="AY262" s="25" t="s">
        <v>169</v>
      </c>
      <c r="BE262" s="213">
        <f>IF(N262="základní",J262,0)</f>
        <v>0</v>
      </c>
      <c r="BF262" s="213">
        <f>IF(N262="snížená",J262,0)</f>
        <v>0</v>
      </c>
      <c r="BG262" s="213">
        <f>IF(N262="zákl. přenesená",J262,0)</f>
        <v>0</v>
      </c>
      <c r="BH262" s="213">
        <f>IF(N262="sníž. přenesená",J262,0)</f>
        <v>0</v>
      </c>
      <c r="BI262" s="213">
        <f>IF(N262="nulová",J262,0)</f>
        <v>0</v>
      </c>
      <c r="BJ262" s="25" t="s">
        <v>25</v>
      </c>
      <c r="BK262" s="213">
        <f>ROUND(I262*H262,2)</f>
        <v>0</v>
      </c>
      <c r="BL262" s="25" t="s">
        <v>193</v>
      </c>
      <c r="BM262" s="25" t="s">
        <v>795</v>
      </c>
    </row>
    <row r="263" spans="2:51" s="12" customFormat="1" ht="13.5">
      <c r="B263" s="222"/>
      <c r="C263" s="223"/>
      <c r="D263" s="214" t="s">
        <v>276</v>
      </c>
      <c r="E263" s="224" t="s">
        <v>24</v>
      </c>
      <c r="F263" s="225" t="s">
        <v>796</v>
      </c>
      <c r="G263" s="223"/>
      <c r="H263" s="226">
        <v>3</v>
      </c>
      <c r="I263" s="227"/>
      <c r="J263" s="223"/>
      <c r="K263" s="223"/>
      <c r="L263" s="228"/>
      <c r="M263" s="229"/>
      <c r="N263" s="230"/>
      <c r="O263" s="230"/>
      <c r="P263" s="230"/>
      <c r="Q263" s="230"/>
      <c r="R263" s="230"/>
      <c r="S263" s="230"/>
      <c r="T263" s="231"/>
      <c r="AT263" s="232" t="s">
        <v>276</v>
      </c>
      <c r="AU263" s="232" t="s">
        <v>91</v>
      </c>
      <c r="AV263" s="12" t="s">
        <v>91</v>
      </c>
      <c r="AW263" s="12" t="s">
        <v>44</v>
      </c>
      <c r="AX263" s="12" t="s">
        <v>25</v>
      </c>
      <c r="AY263" s="232" t="s">
        <v>169</v>
      </c>
    </row>
    <row r="264" spans="2:65" s="1" customFormat="1" ht="25.5" customHeight="1">
      <c r="B264" s="42"/>
      <c r="C264" s="245" t="s">
        <v>512</v>
      </c>
      <c r="D264" s="245" t="s">
        <v>620</v>
      </c>
      <c r="E264" s="246" t="s">
        <v>797</v>
      </c>
      <c r="F264" s="247" t="s">
        <v>798</v>
      </c>
      <c r="G264" s="248" t="s">
        <v>419</v>
      </c>
      <c r="H264" s="249">
        <v>3</v>
      </c>
      <c r="I264" s="250"/>
      <c r="J264" s="251">
        <f>ROUND(I264*H264,2)</f>
        <v>0</v>
      </c>
      <c r="K264" s="247" t="s">
        <v>183</v>
      </c>
      <c r="L264" s="252"/>
      <c r="M264" s="253" t="s">
        <v>24</v>
      </c>
      <c r="N264" s="254" t="s">
        <v>52</v>
      </c>
      <c r="O264" s="43"/>
      <c r="P264" s="211">
        <f>O264*H264</f>
        <v>0</v>
      </c>
      <c r="Q264" s="211">
        <v>0.02894</v>
      </c>
      <c r="R264" s="211">
        <f>Q264*H264</f>
        <v>0.08682000000000001</v>
      </c>
      <c r="S264" s="211">
        <v>0</v>
      </c>
      <c r="T264" s="212">
        <f>S264*H264</f>
        <v>0</v>
      </c>
      <c r="AR264" s="25" t="s">
        <v>437</v>
      </c>
      <c r="AT264" s="25" t="s">
        <v>620</v>
      </c>
      <c r="AU264" s="25" t="s">
        <v>91</v>
      </c>
      <c r="AY264" s="25" t="s">
        <v>169</v>
      </c>
      <c r="BE264" s="213">
        <f>IF(N264="základní",J264,0)</f>
        <v>0</v>
      </c>
      <c r="BF264" s="213">
        <f>IF(N264="snížená",J264,0)</f>
        <v>0</v>
      </c>
      <c r="BG264" s="213">
        <f>IF(N264="zákl. přenesená",J264,0)</f>
        <v>0</v>
      </c>
      <c r="BH264" s="213">
        <f>IF(N264="sníž. přenesená",J264,0)</f>
        <v>0</v>
      </c>
      <c r="BI264" s="213">
        <f>IF(N264="nulová",J264,0)</f>
        <v>0</v>
      </c>
      <c r="BJ264" s="25" t="s">
        <v>25</v>
      </c>
      <c r="BK264" s="213">
        <f>ROUND(I264*H264,2)</f>
        <v>0</v>
      </c>
      <c r="BL264" s="25" t="s">
        <v>354</v>
      </c>
      <c r="BM264" s="25" t="s">
        <v>799</v>
      </c>
    </row>
    <row r="265" spans="2:63" s="11" customFormat="1" ht="29.85" customHeight="1">
      <c r="B265" s="186"/>
      <c r="C265" s="187"/>
      <c r="D265" s="188" t="s">
        <v>80</v>
      </c>
      <c r="E265" s="200" t="s">
        <v>216</v>
      </c>
      <c r="F265" s="200" t="s">
        <v>288</v>
      </c>
      <c r="G265" s="187"/>
      <c r="H265" s="187"/>
      <c r="I265" s="190"/>
      <c r="J265" s="201">
        <f>BK265</f>
        <v>0</v>
      </c>
      <c r="K265" s="187"/>
      <c r="L265" s="192"/>
      <c r="M265" s="193"/>
      <c r="N265" s="194"/>
      <c r="O265" s="194"/>
      <c r="P265" s="195">
        <f>SUM(P266:P340)</f>
        <v>0</v>
      </c>
      <c r="Q265" s="194"/>
      <c r="R265" s="195">
        <f>SUM(R266:R340)</f>
        <v>4.224384199999999</v>
      </c>
      <c r="S265" s="194"/>
      <c r="T265" s="196">
        <f>SUM(T266:T340)</f>
        <v>22.024245999999998</v>
      </c>
      <c r="AR265" s="197" t="s">
        <v>25</v>
      </c>
      <c r="AT265" s="198" t="s">
        <v>80</v>
      </c>
      <c r="AU265" s="198" t="s">
        <v>25</v>
      </c>
      <c r="AY265" s="197" t="s">
        <v>169</v>
      </c>
      <c r="BK265" s="199">
        <f>SUM(BK266:BK340)</f>
        <v>0</v>
      </c>
    </row>
    <row r="266" spans="2:65" s="1" customFormat="1" ht="25.5" customHeight="1">
      <c r="B266" s="42"/>
      <c r="C266" s="202" t="s">
        <v>519</v>
      </c>
      <c r="D266" s="202" t="s">
        <v>172</v>
      </c>
      <c r="E266" s="203" t="s">
        <v>800</v>
      </c>
      <c r="F266" s="204" t="s">
        <v>801</v>
      </c>
      <c r="G266" s="205" t="s">
        <v>219</v>
      </c>
      <c r="H266" s="206">
        <v>9</v>
      </c>
      <c r="I266" s="207"/>
      <c r="J266" s="208">
        <f>ROUND(I266*H266,2)</f>
        <v>0</v>
      </c>
      <c r="K266" s="204" t="s">
        <v>183</v>
      </c>
      <c r="L266" s="62"/>
      <c r="M266" s="209" t="s">
        <v>24</v>
      </c>
      <c r="N266" s="210" t="s">
        <v>52</v>
      </c>
      <c r="O266" s="43"/>
      <c r="P266" s="211">
        <f>O266*H266</f>
        <v>0</v>
      </c>
      <c r="Q266" s="211">
        <v>0.29221</v>
      </c>
      <c r="R266" s="211">
        <f>Q266*H266</f>
        <v>2.62989</v>
      </c>
      <c r="S266" s="211">
        <v>0</v>
      </c>
      <c r="T266" s="212">
        <f>S266*H266</f>
        <v>0</v>
      </c>
      <c r="AR266" s="25" t="s">
        <v>193</v>
      </c>
      <c r="AT266" s="25" t="s">
        <v>172</v>
      </c>
      <c r="AU266" s="25" t="s">
        <v>91</v>
      </c>
      <c r="AY266" s="25" t="s">
        <v>169</v>
      </c>
      <c r="BE266" s="213">
        <f>IF(N266="základní",J266,0)</f>
        <v>0</v>
      </c>
      <c r="BF266" s="213">
        <f>IF(N266="snížená",J266,0)</f>
        <v>0</v>
      </c>
      <c r="BG266" s="213">
        <f>IF(N266="zákl. přenesená",J266,0)</f>
        <v>0</v>
      </c>
      <c r="BH266" s="213">
        <f>IF(N266="sníž. přenesená",J266,0)</f>
        <v>0</v>
      </c>
      <c r="BI266" s="213">
        <f>IF(N266="nulová",J266,0)</f>
        <v>0</v>
      </c>
      <c r="BJ266" s="25" t="s">
        <v>25</v>
      </c>
      <c r="BK266" s="213">
        <f>ROUND(I266*H266,2)</f>
        <v>0</v>
      </c>
      <c r="BL266" s="25" t="s">
        <v>193</v>
      </c>
      <c r="BM266" s="25" t="s">
        <v>802</v>
      </c>
    </row>
    <row r="267" spans="2:51" s="12" customFormat="1" ht="13.5">
      <c r="B267" s="222"/>
      <c r="C267" s="223"/>
      <c r="D267" s="214" t="s">
        <v>276</v>
      </c>
      <c r="E267" s="224" t="s">
        <v>24</v>
      </c>
      <c r="F267" s="225" t="s">
        <v>803</v>
      </c>
      <c r="G267" s="223"/>
      <c r="H267" s="226">
        <v>9</v>
      </c>
      <c r="I267" s="227"/>
      <c r="J267" s="223"/>
      <c r="K267" s="223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276</v>
      </c>
      <c r="AU267" s="232" t="s">
        <v>91</v>
      </c>
      <c r="AV267" s="12" t="s">
        <v>91</v>
      </c>
      <c r="AW267" s="12" t="s">
        <v>44</v>
      </c>
      <c r="AX267" s="12" t="s">
        <v>25</v>
      </c>
      <c r="AY267" s="232" t="s">
        <v>169</v>
      </c>
    </row>
    <row r="268" spans="2:65" s="1" customFormat="1" ht="25.5" customHeight="1">
      <c r="B268" s="42"/>
      <c r="C268" s="245" t="s">
        <v>529</v>
      </c>
      <c r="D268" s="245" t="s">
        <v>620</v>
      </c>
      <c r="E268" s="246" t="s">
        <v>804</v>
      </c>
      <c r="F268" s="247" t="s">
        <v>805</v>
      </c>
      <c r="G268" s="248" t="s">
        <v>419</v>
      </c>
      <c r="H268" s="249">
        <v>9</v>
      </c>
      <c r="I268" s="250"/>
      <c r="J268" s="251">
        <f>ROUND(I268*H268,2)</f>
        <v>0</v>
      </c>
      <c r="K268" s="247" t="s">
        <v>183</v>
      </c>
      <c r="L268" s="252"/>
      <c r="M268" s="253" t="s">
        <v>24</v>
      </c>
      <c r="N268" s="254" t="s">
        <v>52</v>
      </c>
      <c r="O268" s="43"/>
      <c r="P268" s="211">
        <f>O268*H268</f>
        <v>0</v>
      </c>
      <c r="Q268" s="211">
        <v>0.0156</v>
      </c>
      <c r="R268" s="211">
        <f>Q268*H268</f>
        <v>0.1404</v>
      </c>
      <c r="S268" s="211">
        <v>0</v>
      </c>
      <c r="T268" s="212">
        <f>S268*H268</f>
        <v>0</v>
      </c>
      <c r="AR268" s="25" t="s">
        <v>211</v>
      </c>
      <c r="AT268" s="25" t="s">
        <v>620</v>
      </c>
      <c r="AU268" s="25" t="s">
        <v>91</v>
      </c>
      <c r="AY268" s="25" t="s">
        <v>169</v>
      </c>
      <c r="BE268" s="213">
        <f>IF(N268="základní",J268,0)</f>
        <v>0</v>
      </c>
      <c r="BF268" s="213">
        <f>IF(N268="snížená",J268,0)</f>
        <v>0</v>
      </c>
      <c r="BG268" s="213">
        <f>IF(N268="zákl. přenesená",J268,0)</f>
        <v>0</v>
      </c>
      <c r="BH268" s="213">
        <f>IF(N268="sníž. přenesená",J268,0)</f>
        <v>0</v>
      </c>
      <c r="BI268" s="213">
        <f>IF(N268="nulová",J268,0)</f>
        <v>0</v>
      </c>
      <c r="BJ268" s="25" t="s">
        <v>25</v>
      </c>
      <c r="BK268" s="213">
        <f>ROUND(I268*H268,2)</f>
        <v>0</v>
      </c>
      <c r="BL268" s="25" t="s">
        <v>193</v>
      </c>
      <c r="BM268" s="25" t="s">
        <v>806</v>
      </c>
    </row>
    <row r="269" spans="2:65" s="1" customFormat="1" ht="16.5" customHeight="1">
      <c r="B269" s="42"/>
      <c r="C269" s="245" t="s">
        <v>534</v>
      </c>
      <c r="D269" s="245" t="s">
        <v>620</v>
      </c>
      <c r="E269" s="246" t="s">
        <v>807</v>
      </c>
      <c r="F269" s="247" t="s">
        <v>808</v>
      </c>
      <c r="G269" s="248" t="s">
        <v>419</v>
      </c>
      <c r="H269" s="249">
        <v>7</v>
      </c>
      <c r="I269" s="250"/>
      <c r="J269" s="251">
        <f>ROUND(I269*H269,2)</f>
        <v>0</v>
      </c>
      <c r="K269" s="247" t="s">
        <v>183</v>
      </c>
      <c r="L269" s="252"/>
      <c r="M269" s="253" t="s">
        <v>24</v>
      </c>
      <c r="N269" s="254" t="s">
        <v>52</v>
      </c>
      <c r="O269" s="43"/>
      <c r="P269" s="211">
        <f>O269*H269</f>
        <v>0</v>
      </c>
      <c r="Q269" s="211">
        <v>0.00325</v>
      </c>
      <c r="R269" s="211">
        <f>Q269*H269</f>
        <v>0.02275</v>
      </c>
      <c r="S269" s="211">
        <v>0</v>
      </c>
      <c r="T269" s="212">
        <f>S269*H269</f>
        <v>0</v>
      </c>
      <c r="AR269" s="25" t="s">
        <v>211</v>
      </c>
      <c r="AT269" s="25" t="s">
        <v>620</v>
      </c>
      <c r="AU269" s="25" t="s">
        <v>91</v>
      </c>
      <c r="AY269" s="25" t="s">
        <v>169</v>
      </c>
      <c r="BE269" s="213">
        <f>IF(N269="základní",J269,0)</f>
        <v>0</v>
      </c>
      <c r="BF269" s="213">
        <f>IF(N269="snížená",J269,0)</f>
        <v>0</v>
      </c>
      <c r="BG269" s="213">
        <f>IF(N269="zákl. přenesená",J269,0)</f>
        <v>0</v>
      </c>
      <c r="BH269" s="213">
        <f>IF(N269="sníž. přenesená",J269,0)</f>
        <v>0</v>
      </c>
      <c r="BI269" s="213">
        <f>IF(N269="nulová",J269,0)</f>
        <v>0</v>
      </c>
      <c r="BJ269" s="25" t="s">
        <v>25</v>
      </c>
      <c r="BK269" s="213">
        <f>ROUND(I269*H269,2)</f>
        <v>0</v>
      </c>
      <c r="BL269" s="25" t="s">
        <v>193</v>
      </c>
      <c r="BM269" s="25" t="s">
        <v>809</v>
      </c>
    </row>
    <row r="270" spans="2:65" s="1" customFormat="1" ht="25.5" customHeight="1">
      <c r="B270" s="42"/>
      <c r="C270" s="245" t="s">
        <v>542</v>
      </c>
      <c r="D270" s="245" t="s">
        <v>620</v>
      </c>
      <c r="E270" s="246" t="s">
        <v>810</v>
      </c>
      <c r="F270" s="247" t="s">
        <v>811</v>
      </c>
      <c r="G270" s="248" t="s">
        <v>419</v>
      </c>
      <c r="H270" s="249">
        <v>4</v>
      </c>
      <c r="I270" s="250"/>
      <c r="J270" s="251">
        <f>ROUND(I270*H270,2)</f>
        <v>0</v>
      </c>
      <c r="K270" s="247" t="s">
        <v>183</v>
      </c>
      <c r="L270" s="252"/>
      <c r="M270" s="253" t="s">
        <v>24</v>
      </c>
      <c r="N270" s="254" t="s">
        <v>52</v>
      </c>
      <c r="O270" s="43"/>
      <c r="P270" s="211">
        <f>O270*H270</f>
        <v>0</v>
      </c>
      <c r="Q270" s="211">
        <v>0.00135</v>
      </c>
      <c r="R270" s="211">
        <f>Q270*H270</f>
        <v>0.0054</v>
      </c>
      <c r="S270" s="211">
        <v>0</v>
      </c>
      <c r="T270" s="212">
        <f>S270*H270</f>
        <v>0</v>
      </c>
      <c r="AR270" s="25" t="s">
        <v>211</v>
      </c>
      <c r="AT270" s="25" t="s">
        <v>620</v>
      </c>
      <c r="AU270" s="25" t="s">
        <v>91</v>
      </c>
      <c r="AY270" s="25" t="s">
        <v>169</v>
      </c>
      <c r="BE270" s="213">
        <f>IF(N270="základní",J270,0)</f>
        <v>0</v>
      </c>
      <c r="BF270" s="213">
        <f>IF(N270="snížená",J270,0)</f>
        <v>0</v>
      </c>
      <c r="BG270" s="213">
        <f>IF(N270="zákl. přenesená",J270,0)</f>
        <v>0</v>
      </c>
      <c r="BH270" s="213">
        <f>IF(N270="sníž. přenesená",J270,0)</f>
        <v>0</v>
      </c>
      <c r="BI270" s="213">
        <f>IF(N270="nulová",J270,0)</f>
        <v>0</v>
      </c>
      <c r="BJ270" s="25" t="s">
        <v>25</v>
      </c>
      <c r="BK270" s="213">
        <f>ROUND(I270*H270,2)</f>
        <v>0</v>
      </c>
      <c r="BL270" s="25" t="s">
        <v>193</v>
      </c>
      <c r="BM270" s="25" t="s">
        <v>812</v>
      </c>
    </row>
    <row r="271" spans="2:65" s="1" customFormat="1" ht="25.5" customHeight="1">
      <c r="B271" s="42"/>
      <c r="C271" s="202" t="s">
        <v>550</v>
      </c>
      <c r="D271" s="202" t="s">
        <v>172</v>
      </c>
      <c r="E271" s="203" t="s">
        <v>813</v>
      </c>
      <c r="F271" s="204" t="s">
        <v>814</v>
      </c>
      <c r="G271" s="205" t="s">
        <v>196</v>
      </c>
      <c r="H271" s="206">
        <v>156.85</v>
      </c>
      <c r="I271" s="207"/>
      <c r="J271" s="208">
        <f>ROUND(I271*H271,2)</f>
        <v>0</v>
      </c>
      <c r="K271" s="204" t="s">
        <v>183</v>
      </c>
      <c r="L271" s="62"/>
      <c r="M271" s="209" t="s">
        <v>24</v>
      </c>
      <c r="N271" s="210" t="s">
        <v>52</v>
      </c>
      <c r="O271" s="43"/>
      <c r="P271" s="211">
        <f>O271*H271</f>
        <v>0</v>
      </c>
      <c r="Q271" s="211">
        <v>0.00013</v>
      </c>
      <c r="R271" s="211">
        <f>Q271*H271</f>
        <v>0.0203905</v>
      </c>
      <c r="S271" s="211">
        <v>0</v>
      </c>
      <c r="T271" s="212">
        <f>S271*H271</f>
        <v>0</v>
      </c>
      <c r="AR271" s="25" t="s">
        <v>193</v>
      </c>
      <c r="AT271" s="25" t="s">
        <v>172</v>
      </c>
      <c r="AU271" s="25" t="s">
        <v>91</v>
      </c>
      <c r="AY271" s="25" t="s">
        <v>169</v>
      </c>
      <c r="BE271" s="213">
        <f>IF(N271="základní",J271,0)</f>
        <v>0</v>
      </c>
      <c r="BF271" s="213">
        <f>IF(N271="snížená",J271,0)</f>
        <v>0</v>
      </c>
      <c r="BG271" s="213">
        <f>IF(N271="zákl. přenesená",J271,0)</f>
        <v>0</v>
      </c>
      <c r="BH271" s="213">
        <f>IF(N271="sníž. přenesená",J271,0)</f>
        <v>0</v>
      </c>
      <c r="BI271" s="213">
        <f>IF(N271="nulová",J271,0)</f>
        <v>0</v>
      </c>
      <c r="BJ271" s="25" t="s">
        <v>25</v>
      </c>
      <c r="BK271" s="213">
        <f>ROUND(I271*H271,2)</f>
        <v>0</v>
      </c>
      <c r="BL271" s="25" t="s">
        <v>193</v>
      </c>
      <c r="BM271" s="25" t="s">
        <v>815</v>
      </c>
    </row>
    <row r="272" spans="2:51" s="12" customFormat="1" ht="13.5">
      <c r="B272" s="222"/>
      <c r="C272" s="223"/>
      <c r="D272" s="214" t="s">
        <v>276</v>
      </c>
      <c r="E272" s="224" t="s">
        <v>24</v>
      </c>
      <c r="F272" s="225" t="s">
        <v>816</v>
      </c>
      <c r="G272" s="223"/>
      <c r="H272" s="226">
        <v>156.85</v>
      </c>
      <c r="I272" s="227"/>
      <c r="J272" s="223"/>
      <c r="K272" s="223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276</v>
      </c>
      <c r="AU272" s="232" t="s">
        <v>91</v>
      </c>
      <c r="AV272" s="12" t="s">
        <v>91</v>
      </c>
      <c r="AW272" s="12" t="s">
        <v>44</v>
      </c>
      <c r="AX272" s="12" t="s">
        <v>25</v>
      </c>
      <c r="AY272" s="232" t="s">
        <v>169</v>
      </c>
    </row>
    <row r="273" spans="2:65" s="1" customFormat="1" ht="25.5" customHeight="1">
      <c r="B273" s="42"/>
      <c r="C273" s="202" t="s">
        <v>555</v>
      </c>
      <c r="D273" s="202" t="s">
        <v>172</v>
      </c>
      <c r="E273" s="203" t="s">
        <v>817</v>
      </c>
      <c r="F273" s="204" t="s">
        <v>818</v>
      </c>
      <c r="G273" s="205" t="s">
        <v>196</v>
      </c>
      <c r="H273" s="206">
        <v>156.85</v>
      </c>
      <c r="I273" s="207"/>
      <c r="J273" s="208">
        <f>ROUND(I273*H273,2)</f>
        <v>0</v>
      </c>
      <c r="K273" s="204" t="s">
        <v>183</v>
      </c>
      <c r="L273" s="62"/>
      <c r="M273" s="209" t="s">
        <v>24</v>
      </c>
      <c r="N273" s="210" t="s">
        <v>52</v>
      </c>
      <c r="O273" s="43"/>
      <c r="P273" s="211">
        <f>O273*H273</f>
        <v>0</v>
      </c>
      <c r="Q273" s="211">
        <v>0.00021</v>
      </c>
      <c r="R273" s="211">
        <f>Q273*H273</f>
        <v>0.0329385</v>
      </c>
      <c r="S273" s="211">
        <v>0</v>
      </c>
      <c r="T273" s="212">
        <f>S273*H273</f>
        <v>0</v>
      </c>
      <c r="AR273" s="25" t="s">
        <v>193</v>
      </c>
      <c r="AT273" s="25" t="s">
        <v>172</v>
      </c>
      <c r="AU273" s="25" t="s">
        <v>91</v>
      </c>
      <c r="AY273" s="25" t="s">
        <v>169</v>
      </c>
      <c r="BE273" s="213">
        <f>IF(N273="základní",J273,0)</f>
        <v>0</v>
      </c>
      <c r="BF273" s="213">
        <f>IF(N273="snížená",J273,0)</f>
        <v>0</v>
      </c>
      <c r="BG273" s="213">
        <f>IF(N273="zákl. přenesená",J273,0)</f>
        <v>0</v>
      </c>
      <c r="BH273" s="213">
        <f>IF(N273="sníž. přenesená",J273,0)</f>
        <v>0</v>
      </c>
      <c r="BI273" s="213">
        <f>IF(N273="nulová",J273,0)</f>
        <v>0</v>
      </c>
      <c r="BJ273" s="25" t="s">
        <v>25</v>
      </c>
      <c r="BK273" s="213">
        <f>ROUND(I273*H273,2)</f>
        <v>0</v>
      </c>
      <c r="BL273" s="25" t="s">
        <v>193</v>
      </c>
      <c r="BM273" s="25" t="s">
        <v>819</v>
      </c>
    </row>
    <row r="274" spans="2:51" s="12" customFormat="1" ht="13.5">
      <c r="B274" s="222"/>
      <c r="C274" s="223"/>
      <c r="D274" s="214" t="s">
        <v>276</v>
      </c>
      <c r="E274" s="224" t="s">
        <v>24</v>
      </c>
      <c r="F274" s="225" t="s">
        <v>816</v>
      </c>
      <c r="G274" s="223"/>
      <c r="H274" s="226">
        <v>156.85</v>
      </c>
      <c r="I274" s="227"/>
      <c r="J274" s="223"/>
      <c r="K274" s="223"/>
      <c r="L274" s="228"/>
      <c r="M274" s="229"/>
      <c r="N274" s="230"/>
      <c r="O274" s="230"/>
      <c r="P274" s="230"/>
      <c r="Q274" s="230"/>
      <c r="R274" s="230"/>
      <c r="S274" s="230"/>
      <c r="T274" s="231"/>
      <c r="AT274" s="232" t="s">
        <v>276</v>
      </c>
      <c r="AU274" s="232" t="s">
        <v>91</v>
      </c>
      <c r="AV274" s="12" t="s">
        <v>91</v>
      </c>
      <c r="AW274" s="12" t="s">
        <v>44</v>
      </c>
      <c r="AX274" s="12" t="s">
        <v>25</v>
      </c>
      <c r="AY274" s="232" t="s">
        <v>169</v>
      </c>
    </row>
    <row r="275" spans="2:65" s="1" customFormat="1" ht="25.5" customHeight="1">
      <c r="B275" s="42"/>
      <c r="C275" s="202" t="s">
        <v>820</v>
      </c>
      <c r="D275" s="202" t="s">
        <v>172</v>
      </c>
      <c r="E275" s="203" t="s">
        <v>821</v>
      </c>
      <c r="F275" s="204" t="s">
        <v>822</v>
      </c>
      <c r="G275" s="205" t="s">
        <v>291</v>
      </c>
      <c r="H275" s="206">
        <v>1.714</v>
      </c>
      <c r="I275" s="207"/>
      <c r="J275" s="208">
        <f>ROUND(I275*H275,2)</f>
        <v>0</v>
      </c>
      <c r="K275" s="204" t="s">
        <v>183</v>
      </c>
      <c r="L275" s="62"/>
      <c r="M275" s="209" t="s">
        <v>24</v>
      </c>
      <c r="N275" s="210" t="s">
        <v>52</v>
      </c>
      <c r="O275" s="43"/>
      <c r="P275" s="211">
        <f>O275*H275</f>
        <v>0</v>
      </c>
      <c r="Q275" s="211">
        <v>0</v>
      </c>
      <c r="R275" s="211">
        <f>Q275*H275</f>
        <v>0</v>
      </c>
      <c r="S275" s="211">
        <v>2.2</v>
      </c>
      <c r="T275" s="212">
        <f>S275*H275</f>
        <v>3.7708000000000004</v>
      </c>
      <c r="AR275" s="25" t="s">
        <v>193</v>
      </c>
      <c r="AT275" s="25" t="s">
        <v>172</v>
      </c>
      <c r="AU275" s="25" t="s">
        <v>91</v>
      </c>
      <c r="AY275" s="25" t="s">
        <v>169</v>
      </c>
      <c r="BE275" s="213">
        <f>IF(N275="základní",J275,0)</f>
        <v>0</v>
      </c>
      <c r="BF275" s="213">
        <f>IF(N275="snížená",J275,0)</f>
        <v>0</v>
      </c>
      <c r="BG275" s="213">
        <f>IF(N275="zákl. přenesená",J275,0)</f>
        <v>0</v>
      </c>
      <c r="BH275" s="213">
        <f>IF(N275="sníž. přenesená",J275,0)</f>
        <v>0</v>
      </c>
      <c r="BI275" s="213">
        <f>IF(N275="nulová",J275,0)</f>
        <v>0</v>
      </c>
      <c r="BJ275" s="25" t="s">
        <v>25</v>
      </c>
      <c r="BK275" s="213">
        <f>ROUND(I275*H275,2)</f>
        <v>0</v>
      </c>
      <c r="BL275" s="25" t="s">
        <v>193</v>
      </c>
      <c r="BM275" s="25" t="s">
        <v>823</v>
      </c>
    </row>
    <row r="276" spans="2:51" s="12" customFormat="1" ht="13.5">
      <c r="B276" s="222"/>
      <c r="C276" s="223"/>
      <c r="D276" s="214" t="s">
        <v>276</v>
      </c>
      <c r="E276" s="224" t="s">
        <v>24</v>
      </c>
      <c r="F276" s="225" t="s">
        <v>824</v>
      </c>
      <c r="G276" s="223"/>
      <c r="H276" s="226">
        <v>1.714</v>
      </c>
      <c r="I276" s="227"/>
      <c r="J276" s="223"/>
      <c r="K276" s="223"/>
      <c r="L276" s="228"/>
      <c r="M276" s="229"/>
      <c r="N276" s="230"/>
      <c r="O276" s="230"/>
      <c r="P276" s="230"/>
      <c r="Q276" s="230"/>
      <c r="R276" s="230"/>
      <c r="S276" s="230"/>
      <c r="T276" s="231"/>
      <c r="AT276" s="232" t="s">
        <v>276</v>
      </c>
      <c r="AU276" s="232" t="s">
        <v>91</v>
      </c>
      <c r="AV276" s="12" t="s">
        <v>91</v>
      </c>
      <c r="AW276" s="12" t="s">
        <v>44</v>
      </c>
      <c r="AX276" s="12" t="s">
        <v>25</v>
      </c>
      <c r="AY276" s="232" t="s">
        <v>169</v>
      </c>
    </row>
    <row r="277" spans="2:65" s="1" customFormat="1" ht="25.5" customHeight="1">
      <c r="B277" s="42"/>
      <c r="C277" s="202" t="s">
        <v>825</v>
      </c>
      <c r="D277" s="202" t="s">
        <v>172</v>
      </c>
      <c r="E277" s="203" t="s">
        <v>826</v>
      </c>
      <c r="F277" s="204" t="s">
        <v>827</v>
      </c>
      <c r="G277" s="205" t="s">
        <v>291</v>
      </c>
      <c r="H277" s="206">
        <v>1.143</v>
      </c>
      <c r="I277" s="207"/>
      <c r="J277" s="208">
        <f>ROUND(I277*H277,2)</f>
        <v>0</v>
      </c>
      <c r="K277" s="204" t="s">
        <v>183</v>
      </c>
      <c r="L277" s="62"/>
      <c r="M277" s="209" t="s">
        <v>24</v>
      </c>
      <c r="N277" s="210" t="s">
        <v>52</v>
      </c>
      <c r="O277" s="43"/>
      <c r="P277" s="211">
        <f>O277*H277</f>
        <v>0</v>
      </c>
      <c r="Q277" s="211">
        <v>0</v>
      </c>
      <c r="R277" s="211">
        <f>Q277*H277</f>
        <v>0</v>
      </c>
      <c r="S277" s="211">
        <v>1.4</v>
      </c>
      <c r="T277" s="212">
        <f>S277*H277</f>
        <v>1.6001999999999998</v>
      </c>
      <c r="AR277" s="25" t="s">
        <v>193</v>
      </c>
      <c r="AT277" s="25" t="s">
        <v>172</v>
      </c>
      <c r="AU277" s="25" t="s">
        <v>91</v>
      </c>
      <c r="AY277" s="25" t="s">
        <v>169</v>
      </c>
      <c r="BE277" s="213">
        <f>IF(N277="základní",J277,0)</f>
        <v>0</v>
      </c>
      <c r="BF277" s="213">
        <f>IF(N277="snížená",J277,0)</f>
        <v>0</v>
      </c>
      <c r="BG277" s="213">
        <f>IF(N277="zákl. přenesená",J277,0)</f>
        <v>0</v>
      </c>
      <c r="BH277" s="213">
        <f>IF(N277="sníž. přenesená",J277,0)</f>
        <v>0</v>
      </c>
      <c r="BI277" s="213">
        <f>IF(N277="nulová",J277,0)</f>
        <v>0</v>
      </c>
      <c r="BJ277" s="25" t="s">
        <v>25</v>
      </c>
      <c r="BK277" s="213">
        <f>ROUND(I277*H277,2)</f>
        <v>0</v>
      </c>
      <c r="BL277" s="25" t="s">
        <v>193</v>
      </c>
      <c r="BM277" s="25" t="s">
        <v>828</v>
      </c>
    </row>
    <row r="278" spans="2:51" s="12" customFormat="1" ht="13.5">
      <c r="B278" s="222"/>
      <c r="C278" s="223"/>
      <c r="D278" s="214" t="s">
        <v>276</v>
      </c>
      <c r="E278" s="224" t="s">
        <v>24</v>
      </c>
      <c r="F278" s="225" t="s">
        <v>829</v>
      </c>
      <c r="G278" s="223"/>
      <c r="H278" s="226">
        <v>1.143</v>
      </c>
      <c r="I278" s="227"/>
      <c r="J278" s="223"/>
      <c r="K278" s="223"/>
      <c r="L278" s="228"/>
      <c r="M278" s="229"/>
      <c r="N278" s="230"/>
      <c r="O278" s="230"/>
      <c r="P278" s="230"/>
      <c r="Q278" s="230"/>
      <c r="R278" s="230"/>
      <c r="S278" s="230"/>
      <c r="T278" s="231"/>
      <c r="AT278" s="232" t="s">
        <v>276</v>
      </c>
      <c r="AU278" s="232" t="s">
        <v>91</v>
      </c>
      <c r="AV278" s="12" t="s">
        <v>91</v>
      </c>
      <c r="AW278" s="12" t="s">
        <v>44</v>
      </c>
      <c r="AX278" s="12" t="s">
        <v>25</v>
      </c>
      <c r="AY278" s="232" t="s">
        <v>169</v>
      </c>
    </row>
    <row r="279" spans="2:65" s="1" customFormat="1" ht="25.5" customHeight="1">
      <c r="B279" s="42"/>
      <c r="C279" s="202" t="s">
        <v>830</v>
      </c>
      <c r="D279" s="202" t="s">
        <v>172</v>
      </c>
      <c r="E279" s="203" t="s">
        <v>831</v>
      </c>
      <c r="F279" s="204" t="s">
        <v>832</v>
      </c>
      <c r="G279" s="205" t="s">
        <v>419</v>
      </c>
      <c r="H279" s="206">
        <v>4</v>
      </c>
      <c r="I279" s="207"/>
      <c r="J279" s="208">
        <f>ROUND(I279*H279,2)</f>
        <v>0</v>
      </c>
      <c r="K279" s="204" t="s">
        <v>183</v>
      </c>
      <c r="L279" s="62"/>
      <c r="M279" s="209" t="s">
        <v>24</v>
      </c>
      <c r="N279" s="210" t="s">
        <v>52</v>
      </c>
      <c r="O279" s="43"/>
      <c r="P279" s="211">
        <f>O279*H279</f>
        <v>0</v>
      </c>
      <c r="Q279" s="211">
        <v>0</v>
      </c>
      <c r="R279" s="211">
        <f>Q279*H279</f>
        <v>0</v>
      </c>
      <c r="S279" s="211">
        <v>0.184</v>
      </c>
      <c r="T279" s="212">
        <f>S279*H279</f>
        <v>0.736</v>
      </c>
      <c r="AR279" s="25" t="s">
        <v>193</v>
      </c>
      <c r="AT279" s="25" t="s">
        <v>172</v>
      </c>
      <c r="AU279" s="25" t="s">
        <v>91</v>
      </c>
      <c r="AY279" s="25" t="s">
        <v>169</v>
      </c>
      <c r="BE279" s="213">
        <f>IF(N279="základní",J279,0)</f>
        <v>0</v>
      </c>
      <c r="BF279" s="213">
        <f>IF(N279="snížená",J279,0)</f>
        <v>0</v>
      </c>
      <c r="BG279" s="213">
        <f>IF(N279="zákl. přenesená",J279,0)</f>
        <v>0</v>
      </c>
      <c r="BH279" s="213">
        <f>IF(N279="sníž. přenesená",J279,0)</f>
        <v>0</v>
      </c>
      <c r="BI279" s="213">
        <f>IF(N279="nulová",J279,0)</f>
        <v>0</v>
      </c>
      <c r="BJ279" s="25" t="s">
        <v>25</v>
      </c>
      <c r="BK279" s="213">
        <f>ROUND(I279*H279,2)</f>
        <v>0</v>
      </c>
      <c r="BL279" s="25" t="s">
        <v>193</v>
      </c>
      <c r="BM279" s="25" t="s">
        <v>833</v>
      </c>
    </row>
    <row r="280" spans="2:65" s="1" customFormat="1" ht="25.5" customHeight="1">
      <c r="B280" s="42"/>
      <c r="C280" s="202" t="s">
        <v>834</v>
      </c>
      <c r="D280" s="202" t="s">
        <v>172</v>
      </c>
      <c r="E280" s="203" t="s">
        <v>835</v>
      </c>
      <c r="F280" s="204" t="s">
        <v>836</v>
      </c>
      <c r="G280" s="205" t="s">
        <v>219</v>
      </c>
      <c r="H280" s="206">
        <v>22.5</v>
      </c>
      <c r="I280" s="207"/>
      <c r="J280" s="208">
        <f>ROUND(I280*H280,2)</f>
        <v>0</v>
      </c>
      <c r="K280" s="204" t="s">
        <v>183</v>
      </c>
      <c r="L280" s="62"/>
      <c r="M280" s="209" t="s">
        <v>24</v>
      </c>
      <c r="N280" s="210" t="s">
        <v>52</v>
      </c>
      <c r="O280" s="43"/>
      <c r="P280" s="211">
        <f>O280*H280</f>
        <v>0</v>
      </c>
      <c r="Q280" s="211">
        <v>0</v>
      </c>
      <c r="R280" s="211">
        <f>Q280*H280</f>
        <v>0</v>
      </c>
      <c r="S280" s="211">
        <v>0</v>
      </c>
      <c r="T280" s="212">
        <f>S280*H280</f>
        <v>0</v>
      </c>
      <c r="AR280" s="25" t="s">
        <v>193</v>
      </c>
      <c r="AT280" s="25" t="s">
        <v>172</v>
      </c>
      <c r="AU280" s="25" t="s">
        <v>91</v>
      </c>
      <c r="AY280" s="25" t="s">
        <v>169</v>
      </c>
      <c r="BE280" s="213">
        <f>IF(N280="základní",J280,0)</f>
        <v>0</v>
      </c>
      <c r="BF280" s="213">
        <f>IF(N280="snížená",J280,0)</f>
        <v>0</v>
      </c>
      <c r="BG280" s="213">
        <f>IF(N280="zákl. přenesená",J280,0)</f>
        <v>0</v>
      </c>
      <c r="BH280" s="213">
        <f>IF(N280="sníž. přenesená",J280,0)</f>
        <v>0</v>
      </c>
      <c r="BI280" s="213">
        <f>IF(N280="nulová",J280,0)</f>
        <v>0</v>
      </c>
      <c r="BJ280" s="25" t="s">
        <v>25</v>
      </c>
      <c r="BK280" s="213">
        <f>ROUND(I280*H280,2)</f>
        <v>0</v>
      </c>
      <c r="BL280" s="25" t="s">
        <v>193</v>
      </c>
      <c r="BM280" s="25" t="s">
        <v>837</v>
      </c>
    </row>
    <row r="281" spans="2:51" s="12" customFormat="1" ht="13.5">
      <c r="B281" s="222"/>
      <c r="C281" s="223"/>
      <c r="D281" s="214" t="s">
        <v>276</v>
      </c>
      <c r="E281" s="224" t="s">
        <v>24</v>
      </c>
      <c r="F281" s="225" t="s">
        <v>838</v>
      </c>
      <c r="G281" s="223"/>
      <c r="H281" s="226">
        <v>22.5</v>
      </c>
      <c r="I281" s="227"/>
      <c r="J281" s="223"/>
      <c r="K281" s="223"/>
      <c r="L281" s="228"/>
      <c r="M281" s="229"/>
      <c r="N281" s="230"/>
      <c r="O281" s="230"/>
      <c r="P281" s="230"/>
      <c r="Q281" s="230"/>
      <c r="R281" s="230"/>
      <c r="S281" s="230"/>
      <c r="T281" s="231"/>
      <c r="AT281" s="232" t="s">
        <v>276</v>
      </c>
      <c r="AU281" s="232" t="s">
        <v>91</v>
      </c>
      <c r="AV281" s="12" t="s">
        <v>91</v>
      </c>
      <c r="AW281" s="12" t="s">
        <v>44</v>
      </c>
      <c r="AX281" s="12" t="s">
        <v>25</v>
      </c>
      <c r="AY281" s="232" t="s">
        <v>169</v>
      </c>
    </row>
    <row r="282" spans="2:65" s="1" customFormat="1" ht="25.5" customHeight="1">
      <c r="B282" s="42"/>
      <c r="C282" s="202" t="s">
        <v>839</v>
      </c>
      <c r="D282" s="202" t="s">
        <v>172</v>
      </c>
      <c r="E282" s="203" t="s">
        <v>840</v>
      </c>
      <c r="F282" s="204" t="s">
        <v>841</v>
      </c>
      <c r="G282" s="205" t="s">
        <v>196</v>
      </c>
      <c r="H282" s="206">
        <v>121</v>
      </c>
      <c r="I282" s="207"/>
      <c r="J282" s="208">
        <f>ROUND(I282*H282,2)</f>
        <v>0</v>
      </c>
      <c r="K282" s="204" t="s">
        <v>183</v>
      </c>
      <c r="L282" s="62"/>
      <c r="M282" s="209" t="s">
        <v>24</v>
      </c>
      <c r="N282" s="210" t="s">
        <v>52</v>
      </c>
      <c r="O282" s="43"/>
      <c r="P282" s="211">
        <f>O282*H282</f>
        <v>0</v>
      </c>
      <c r="Q282" s="211">
        <v>0</v>
      </c>
      <c r="R282" s="211">
        <f>Q282*H282</f>
        <v>0</v>
      </c>
      <c r="S282" s="211">
        <v>0.01</v>
      </c>
      <c r="T282" s="212">
        <f>S282*H282</f>
        <v>1.21</v>
      </c>
      <c r="AR282" s="25" t="s">
        <v>193</v>
      </c>
      <c r="AT282" s="25" t="s">
        <v>172</v>
      </c>
      <c r="AU282" s="25" t="s">
        <v>91</v>
      </c>
      <c r="AY282" s="25" t="s">
        <v>169</v>
      </c>
      <c r="BE282" s="213">
        <f>IF(N282="základní",J282,0)</f>
        <v>0</v>
      </c>
      <c r="BF282" s="213">
        <f>IF(N282="snížená",J282,0)</f>
        <v>0</v>
      </c>
      <c r="BG282" s="213">
        <f>IF(N282="zákl. přenesená",J282,0)</f>
        <v>0</v>
      </c>
      <c r="BH282" s="213">
        <f>IF(N282="sníž. přenesená",J282,0)</f>
        <v>0</v>
      </c>
      <c r="BI282" s="213">
        <f>IF(N282="nulová",J282,0)</f>
        <v>0</v>
      </c>
      <c r="BJ282" s="25" t="s">
        <v>25</v>
      </c>
      <c r="BK282" s="213">
        <f>ROUND(I282*H282,2)</f>
        <v>0</v>
      </c>
      <c r="BL282" s="25" t="s">
        <v>193</v>
      </c>
      <c r="BM282" s="25" t="s">
        <v>842</v>
      </c>
    </row>
    <row r="283" spans="2:51" s="12" customFormat="1" ht="13.5">
      <c r="B283" s="222"/>
      <c r="C283" s="223"/>
      <c r="D283" s="214" t="s">
        <v>276</v>
      </c>
      <c r="E283" s="224" t="s">
        <v>24</v>
      </c>
      <c r="F283" s="225" t="s">
        <v>670</v>
      </c>
      <c r="G283" s="223"/>
      <c r="H283" s="226">
        <v>26.5</v>
      </c>
      <c r="I283" s="227"/>
      <c r="J283" s="223"/>
      <c r="K283" s="223"/>
      <c r="L283" s="228"/>
      <c r="M283" s="229"/>
      <c r="N283" s="230"/>
      <c r="O283" s="230"/>
      <c r="P283" s="230"/>
      <c r="Q283" s="230"/>
      <c r="R283" s="230"/>
      <c r="S283" s="230"/>
      <c r="T283" s="231"/>
      <c r="AT283" s="232" t="s">
        <v>276</v>
      </c>
      <c r="AU283" s="232" t="s">
        <v>91</v>
      </c>
      <c r="AV283" s="12" t="s">
        <v>91</v>
      </c>
      <c r="AW283" s="12" t="s">
        <v>44</v>
      </c>
      <c r="AX283" s="12" t="s">
        <v>81</v>
      </c>
      <c r="AY283" s="232" t="s">
        <v>169</v>
      </c>
    </row>
    <row r="284" spans="2:51" s="12" customFormat="1" ht="13.5">
      <c r="B284" s="222"/>
      <c r="C284" s="223"/>
      <c r="D284" s="214" t="s">
        <v>276</v>
      </c>
      <c r="E284" s="224" t="s">
        <v>24</v>
      </c>
      <c r="F284" s="225" t="s">
        <v>671</v>
      </c>
      <c r="G284" s="223"/>
      <c r="H284" s="226">
        <v>28.4</v>
      </c>
      <c r="I284" s="227"/>
      <c r="J284" s="223"/>
      <c r="K284" s="223"/>
      <c r="L284" s="228"/>
      <c r="M284" s="229"/>
      <c r="N284" s="230"/>
      <c r="O284" s="230"/>
      <c r="P284" s="230"/>
      <c r="Q284" s="230"/>
      <c r="R284" s="230"/>
      <c r="S284" s="230"/>
      <c r="T284" s="231"/>
      <c r="AT284" s="232" t="s">
        <v>276</v>
      </c>
      <c r="AU284" s="232" t="s">
        <v>91</v>
      </c>
      <c r="AV284" s="12" t="s">
        <v>91</v>
      </c>
      <c r="AW284" s="12" t="s">
        <v>44</v>
      </c>
      <c r="AX284" s="12" t="s">
        <v>81</v>
      </c>
      <c r="AY284" s="232" t="s">
        <v>169</v>
      </c>
    </row>
    <row r="285" spans="2:51" s="12" customFormat="1" ht="13.5">
      <c r="B285" s="222"/>
      <c r="C285" s="223"/>
      <c r="D285" s="214" t="s">
        <v>276</v>
      </c>
      <c r="E285" s="224" t="s">
        <v>24</v>
      </c>
      <c r="F285" s="225" t="s">
        <v>672</v>
      </c>
      <c r="G285" s="223"/>
      <c r="H285" s="226">
        <v>20.6</v>
      </c>
      <c r="I285" s="227"/>
      <c r="J285" s="223"/>
      <c r="K285" s="223"/>
      <c r="L285" s="228"/>
      <c r="M285" s="229"/>
      <c r="N285" s="230"/>
      <c r="O285" s="230"/>
      <c r="P285" s="230"/>
      <c r="Q285" s="230"/>
      <c r="R285" s="230"/>
      <c r="S285" s="230"/>
      <c r="T285" s="231"/>
      <c r="AT285" s="232" t="s">
        <v>276</v>
      </c>
      <c r="AU285" s="232" t="s">
        <v>91</v>
      </c>
      <c r="AV285" s="12" t="s">
        <v>91</v>
      </c>
      <c r="AW285" s="12" t="s">
        <v>44</v>
      </c>
      <c r="AX285" s="12" t="s">
        <v>81</v>
      </c>
      <c r="AY285" s="232" t="s">
        <v>169</v>
      </c>
    </row>
    <row r="286" spans="2:51" s="12" customFormat="1" ht="13.5">
      <c r="B286" s="222"/>
      <c r="C286" s="223"/>
      <c r="D286" s="214" t="s">
        <v>276</v>
      </c>
      <c r="E286" s="224" t="s">
        <v>24</v>
      </c>
      <c r="F286" s="225" t="s">
        <v>673</v>
      </c>
      <c r="G286" s="223"/>
      <c r="H286" s="226">
        <v>45.5</v>
      </c>
      <c r="I286" s="227"/>
      <c r="J286" s="223"/>
      <c r="K286" s="223"/>
      <c r="L286" s="228"/>
      <c r="M286" s="229"/>
      <c r="N286" s="230"/>
      <c r="O286" s="230"/>
      <c r="P286" s="230"/>
      <c r="Q286" s="230"/>
      <c r="R286" s="230"/>
      <c r="S286" s="230"/>
      <c r="T286" s="231"/>
      <c r="AT286" s="232" t="s">
        <v>276</v>
      </c>
      <c r="AU286" s="232" t="s">
        <v>91</v>
      </c>
      <c r="AV286" s="12" t="s">
        <v>91</v>
      </c>
      <c r="AW286" s="12" t="s">
        <v>44</v>
      </c>
      <c r="AX286" s="12" t="s">
        <v>81</v>
      </c>
      <c r="AY286" s="232" t="s">
        <v>169</v>
      </c>
    </row>
    <row r="287" spans="2:51" s="13" customFormat="1" ht="13.5">
      <c r="B287" s="233"/>
      <c r="C287" s="234"/>
      <c r="D287" s="214" t="s">
        <v>276</v>
      </c>
      <c r="E287" s="235" t="s">
        <v>24</v>
      </c>
      <c r="F287" s="236" t="s">
        <v>280</v>
      </c>
      <c r="G287" s="234"/>
      <c r="H287" s="237">
        <v>121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276</v>
      </c>
      <c r="AU287" s="243" t="s">
        <v>91</v>
      </c>
      <c r="AV287" s="13" t="s">
        <v>193</v>
      </c>
      <c r="AW287" s="13" t="s">
        <v>44</v>
      </c>
      <c r="AX287" s="13" t="s">
        <v>25</v>
      </c>
      <c r="AY287" s="243" t="s">
        <v>169</v>
      </c>
    </row>
    <row r="288" spans="2:65" s="1" customFormat="1" ht="25.5" customHeight="1">
      <c r="B288" s="42"/>
      <c r="C288" s="202" t="s">
        <v>843</v>
      </c>
      <c r="D288" s="202" t="s">
        <v>172</v>
      </c>
      <c r="E288" s="203" t="s">
        <v>844</v>
      </c>
      <c r="F288" s="204" t="s">
        <v>845</v>
      </c>
      <c r="G288" s="205" t="s">
        <v>196</v>
      </c>
      <c r="H288" s="206">
        <v>187.5</v>
      </c>
      <c r="I288" s="207"/>
      <c r="J288" s="208">
        <f>ROUND(I288*H288,2)</f>
        <v>0</v>
      </c>
      <c r="K288" s="204" t="s">
        <v>183</v>
      </c>
      <c r="L288" s="62"/>
      <c r="M288" s="209" t="s">
        <v>24</v>
      </c>
      <c r="N288" s="210" t="s">
        <v>52</v>
      </c>
      <c r="O288" s="43"/>
      <c r="P288" s="211">
        <f>O288*H288</f>
        <v>0</v>
      </c>
      <c r="Q288" s="211">
        <v>0</v>
      </c>
      <c r="R288" s="211">
        <f>Q288*H288</f>
        <v>0</v>
      </c>
      <c r="S288" s="211">
        <v>0.02</v>
      </c>
      <c r="T288" s="212">
        <f>S288*H288</f>
        <v>3.75</v>
      </c>
      <c r="AR288" s="25" t="s">
        <v>193</v>
      </c>
      <c r="AT288" s="25" t="s">
        <v>172</v>
      </c>
      <c r="AU288" s="25" t="s">
        <v>91</v>
      </c>
      <c r="AY288" s="25" t="s">
        <v>169</v>
      </c>
      <c r="BE288" s="213">
        <f>IF(N288="základní",J288,0)</f>
        <v>0</v>
      </c>
      <c r="BF288" s="213">
        <f>IF(N288="snížená",J288,0)</f>
        <v>0</v>
      </c>
      <c r="BG288" s="213">
        <f>IF(N288="zákl. přenesená",J288,0)</f>
        <v>0</v>
      </c>
      <c r="BH288" s="213">
        <f>IF(N288="sníž. přenesená",J288,0)</f>
        <v>0</v>
      </c>
      <c r="BI288" s="213">
        <f>IF(N288="nulová",J288,0)</f>
        <v>0</v>
      </c>
      <c r="BJ288" s="25" t="s">
        <v>25</v>
      </c>
      <c r="BK288" s="213">
        <f>ROUND(I288*H288,2)</f>
        <v>0</v>
      </c>
      <c r="BL288" s="25" t="s">
        <v>193</v>
      </c>
      <c r="BM288" s="25" t="s">
        <v>846</v>
      </c>
    </row>
    <row r="289" spans="2:51" s="12" customFormat="1" ht="13.5">
      <c r="B289" s="222"/>
      <c r="C289" s="223"/>
      <c r="D289" s="214" t="s">
        <v>276</v>
      </c>
      <c r="E289" s="224" t="s">
        <v>24</v>
      </c>
      <c r="F289" s="225" t="s">
        <v>660</v>
      </c>
      <c r="G289" s="223"/>
      <c r="H289" s="226">
        <v>187.5</v>
      </c>
      <c r="I289" s="227"/>
      <c r="J289" s="223"/>
      <c r="K289" s="223"/>
      <c r="L289" s="228"/>
      <c r="M289" s="229"/>
      <c r="N289" s="230"/>
      <c r="O289" s="230"/>
      <c r="P289" s="230"/>
      <c r="Q289" s="230"/>
      <c r="R289" s="230"/>
      <c r="S289" s="230"/>
      <c r="T289" s="231"/>
      <c r="AT289" s="232" t="s">
        <v>276</v>
      </c>
      <c r="AU289" s="232" t="s">
        <v>91</v>
      </c>
      <c r="AV289" s="12" t="s">
        <v>91</v>
      </c>
      <c r="AW289" s="12" t="s">
        <v>44</v>
      </c>
      <c r="AX289" s="12" t="s">
        <v>25</v>
      </c>
      <c r="AY289" s="232" t="s">
        <v>169</v>
      </c>
    </row>
    <row r="290" spans="2:65" s="1" customFormat="1" ht="25.5" customHeight="1">
      <c r="B290" s="42"/>
      <c r="C290" s="202" t="s">
        <v>847</v>
      </c>
      <c r="D290" s="202" t="s">
        <v>172</v>
      </c>
      <c r="E290" s="203" t="s">
        <v>848</v>
      </c>
      <c r="F290" s="204" t="s">
        <v>849</v>
      </c>
      <c r="G290" s="205" t="s">
        <v>196</v>
      </c>
      <c r="H290" s="206">
        <v>104.489</v>
      </c>
      <c r="I290" s="207"/>
      <c r="J290" s="208">
        <f>ROUND(I290*H290,2)</f>
        <v>0</v>
      </c>
      <c r="K290" s="204" t="s">
        <v>183</v>
      </c>
      <c r="L290" s="62"/>
      <c r="M290" s="209" t="s">
        <v>24</v>
      </c>
      <c r="N290" s="210" t="s">
        <v>52</v>
      </c>
      <c r="O290" s="43"/>
      <c r="P290" s="211">
        <f>O290*H290</f>
        <v>0</v>
      </c>
      <c r="Q290" s="211">
        <v>0</v>
      </c>
      <c r="R290" s="211">
        <f>Q290*H290</f>
        <v>0</v>
      </c>
      <c r="S290" s="211">
        <v>0.01</v>
      </c>
      <c r="T290" s="212">
        <f>S290*H290</f>
        <v>1.04489</v>
      </c>
      <c r="AR290" s="25" t="s">
        <v>193</v>
      </c>
      <c r="AT290" s="25" t="s">
        <v>172</v>
      </c>
      <c r="AU290" s="25" t="s">
        <v>91</v>
      </c>
      <c r="AY290" s="25" t="s">
        <v>169</v>
      </c>
      <c r="BE290" s="213">
        <f>IF(N290="základní",J290,0)</f>
        <v>0</v>
      </c>
      <c r="BF290" s="213">
        <f>IF(N290="snížená",J290,0)</f>
        <v>0</v>
      </c>
      <c r="BG290" s="213">
        <f>IF(N290="zákl. přenesená",J290,0)</f>
        <v>0</v>
      </c>
      <c r="BH290" s="213">
        <f>IF(N290="sníž. přenesená",J290,0)</f>
        <v>0</v>
      </c>
      <c r="BI290" s="213">
        <f>IF(N290="nulová",J290,0)</f>
        <v>0</v>
      </c>
      <c r="BJ290" s="25" t="s">
        <v>25</v>
      </c>
      <c r="BK290" s="213">
        <f>ROUND(I290*H290,2)</f>
        <v>0</v>
      </c>
      <c r="BL290" s="25" t="s">
        <v>193</v>
      </c>
      <c r="BM290" s="25" t="s">
        <v>850</v>
      </c>
    </row>
    <row r="291" spans="2:51" s="12" customFormat="1" ht="13.5">
      <c r="B291" s="222"/>
      <c r="C291" s="223"/>
      <c r="D291" s="214" t="s">
        <v>276</v>
      </c>
      <c r="E291" s="224" t="s">
        <v>24</v>
      </c>
      <c r="F291" s="225" t="s">
        <v>566</v>
      </c>
      <c r="G291" s="223"/>
      <c r="H291" s="226">
        <v>104.489</v>
      </c>
      <c r="I291" s="227"/>
      <c r="J291" s="223"/>
      <c r="K291" s="223"/>
      <c r="L291" s="228"/>
      <c r="M291" s="229"/>
      <c r="N291" s="230"/>
      <c r="O291" s="230"/>
      <c r="P291" s="230"/>
      <c r="Q291" s="230"/>
      <c r="R291" s="230"/>
      <c r="S291" s="230"/>
      <c r="T291" s="231"/>
      <c r="AT291" s="232" t="s">
        <v>276</v>
      </c>
      <c r="AU291" s="232" t="s">
        <v>91</v>
      </c>
      <c r="AV291" s="12" t="s">
        <v>91</v>
      </c>
      <c r="AW291" s="12" t="s">
        <v>44</v>
      </c>
      <c r="AX291" s="12" t="s">
        <v>25</v>
      </c>
      <c r="AY291" s="232" t="s">
        <v>169</v>
      </c>
    </row>
    <row r="292" spans="2:65" s="1" customFormat="1" ht="25.5" customHeight="1">
      <c r="B292" s="42"/>
      <c r="C292" s="202" t="s">
        <v>851</v>
      </c>
      <c r="D292" s="202" t="s">
        <v>172</v>
      </c>
      <c r="E292" s="203" t="s">
        <v>852</v>
      </c>
      <c r="F292" s="204" t="s">
        <v>853</v>
      </c>
      <c r="G292" s="205" t="s">
        <v>196</v>
      </c>
      <c r="H292" s="206">
        <v>215.486</v>
      </c>
      <c r="I292" s="207"/>
      <c r="J292" s="208">
        <f>ROUND(I292*H292,2)</f>
        <v>0</v>
      </c>
      <c r="K292" s="204" t="s">
        <v>183</v>
      </c>
      <c r="L292" s="62"/>
      <c r="M292" s="209" t="s">
        <v>24</v>
      </c>
      <c r="N292" s="210" t="s">
        <v>52</v>
      </c>
      <c r="O292" s="43"/>
      <c r="P292" s="211">
        <f>O292*H292</f>
        <v>0</v>
      </c>
      <c r="Q292" s="211">
        <v>0</v>
      </c>
      <c r="R292" s="211">
        <f>Q292*H292</f>
        <v>0</v>
      </c>
      <c r="S292" s="211">
        <v>0.046</v>
      </c>
      <c r="T292" s="212">
        <f>S292*H292</f>
        <v>9.912355999999999</v>
      </c>
      <c r="AR292" s="25" t="s">
        <v>193</v>
      </c>
      <c r="AT292" s="25" t="s">
        <v>172</v>
      </c>
      <c r="AU292" s="25" t="s">
        <v>91</v>
      </c>
      <c r="AY292" s="25" t="s">
        <v>169</v>
      </c>
      <c r="BE292" s="213">
        <f>IF(N292="základní",J292,0)</f>
        <v>0</v>
      </c>
      <c r="BF292" s="213">
        <f>IF(N292="snížená",J292,0)</f>
        <v>0</v>
      </c>
      <c r="BG292" s="213">
        <f>IF(N292="zákl. přenesená",J292,0)</f>
        <v>0</v>
      </c>
      <c r="BH292" s="213">
        <f>IF(N292="sníž. přenesená",J292,0)</f>
        <v>0</v>
      </c>
      <c r="BI292" s="213">
        <f>IF(N292="nulová",J292,0)</f>
        <v>0</v>
      </c>
      <c r="BJ292" s="25" t="s">
        <v>25</v>
      </c>
      <c r="BK292" s="213">
        <f>ROUND(I292*H292,2)</f>
        <v>0</v>
      </c>
      <c r="BL292" s="25" t="s">
        <v>193</v>
      </c>
      <c r="BM292" s="25" t="s">
        <v>854</v>
      </c>
    </row>
    <row r="293" spans="2:51" s="12" customFormat="1" ht="13.5">
      <c r="B293" s="222"/>
      <c r="C293" s="223"/>
      <c r="D293" s="214" t="s">
        <v>276</v>
      </c>
      <c r="E293" s="224" t="s">
        <v>24</v>
      </c>
      <c r="F293" s="225" t="s">
        <v>570</v>
      </c>
      <c r="G293" s="223"/>
      <c r="H293" s="226">
        <v>215.486</v>
      </c>
      <c r="I293" s="227"/>
      <c r="J293" s="223"/>
      <c r="K293" s="223"/>
      <c r="L293" s="228"/>
      <c r="M293" s="229"/>
      <c r="N293" s="230"/>
      <c r="O293" s="230"/>
      <c r="P293" s="230"/>
      <c r="Q293" s="230"/>
      <c r="R293" s="230"/>
      <c r="S293" s="230"/>
      <c r="T293" s="231"/>
      <c r="AT293" s="232" t="s">
        <v>276</v>
      </c>
      <c r="AU293" s="232" t="s">
        <v>91</v>
      </c>
      <c r="AV293" s="12" t="s">
        <v>91</v>
      </c>
      <c r="AW293" s="12" t="s">
        <v>44</v>
      </c>
      <c r="AX293" s="12" t="s">
        <v>25</v>
      </c>
      <c r="AY293" s="232" t="s">
        <v>169</v>
      </c>
    </row>
    <row r="294" spans="2:65" s="1" customFormat="1" ht="25.5" customHeight="1">
      <c r="B294" s="42"/>
      <c r="C294" s="202" t="s">
        <v>855</v>
      </c>
      <c r="D294" s="202" t="s">
        <v>172</v>
      </c>
      <c r="E294" s="203" t="s">
        <v>856</v>
      </c>
      <c r="F294" s="204" t="s">
        <v>857</v>
      </c>
      <c r="G294" s="205" t="s">
        <v>196</v>
      </c>
      <c r="H294" s="206">
        <v>20.08</v>
      </c>
      <c r="I294" s="207"/>
      <c r="J294" s="208">
        <f>ROUND(I294*H294,2)</f>
        <v>0</v>
      </c>
      <c r="K294" s="204" t="s">
        <v>183</v>
      </c>
      <c r="L294" s="62"/>
      <c r="M294" s="209" t="s">
        <v>24</v>
      </c>
      <c r="N294" s="210" t="s">
        <v>52</v>
      </c>
      <c r="O294" s="43"/>
      <c r="P294" s="211">
        <f>O294*H294</f>
        <v>0</v>
      </c>
      <c r="Q294" s="211">
        <v>0.05828</v>
      </c>
      <c r="R294" s="211">
        <f>Q294*H294</f>
        <v>1.1702624</v>
      </c>
      <c r="S294" s="211">
        <v>0</v>
      </c>
      <c r="T294" s="212">
        <f>S294*H294</f>
        <v>0</v>
      </c>
      <c r="AR294" s="25" t="s">
        <v>193</v>
      </c>
      <c r="AT294" s="25" t="s">
        <v>172</v>
      </c>
      <c r="AU294" s="25" t="s">
        <v>91</v>
      </c>
      <c r="AY294" s="25" t="s">
        <v>169</v>
      </c>
      <c r="BE294" s="213">
        <f>IF(N294="základní",J294,0)</f>
        <v>0</v>
      </c>
      <c r="BF294" s="213">
        <f>IF(N294="snížená",J294,0)</f>
        <v>0</v>
      </c>
      <c r="BG294" s="213">
        <f>IF(N294="zákl. přenesená",J294,0)</f>
        <v>0</v>
      </c>
      <c r="BH294" s="213">
        <f>IF(N294="sníž. přenesená",J294,0)</f>
        <v>0</v>
      </c>
      <c r="BI294" s="213">
        <f>IF(N294="nulová",J294,0)</f>
        <v>0</v>
      </c>
      <c r="BJ294" s="25" t="s">
        <v>25</v>
      </c>
      <c r="BK294" s="213">
        <f>ROUND(I294*H294,2)</f>
        <v>0</v>
      </c>
      <c r="BL294" s="25" t="s">
        <v>193</v>
      </c>
      <c r="BM294" s="25" t="s">
        <v>858</v>
      </c>
    </row>
    <row r="295" spans="2:51" s="14" customFormat="1" ht="13.5">
      <c r="B295" s="255"/>
      <c r="C295" s="256"/>
      <c r="D295" s="214" t="s">
        <v>276</v>
      </c>
      <c r="E295" s="257" t="s">
        <v>24</v>
      </c>
      <c r="F295" s="258" t="s">
        <v>859</v>
      </c>
      <c r="G295" s="256"/>
      <c r="H295" s="257" t="s">
        <v>24</v>
      </c>
      <c r="I295" s="259"/>
      <c r="J295" s="256"/>
      <c r="K295" s="256"/>
      <c r="L295" s="260"/>
      <c r="M295" s="261"/>
      <c r="N295" s="262"/>
      <c r="O295" s="262"/>
      <c r="P295" s="262"/>
      <c r="Q295" s="262"/>
      <c r="R295" s="262"/>
      <c r="S295" s="262"/>
      <c r="T295" s="263"/>
      <c r="AT295" s="264" t="s">
        <v>276</v>
      </c>
      <c r="AU295" s="264" t="s">
        <v>91</v>
      </c>
      <c r="AV295" s="14" t="s">
        <v>25</v>
      </c>
      <c r="AW295" s="14" t="s">
        <v>44</v>
      </c>
      <c r="AX295" s="14" t="s">
        <v>81</v>
      </c>
      <c r="AY295" s="264" t="s">
        <v>169</v>
      </c>
    </row>
    <row r="296" spans="2:51" s="12" customFormat="1" ht="13.5">
      <c r="B296" s="222"/>
      <c r="C296" s="223"/>
      <c r="D296" s="214" t="s">
        <v>276</v>
      </c>
      <c r="E296" s="224" t="s">
        <v>24</v>
      </c>
      <c r="F296" s="225" t="s">
        <v>860</v>
      </c>
      <c r="G296" s="223"/>
      <c r="H296" s="226">
        <v>5.6</v>
      </c>
      <c r="I296" s="227"/>
      <c r="J296" s="223"/>
      <c r="K296" s="223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276</v>
      </c>
      <c r="AU296" s="232" t="s">
        <v>91</v>
      </c>
      <c r="AV296" s="12" t="s">
        <v>91</v>
      </c>
      <c r="AW296" s="12" t="s">
        <v>44</v>
      </c>
      <c r="AX296" s="12" t="s">
        <v>81</v>
      </c>
      <c r="AY296" s="232" t="s">
        <v>169</v>
      </c>
    </row>
    <row r="297" spans="2:51" s="12" customFormat="1" ht="13.5">
      <c r="B297" s="222"/>
      <c r="C297" s="223"/>
      <c r="D297" s="214" t="s">
        <v>276</v>
      </c>
      <c r="E297" s="224" t="s">
        <v>24</v>
      </c>
      <c r="F297" s="225" t="s">
        <v>861</v>
      </c>
      <c r="G297" s="223"/>
      <c r="H297" s="226">
        <v>7.2</v>
      </c>
      <c r="I297" s="227"/>
      <c r="J297" s="223"/>
      <c r="K297" s="223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276</v>
      </c>
      <c r="AU297" s="232" t="s">
        <v>91</v>
      </c>
      <c r="AV297" s="12" t="s">
        <v>91</v>
      </c>
      <c r="AW297" s="12" t="s">
        <v>44</v>
      </c>
      <c r="AX297" s="12" t="s">
        <v>81</v>
      </c>
      <c r="AY297" s="232" t="s">
        <v>169</v>
      </c>
    </row>
    <row r="298" spans="2:51" s="12" customFormat="1" ht="13.5">
      <c r="B298" s="222"/>
      <c r="C298" s="223"/>
      <c r="D298" s="214" t="s">
        <v>276</v>
      </c>
      <c r="E298" s="224" t="s">
        <v>24</v>
      </c>
      <c r="F298" s="225" t="s">
        <v>862</v>
      </c>
      <c r="G298" s="223"/>
      <c r="H298" s="226">
        <v>2</v>
      </c>
      <c r="I298" s="227"/>
      <c r="J298" s="223"/>
      <c r="K298" s="223"/>
      <c r="L298" s="228"/>
      <c r="M298" s="229"/>
      <c r="N298" s="230"/>
      <c r="O298" s="230"/>
      <c r="P298" s="230"/>
      <c r="Q298" s="230"/>
      <c r="R298" s="230"/>
      <c r="S298" s="230"/>
      <c r="T298" s="231"/>
      <c r="AT298" s="232" t="s">
        <v>276</v>
      </c>
      <c r="AU298" s="232" t="s">
        <v>91</v>
      </c>
      <c r="AV298" s="12" t="s">
        <v>91</v>
      </c>
      <c r="AW298" s="12" t="s">
        <v>44</v>
      </c>
      <c r="AX298" s="12" t="s">
        <v>81</v>
      </c>
      <c r="AY298" s="232" t="s">
        <v>169</v>
      </c>
    </row>
    <row r="299" spans="2:51" s="14" customFormat="1" ht="13.5">
      <c r="B299" s="255"/>
      <c r="C299" s="256"/>
      <c r="D299" s="214" t="s">
        <v>276</v>
      </c>
      <c r="E299" s="257" t="s">
        <v>24</v>
      </c>
      <c r="F299" s="258" t="s">
        <v>863</v>
      </c>
      <c r="G299" s="256"/>
      <c r="H299" s="257" t="s">
        <v>24</v>
      </c>
      <c r="I299" s="259"/>
      <c r="J299" s="256"/>
      <c r="K299" s="256"/>
      <c r="L299" s="260"/>
      <c r="M299" s="261"/>
      <c r="N299" s="262"/>
      <c r="O299" s="262"/>
      <c r="P299" s="262"/>
      <c r="Q299" s="262"/>
      <c r="R299" s="262"/>
      <c r="S299" s="262"/>
      <c r="T299" s="263"/>
      <c r="AT299" s="264" t="s">
        <v>276</v>
      </c>
      <c r="AU299" s="264" t="s">
        <v>91</v>
      </c>
      <c r="AV299" s="14" t="s">
        <v>25</v>
      </c>
      <c r="AW299" s="14" t="s">
        <v>44</v>
      </c>
      <c r="AX299" s="14" t="s">
        <v>81</v>
      </c>
      <c r="AY299" s="264" t="s">
        <v>169</v>
      </c>
    </row>
    <row r="300" spans="2:51" s="12" customFormat="1" ht="13.5">
      <c r="B300" s="222"/>
      <c r="C300" s="223"/>
      <c r="D300" s="214" t="s">
        <v>276</v>
      </c>
      <c r="E300" s="224" t="s">
        <v>24</v>
      </c>
      <c r="F300" s="225" t="s">
        <v>864</v>
      </c>
      <c r="G300" s="223"/>
      <c r="H300" s="226">
        <v>5.28</v>
      </c>
      <c r="I300" s="227"/>
      <c r="J300" s="223"/>
      <c r="K300" s="223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276</v>
      </c>
      <c r="AU300" s="232" t="s">
        <v>91</v>
      </c>
      <c r="AV300" s="12" t="s">
        <v>91</v>
      </c>
      <c r="AW300" s="12" t="s">
        <v>44</v>
      </c>
      <c r="AX300" s="12" t="s">
        <v>81</v>
      </c>
      <c r="AY300" s="232" t="s">
        <v>169</v>
      </c>
    </row>
    <row r="301" spans="2:51" s="13" customFormat="1" ht="13.5">
      <c r="B301" s="233"/>
      <c r="C301" s="234"/>
      <c r="D301" s="214" t="s">
        <v>276</v>
      </c>
      <c r="E301" s="235" t="s">
        <v>24</v>
      </c>
      <c r="F301" s="236" t="s">
        <v>280</v>
      </c>
      <c r="G301" s="234"/>
      <c r="H301" s="237">
        <v>20.08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276</v>
      </c>
      <c r="AU301" s="243" t="s">
        <v>91</v>
      </c>
      <c r="AV301" s="13" t="s">
        <v>193</v>
      </c>
      <c r="AW301" s="13" t="s">
        <v>44</v>
      </c>
      <c r="AX301" s="13" t="s">
        <v>25</v>
      </c>
      <c r="AY301" s="243" t="s">
        <v>169</v>
      </c>
    </row>
    <row r="302" spans="2:65" s="1" customFormat="1" ht="25.5" customHeight="1">
      <c r="B302" s="42"/>
      <c r="C302" s="202" t="s">
        <v>865</v>
      </c>
      <c r="D302" s="202" t="s">
        <v>172</v>
      </c>
      <c r="E302" s="203" t="s">
        <v>866</v>
      </c>
      <c r="F302" s="204" t="s">
        <v>867</v>
      </c>
      <c r="G302" s="205" t="s">
        <v>196</v>
      </c>
      <c r="H302" s="206">
        <v>20.08</v>
      </c>
      <c r="I302" s="207"/>
      <c r="J302" s="208">
        <f>ROUND(I302*H302,2)</f>
        <v>0</v>
      </c>
      <c r="K302" s="204" t="s">
        <v>183</v>
      </c>
      <c r="L302" s="62"/>
      <c r="M302" s="209" t="s">
        <v>24</v>
      </c>
      <c r="N302" s="210" t="s">
        <v>52</v>
      </c>
      <c r="O302" s="43"/>
      <c r="P302" s="211">
        <f>O302*H302</f>
        <v>0</v>
      </c>
      <c r="Q302" s="211">
        <v>0</v>
      </c>
      <c r="R302" s="211">
        <f>Q302*H302</f>
        <v>0</v>
      </c>
      <c r="S302" s="211">
        <v>0</v>
      </c>
      <c r="T302" s="212">
        <f>S302*H302</f>
        <v>0</v>
      </c>
      <c r="AR302" s="25" t="s">
        <v>193</v>
      </c>
      <c r="AT302" s="25" t="s">
        <v>172</v>
      </c>
      <c r="AU302" s="25" t="s">
        <v>91</v>
      </c>
      <c r="AY302" s="25" t="s">
        <v>169</v>
      </c>
      <c r="BE302" s="213">
        <f>IF(N302="základní",J302,0)</f>
        <v>0</v>
      </c>
      <c r="BF302" s="213">
        <f>IF(N302="snížená",J302,0)</f>
        <v>0</v>
      </c>
      <c r="BG302" s="213">
        <f>IF(N302="zákl. přenesená",J302,0)</f>
        <v>0</v>
      </c>
      <c r="BH302" s="213">
        <f>IF(N302="sníž. přenesená",J302,0)</f>
        <v>0</v>
      </c>
      <c r="BI302" s="213">
        <f>IF(N302="nulová",J302,0)</f>
        <v>0</v>
      </c>
      <c r="BJ302" s="25" t="s">
        <v>25</v>
      </c>
      <c r="BK302" s="213">
        <f>ROUND(I302*H302,2)</f>
        <v>0</v>
      </c>
      <c r="BL302" s="25" t="s">
        <v>193</v>
      </c>
      <c r="BM302" s="25" t="s">
        <v>868</v>
      </c>
    </row>
    <row r="303" spans="2:65" s="1" customFormat="1" ht="25.5" customHeight="1">
      <c r="B303" s="42"/>
      <c r="C303" s="202" t="s">
        <v>869</v>
      </c>
      <c r="D303" s="202" t="s">
        <v>172</v>
      </c>
      <c r="E303" s="203" t="s">
        <v>870</v>
      </c>
      <c r="F303" s="204" t="s">
        <v>871</v>
      </c>
      <c r="G303" s="205" t="s">
        <v>196</v>
      </c>
      <c r="H303" s="206">
        <v>20.08</v>
      </c>
      <c r="I303" s="207"/>
      <c r="J303" s="208">
        <f>ROUND(I303*H303,2)</f>
        <v>0</v>
      </c>
      <c r="K303" s="204" t="s">
        <v>183</v>
      </c>
      <c r="L303" s="62"/>
      <c r="M303" s="209" t="s">
        <v>24</v>
      </c>
      <c r="N303" s="210" t="s">
        <v>52</v>
      </c>
      <c r="O303" s="43"/>
      <c r="P303" s="211">
        <f>O303*H303</f>
        <v>0</v>
      </c>
      <c r="Q303" s="211">
        <v>0</v>
      </c>
      <c r="R303" s="211">
        <f>Q303*H303</f>
        <v>0</v>
      </c>
      <c r="S303" s="211">
        <v>0</v>
      </c>
      <c r="T303" s="212">
        <f>S303*H303</f>
        <v>0</v>
      </c>
      <c r="AR303" s="25" t="s">
        <v>193</v>
      </c>
      <c r="AT303" s="25" t="s">
        <v>172</v>
      </c>
      <c r="AU303" s="25" t="s">
        <v>91</v>
      </c>
      <c r="AY303" s="25" t="s">
        <v>169</v>
      </c>
      <c r="BE303" s="213">
        <f>IF(N303="základní",J303,0)</f>
        <v>0</v>
      </c>
      <c r="BF303" s="213">
        <f>IF(N303="snížená",J303,0)</f>
        <v>0</v>
      </c>
      <c r="BG303" s="213">
        <f>IF(N303="zákl. přenesená",J303,0)</f>
        <v>0</v>
      </c>
      <c r="BH303" s="213">
        <f>IF(N303="sníž. přenesená",J303,0)</f>
        <v>0</v>
      </c>
      <c r="BI303" s="213">
        <f>IF(N303="nulová",J303,0)</f>
        <v>0</v>
      </c>
      <c r="BJ303" s="25" t="s">
        <v>25</v>
      </c>
      <c r="BK303" s="213">
        <f>ROUND(I303*H303,2)</f>
        <v>0</v>
      </c>
      <c r="BL303" s="25" t="s">
        <v>193</v>
      </c>
      <c r="BM303" s="25" t="s">
        <v>872</v>
      </c>
    </row>
    <row r="304" spans="2:51" s="14" customFormat="1" ht="13.5">
      <c r="B304" s="255"/>
      <c r="C304" s="256"/>
      <c r="D304" s="214" t="s">
        <v>276</v>
      </c>
      <c r="E304" s="257" t="s">
        <v>24</v>
      </c>
      <c r="F304" s="258" t="s">
        <v>859</v>
      </c>
      <c r="G304" s="256"/>
      <c r="H304" s="257" t="s">
        <v>24</v>
      </c>
      <c r="I304" s="259"/>
      <c r="J304" s="256"/>
      <c r="K304" s="256"/>
      <c r="L304" s="260"/>
      <c r="M304" s="261"/>
      <c r="N304" s="262"/>
      <c r="O304" s="262"/>
      <c r="P304" s="262"/>
      <c r="Q304" s="262"/>
      <c r="R304" s="262"/>
      <c r="S304" s="262"/>
      <c r="T304" s="263"/>
      <c r="AT304" s="264" t="s">
        <v>276</v>
      </c>
      <c r="AU304" s="264" t="s">
        <v>91</v>
      </c>
      <c r="AV304" s="14" t="s">
        <v>25</v>
      </c>
      <c r="AW304" s="14" t="s">
        <v>44</v>
      </c>
      <c r="AX304" s="14" t="s">
        <v>81</v>
      </c>
      <c r="AY304" s="264" t="s">
        <v>169</v>
      </c>
    </row>
    <row r="305" spans="2:51" s="12" customFormat="1" ht="13.5">
      <c r="B305" s="222"/>
      <c r="C305" s="223"/>
      <c r="D305" s="214" t="s">
        <v>276</v>
      </c>
      <c r="E305" s="224" t="s">
        <v>24</v>
      </c>
      <c r="F305" s="225" t="s">
        <v>860</v>
      </c>
      <c r="G305" s="223"/>
      <c r="H305" s="226">
        <v>5.6</v>
      </c>
      <c r="I305" s="227"/>
      <c r="J305" s="223"/>
      <c r="K305" s="223"/>
      <c r="L305" s="228"/>
      <c r="M305" s="229"/>
      <c r="N305" s="230"/>
      <c r="O305" s="230"/>
      <c r="P305" s="230"/>
      <c r="Q305" s="230"/>
      <c r="R305" s="230"/>
      <c r="S305" s="230"/>
      <c r="T305" s="231"/>
      <c r="AT305" s="232" t="s">
        <v>276</v>
      </c>
      <c r="AU305" s="232" t="s">
        <v>91</v>
      </c>
      <c r="AV305" s="12" t="s">
        <v>91</v>
      </c>
      <c r="AW305" s="12" t="s">
        <v>44</v>
      </c>
      <c r="AX305" s="12" t="s">
        <v>81</v>
      </c>
      <c r="AY305" s="232" t="s">
        <v>169</v>
      </c>
    </row>
    <row r="306" spans="2:51" s="12" customFormat="1" ht="13.5">
      <c r="B306" s="222"/>
      <c r="C306" s="223"/>
      <c r="D306" s="214" t="s">
        <v>276</v>
      </c>
      <c r="E306" s="224" t="s">
        <v>24</v>
      </c>
      <c r="F306" s="225" t="s">
        <v>861</v>
      </c>
      <c r="G306" s="223"/>
      <c r="H306" s="226">
        <v>7.2</v>
      </c>
      <c r="I306" s="227"/>
      <c r="J306" s="223"/>
      <c r="K306" s="223"/>
      <c r="L306" s="228"/>
      <c r="M306" s="229"/>
      <c r="N306" s="230"/>
      <c r="O306" s="230"/>
      <c r="P306" s="230"/>
      <c r="Q306" s="230"/>
      <c r="R306" s="230"/>
      <c r="S306" s="230"/>
      <c r="T306" s="231"/>
      <c r="AT306" s="232" t="s">
        <v>276</v>
      </c>
      <c r="AU306" s="232" t="s">
        <v>91</v>
      </c>
      <c r="AV306" s="12" t="s">
        <v>91</v>
      </c>
      <c r="AW306" s="12" t="s">
        <v>44</v>
      </c>
      <c r="AX306" s="12" t="s">
        <v>81</v>
      </c>
      <c r="AY306" s="232" t="s">
        <v>169</v>
      </c>
    </row>
    <row r="307" spans="2:51" s="12" customFormat="1" ht="13.5">
      <c r="B307" s="222"/>
      <c r="C307" s="223"/>
      <c r="D307" s="214" t="s">
        <v>276</v>
      </c>
      <c r="E307" s="224" t="s">
        <v>24</v>
      </c>
      <c r="F307" s="225" t="s">
        <v>862</v>
      </c>
      <c r="G307" s="223"/>
      <c r="H307" s="226">
        <v>2</v>
      </c>
      <c r="I307" s="227"/>
      <c r="J307" s="223"/>
      <c r="K307" s="223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276</v>
      </c>
      <c r="AU307" s="232" t="s">
        <v>91</v>
      </c>
      <c r="AV307" s="12" t="s">
        <v>91</v>
      </c>
      <c r="AW307" s="12" t="s">
        <v>44</v>
      </c>
      <c r="AX307" s="12" t="s">
        <v>81</v>
      </c>
      <c r="AY307" s="232" t="s">
        <v>169</v>
      </c>
    </row>
    <row r="308" spans="2:51" s="14" customFormat="1" ht="13.5">
      <c r="B308" s="255"/>
      <c r="C308" s="256"/>
      <c r="D308" s="214" t="s">
        <v>276</v>
      </c>
      <c r="E308" s="257" t="s">
        <v>24</v>
      </c>
      <c r="F308" s="258" t="s">
        <v>863</v>
      </c>
      <c r="G308" s="256"/>
      <c r="H308" s="257" t="s">
        <v>24</v>
      </c>
      <c r="I308" s="259"/>
      <c r="J308" s="256"/>
      <c r="K308" s="256"/>
      <c r="L308" s="260"/>
      <c r="M308" s="261"/>
      <c r="N308" s="262"/>
      <c r="O308" s="262"/>
      <c r="P308" s="262"/>
      <c r="Q308" s="262"/>
      <c r="R308" s="262"/>
      <c r="S308" s="262"/>
      <c r="T308" s="263"/>
      <c r="AT308" s="264" t="s">
        <v>276</v>
      </c>
      <c r="AU308" s="264" t="s">
        <v>91</v>
      </c>
      <c r="AV308" s="14" t="s">
        <v>25</v>
      </c>
      <c r="AW308" s="14" t="s">
        <v>44</v>
      </c>
      <c r="AX308" s="14" t="s">
        <v>81</v>
      </c>
      <c r="AY308" s="264" t="s">
        <v>169</v>
      </c>
    </row>
    <row r="309" spans="2:51" s="12" customFormat="1" ht="13.5">
      <c r="B309" s="222"/>
      <c r="C309" s="223"/>
      <c r="D309" s="214" t="s">
        <v>276</v>
      </c>
      <c r="E309" s="224" t="s">
        <v>24</v>
      </c>
      <c r="F309" s="225" t="s">
        <v>864</v>
      </c>
      <c r="G309" s="223"/>
      <c r="H309" s="226">
        <v>5.28</v>
      </c>
      <c r="I309" s="227"/>
      <c r="J309" s="223"/>
      <c r="K309" s="223"/>
      <c r="L309" s="228"/>
      <c r="M309" s="229"/>
      <c r="N309" s="230"/>
      <c r="O309" s="230"/>
      <c r="P309" s="230"/>
      <c r="Q309" s="230"/>
      <c r="R309" s="230"/>
      <c r="S309" s="230"/>
      <c r="T309" s="231"/>
      <c r="AT309" s="232" t="s">
        <v>276</v>
      </c>
      <c r="AU309" s="232" t="s">
        <v>91</v>
      </c>
      <c r="AV309" s="12" t="s">
        <v>91</v>
      </c>
      <c r="AW309" s="12" t="s">
        <v>44</v>
      </c>
      <c r="AX309" s="12" t="s">
        <v>81</v>
      </c>
      <c r="AY309" s="232" t="s">
        <v>169</v>
      </c>
    </row>
    <row r="310" spans="2:51" s="13" customFormat="1" ht="13.5">
      <c r="B310" s="233"/>
      <c r="C310" s="234"/>
      <c r="D310" s="214" t="s">
        <v>276</v>
      </c>
      <c r="E310" s="235" t="s">
        <v>24</v>
      </c>
      <c r="F310" s="236" t="s">
        <v>280</v>
      </c>
      <c r="G310" s="234"/>
      <c r="H310" s="237">
        <v>20.08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276</v>
      </c>
      <c r="AU310" s="243" t="s">
        <v>91</v>
      </c>
      <c r="AV310" s="13" t="s">
        <v>193</v>
      </c>
      <c r="AW310" s="13" t="s">
        <v>44</v>
      </c>
      <c r="AX310" s="13" t="s">
        <v>25</v>
      </c>
      <c r="AY310" s="243" t="s">
        <v>169</v>
      </c>
    </row>
    <row r="311" spans="2:65" s="1" customFormat="1" ht="25.5" customHeight="1">
      <c r="B311" s="42"/>
      <c r="C311" s="202" t="s">
        <v>873</v>
      </c>
      <c r="D311" s="202" t="s">
        <v>172</v>
      </c>
      <c r="E311" s="203" t="s">
        <v>874</v>
      </c>
      <c r="F311" s="204" t="s">
        <v>875</v>
      </c>
      <c r="G311" s="205" t="s">
        <v>196</v>
      </c>
      <c r="H311" s="206">
        <v>20.08</v>
      </c>
      <c r="I311" s="207"/>
      <c r="J311" s="208">
        <f>ROUND(I311*H311,2)</f>
        <v>0</v>
      </c>
      <c r="K311" s="204" t="s">
        <v>183</v>
      </c>
      <c r="L311" s="62"/>
      <c r="M311" s="209" t="s">
        <v>24</v>
      </c>
      <c r="N311" s="210" t="s">
        <v>52</v>
      </c>
      <c r="O311" s="43"/>
      <c r="P311" s="211">
        <f>O311*H311</f>
        <v>0</v>
      </c>
      <c r="Q311" s="211">
        <v>0.00534</v>
      </c>
      <c r="R311" s="211">
        <f>Q311*H311</f>
        <v>0.1072272</v>
      </c>
      <c r="S311" s="211">
        <v>0</v>
      </c>
      <c r="T311" s="212">
        <f>S311*H311</f>
        <v>0</v>
      </c>
      <c r="AR311" s="25" t="s">
        <v>193</v>
      </c>
      <c r="AT311" s="25" t="s">
        <v>172</v>
      </c>
      <c r="AU311" s="25" t="s">
        <v>91</v>
      </c>
      <c r="AY311" s="25" t="s">
        <v>169</v>
      </c>
      <c r="BE311" s="213">
        <f>IF(N311="základní",J311,0)</f>
        <v>0</v>
      </c>
      <c r="BF311" s="213">
        <f>IF(N311="snížená",J311,0)</f>
        <v>0</v>
      </c>
      <c r="BG311" s="213">
        <f>IF(N311="zákl. přenesená",J311,0)</f>
        <v>0</v>
      </c>
      <c r="BH311" s="213">
        <f>IF(N311="sníž. přenesená",J311,0)</f>
        <v>0</v>
      </c>
      <c r="BI311" s="213">
        <f>IF(N311="nulová",J311,0)</f>
        <v>0</v>
      </c>
      <c r="BJ311" s="25" t="s">
        <v>25</v>
      </c>
      <c r="BK311" s="213">
        <f>ROUND(I311*H311,2)</f>
        <v>0</v>
      </c>
      <c r="BL311" s="25" t="s">
        <v>193</v>
      </c>
      <c r="BM311" s="25" t="s">
        <v>876</v>
      </c>
    </row>
    <row r="312" spans="2:51" s="14" customFormat="1" ht="13.5">
      <c r="B312" s="255"/>
      <c r="C312" s="256"/>
      <c r="D312" s="214" t="s">
        <v>276</v>
      </c>
      <c r="E312" s="257" t="s">
        <v>24</v>
      </c>
      <c r="F312" s="258" t="s">
        <v>859</v>
      </c>
      <c r="G312" s="256"/>
      <c r="H312" s="257" t="s">
        <v>24</v>
      </c>
      <c r="I312" s="259"/>
      <c r="J312" s="256"/>
      <c r="K312" s="256"/>
      <c r="L312" s="260"/>
      <c r="M312" s="261"/>
      <c r="N312" s="262"/>
      <c r="O312" s="262"/>
      <c r="P312" s="262"/>
      <c r="Q312" s="262"/>
      <c r="R312" s="262"/>
      <c r="S312" s="262"/>
      <c r="T312" s="263"/>
      <c r="AT312" s="264" t="s">
        <v>276</v>
      </c>
      <c r="AU312" s="264" t="s">
        <v>91</v>
      </c>
      <c r="AV312" s="14" t="s">
        <v>25</v>
      </c>
      <c r="AW312" s="14" t="s">
        <v>44</v>
      </c>
      <c r="AX312" s="14" t="s">
        <v>81</v>
      </c>
      <c r="AY312" s="264" t="s">
        <v>169</v>
      </c>
    </row>
    <row r="313" spans="2:51" s="12" customFormat="1" ht="13.5">
      <c r="B313" s="222"/>
      <c r="C313" s="223"/>
      <c r="D313" s="214" t="s">
        <v>276</v>
      </c>
      <c r="E313" s="224" t="s">
        <v>24</v>
      </c>
      <c r="F313" s="225" t="s">
        <v>860</v>
      </c>
      <c r="G313" s="223"/>
      <c r="H313" s="226">
        <v>5.6</v>
      </c>
      <c r="I313" s="227"/>
      <c r="J313" s="223"/>
      <c r="K313" s="223"/>
      <c r="L313" s="228"/>
      <c r="M313" s="229"/>
      <c r="N313" s="230"/>
      <c r="O313" s="230"/>
      <c r="P313" s="230"/>
      <c r="Q313" s="230"/>
      <c r="R313" s="230"/>
      <c r="S313" s="230"/>
      <c r="T313" s="231"/>
      <c r="AT313" s="232" t="s">
        <v>276</v>
      </c>
      <c r="AU313" s="232" t="s">
        <v>91</v>
      </c>
      <c r="AV313" s="12" t="s">
        <v>91</v>
      </c>
      <c r="AW313" s="12" t="s">
        <v>44</v>
      </c>
      <c r="AX313" s="12" t="s">
        <v>81</v>
      </c>
      <c r="AY313" s="232" t="s">
        <v>169</v>
      </c>
    </row>
    <row r="314" spans="2:51" s="12" customFormat="1" ht="13.5">
      <c r="B314" s="222"/>
      <c r="C314" s="223"/>
      <c r="D314" s="214" t="s">
        <v>276</v>
      </c>
      <c r="E314" s="224" t="s">
        <v>24</v>
      </c>
      <c r="F314" s="225" t="s">
        <v>861</v>
      </c>
      <c r="G314" s="223"/>
      <c r="H314" s="226">
        <v>7.2</v>
      </c>
      <c r="I314" s="227"/>
      <c r="J314" s="223"/>
      <c r="K314" s="223"/>
      <c r="L314" s="228"/>
      <c r="M314" s="229"/>
      <c r="N314" s="230"/>
      <c r="O314" s="230"/>
      <c r="P314" s="230"/>
      <c r="Q314" s="230"/>
      <c r="R314" s="230"/>
      <c r="S314" s="230"/>
      <c r="T314" s="231"/>
      <c r="AT314" s="232" t="s">
        <v>276</v>
      </c>
      <c r="AU314" s="232" t="s">
        <v>91</v>
      </c>
      <c r="AV314" s="12" t="s">
        <v>91</v>
      </c>
      <c r="AW314" s="12" t="s">
        <v>44</v>
      </c>
      <c r="AX314" s="12" t="s">
        <v>81</v>
      </c>
      <c r="AY314" s="232" t="s">
        <v>169</v>
      </c>
    </row>
    <row r="315" spans="2:51" s="12" customFormat="1" ht="13.5">
      <c r="B315" s="222"/>
      <c r="C315" s="223"/>
      <c r="D315" s="214" t="s">
        <v>276</v>
      </c>
      <c r="E315" s="224" t="s">
        <v>24</v>
      </c>
      <c r="F315" s="225" t="s">
        <v>862</v>
      </c>
      <c r="G315" s="223"/>
      <c r="H315" s="226">
        <v>2</v>
      </c>
      <c r="I315" s="227"/>
      <c r="J315" s="223"/>
      <c r="K315" s="223"/>
      <c r="L315" s="228"/>
      <c r="M315" s="229"/>
      <c r="N315" s="230"/>
      <c r="O315" s="230"/>
      <c r="P315" s="230"/>
      <c r="Q315" s="230"/>
      <c r="R315" s="230"/>
      <c r="S315" s="230"/>
      <c r="T315" s="231"/>
      <c r="AT315" s="232" t="s">
        <v>276</v>
      </c>
      <c r="AU315" s="232" t="s">
        <v>91</v>
      </c>
      <c r="AV315" s="12" t="s">
        <v>91</v>
      </c>
      <c r="AW315" s="12" t="s">
        <v>44</v>
      </c>
      <c r="AX315" s="12" t="s">
        <v>81</v>
      </c>
      <c r="AY315" s="232" t="s">
        <v>169</v>
      </c>
    </row>
    <row r="316" spans="2:51" s="14" customFormat="1" ht="13.5">
      <c r="B316" s="255"/>
      <c r="C316" s="256"/>
      <c r="D316" s="214" t="s">
        <v>276</v>
      </c>
      <c r="E316" s="257" t="s">
        <v>24</v>
      </c>
      <c r="F316" s="258" t="s">
        <v>863</v>
      </c>
      <c r="G316" s="256"/>
      <c r="H316" s="257" t="s">
        <v>24</v>
      </c>
      <c r="I316" s="259"/>
      <c r="J316" s="256"/>
      <c r="K316" s="256"/>
      <c r="L316" s="260"/>
      <c r="M316" s="261"/>
      <c r="N316" s="262"/>
      <c r="O316" s="262"/>
      <c r="P316" s="262"/>
      <c r="Q316" s="262"/>
      <c r="R316" s="262"/>
      <c r="S316" s="262"/>
      <c r="T316" s="263"/>
      <c r="AT316" s="264" t="s">
        <v>276</v>
      </c>
      <c r="AU316" s="264" t="s">
        <v>91</v>
      </c>
      <c r="AV316" s="14" t="s">
        <v>25</v>
      </c>
      <c r="AW316" s="14" t="s">
        <v>44</v>
      </c>
      <c r="AX316" s="14" t="s">
        <v>81</v>
      </c>
      <c r="AY316" s="264" t="s">
        <v>169</v>
      </c>
    </row>
    <row r="317" spans="2:51" s="12" customFormat="1" ht="13.5">
      <c r="B317" s="222"/>
      <c r="C317" s="223"/>
      <c r="D317" s="214" t="s">
        <v>276</v>
      </c>
      <c r="E317" s="224" t="s">
        <v>24</v>
      </c>
      <c r="F317" s="225" t="s">
        <v>864</v>
      </c>
      <c r="G317" s="223"/>
      <c r="H317" s="226">
        <v>5.28</v>
      </c>
      <c r="I317" s="227"/>
      <c r="J317" s="223"/>
      <c r="K317" s="223"/>
      <c r="L317" s="228"/>
      <c r="M317" s="229"/>
      <c r="N317" s="230"/>
      <c r="O317" s="230"/>
      <c r="P317" s="230"/>
      <c r="Q317" s="230"/>
      <c r="R317" s="230"/>
      <c r="S317" s="230"/>
      <c r="T317" s="231"/>
      <c r="AT317" s="232" t="s">
        <v>276</v>
      </c>
      <c r="AU317" s="232" t="s">
        <v>91</v>
      </c>
      <c r="AV317" s="12" t="s">
        <v>91</v>
      </c>
      <c r="AW317" s="12" t="s">
        <v>44</v>
      </c>
      <c r="AX317" s="12" t="s">
        <v>81</v>
      </c>
      <c r="AY317" s="232" t="s">
        <v>169</v>
      </c>
    </row>
    <row r="318" spans="2:51" s="13" customFormat="1" ht="13.5">
      <c r="B318" s="233"/>
      <c r="C318" s="234"/>
      <c r="D318" s="214" t="s">
        <v>276</v>
      </c>
      <c r="E318" s="235" t="s">
        <v>24</v>
      </c>
      <c r="F318" s="236" t="s">
        <v>280</v>
      </c>
      <c r="G318" s="234"/>
      <c r="H318" s="237">
        <v>20.08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276</v>
      </c>
      <c r="AU318" s="243" t="s">
        <v>91</v>
      </c>
      <c r="AV318" s="13" t="s">
        <v>193</v>
      </c>
      <c r="AW318" s="13" t="s">
        <v>44</v>
      </c>
      <c r="AX318" s="13" t="s">
        <v>25</v>
      </c>
      <c r="AY318" s="243" t="s">
        <v>169</v>
      </c>
    </row>
    <row r="319" spans="2:65" s="1" customFormat="1" ht="25.5" customHeight="1">
      <c r="B319" s="42"/>
      <c r="C319" s="202" t="s">
        <v>877</v>
      </c>
      <c r="D319" s="202" t="s">
        <v>172</v>
      </c>
      <c r="E319" s="203" t="s">
        <v>878</v>
      </c>
      <c r="F319" s="204" t="s">
        <v>879</v>
      </c>
      <c r="G319" s="205" t="s">
        <v>196</v>
      </c>
      <c r="H319" s="206">
        <v>20.08</v>
      </c>
      <c r="I319" s="207"/>
      <c r="J319" s="208">
        <f>ROUND(I319*H319,2)</f>
        <v>0</v>
      </c>
      <c r="K319" s="204" t="s">
        <v>183</v>
      </c>
      <c r="L319" s="62"/>
      <c r="M319" s="209" t="s">
        <v>24</v>
      </c>
      <c r="N319" s="210" t="s">
        <v>52</v>
      </c>
      <c r="O319" s="43"/>
      <c r="P319" s="211">
        <f>O319*H319</f>
        <v>0</v>
      </c>
      <c r="Q319" s="211">
        <v>0</v>
      </c>
      <c r="R319" s="211">
        <f>Q319*H319</f>
        <v>0</v>
      </c>
      <c r="S319" s="211">
        <v>0</v>
      </c>
      <c r="T319" s="212">
        <f>S319*H319</f>
        <v>0</v>
      </c>
      <c r="AR319" s="25" t="s">
        <v>193</v>
      </c>
      <c r="AT319" s="25" t="s">
        <v>172</v>
      </c>
      <c r="AU319" s="25" t="s">
        <v>91</v>
      </c>
      <c r="AY319" s="25" t="s">
        <v>169</v>
      </c>
      <c r="BE319" s="213">
        <f>IF(N319="základní",J319,0)</f>
        <v>0</v>
      </c>
      <c r="BF319" s="213">
        <f>IF(N319="snížená",J319,0)</f>
        <v>0</v>
      </c>
      <c r="BG319" s="213">
        <f>IF(N319="zákl. přenesená",J319,0)</f>
        <v>0</v>
      </c>
      <c r="BH319" s="213">
        <f>IF(N319="sníž. přenesená",J319,0)</f>
        <v>0</v>
      </c>
      <c r="BI319" s="213">
        <f>IF(N319="nulová",J319,0)</f>
        <v>0</v>
      </c>
      <c r="BJ319" s="25" t="s">
        <v>25</v>
      </c>
      <c r="BK319" s="213">
        <f>ROUND(I319*H319,2)</f>
        <v>0</v>
      </c>
      <c r="BL319" s="25" t="s">
        <v>193</v>
      </c>
      <c r="BM319" s="25" t="s">
        <v>880</v>
      </c>
    </row>
    <row r="320" spans="2:65" s="1" customFormat="1" ht="25.5" customHeight="1">
      <c r="B320" s="42"/>
      <c r="C320" s="202" t="s">
        <v>881</v>
      </c>
      <c r="D320" s="202" t="s">
        <v>172</v>
      </c>
      <c r="E320" s="203" t="s">
        <v>882</v>
      </c>
      <c r="F320" s="204" t="s">
        <v>883</v>
      </c>
      <c r="G320" s="205" t="s">
        <v>196</v>
      </c>
      <c r="H320" s="206">
        <v>20.08</v>
      </c>
      <c r="I320" s="207"/>
      <c r="J320" s="208">
        <f>ROUND(I320*H320,2)</f>
        <v>0</v>
      </c>
      <c r="K320" s="204" t="s">
        <v>183</v>
      </c>
      <c r="L320" s="62"/>
      <c r="M320" s="209" t="s">
        <v>24</v>
      </c>
      <c r="N320" s="210" t="s">
        <v>52</v>
      </c>
      <c r="O320" s="43"/>
      <c r="P320" s="211">
        <f>O320*H320</f>
        <v>0</v>
      </c>
      <c r="Q320" s="211">
        <v>0.00099</v>
      </c>
      <c r="R320" s="211">
        <f>Q320*H320</f>
        <v>0.0198792</v>
      </c>
      <c r="S320" s="211">
        <v>0</v>
      </c>
      <c r="T320" s="212">
        <f>S320*H320</f>
        <v>0</v>
      </c>
      <c r="AR320" s="25" t="s">
        <v>193</v>
      </c>
      <c r="AT320" s="25" t="s">
        <v>172</v>
      </c>
      <c r="AU320" s="25" t="s">
        <v>91</v>
      </c>
      <c r="AY320" s="25" t="s">
        <v>169</v>
      </c>
      <c r="BE320" s="213">
        <f>IF(N320="základní",J320,0)</f>
        <v>0</v>
      </c>
      <c r="BF320" s="213">
        <f>IF(N320="snížená",J320,0)</f>
        <v>0</v>
      </c>
      <c r="BG320" s="213">
        <f>IF(N320="zákl. přenesená",J320,0)</f>
        <v>0</v>
      </c>
      <c r="BH320" s="213">
        <f>IF(N320="sníž. přenesená",J320,0)</f>
        <v>0</v>
      </c>
      <c r="BI320" s="213">
        <f>IF(N320="nulová",J320,0)</f>
        <v>0</v>
      </c>
      <c r="BJ320" s="25" t="s">
        <v>25</v>
      </c>
      <c r="BK320" s="213">
        <f>ROUND(I320*H320,2)</f>
        <v>0</v>
      </c>
      <c r="BL320" s="25" t="s">
        <v>193</v>
      </c>
      <c r="BM320" s="25" t="s">
        <v>884</v>
      </c>
    </row>
    <row r="321" spans="2:51" s="14" customFormat="1" ht="13.5">
      <c r="B321" s="255"/>
      <c r="C321" s="256"/>
      <c r="D321" s="214" t="s">
        <v>276</v>
      </c>
      <c r="E321" s="257" t="s">
        <v>24</v>
      </c>
      <c r="F321" s="258" t="s">
        <v>859</v>
      </c>
      <c r="G321" s="256"/>
      <c r="H321" s="257" t="s">
        <v>24</v>
      </c>
      <c r="I321" s="259"/>
      <c r="J321" s="256"/>
      <c r="K321" s="256"/>
      <c r="L321" s="260"/>
      <c r="M321" s="261"/>
      <c r="N321" s="262"/>
      <c r="O321" s="262"/>
      <c r="P321" s="262"/>
      <c r="Q321" s="262"/>
      <c r="R321" s="262"/>
      <c r="S321" s="262"/>
      <c r="T321" s="263"/>
      <c r="AT321" s="264" t="s">
        <v>276</v>
      </c>
      <c r="AU321" s="264" t="s">
        <v>91</v>
      </c>
      <c r="AV321" s="14" t="s">
        <v>25</v>
      </c>
      <c r="AW321" s="14" t="s">
        <v>44</v>
      </c>
      <c r="AX321" s="14" t="s">
        <v>81</v>
      </c>
      <c r="AY321" s="264" t="s">
        <v>169</v>
      </c>
    </row>
    <row r="322" spans="2:51" s="12" customFormat="1" ht="13.5">
      <c r="B322" s="222"/>
      <c r="C322" s="223"/>
      <c r="D322" s="214" t="s">
        <v>276</v>
      </c>
      <c r="E322" s="224" t="s">
        <v>24</v>
      </c>
      <c r="F322" s="225" t="s">
        <v>860</v>
      </c>
      <c r="G322" s="223"/>
      <c r="H322" s="226">
        <v>5.6</v>
      </c>
      <c r="I322" s="227"/>
      <c r="J322" s="223"/>
      <c r="K322" s="223"/>
      <c r="L322" s="228"/>
      <c r="M322" s="229"/>
      <c r="N322" s="230"/>
      <c r="O322" s="230"/>
      <c r="P322" s="230"/>
      <c r="Q322" s="230"/>
      <c r="R322" s="230"/>
      <c r="S322" s="230"/>
      <c r="T322" s="231"/>
      <c r="AT322" s="232" t="s">
        <v>276</v>
      </c>
      <c r="AU322" s="232" t="s">
        <v>91</v>
      </c>
      <c r="AV322" s="12" t="s">
        <v>91</v>
      </c>
      <c r="AW322" s="12" t="s">
        <v>44</v>
      </c>
      <c r="AX322" s="12" t="s">
        <v>81</v>
      </c>
      <c r="AY322" s="232" t="s">
        <v>169</v>
      </c>
    </row>
    <row r="323" spans="2:51" s="12" customFormat="1" ht="13.5">
      <c r="B323" s="222"/>
      <c r="C323" s="223"/>
      <c r="D323" s="214" t="s">
        <v>276</v>
      </c>
      <c r="E323" s="224" t="s">
        <v>24</v>
      </c>
      <c r="F323" s="225" t="s">
        <v>861</v>
      </c>
      <c r="G323" s="223"/>
      <c r="H323" s="226">
        <v>7.2</v>
      </c>
      <c r="I323" s="227"/>
      <c r="J323" s="223"/>
      <c r="K323" s="223"/>
      <c r="L323" s="228"/>
      <c r="M323" s="229"/>
      <c r="N323" s="230"/>
      <c r="O323" s="230"/>
      <c r="P323" s="230"/>
      <c r="Q323" s="230"/>
      <c r="R323" s="230"/>
      <c r="S323" s="230"/>
      <c r="T323" s="231"/>
      <c r="AT323" s="232" t="s">
        <v>276</v>
      </c>
      <c r="AU323" s="232" t="s">
        <v>91</v>
      </c>
      <c r="AV323" s="12" t="s">
        <v>91</v>
      </c>
      <c r="AW323" s="12" t="s">
        <v>44</v>
      </c>
      <c r="AX323" s="12" t="s">
        <v>81</v>
      </c>
      <c r="AY323" s="232" t="s">
        <v>169</v>
      </c>
    </row>
    <row r="324" spans="2:51" s="12" customFormat="1" ht="13.5">
      <c r="B324" s="222"/>
      <c r="C324" s="223"/>
      <c r="D324" s="214" t="s">
        <v>276</v>
      </c>
      <c r="E324" s="224" t="s">
        <v>24</v>
      </c>
      <c r="F324" s="225" t="s">
        <v>862</v>
      </c>
      <c r="G324" s="223"/>
      <c r="H324" s="226">
        <v>2</v>
      </c>
      <c r="I324" s="227"/>
      <c r="J324" s="223"/>
      <c r="K324" s="223"/>
      <c r="L324" s="228"/>
      <c r="M324" s="229"/>
      <c r="N324" s="230"/>
      <c r="O324" s="230"/>
      <c r="P324" s="230"/>
      <c r="Q324" s="230"/>
      <c r="R324" s="230"/>
      <c r="S324" s="230"/>
      <c r="T324" s="231"/>
      <c r="AT324" s="232" t="s">
        <v>276</v>
      </c>
      <c r="AU324" s="232" t="s">
        <v>91</v>
      </c>
      <c r="AV324" s="12" t="s">
        <v>91</v>
      </c>
      <c r="AW324" s="12" t="s">
        <v>44</v>
      </c>
      <c r="AX324" s="12" t="s">
        <v>81</v>
      </c>
      <c r="AY324" s="232" t="s">
        <v>169</v>
      </c>
    </row>
    <row r="325" spans="2:51" s="14" customFormat="1" ht="13.5">
      <c r="B325" s="255"/>
      <c r="C325" s="256"/>
      <c r="D325" s="214" t="s">
        <v>276</v>
      </c>
      <c r="E325" s="257" t="s">
        <v>24</v>
      </c>
      <c r="F325" s="258" t="s">
        <v>863</v>
      </c>
      <c r="G325" s="256"/>
      <c r="H325" s="257" t="s">
        <v>24</v>
      </c>
      <c r="I325" s="259"/>
      <c r="J325" s="256"/>
      <c r="K325" s="256"/>
      <c r="L325" s="260"/>
      <c r="M325" s="261"/>
      <c r="N325" s="262"/>
      <c r="O325" s="262"/>
      <c r="P325" s="262"/>
      <c r="Q325" s="262"/>
      <c r="R325" s="262"/>
      <c r="S325" s="262"/>
      <c r="T325" s="263"/>
      <c r="AT325" s="264" t="s">
        <v>276</v>
      </c>
      <c r="AU325" s="264" t="s">
        <v>91</v>
      </c>
      <c r="AV325" s="14" t="s">
        <v>25</v>
      </c>
      <c r="AW325" s="14" t="s">
        <v>44</v>
      </c>
      <c r="AX325" s="14" t="s">
        <v>81</v>
      </c>
      <c r="AY325" s="264" t="s">
        <v>169</v>
      </c>
    </row>
    <row r="326" spans="2:51" s="12" customFormat="1" ht="13.5">
      <c r="B326" s="222"/>
      <c r="C326" s="223"/>
      <c r="D326" s="214" t="s">
        <v>276</v>
      </c>
      <c r="E326" s="224" t="s">
        <v>24</v>
      </c>
      <c r="F326" s="225" t="s">
        <v>864</v>
      </c>
      <c r="G326" s="223"/>
      <c r="H326" s="226">
        <v>5.28</v>
      </c>
      <c r="I326" s="227"/>
      <c r="J326" s="223"/>
      <c r="K326" s="223"/>
      <c r="L326" s="228"/>
      <c r="M326" s="229"/>
      <c r="N326" s="230"/>
      <c r="O326" s="230"/>
      <c r="P326" s="230"/>
      <c r="Q326" s="230"/>
      <c r="R326" s="230"/>
      <c r="S326" s="230"/>
      <c r="T326" s="231"/>
      <c r="AT326" s="232" t="s">
        <v>276</v>
      </c>
      <c r="AU326" s="232" t="s">
        <v>91</v>
      </c>
      <c r="AV326" s="12" t="s">
        <v>91</v>
      </c>
      <c r="AW326" s="12" t="s">
        <v>44</v>
      </c>
      <c r="AX326" s="12" t="s">
        <v>81</v>
      </c>
      <c r="AY326" s="232" t="s">
        <v>169</v>
      </c>
    </row>
    <row r="327" spans="2:51" s="13" customFormat="1" ht="13.5">
      <c r="B327" s="233"/>
      <c r="C327" s="234"/>
      <c r="D327" s="214" t="s">
        <v>276</v>
      </c>
      <c r="E327" s="235" t="s">
        <v>24</v>
      </c>
      <c r="F327" s="236" t="s">
        <v>280</v>
      </c>
      <c r="G327" s="234"/>
      <c r="H327" s="237">
        <v>20.08</v>
      </c>
      <c r="I327" s="238"/>
      <c r="J327" s="234"/>
      <c r="K327" s="234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276</v>
      </c>
      <c r="AU327" s="243" t="s">
        <v>91</v>
      </c>
      <c r="AV327" s="13" t="s">
        <v>193</v>
      </c>
      <c r="AW327" s="13" t="s">
        <v>44</v>
      </c>
      <c r="AX327" s="13" t="s">
        <v>25</v>
      </c>
      <c r="AY327" s="243" t="s">
        <v>169</v>
      </c>
    </row>
    <row r="328" spans="2:65" s="1" customFormat="1" ht="25.5" customHeight="1">
      <c r="B328" s="42"/>
      <c r="C328" s="202" t="s">
        <v>885</v>
      </c>
      <c r="D328" s="202" t="s">
        <v>172</v>
      </c>
      <c r="E328" s="203" t="s">
        <v>886</v>
      </c>
      <c r="F328" s="204" t="s">
        <v>887</v>
      </c>
      <c r="G328" s="205" t="s">
        <v>196</v>
      </c>
      <c r="H328" s="206">
        <v>20.08</v>
      </c>
      <c r="I328" s="207"/>
      <c r="J328" s="208">
        <f>ROUND(I328*H328,2)</f>
        <v>0</v>
      </c>
      <c r="K328" s="204" t="s">
        <v>183</v>
      </c>
      <c r="L328" s="62"/>
      <c r="M328" s="209" t="s">
        <v>24</v>
      </c>
      <c r="N328" s="210" t="s">
        <v>52</v>
      </c>
      <c r="O328" s="43"/>
      <c r="P328" s="211">
        <f>O328*H328</f>
        <v>0</v>
      </c>
      <c r="Q328" s="211">
        <v>0</v>
      </c>
      <c r="R328" s="211">
        <f>Q328*H328</f>
        <v>0</v>
      </c>
      <c r="S328" s="211">
        <v>0</v>
      </c>
      <c r="T328" s="212">
        <f>S328*H328</f>
        <v>0</v>
      </c>
      <c r="AR328" s="25" t="s">
        <v>193</v>
      </c>
      <c r="AT328" s="25" t="s">
        <v>172</v>
      </c>
      <c r="AU328" s="25" t="s">
        <v>91</v>
      </c>
      <c r="AY328" s="25" t="s">
        <v>169</v>
      </c>
      <c r="BE328" s="213">
        <f>IF(N328="základní",J328,0)</f>
        <v>0</v>
      </c>
      <c r="BF328" s="213">
        <f>IF(N328="snížená",J328,0)</f>
        <v>0</v>
      </c>
      <c r="BG328" s="213">
        <f>IF(N328="zákl. přenesená",J328,0)</f>
        <v>0</v>
      </c>
      <c r="BH328" s="213">
        <f>IF(N328="sníž. přenesená",J328,0)</f>
        <v>0</v>
      </c>
      <c r="BI328" s="213">
        <f>IF(N328="nulová",J328,0)</f>
        <v>0</v>
      </c>
      <c r="BJ328" s="25" t="s">
        <v>25</v>
      </c>
      <c r="BK328" s="213">
        <f>ROUND(I328*H328,2)</f>
        <v>0</v>
      </c>
      <c r="BL328" s="25" t="s">
        <v>193</v>
      </c>
      <c r="BM328" s="25" t="s">
        <v>888</v>
      </c>
    </row>
    <row r="329" spans="2:65" s="1" customFormat="1" ht="16.5" customHeight="1">
      <c r="B329" s="42"/>
      <c r="C329" s="202" t="s">
        <v>889</v>
      </c>
      <c r="D329" s="202" t="s">
        <v>172</v>
      </c>
      <c r="E329" s="203" t="s">
        <v>890</v>
      </c>
      <c r="F329" s="204" t="s">
        <v>891</v>
      </c>
      <c r="G329" s="205" t="s">
        <v>196</v>
      </c>
      <c r="H329" s="206">
        <v>20.08</v>
      </c>
      <c r="I329" s="207"/>
      <c r="J329" s="208">
        <f>ROUND(I329*H329,2)</f>
        <v>0</v>
      </c>
      <c r="K329" s="204" t="s">
        <v>183</v>
      </c>
      <c r="L329" s="62"/>
      <c r="M329" s="209" t="s">
        <v>24</v>
      </c>
      <c r="N329" s="210" t="s">
        <v>52</v>
      </c>
      <c r="O329" s="43"/>
      <c r="P329" s="211">
        <f>O329*H329</f>
        <v>0</v>
      </c>
      <c r="Q329" s="211">
        <v>0.00158</v>
      </c>
      <c r="R329" s="211">
        <f>Q329*H329</f>
        <v>0.031726399999999995</v>
      </c>
      <c r="S329" s="211">
        <v>0</v>
      </c>
      <c r="T329" s="212">
        <f>S329*H329</f>
        <v>0</v>
      </c>
      <c r="AR329" s="25" t="s">
        <v>193</v>
      </c>
      <c r="AT329" s="25" t="s">
        <v>172</v>
      </c>
      <c r="AU329" s="25" t="s">
        <v>91</v>
      </c>
      <c r="AY329" s="25" t="s">
        <v>169</v>
      </c>
      <c r="BE329" s="213">
        <f>IF(N329="základní",J329,0)</f>
        <v>0</v>
      </c>
      <c r="BF329" s="213">
        <f>IF(N329="snížená",J329,0)</f>
        <v>0</v>
      </c>
      <c r="BG329" s="213">
        <f>IF(N329="zákl. přenesená",J329,0)</f>
        <v>0</v>
      </c>
      <c r="BH329" s="213">
        <f>IF(N329="sníž. přenesená",J329,0)</f>
        <v>0</v>
      </c>
      <c r="BI329" s="213">
        <f>IF(N329="nulová",J329,0)</f>
        <v>0</v>
      </c>
      <c r="BJ329" s="25" t="s">
        <v>25</v>
      </c>
      <c r="BK329" s="213">
        <f>ROUND(I329*H329,2)</f>
        <v>0</v>
      </c>
      <c r="BL329" s="25" t="s">
        <v>193</v>
      </c>
      <c r="BM329" s="25" t="s">
        <v>892</v>
      </c>
    </row>
    <row r="330" spans="2:51" s="14" customFormat="1" ht="13.5">
      <c r="B330" s="255"/>
      <c r="C330" s="256"/>
      <c r="D330" s="214" t="s">
        <v>276</v>
      </c>
      <c r="E330" s="257" t="s">
        <v>24</v>
      </c>
      <c r="F330" s="258" t="s">
        <v>859</v>
      </c>
      <c r="G330" s="256"/>
      <c r="H330" s="257" t="s">
        <v>24</v>
      </c>
      <c r="I330" s="259"/>
      <c r="J330" s="256"/>
      <c r="K330" s="256"/>
      <c r="L330" s="260"/>
      <c r="M330" s="261"/>
      <c r="N330" s="262"/>
      <c r="O330" s="262"/>
      <c r="P330" s="262"/>
      <c r="Q330" s="262"/>
      <c r="R330" s="262"/>
      <c r="S330" s="262"/>
      <c r="T330" s="263"/>
      <c r="AT330" s="264" t="s">
        <v>276</v>
      </c>
      <c r="AU330" s="264" t="s">
        <v>91</v>
      </c>
      <c r="AV330" s="14" t="s">
        <v>25</v>
      </c>
      <c r="AW330" s="14" t="s">
        <v>44</v>
      </c>
      <c r="AX330" s="14" t="s">
        <v>81</v>
      </c>
      <c r="AY330" s="264" t="s">
        <v>169</v>
      </c>
    </row>
    <row r="331" spans="2:51" s="12" customFormat="1" ht="13.5">
      <c r="B331" s="222"/>
      <c r="C331" s="223"/>
      <c r="D331" s="214" t="s">
        <v>276</v>
      </c>
      <c r="E331" s="224" t="s">
        <v>24</v>
      </c>
      <c r="F331" s="225" t="s">
        <v>860</v>
      </c>
      <c r="G331" s="223"/>
      <c r="H331" s="226">
        <v>5.6</v>
      </c>
      <c r="I331" s="227"/>
      <c r="J331" s="223"/>
      <c r="K331" s="223"/>
      <c r="L331" s="228"/>
      <c r="M331" s="229"/>
      <c r="N331" s="230"/>
      <c r="O331" s="230"/>
      <c r="P331" s="230"/>
      <c r="Q331" s="230"/>
      <c r="R331" s="230"/>
      <c r="S331" s="230"/>
      <c r="T331" s="231"/>
      <c r="AT331" s="232" t="s">
        <v>276</v>
      </c>
      <c r="AU331" s="232" t="s">
        <v>91</v>
      </c>
      <c r="AV331" s="12" t="s">
        <v>91</v>
      </c>
      <c r="AW331" s="12" t="s">
        <v>44</v>
      </c>
      <c r="AX331" s="12" t="s">
        <v>81</v>
      </c>
      <c r="AY331" s="232" t="s">
        <v>169</v>
      </c>
    </row>
    <row r="332" spans="2:51" s="12" customFormat="1" ht="13.5">
      <c r="B332" s="222"/>
      <c r="C332" s="223"/>
      <c r="D332" s="214" t="s">
        <v>276</v>
      </c>
      <c r="E332" s="224" t="s">
        <v>24</v>
      </c>
      <c r="F332" s="225" t="s">
        <v>861</v>
      </c>
      <c r="G332" s="223"/>
      <c r="H332" s="226">
        <v>7.2</v>
      </c>
      <c r="I332" s="227"/>
      <c r="J332" s="223"/>
      <c r="K332" s="223"/>
      <c r="L332" s="228"/>
      <c r="M332" s="229"/>
      <c r="N332" s="230"/>
      <c r="O332" s="230"/>
      <c r="P332" s="230"/>
      <c r="Q332" s="230"/>
      <c r="R332" s="230"/>
      <c r="S332" s="230"/>
      <c r="T332" s="231"/>
      <c r="AT332" s="232" t="s">
        <v>276</v>
      </c>
      <c r="AU332" s="232" t="s">
        <v>91</v>
      </c>
      <c r="AV332" s="12" t="s">
        <v>91</v>
      </c>
      <c r="AW332" s="12" t="s">
        <v>44</v>
      </c>
      <c r="AX332" s="12" t="s">
        <v>81</v>
      </c>
      <c r="AY332" s="232" t="s">
        <v>169</v>
      </c>
    </row>
    <row r="333" spans="2:51" s="12" customFormat="1" ht="13.5">
      <c r="B333" s="222"/>
      <c r="C333" s="223"/>
      <c r="D333" s="214" t="s">
        <v>276</v>
      </c>
      <c r="E333" s="224" t="s">
        <v>24</v>
      </c>
      <c r="F333" s="225" t="s">
        <v>862</v>
      </c>
      <c r="G333" s="223"/>
      <c r="H333" s="226">
        <v>2</v>
      </c>
      <c r="I333" s="227"/>
      <c r="J333" s="223"/>
      <c r="K333" s="223"/>
      <c r="L333" s="228"/>
      <c r="M333" s="229"/>
      <c r="N333" s="230"/>
      <c r="O333" s="230"/>
      <c r="P333" s="230"/>
      <c r="Q333" s="230"/>
      <c r="R333" s="230"/>
      <c r="S333" s="230"/>
      <c r="T333" s="231"/>
      <c r="AT333" s="232" t="s">
        <v>276</v>
      </c>
      <c r="AU333" s="232" t="s">
        <v>91</v>
      </c>
      <c r="AV333" s="12" t="s">
        <v>91</v>
      </c>
      <c r="AW333" s="12" t="s">
        <v>44</v>
      </c>
      <c r="AX333" s="12" t="s">
        <v>81</v>
      </c>
      <c r="AY333" s="232" t="s">
        <v>169</v>
      </c>
    </row>
    <row r="334" spans="2:51" s="14" customFormat="1" ht="13.5">
      <c r="B334" s="255"/>
      <c r="C334" s="256"/>
      <c r="D334" s="214" t="s">
        <v>276</v>
      </c>
      <c r="E334" s="257" t="s">
        <v>24</v>
      </c>
      <c r="F334" s="258" t="s">
        <v>863</v>
      </c>
      <c r="G334" s="256"/>
      <c r="H334" s="257" t="s">
        <v>24</v>
      </c>
      <c r="I334" s="259"/>
      <c r="J334" s="256"/>
      <c r="K334" s="256"/>
      <c r="L334" s="260"/>
      <c r="M334" s="261"/>
      <c r="N334" s="262"/>
      <c r="O334" s="262"/>
      <c r="P334" s="262"/>
      <c r="Q334" s="262"/>
      <c r="R334" s="262"/>
      <c r="S334" s="262"/>
      <c r="T334" s="263"/>
      <c r="AT334" s="264" t="s">
        <v>276</v>
      </c>
      <c r="AU334" s="264" t="s">
        <v>91</v>
      </c>
      <c r="AV334" s="14" t="s">
        <v>25</v>
      </c>
      <c r="AW334" s="14" t="s">
        <v>44</v>
      </c>
      <c r="AX334" s="14" t="s">
        <v>81</v>
      </c>
      <c r="AY334" s="264" t="s">
        <v>169</v>
      </c>
    </row>
    <row r="335" spans="2:51" s="12" customFormat="1" ht="13.5">
      <c r="B335" s="222"/>
      <c r="C335" s="223"/>
      <c r="D335" s="214" t="s">
        <v>276</v>
      </c>
      <c r="E335" s="224" t="s">
        <v>24</v>
      </c>
      <c r="F335" s="225" t="s">
        <v>864</v>
      </c>
      <c r="G335" s="223"/>
      <c r="H335" s="226">
        <v>5.28</v>
      </c>
      <c r="I335" s="227"/>
      <c r="J335" s="223"/>
      <c r="K335" s="223"/>
      <c r="L335" s="228"/>
      <c r="M335" s="229"/>
      <c r="N335" s="230"/>
      <c r="O335" s="230"/>
      <c r="P335" s="230"/>
      <c r="Q335" s="230"/>
      <c r="R335" s="230"/>
      <c r="S335" s="230"/>
      <c r="T335" s="231"/>
      <c r="AT335" s="232" t="s">
        <v>276</v>
      </c>
      <c r="AU335" s="232" t="s">
        <v>91</v>
      </c>
      <c r="AV335" s="12" t="s">
        <v>91</v>
      </c>
      <c r="AW335" s="12" t="s">
        <v>44</v>
      </c>
      <c r="AX335" s="12" t="s">
        <v>81</v>
      </c>
      <c r="AY335" s="232" t="s">
        <v>169</v>
      </c>
    </row>
    <row r="336" spans="2:51" s="13" customFormat="1" ht="13.5">
      <c r="B336" s="233"/>
      <c r="C336" s="234"/>
      <c r="D336" s="214" t="s">
        <v>276</v>
      </c>
      <c r="E336" s="235" t="s">
        <v>24</v>
      </c>
      <c r="F336" s="236" t="s">
        <v>280</v>
      </c>
      <c r="G336" s="234"/>
      <c r="H336" s="237">
        <v>20.08</v>
      </c>
      <c r="I336" s="238"/>
      <c r="J336" s="234"/>
      <c r="K336" s="234"/>
      <c r="L336" s="239"/>
      <c r="M336" s="240"/>
      <c r="N336" s="241"/>
      <c r="O336" s="241"/>
      <c r="P336" s="241"/>
      <c r="Q336" s="241"/>
      <c r="R336" s="241"/>
      <c r="S336" s="241"/>
      <c r="T336" s="242"/>
      <c r="AT336" s="243" t="s">
        <v>276</v>
      </c>
      <c r="AU336" s="243" t="s">
        <v>91</v>
      </c>
      <c r="AV336" s="13" t="s">
        <v>193</v>
      </c>
      <c r="AW336" s="13" t="s">
        <v>44</v>
      </c>
      <c r="AX336" s="13" t="s">
        <v>25</v>
      </c>
      <c r="AY336" s="243" t="s">
        <v>169</v>
      </c>
    </row>
    <row r="337" spans="2:65" s="1" customFormat="1" ht="25.5" customHeight="1">
      <c r="B337" s="42"/>
      <c r="C337" s="202" t="s">
        <v>893</v>
      </c>
      <c r="D337" s="202" t="s">
        <v>172</v>
      </c>
      <c r="E337" s="203" t="s">
        <v>894</v>
      </c>
      <c r="F337" s="204" t="s">
        <v>895</v>
      </c>
      <c r="G337" s="205" t="s">
        <v>219</v>
      </c>
      <c r="H337" s="206">
        <v>36</v>
      </c>
      <c r="I337" s="207"/>
      <c r="J337" s="208">
        <f>ROUND(I337*H337,2)</f>
        <v>0</v>
      </c>
      <c r="K337" s="204" t="s">
        <v>183</v>
      </c>
      <c r="L337" s="62"/>
      <c r="M337" s="209" t="s">
        <v>24</v>
      </c>
      <c r="N337" s="210" t="s">
        <v>52</v>
      </c>
      <c r="O337" s="43"/>
      <c r="P337" s="211">
        <f>O337*H337</f>
        <v>0</v>
      </c>
      <c r="Q337" s="211">
        <v>0.00032</v>
      </c>
      <c r="R337" s="211">
        <f>Q337*H337</f>
        <v>0.01152</v>
      </c>
      <c r="S337" s="211">
        <v>0</v>
      </c>
      <c r="T337" s="212">
        <f>S337*H337</f>
        <v>0</v>
      </c>
      <c r="AR337" s="25" t="s">
        <v>193</v>
      </c>
      <c r="AT337" s="25" t="s">
        <v>172</v>
      </c>
      <c r="AU337" s="25" t="s">
        <v>91</v>
      </c>
      <c r="AY337" s="25" t="s">
        <v>169</v>
      </c>
      <c r="BE337" s="213">
        <f>IF(N337="základní",J337,0)</f>
        <v>0</v>
      </c>
      <c r="BF337" s="213">
        <f>IF(N337="snížená",J337,0)</f>
        <v>0</v>
      </c>
      <c r="BG337" s="213">
        <f>IF(N337="zákl. přenesená",J337,0)</f>
        <v>0</v>
      </c>
      <c r="BH337" s="213">
        <f>IF(N337="sníž. přenesená",J337,0)</f>
        <v>0</v>
      </c>
      <c r="BI337" s="213">
        <f>IF(N337="nulová",J337,0)</f>
        <v>0</v>
      </c>
      <c r="BJ337" s="25" t="s">
        <v>25</v>
      </c>
      <c r="BK337" s="213">
        <f>ROUND(I337*H337,2)</f>
        <v>0</v>
      </c>
      <c r="BL337" s="25" t="s">
        <v>193</v>
      </c>
      <c r="BM337" s="25" t="s">
        <v>896</v>
      </c>
    </row>
    <row r="338" spans="2:51" s="12" customFormat="1" ht="13.5">
      <c r="B338" s="222"/>
      <c r="C338" s="223"/>
      <c r="D338" s="214" t="s">
        <v>276</v>
      </c>
      <c r="E338" s="224" t="s">
        <v>24</v>
      </c>
      <c r="F338" s="225" t="s">
        <v>897</v>
      </c>
      <c r="G338" s="223"/>
      <c r="H338" s="226">
        <v>36</v>
      </c>
      <c r="I338" s="227"/>
      <c r="J338" s="223"/>
      <c r="K338" s="223"/>
      <c r="L338" s="228"/>
      <c r="M338" s="229"/>
      <c r="N338" s="230"/>
      <c r="O338" s="230"/>
      <c r="P338" s="230"/>
      <c r="Q338" s="230"/>
      <c r="R338" s="230"/>
      <c r="S338" s="230"/>
      <c r="T338" s="231"/>
      <c r="AT338" s="232" t="s">
        <v>276</v>
      </c>
      <c r="AU338" s="232" t="s">
        <v>91</v>
      </c>
      <c r="AV338" s="12" t="s">
        <v>91</v>
      </c>
      <c r="AW338" s="12" t="s">
        <v>44</v>
      </c>
      <c r="AX338" s="12" t="s">
        <v>25</v>
      </c>
      <c r="AY338" s="232" t="s">
        <v>169</v>
      </c>
    </row>
    <row r="339" spans="2:65" s="1" customFormat="1" ht="25.5" customHeight="1">
      <c r="B339" s="42"/>
      <c r="C339" s="245" t="s">
        <v>898</v>
      </c>
      <c r="D339" s="245" t="s">
        <v>620</v>
      </c>
      <c r="E339" s="246" t="s">
        <v>899</v>
      </c>
      <c r="F339" s="247" t="s">
        <v>900</v>
      </c>
      <c r="G339" s="248" t="s">
        <v>357</v>
      </c>
      <c r="H339" s="249">
        <v>0.032</v>
      </c>
      <c r="I339" s="250"/>
      <c r="J339" s="251">
        <f>ROUND(I339*H339,2)</f>
        <v>0</v>
      </c>
      <c r="K339" s="247" t="s">
        <v>183</v>
      </c>
      <c r="L339" s="252"/>
      <c r="M339" s="253" t="s">
        <v>24</v>
      </c>
      <c r="N339" s="254" t="s">
        <v>52</v>
      </c>
      <c r="O339" s="43"/>
      <c r="P339" s="211">
        <f>O339*H339</f>
        <v>0</v>
      </c>
      <c r="Q339" s="211">
        <v>1</v>
      </c>
      <c r="R339" s="211">
        <f>Q339*H339</f>
        <v>0.032</v>
      </c>
      <c r="S339" s="211">
        <v>0</v>
      </c>
      <c r="T339" s="212">
        <f>S339*H339</f>
        <v>0</v>
      </c>
      <c r="AR339" s="25" t="s">
        <v>211</v>
      </c>
      <c r="AT339" s="25" t="s">
        <v>620</v>
      </c>
      <c r="AU339" s="25" t="s">
        <v>91</v>
      </c>
      <c r="AY339" s="25" t="s">
        <v>169</v>
      </c>
      <c r="BE339" s="213">
        <f>IF(N339="základní",J339,0)</f>
        <v>0</v>
      </c>
      <c r="BF339" s="213">
        <f>IF(N339="snížená",J339,0)</f>
        <v>0</v>
      </c>
      <c r="BG339" s="213">
        <f>IF(N339="zákl. přenesená",J339,0)</f>
        <v>0</v>
      </c>
      <c r="BH339" s="213">
        <f>IF(N339="sníž. přenesená",J339,0)</f>
        <v>0</v>
      </c>
      <c r="BI339" s="213">
        <f>IF(N339="nulová",J339,0)</f>
        <v>0</v>
      </c>
      <c r="BJ339" s="25" t="s">
        <v>25</v>
      </c>
      <c r="BK339" s="213">
        <f>ROUND(I339*H339,2)</f>
        <v>0</v>
      </c>
      <c r="BL339" s="25" t="s">
        <v>193</v>
      </c>
      <c r="BM339" s="25" t="s">
        <v>901</v>
      </c>
    </row>
    <row r="340" spans="2:51" s="12" customFormat="1" ht="13.5">
      <c r="B340" s="222"/>
      <c r="C340" s="223"/>
      <c r="D340" s="214" t="s">
        <v>276</v>
      </c>
      <c r="E340" s="224" t="s">
        <v>24</v>
      </c>
      <c r="F340" s="225" t="s">
        <v>902</v>
      </c>
      <c r="G340" s="223"/>
      <c r="H340" s="226">
        <v>0.032</v>
      </c>
      <c r="I340" s="227"/>
      <c r="J340" s="223"/>
      <c r="K340" s="223"/>
      <c r="L340" s="228"/>
      <c r="M340" s="229"/>
      <c r="N340" s="230"/>
      <c r="O340" s="230"/>
      <c r="P340" s="230"/>
      <c r="Q340" s="230"/>
      <c r="R340" s="230"/>
      <c r="S340" s="230"/>
      <c r="T340" s="231"/>
      <c r="AT340" s="232" t="s">
        <v>276</v>
      </c>
      <c r="AU340" s="232" t="s">
        <v>91</v>
      </c>
      <c r="AV340" s="12" t="s">
        <v>91</v>
      </c>
      <c r="AW340" s="12" t="s">
        <v>44</v>
      </c>
      <c r="AX340" s="12" t="s">
        <v>25</v>
      </c>
      <c r="AY340" s="232" t="s">
        <v>169</v>
      </c>
    </row>
    <row r="341" spans="2:63" s="11" customFormat="1" ht="29.85" customHeight="1">
      <c r="B341" s="186"/>
      <c r="C341" s="187"/>
      <c r="D341" s="188" t="s">
        <v>80</v>
      </c>
      <c r="E341" s="200" t="s">
        <v>360</v>
      </c>
      <c r="F341" s="200" t="s">
        <v>361</v>
      </c>
      <c r="G341" s="187"/>
      <c r="H341" s="187"/>
      <c r="I341" s="190"/>
      <c r="J341" s="201">
        <f>BK341</f>
        <v>0</v>
      </c>
      <c r="K341" s="187"/>
      <c r="L341" s="192"/>
      <c r="M341" s="193"/>
      <c r="N341" s="194"/>
      <c r="O341" s="194"/>
      <c r="P341" s="195">
        <f>SUM(P342:P357)</f>
        <v>0</v>
      </c>
      <c r="Q341" s="194"/>
      <c r="R341" s="195">
        <f>SUM(R342:R357)</f>
        <v>0</v>
      </c>
      <c r="S341" s="194"/>
      <c r="T341" s="196">
        <f>SUM(T342:T357)</f>
        <v>0</v>
      </c>
      <c r="AR341" s="197" t="s">
        <v>25</v>
      </c>
      <c r="AT341" s="198" t="s">
        <v>80</v>
      </c>
      <c r="AU341" s="198" t="s">
        <v>25</v>
      </c>
      <c r="AY341" s="197" t="s">
        <v>169</v>
      </c>
      <c r="BK341" s="199">
        <f>SUM(BK342:BK357)</f>
        <v>0</v>
      </c>
    </row>
    <row r="342" spans="2:65" s="1" customFormat="1" ht="25.5" customHeight="1">
      <c r="B342" s="42"/>
      <c r="C342" s="202" t="s">
        <v>903</v>
      </c>
      <c r="D342" s="202" t="s">
        <v>172</v>
      </c>
      <c r="E342" s="203" t="s">
        <v>363</v>
      </c>
      <c r="F342" s="204" t="s">
        <v>364</v>
      </c>
      <c r="G342" s="205" t="s">
        <v>357</v>
      </c>
      <c r="H342" s="206">
        <v>22.024</v>
      </c>
      <c r="I342" s="207"/>
      <c r="J342" s="208">
        <f>ROUND(I342*H342,2)</f>
        <v>0</v>
      </c>
      <c r="K342" s="204" t="s">
        <v>183</v>
      </c>
      <c r="L342" s="62"/>
      <c r="M342" s="209" t="s">
        <v>24</v>
      </c>
      <c r="N342" s="210" t="s">
        <v>52</v>
      </c>
      <c r="O342" s="43"/>
      <c r="P342" s="211">
        <f>O342*H342</f>
        <v>0</v>
      </c>
      <c r="Q342" s="211">
        <v>0</v>
      </c>
      <c r="R342" s="211">
        <f>Q342*H342</f>
        <v>0</v>
      </c>
      <c r="S342" s="211">
        <v>0</v>
      </c>
      <c r="T342" s="212">
        <f>S342*H342</f>
        <v>0</v>
      </c>
      <c r="AR342" s="25" t="s">
        <v>193</v>
      </c>
      <c r="AT342" s="25" t="s">
        <v>172</v>
      </c>
      <c r="AU342" s="25" t="s">
        <v>91</v>
      </c>
      <c r="AY342" s="25" t="s">
        <v>169</v>
      </c>
      <c r="BE342" s="213">
        <f>IF(N342="základní",J342,0)</f>
        <v>0</v>
      </c>
      <c r="BF342" s="213">
        <f>IF(N342="snížená",J342,0)</f>
        <v>0</v>
      </c>
      <c r="BG342" s="213">
        <f>IF(N342="zákl. přenesená",J342,0)</f>
        <v>0</v>
      </c>
      <c r="BH342" s="213">
        <f>IF(N342="sníž. přenesená",J342,0)</f>
        <v>0</v>
      </c>
      <c r="BI342" s="213">
        <f>IF(N342="nulová",J342,0)</f>
        <v>0</v>
      </c>
      <c r="BJ342" s="25" t="s">
        <v>25</v>
      </c>
      <c r="BK342" s="213">
        <f>ROUND(I342*H342,2)</f>
        <v>0</v>
      </c>
      <c r="BL342" s="25" t="s">
        <v>193</v>
      </c>
      <c r="BM342" s="25" t="s">
        <v>904</v>
      </c>
    </row>
    <row r="343" spans="2:65" s="1" customFormat="1" ht="38.25" customHeight="1">
      <c r="B343" s="42"/>
      <c r="C343" s="202" t="s">
        <v>905</v>
      </c>
      <c r="D343" s="202" t="s">
        <v>172</v>
      </c>
      <c r="E343" s="203" t="s">
        <v>367</v>
      </c>
      <c r="F343" s="204" t="s">
        <v>368</v>
      </c>
      <c r="G343" s="205" t="s">
        <v>357</v>
      </c>
      <c r="H343" s="206">
        <v>110.12</v>
      </c>
      <c r="I343" s="207"/>
      <c r="J343" s="208">
        <f>ROUND(I343*H343,2)</f>
        <v>0</v>
      </c>
      <c r="K343" s="204" t="s">
        <v>183</v>
      </c>
      <c r="L343" s="62"/>
      <c r="M343" s="209" t="s">
        <v>24</v>
      </c>
      <c r="N343" s="210" t="s">
        <v>52</v>
      </c>
      <c r="O343" s="43"/>
      <c r="P343" s="211">
        <f>O343*H343</f>
        <v>0</v>
      </c>
      <c r="Q343" s="211">
        <v>0</v>
      </c>
      <c r="R343" s="211">
        <f>Q343*H343</f>
        <v>0</v>
      </c>
      <c r="S343" s="211">
        <v>0</v>
      </c>
      <c r="T343" s="212">
        <f>S343*H343</f>
        <v>0</v>
      </c>
      <c r="AR343" s="25" t="s">
        <v>193</v>
      </c>
      <c r="AT343" s="25" t="s">
        <v>172</v>
      </c>
      <c r="AU343" s="25" t="s">
        <v>91</v>
      </c>
      <c r="AY343" s="25" t="s">
        <v>169</v>
      </c>
      <c r="BE343" s="213">
        <f>IF(N343="základní",J343,0)</f>
        <v>0</v>
      </c>
      <c r="BF343" s="213">
        <f>IF(N343="snížená",J343,0)</f>
        <v>0</v>
      </c>
      <c r="BG343" s="213">
        <f>IF(N343="zákl. přenesená",J343,0)</f>
        <v>0</v>
      </c>
      <c r="BH343" s="213">
        <f>IF(N343="sníž. přenesená",J343,0)</f>
        <v>0</v>
      </c>
      <c r="BI343" s="213">
        <f>IF(N343="nulová",J343,0)</f>
        <v>0</v>
      </c>
      <c r="BJ343" s="25" t="s">
        <v>25</v>
      </c>
      <c r="BK343" s="213">
        <f>ROUND(I343*H343,2)</f>
        <v>0</v>
      </c>
      <c r="BL343" s="25" t="s">
        <v>193</v>
      </c>
      <c r="BM343" s="25" t="s">
        <v>906</v>
      </c>
    </row>
    <row r="344" spans="2:51" s="12" customFormat="1" ht="13.5">
      <c r="B344" s="222"/>
      <c r="C344" s="223"/>
      <c r="D344" s="214" t="s">
        <v>276</v>
      </c>
      <c r="E344" s="223"/>
      <c r="F344" s="225" t="s">
        <v>907</v>
      </c>
      <c r="G344" s="223"/>
      <c r="H344" s="226">
        <v>110.12</v>
      </c>
      <c r="I344" s="227"/>
      <c r="J344" s="223"/>
      <c r="K344" s="223"/>
      <c r="L344" s="228"/>
      <c r="M344" s="229"/>
      <c r="N344" s="230"/>
      <c r="O344" s="230"/>
      <c r="P344" s="230"/>
      <c r="Q344" s="230"/>
      <c r="R344" s="230"/>
      <c r="S344" s="230"/>
      <c r="T344" s="231"/>
      <c r="AT344" s="232" t="s">
        <v>276</v>
      </c>
      <c r="AU344" s="232" t="s">
        <v>91</v>
      </c>
      <c r="AV344" s="12" t="s">
        <v>91</v>
      </c>
      <c r="AW344" s="12" t="s">
        <v>6</v>
      </c>
      <c r="AX344" s="12" t="s">
        <v>25</v>
      </c>
      <c r="AY344" s="232" t="s">
        <v>169</v>
      </c>
    </row>
    <row r="345" spans="2:65" s="1" customFormat="1" ht="25.5" customHeight="1">
      <c r="B345" s="42"/>
      <c r="C345" s="202" t="s">
        <v>908</v>
      </c>
      <c r="D345" s="202" t="s">
        <v>172</v>
      </c>
      <c r="E345" s="203" t="s">
        <v>372</v>
      </c>
      <c r="F345" s="204" t="s">
        <v>373</v>
      </c>
      <c r="G345" s="205" t="s">
        <v>357</v>
      </c>
      <c r="H345" s="206">
        <v>22.024</v>
      </c>
      <c r="I345" s="207"/>
      <c r="J345" s="208">
        <f>ROUND(I345*H345,2)</f>
        <v>0</v>
      </c>
      <c r="K345" s="204" t="s">
        <v>183</v>
      </c>
      <c r="L345" s="62"/>
      <c r="M345" s="209" t="s">
        <v>24</v>
      </c>
      <c r="N345" s="210" t="s">
        <v>52</v>
      </c>
      <c r="O345" s="43"/>
      <c r="P345" s="211">
        <f>O345*H345</f>
        <v>0</v>
      </c>
      <c r="Q345" s="211">
        <v>0</v>
      </c>
      <c r="R345" s="211">
        <f>Q345*H345</f>
        <v>0</v>
      </c>
      <c r="S345" s="211">
        <v>0</v>
      </c>
      <c r="T345" s="212">
        <f>S345*H345</f>
        <v>0</v>
      </c>
      <c r="AR345" s="25" t="s">
        <v>193</v>
      </c>
      <c r="AT345" s="25" t="s">
        <v>172</v>
      </c>
      <c r="AU345" s="25" t="s">
        <v>91</v>
      </c>
      <c r="AY345" s="25" t="s">
        <v>169</v>
      </c>
      <c r="BE345" s="213">
        <f>IF(N345="základní",J345,0)</f>
        <v>0</v>
      </c>
      <c r="BF345" s="213">
        <f>IF(N345="snížená",J345,0)</f>
        <v>0</v>
      </c>
      <c r="BG345" s="213">
        <f>IF(N345="zákl. přenesená",J345,0)</f>
        <v>0</v>
      </c>
      <c r="BH345" s="213">
        <f>IF(N345="sníž. přenesená",J345,0)</f>
        <v>0</v>
      </c>
      <c r="BI345" s="213">
        <f>IF(N345="nulová",J345,0)</f>
        <v>0</v>
      </c>
      <c r="BJ345" s="25" t="s">
        <v>25</v>
      </c>
      <c r="BK345" s="213">
        <f>ROUND(I345*H345,2)</f>
        <v>0</v>
      </c>
      <c r="BL345" s="25" t="s">
        <v>193</v>
      </c>
      <c r="BM345" s="25" t="s">
        <v>909</v>
      </c>
    </row>
    <row r="346" spans="2:65" s="1" customFormat="1" ht="25.5" customHeight="1">
      <c r="B346" s="42"/>
      <c r="C346" s="202" t="s">
        <v>910</v>
      </c>
      <c r="D346" s="202" t="s">
        <v>172</v>
      </c>
      <c r="E346" s="203" t="s">
        <v>376</v>
      </c>
      <c r="F346" s="204" t="s">
        <v>377</v>
      </c>
      <c r="G346" s="205" t="s">
        <v>357</v>
      </c>
      <c r="H346" s="206">
        <v>110.12</v>
      </c>
      <c r="I346" s="207"/>
      <c r="J346" s="208">
        <f>ROUND(I346*H346,2)</f>
        <v>0</v>
      </c>
      <c r="K346" s="204" t="s">
        <v>183</v>
      </c>
      <c r="L346" s="62"/>
      <c r="M346" s="209" t="s">
        <v>24</v>
      </c>
      <c r="N346" s="210" t="s">
        <v>52</v>
      </c>
      <c r="O346" s="43"/>
      <c r="P346" s="211">
        <f>O346*H346</f>
        <v>0</v>
      </c>
      <c r="Q346" s="211">
        <v>0</v>
      </c>
      <c r="R346" s="211">
        <f>Q346*H346</f>
        <v>0</v>
      </c>
      <c r="S346" s="211">
        <v>0</v>
      </c>
      <c r="T346" s="212">
        <f>S346*H346</f>
        <v>0</v>
      </c>
      <c r="AR346" s="25" t="s">
        <v>193</v>
      </c>
      <c r="AT346" s="25" t="s">
        <v>172</v>
      </c>
      <c r="AU346" s="25" t="s">
        <v>91</v>
      </c>
      <c r="AY346" s="25" t="s">
        <v>169</v>
      </c>
      <c r="BE346" s="213">
        <f>IF(N346="základní",J346,0)</f>
        <v>0</v>
      </c>
      <c r="BF346" s="213">
        <f>IF(N346="snížená",J346,0)</f>
        <v>0</v>
      </c>
      <c r="BG346" s="213">
        <f>IF(N346="zákl. přenesená",J346,0)</f>
        <v>0</v>
      </c>
      <c r="BH346" s="213">
        <f>IF(N346="sníž. přenesená",J346,0)</f>
        <v>0</v>
      </c>
      <c r="BI346" s="213">
        <f>IF(N346="nulová",J346,0)</f>
        <v>0</v>
      </c>
      <c r="BJ346" s="25" t="s">
        <v>25</v>
      </c>
      <c r="BK346" s="213">
        <f>ROUND(I346*H346,2)</f>
        <v>0</v>
      </c>
      <c r="BL346" s="25" t="s">
        <v>193</v>
      </c>
      <c r="BM346" s="25" t="s">
        <v>911</v>
      </c>
    </row>
    <row r="347" spans="2:51" s="12" customFormat="1" ht="13.5">
      <c r="B347" s="222"/>
      <c r="C347" s="223"/>
      <c r="D347" s="214" t="s">
        <v>276</v>
      </c>
      <c r="E347" s="223"/>
      <c r="F347" s="225" t="s">
        <v>907</v>
      </c>
      <c r="G347" s="223"/>
      <c r="H347" s="226">
        <v>110.12</v>
      </c>
      <c r="I347" s="227"/>
      <c r="J347" s="223"/>
      <c r="K347" s="223"/>
      <c r="L347" s="228"/>
      <c r="M347" s="229"/>
      <c r="N347" s="230"/>
      <c r="O347" s="230"/>
      <c r="P347" s="230"/>
      <c r="Q347" s="230"/>
      <c r="R347" s="230"/>
      <c r="S347" s="230"/>
      <c r="T347" s="231"/>
      <c r="AT347" s="232" t="s">
        <v>276</v>
      </c>
      <c r="AU347" s="232" t="s">
        <v>91</v>
      </c>
      <c r="AV347" s="12" t="s">
        <v>91</v>
      </c>
      <c r="AW347" s="12" t="s">
        <v>6</v>
      </c>
      <c r="AX347" s="12" t="s">
        <v>25</v>
      </c>
      <c r="AY347" s="232" t="s">
        <v>169</v>
      </c>
    </row>
    <row r="348" spans="2:65" s="1" customFormat="1" ht="16.5" customHeight="1">
      <c r="B348" s="42"/>
      <c r="C348" s="202" t="s">
        <v>912</v>
      </c>
      <c r="D348" s="202" t="s">
        <v>172</v>
      </c>
      <c r="E348" s="203" t="s">
        <v>379</v>
      </c>
      <c r="F348" s="204" t="s">
        <v>380</v>
      </c>
      <c r="G348" s="205" t="s">
        <v>357</v>
      </c>
      <c r="H348" s="206">
        <v>6.607</v>
      </c>
      <c r="I348" s="207"/>
      <c r="J348" s="208">
        <f>ROUND(I348*H348,2)</f>
        <v>0</v>
      </c>
      <c r="K348" s="204" t="s">
        <v>183</v>
      </c>
      <c r="L348" s="62"/>
      <c r="M348" s="209" t="s">
        <v>24</v>
      </c>
      <c r="N348" s="210" t="s">
        <v>52</v>
      </c>
      <c r="O348" s="43"/>
      <c r="P348" s="211">
        <f>O348*H348</f>
        <v>0</v>
      </c>
      <c r="Q348" s="211">
        <v>0</v>
      </c>
      <c r="R348" s="211">
        <f>Q348*H348</f>
        <v>0</v>
      </c>
      <c r="S348" s="211">
        <v>0</v>
      </c>
      <c r="T348" s="212">
        <f>S348*H348</f>
        <v>0</v>
      </c>
      <c r="AR348" s="25" t="s">
        <v>193</v>
      </c>
      <c r="AT348" s="25" t="s">
        <v>172</v>
      </c>
      <c r="AU348" s="25" t="s">
        <v>91</v>
      </c>
      <c r="AY348" s="25" t="s">
        <v>169</v>
      </c>
      <c r="BE348" s="213">
        <f>IF(N348="základní",J348,0)</f>
        <v>0</v>
      </c>
      <c r="BF348" s="213">
        <f>IF(N348="snížená",J348,0)</f>
        <v>0</v>
      </c>
      <c r="BG348" s="213">
        <f>IF(N348="zákl. přenesená",J348,0)</f>
        <v>0</v>
      </c>
      <c r="BH348" s="213">
        <f>IF(N348="sníž. přenesená",J348,0)</f>
        <v>0</v>
      </c>
      <c r="BI348" s="213">
        <f>IF(N348="nulová",J348,0)</f>
        <v>0</v>
      </c>
      <c r="BJ348" s="25" t="s">
        <v>25</v>
      </c>
      <c r="BK348" s="213">
        <f>ROUND(I348*H348,2)</f>
        <v>0</v>
      </c>
      <c r="BL348" s="25" t="s">
        <v>193</v>
      </c>
      <c r="BM348" s="25" t="s">
        <v>913</v>
      </c>
    </row>
    <row r="349" spans="2:51" s="12" customFormat="1" ht="13.5">
      <c r="B349" s="222"/>
      <c r="C349" s="223"/>
      <c r="D349" s="214" t="s">
        <v>276</v>
      </c>
      <c r="E349" s="223"/>
      <c r="F349" s="225" t="s">
        <v>914</v>
      </c>
      <c r="G349" s="223"/>
      <c r="H349" s="226">
        <v>6.607</v>
      </c>
      <c r="I349" s="227"/>
      <c r="J349" s="223"/>
      <c r="K349" s="223"/>
      <c r="L349" s="228"/>
      <c r="M349" s="229"/>
      <c r="N349" s="230"/>
      <c r="O349" s="230"/>
      <c r="P349" s="230"/>
      <c r="Q349" s="230"/>
      <c r="R349" s="230"/>
      <c r="S349" s="230"/>
      <c r="T349" s="231"/>
      <c r="AT349" s="232" t="s">
        <v>276</v>
      </c>
      <c r="AU349" s="232" t="s">
        <v>91</v>
      </c>
      <c r="AV349" s="12" t="s">
        <v>91</v>
      </c>
      <c r="AW349" s="12" t="s">
        <v>6</v>
      </c>
      <c r="AX349" s="12" t="s">
        <v>25</v>
      </c>
      <c r="AY349" s="232" t="s">
        <v>169</v>
      </c>
    </row>
    <row r="350" spans="2:65" s="1" customFormat="1" ht="25.5" customHeight="1">
      <c r="B350" s="42"/>
      <c r="C350" s="202" t="s">
        <v>915</v>
      </c>
      <c r="D350" s="202" t="s">
        <v>172</v>
      </c>
      <c r="E350" s="203" t="s">
        <v>384</v>
      </c>
      <c r="F350" s="204" t="s">
        <v>385</v>
      </c>
      <c r="G350" s="205" t="s">
        <v>357</v>
      </c>
      <c r="H350" s="206">
        <v>2.202</v>
      </c>
      <c r="I350" s="207"/>
      <c r="J350" s="208">
        <f>ROUND(I350*H350,2)</f>
        <v>0</v>
      </c>
      <c r="K350" s="204" t="s">
        <v>183</v>
      </c>
      <c r="L350" s="62"/>
      <c r="M350" s="209" t="s">
        <v>24</v>
      </c>
      <c r="N350" s="210" t="s">
        <v>52</v>
      </c>
      <c r="O350" s="43"/>
      <c r="P350" s="211">
        <f>O350*H350</f>
        <v>0</v>
      </c>
      <c r="Q350" s="211">
        <v>0</v>
      </c>
      <c r="R350" s="211">
        <f>Q350*H350</f>
        <v>0</v>
      </c>
      <c r="S350" s="211">
        <v>0</v>
      </c>
      <c r="T350" s="212">
        <f>S350*H350</f>
        <v>0</v>
      </c>
      <c r="AR350" s="25" t="s">
        <v>193</v>
      </c>
      <c r="AT350" s="25" t="s">
        <v>172</v>
      </c>
      <c r="AU350" s="25" t="s">
        <v>91</v>
      </c>
      <c r="AY350" s="25" t="s">
        <v>169</v>
      </c>
      <c r="BE350" s="213">
        <f>IF(N350="základní",J350,0)</f>
        <v>0</v>
      </c>
      <c r="BF350" s="213">
        <f>IF(N350="snížená",J350,0)</f>
        <v>0</v>
      </c>
      <c r="BG350" s="213">
        <f>IF(N350="zákl. přenesená",J350,0)</f>
        <v>0</v>
      </c>
      <c r="BH350" s="213">
        <f>IF(N350="sníž. přenesená",J350,0)</f>
        <v>0</v>
      </c>
      <c r="BI350" s="213">
        <f>IF(N350="nulová",J350,0)</f>
        <v>0</v>
      </c>
      <c r="BJ350" s="25" t="s">
        <v>25</v>
      </c>
      <c r="BK350" s="213">
        <f>ROUND(I350*H350,2)</f>
        <v>0</v>
      </c>
      <c r="BL350" s="25" t="s">
        <v>193</v>
      </c>
      <c r="BM350" s="25" t="s">
        <v>916</v>
      </c>
    </row>
    <row r="351" spans="2:51" s="12" customFormat="1" ht="13.5">
      <c r="B351" s="222"/>
      <c r="C351" s="223"/>
      <c r="D351" s="214" t="s">
        <v>276</v>
      </c>
      <c r="E351" s="223"/>
      <c r="F351" s="225" t="s">
        <v>917</v>
      </c>
      <c r="G351" s="223"/>
      <c r="H351" s="226">
        <v>2.202</v>
      </c>
      <c r="I351" s="227"/>
      <c r="J351" s="223"/>
      <c r="K351" s="223"/>
      <c r="L351" s="228"/>
      <c r="M351" s="229"/>
      <c r="N351" s="230"/>
      <c r="O351" s="230"/>
      <c r="P351" s="230"/>
      <c r="Q351" s="230"/>
      <c r="R351" s="230"/>
      <c r="S351" s="230"/>
      <c r="T351" s="231"/>
      <c r="AT351" s="232" t="s">
        <v>276</v>
      </c>
      <c r="AU351" s="232" t="s">
        <v>91</v>
      </c>
      <c r="AV351" s="12" t="s">
        <v>91</v>
      </c>
      <c r="AW351" s="12" t="s">
        <v>6</v>
      </c>
      <c r="AX351" s="12" t="s">
        <v>25</v>
      </c>
      <c r="AY351" s="232" t="s">
        <v>169</v>
      </c>
    </row>
    <row r="352" spans="2:65" s="1" customFormat="1" ht="16.5" customHeight="1">
      <c r="B352" s="42"/>
      <c r="C352" s="202" t="s">
        <v>918</v>
      </c>
      <c r="D352" s="202" t="s">
        <v>172</v>
      </c>
      <c r="E352" s="203" t="s">
        <v>389</v>
      </c>
      <c r="F352" s="204" t="s">
        <v>390</v>
      </c>
      <c r="G352" s="205" t="s">
        <v>357</v>
      </c>
      <c r="H352" s="206">
        <v>11.012</v>
      </c>
      <c r="I352" s="207"/>
      <c r="J352" s="208">
        <f>ROUND(I352*H352,2)</f>
        <v>0</v>
      </c>
      <c r="K352" s="204" t="s">
        <v>183</v>
      </c>
      <c r="L352" s="62"/>
      <c r="M352" s="209" t="s">
        <v>24</v>
      </c>
      <c r="N352" s="210" t="s">
        <v>52</v>
      </c>
      <c r="O352" s="43"/>
      <c r="P352" s="211">
        <f>O352*H352</f>
        <v>0</v>
      </c>
      <c r="Q352" s="211">
        <v>0</v>
      </c>
      <c r="R352" s="211">
        <f>Q352*H352</f>
        <v>0</v>
      </c>
      <c r="S352" s="211">
        <v>0</v>
      </c>
      <c r="T352" s="212">
        <f>S352*H352</f>
        <v>0</v>
      </c>
      <c r="AR352" s="25" t="s">
        <v>193</v>
      </c>
      <c r="AT352" s="25" t="s">
        <v>172</v>
      </c>
      <c r="AU352" s="25" t="s">
        <v>91</v>
      </c>
      <c r="AY352" s="25" t="s">
        <v>169</v>
      </c>
      <c r="BE352" s="213">
        <f>IF(N352="základní",J352,0)</f>
        <v>0</v>
      </c>
      <c r="BF352" s="213">
        <f>IF(N352="snížená",J352,0)</f>
        <v>0</v>
      </c>
      <c r="BG352" s="213">
        <f>IF(N352="zákl. přenesená",J352,0)</f>
        <v>0</v>
      </c>
      <c r="BH352" s="213">
        <f>IF(N352="sníž. přenesená",J352,0)</f>
        <v>0</v>
      </c>
      <c r="BI352" s="213">
        <f>IF(N352="nulová",J352,0)</f>
        <v>0</v>
      </c>
      <c r="BJ352" s="25" t="s">
        <v>25</v>
      </c>
      <c r="BK352" s="213">
        <f>ROUND(I352*H352,2)</f>
        <v>0</v>
      </c>
      <c r="BL352" s="25" t="s">
        <v>193</v>
      </c>
      <c r="BM352" s="25" t="s">
        <v>919</v>
      </c>
    </row>
    <row r="353" spans="2:51" s="12" customFormat="1" ht="13.5">
      <c r="B353" s="222"/>
      <c r="C353" s="223"/>
      <c r="D353" s="214" t="s">
        <v>276</v>
      </c>
      <c r="E353" s="223"/>
      <c r="F353" s="225" t="s">
        <v>920</v>
      </c>
      <c r="G353" s="223"/>
      <c r="H353" s="226">
        <v>11.012</v>
      </c>
      <c r="I353" s="227"/>
      <c r="J353" s="223"/>
      <c r="K353" s="223"/>
      <c r="L353" s="228"/>
      <c r="M353" s="229"/>
      <c r="N353" s="230"/>
      <c r="O353" s="230"/>
      <c r="P353" s="230"/>
      <c r="Q353" s="230"/>
      <c r="R353" s="230"/>
      <c r="S353" s="230"/>
      <c r="T353" s="231"/>
      <c r="AT353" s="232" t="s">
        <v>276</v>
      </c>
      <c r="AU353" s="232" t="s">
        <v>91</v>
      </c>
      <c r="AV353" s="12" t="s">
        <v>91</v>
      </c>
      <c r="AW353" s="12" t="s">
        <v>6</v>
      </c>
      <c r="AX353" s="12" t="s">
        <v>25</v>
      </c>
      <c r="AY353" s="232" t="s">
        <v>169</v>
      </c>
    </row>
    <row r="354" spans="2:65" s="1" customFormat="1" ht="16.5" customHeight="1">
      <c r="B354" s="42"/>
      <c r="C354" s="202" t="s">
        <v>921</v>
      </c>
      <c r="D354" s="202" t="s">
        <v>172</v>
      </c>
      <c r="E354" s="203" t="s">
        <v>394</v>
      </c>
      <c r="F354" s="204" t="s">
        <v>395</v>
      </c>
      <c r="G354" s="205" t="s">
        <v>357</v>
      </c>
      <c r="H354" s="206">
        <v>1.101</v>
      </c>
      <c r="I354" s="207"/>
      <c r="J354" s="208">
        <f>ROUND(I354*H354,2)</f>
        <v>0</v>
      </c>
      <c r="K354" s="204" t="s">
        <v>183</v>
      </c>
      <c r="L354" s="62"/>
      <c r="M354" s="209" t="s">
        <v>24</v>
      </c>
      <c r="N354" s="210" t="s">
        <v>52</v>
      </c>
      <c r="O354" s="43"/>
      <c r="P354" s="211">
        <f>O354*H354</f>
        <v>0</v>
      </c>
      <c r="Q354" s="211">
        <v>0</v>
      </c>
      <c r="R354" s="211">
        <f>Q354*H354</f>
        <v>0</v>
      </c>
      <c r="S354" s="211">
        <v>0</v>
      </c>
      <c r="T354" s="212">
        <f>S354*H354</f>
        <v>0</v>
      </c>
      <c r="AR354" s="25" t="s">
        <v>193</v>
      </c>
      <c r="AT354" s="25" t="s">
        <v>172</v>
      </c>
      <c r="AU354" s="25" t="s">
        <v>91</v>
      </c>
      <c r="AY354" s="25" t="s">
        <v>169</v>
      </c>
      <c r="BE354" s="213">
        <f>IF(N354="základní",J354,0)</f>
        <v>0</v>
      </c>
      <c r="BF354" s="213">
        <f>IF(N354="snížená",J354,0)</f>
        <v>0</v>
      </c>
      <c r="BG354" s="213">
        <f>IF(N354="zákl. přenesená",J354,0)</f>
        <v>0</v>
      </c>
      <c r="BH354" s="213">
        <f>IF(N354="sníž. přenesená",J354,0)</f>
        <v>0</v>
      </c>
      <c r="BI354" s="213">
        <f>IF(N354="nulová",J354,0)</f>
        <v>0</v>
      </c>
      <c r="BJ354" s="25" t="s">
        <v>25</v>
      </c>
      <c r="BK354" s="213">
        <f>ROUND(I354*H354,2)</f>
        <v>0</v>
      </c>
      <c r="BL354" s="25" t="s">
        <v>193</v>
      </c>
      <c r="BM354" s="25" t="s">
        <v>922</v>
      </c>
    </row>
    <row r="355" spans="2:51" s="12" customFormat="1" ht="13.5">
      <c r="B355" s="222"/>
      <c r="C355" s="223"/>
      <c r="D355" s="214" t="s">
        <v>276</v>
      </c>
      <c r="E355" s="223"/>
      <c r="F355" s="225" t="s">
        <v>923</v>
      </c>
      <c r="G355" s="223"/>
      <c r="H355" s="226">
        <v>1.101</v>
      </c>
      <c r="I355" s="227"/>
      <c r="J355" s="223"/>
      <c r="K355" s="223"/>
      <c r="L355" s="228"/>
      <c r="M355" s="229"/>
      <c r="N355" s="230"/>
      <c r="O355" s="230"/>
      <c r="P355" s="230"/>
      <c r="Q355" s="230"/>
      <c r="R355" s="230"/>
      <c r="S355" s="230"/>
      <c r="T355" s="231"/>
      <c r="AT355" s="232" t="s">
        <v>276</v>
      </c>
      <c r="AU355" s="232" t="s">
        <v>91</v>
      </c>
      <c r="AV355" s="12" t="s">
        <v>91</v>
      </c>
      <c r="AW355" s="12" t="s">
        <v>6</v>
      </c>
      <c r="AX355" s="12" t="s">
        <v>25</v>
      </c>
      <c r="AY355" s="232" t="s">
        <v>169</v>
      </c>
    </row>
    <row r="356" spans="2:65" s="1" customFormat="1" ht="16.5" customHeight="1">
      <c r="B356" s="42"/>
      <c r="C356" s="202" t="s">
        <v>924</v>
      </c>
      <c r="D356" s="202" t="s">
        <v>172</v>
      </c>
      <c r="E356" s="203" t="s">
        <v>399</v>
      </c>
      <c r="F356" s="204" t="s">
        <v>400</v>
      </c>
      <c r="G356" s="205" t="s">
        <v>357</v>
      </c>
      <c r="H356" s="206">
        <v>1.101</v>
      </c>
      <c r="I356" s="207"/>
      <c r="J356" s="208">
        <f>ROUND(I356*H356,2)</f>
        <v>0</v>
      </c>
      <c r="K356" s="204" t="s">
        <v>183</v>
      </c>
      <c r="L356" s="62"/>
      <c r="M356" s="209" t="s">
        <v>24</v>
      </c>
      <c r="N356" s="210" t="s">
        <v>52</v>
      </c>
      <c r="O356" s="43"/>
      <c r="P356" s="211">
        <f>O356*H356</f>
        <v>0</v>
      </c>
      <c r="Q356" s="211">
        <v>0</v>
      </c>
      <c r="R356" s="211">
        <f>Q356*H356</f>
        <v>0</v>
      </c>
      <c r="S356" s="211">
        <v>0</v>
      </c>
      <c r="T356" s="212">
        <f>S356*H356</f>
        <v>0</v>
      </c>
      <c r="AR356" s="25" t="s">
        <v>193</v>
      </c>
      <c r="AT356" s="25" t="s">
        <v>172</v>
      </c>
      <c r="AU356" s="25" t="s">
        <v>91</v>
      </c>
      <c r="AY356" s="25" t="s">
        <v>169</v>
      </c>
      <c r="BE356" s="213">
        <f>IF(N356="základní",J356,0)</f>
        <v>0</v>
      </c>
      <c r="BF356" s="213">
        <f>IF(N356="snížená",J356,0)</f>
        <v>0</v>
      </c>
      <c r="BG356" s="213">
        <f>IF(N356="zákl. přenesená",J356,0)</f>
        <v>0</v>
      </c>
      <c r="BH356" s="213">
        <f>IF(N356="sníž. přenesená",J356,0)</f>
        <v>0</v>
      </c>
      <c r="BI356" s="213">
        <f>IF(N356="nulová",J356,0)</f>
        <v>0</v>
      </c>
      <c r="BJ356" s="25" t="s">
        <v>25</v>
      </c>
      <c r="BK356" s="213">
        <f>ROUND(I356*H356,2)</f>
        <v>0</v>
      </c>
      <c r="BL356" s="25" t="s">
        <v>193</v>
      </c>
      <c r="BM356" s="25" t="s">
        <v>925</v>
      </c>
    </row>
    <row r="357" spans="2:51" s="12" customFormat="1" ht="13.5">
      <c r="B357" s="222"/>
      <c r="C357" s="223"/>
      <c r="D357" s="214" t="s">
        <v>276</v>
      </c>
      <c r="E357" s="223"/>
      <c r="F357" s="225" t="s">
        <v>923</v>
      </c>
      <c r="G357" s="223"/>
      <c r="H357" s="226">
        <v>1.101</v>
      </c>
      <c r="I357" s="227"/>
      <c r="J357" s="223"/>
      <c r="K357" s="223"/>
      <c r="L357" s="228"/>
      <c r="M357" s="229"/>
      <c r="N357" s="230"/>
      <c r="O357" s="230"/>
      <c r="P357" s="230"/>
      <c r="Q357" s="230"/>
      <c r="R357" s="230"/>
      <c r="S357" s="230"/>
      <c r="T357" s="231"/>
      <c r="AT357" s="232" t="s">
        <v>276</v>
      </c>
      <c r="AU357" s="232" t="s">
        <v>91</v>
      </c>
      <c r="AV357" s="12" t="s">
        <v>91</v>
      </c>
      <c r="AW357" s="12" t="s">
        <v>6</v>
      </c>
      <c r="AX357" s="12" t="s">
        <v>25</v>
      </c>
      <c r="AY357" s="232" t="s">
        <v>169</v>
      </c>
    </row>
    <row r="358" spans="2:63" s="11" customFormat="1" ht="29.85" customHeight="1">
      <c r="B358" s="186"/>
      <c r="C358" s="187"/>
      <c r="D358" s="188" t="s">
        <v>80</v>
      </c>
      <c r="E358" s="200" t="s">
        <v>926</v>
      </c>
      <c r="F358" s="200" t="s">
        <v>927</v>
      </c>
      <c r="G358" s="187"/>
      <c r="H358" s="187"/>
      <c r="I358" s="190"/>
      <c r="J358" s="201">
        <f>BK358</f>
        <v>0</v>
      </c>
      <c r="K358" s="187"/>
      <c r="L358" s="192"/>
      <c r="M358" s="193"/>
      <c r="N358" s="194"/>
      <c r="O358" s="194"/>
      <c r="P358" s="195">
        <f>SUM(P359:P360)</f>
        <v>0</v>
      </c>
      <c r="Q358" s="194"/>
      <c r="R358" s="195">
        <f>SUM(R359:R360)</f>
        <v>0</v>
      </c>
      <c r="S358" s="194"/>
      <c r="T358" s="196">
        <f>SUM(T359:T360)</f>
        <v>0</v>
      </c>
      <c r="AR358" s="197" t="s">
        <v>25</v>
      </c>
      <c r="AT358" s="198" t="s">
        <v>80</v>
      </c>
      <c r="AU358" s="198" t="s">
        <v>25</v>
      </c>
      <c r="AY358" s="197" t="s">
        <v>169</v>
      </c>
      <c r="BK358" s="199">
        <f>SUM(BK359:BK360)</f>
        <v>0</v>
      </c>
    </row>
    <row r="359" spans="2:65" s="1" customFormat="1" ht="38.25" customHeight="1">
      <c r="B359" s="42"/>
      <c r="C359" s="202" t="s">
        <v>928</v>
      </c>
      <c r="D359" s="202" t="s">
        <v>172</v>
      </c>
      <c r="E359" s="203" t="s">
        <v>929</v>
      </c>
      <c r="F359" s="204" t="s">
        <v>930</v>
      </c>
      <c r="G359" s="205" t="s">
        <v>357</v>
      </c>
      <c r="H359" s="206">
        <v>118.971</v>
      </c>
      <c r="I359" s="207"/>
      <c r="J359" s="208">
        <f>ROUND(I359*H359,2)</f>
        <v>0</v>
      </c>
      <c r="K359" s="204" t="s">
        <v>183</v>
      </c>
      <c r="L359" s="62"/>
      <c r="M359" s="209" t="s">
        <v>24</v>
      </c>
      <c r="N359" s="210" t="s">
        <v>52</v>
      </c>
      <c r="O359" s="43"/>
      <c r="P359" s="211">
        <f>O359*H359</f>
        <v>0</v>
      </c>
      <c r="Q359" s="211">
        <v>0</v>
      </c>
      <c r="R359" s="211">
        <f>Q359*H359</f>
        <v>0</v>
      </c>
      <c r="S359" s="211">
        <v>0</v>
      </c>
      <c r="T359" s="212">
        <f>S359*H359</f>
        <v>0</v>
      </c>
      <c r="AR359" s="25" t="s">
        <v>193</v>
      </c>
      <c r="AT359" s="25" t="s">
        <v>172</v>
      </c>
      <c r="AU359" s="25" t="s">
        <v>91</v>
      </c>
      <c r="AY359" s="25" t="s">
        <v>169</v>
      </c>
      <c r="BE359" s="213">
        <f>IF(N359="základní",J359,0)</f>
        <v>0</v>
      </c>
      <c r="BF359" s="213">
        <f>IF(N359="snížená",J359,0)</f>
        <v>0</v>
      </c>
      <c r="BG359" s="213">
        <f>IF(N359="zákl. přenesená",J359,0)</f>
        <v>0</v>
      </c>
      <c r="BH359" s="213">
        <f>IF(N359="sníž. přenesená",J359,0)</f>
        <v>0</v>
      </c>
      <c r="BI359" s="213">
        <f>IF(N359="nulová",J359,0)</f>
        <v>0</v>
      </c>
      <c r="BJ359" s="25" t="s">
        <v>25</v>
      </c>
      <c r="BK359" s="213">
        <f>ROUND(I359*H359,2)</f>
        <v>0</v>
      </c>
      <c r="BL359" s="25" t="s">
        <v>193</v>
      </c>
      <c r="BM359" s="25" t="s">
        <v>931</v>
      </c>
    </row>
    <row r="360" spans="2:65" s="1" customFormat="1" ht="51" customHeight="1">
      <c r="B360" s="42"/>
      <c r="C360" s="202" t="s">
        <v>932</v>
      </c>
      <c r="D360" s="202" t="s">
        <v>172</v>
      </c>
      <c r="E360" s="203" t="s">
        <v>933</v>
      </c>
      <c r="F360" s="204" t="s">
        <v>934</v>
      </c>
      <c r="G360" s="205" t="s">
        <v>357</v>
      </c>
      <c r="H360" s="206">
        <v>118.971</v>
      </c>
      <c r="I360" s="207"/>
      <c r="J360" s="208">
        <f>ROUND(I360*H360,2)</f>
        <v>0</v>
      </c>
      <c r="K360" s="204" t="s">
        <v>183</v>
      </c>
      <c r="L360" s="62"/>
      <c r="M360" s="209" t="s">
        <v>24</v>
      </c>
      <c r="N360" s="210" t="s">
        <v>52</v>
      </c>
      <c r="O360" s="43"/>
      <c r="P360" s="211">
        <f>O360*H360</f>
        <v>0</v>
      </c>
      <c r="Q360" s="211">
        <v>0</v>
      </c>
      <c r="R360" s="211">
        <f>Q360*H360</f>
        <v>0</v>
      </c>
      <c r="S360" s="211">
        <v>0</v>
      </c>
      <c r="T360" s="212">
        <f>S360*H360</f>
        <v>0</v>
      </c>
      <c r="AR360" s="25" t="s">
        <v>193</v>
      </c>
      <c r="AT360" s="25" t="s">
        <v>172</v>
      </c>
      <c r="AU360" s="25" t="s">
        <v>91</v>
      </c>
      <c r="AY360" s="25" t="s">
        <v>169</v>
      </c>
      <c r="BE360" s="213">
        <f>IF(N360="základní",J360,0)</f>
        <v>0</v>
      </c>
      <c r="BF360" s="213">
        <f>IF(N360="snížená",J360,0)</f>
        <v>0</v>
      </c>
      <c r="BG360" s="213">
        <f>IF(N360="zákl. přenesená",J360,0)</f>
        <v>0</v>
      </c>
      <c r="BH360" s="213">
        <f>IF(N360="sníž. přenesená",J360,0)</f>
        <v>0</v>
      </c>
      <c r="BI360" s="213">
        <f>IF(N360="nulová",J360,0)</f>
        <v>0</v>
      </c>
      <c r="BJ360" s="25" t="s">
        <v>25</v>
      </c>
      <c r="BK360" s="213">
        <f>ROUND(I360*H360,2)</f>
        <v>0</v>
      </c>
      <c r="BL360" s="25" t="s">
        <v>193</v>
      </c>
      <c r="BM360" s="25" t="s">
        <v>935</v>
      </c>
    </row>
    <row r="361" spans="2:63" s="11" customFormat="1" ht="37.35" customHeight="1">
      <c r="B361" s="186"/>
      <c r="C361" s="187"/>
      <c r="D361" s="188" t="s">
        <v>80</v>
      </c>
      <c r="E361" s="189" t="s">
        <v>402</v>
      </c>
      <c r="F361" s="189" t="s">
        <v>403</v>
      </c>
      <c r="G361" s="187"/>
      <c r="H361" s="187"/>
      <c r="I361" s="190"/>
      <c r="J361" s="191">
        <f>BK361</f>
        <v>0</v>
      </c>
      <c r="K361" s="187"/>
      <c r="L361" s="192"/>
      <c r="M361" s="193"/>
      <c r="N361" s="194"/>
      <c r="O361" s="194"/>
      <c r="P361" s="195">
        <f>P362+P374+P386+P394+P416+P425+P450+P494+P514+P539+P593+P629+P650+P680</f>
        <v>0</v>
      </c>
      <c r="Q361" s="194"/>
      <c r="R361" s="195">
        <f>R362+R374+R386+R394+R416+R425+R450+R494+R514+R539+R593+R629+R650+R680</f>
        <v>15.317318130000002</v>
      </c>
      <c r="S361" s="194"/>
      <c r="T361" s="196">
        <f>T362+T374+T386+T394+T416+T425+T450+T494+T514+T539+T593+T629+T650+T680</f>
        <v>0</v>
      </c>
      <c r="AR361" s="197" t="s">
        <v>91</v>
      </c>
      <c r="AT361" s="198" t="s">
        <v>80</v>
      </c>
      <c r="AU361" s="198" t="s">
        <v>81</v>
      </c>
      <c r="AY361" s="197" t="s">
        <v>169</v>
      </c>
      <c r="BK361" s="199">
        <f>BK362+BK374+BK386+BK394+BK416+BK425+BK450+BK494+BK514+BK539+BK593+BK629+BK650+BK680</f>
        <v>0</v>
      </c>
    </row>
    <row r="362" spans="2:63" s="11" customFormat="1" ht="19.9" customHeight="1">
      <c r="B362" s="186"/>
      <c r="C362" s="187"/>
      <c r="D362" s="188" t="s">
        <v>80</v>
      </c>
      <c r="E362" s="200" t="s">
        <v>936</v>
      </c>
      <c r="F362" s="200" t="s">
        <v>937</v>
      </c>
      <c r="G362" s="187"/>
      <c r="H362" s="187"/>
      <c r="I362" s="190"/>
      <c r="J362" s="201">
        <f>BK362</f>
        <v>0</v>
      </c>
      <c r="K362" s="187"/>
      <c r="L362" s="192"/>
      <c r="M362" s="193"/>
      <c r="N362" s="194"/>
      <c r="O362" s="194"/>
      <c r="P362" s="195">
        <f>SUM(P363:P373)</f>
        <v>0</v>
      </c>
      <c r="Q362" s="194"/>
      <c r="R362" s="195">
        <f>SUM(R363:R373)</f>
        <v>0.12905</v>
      </c>
      <c r="S362" s="194"/>
      <c r="T362" s="196">
        <f>SUM(T363:T373)</f>
        <v>0</v>
      </c>
      <c r="AR362" s="197" t="s">
        <v>91</v>
      </c>
      <c r="AT362" s="198" t="s">
        <v>80</v>
      </c>
      <c r="AU362" s="198" t="s">
        <v>25</v>
      </c>
      <c r="AY362" s="197" t="s">
        <v>169</v>
      </c>
      <c r="BK362" s="199">
        <f>SUM(BK363:BK373)</f>
        <v>0</v>
      </c>
    </row>
    <row r="363" spans="2:65" s="1" customFormat="1" ht="25.5" customHeight="1">
      <c r="B363" s="42"/>
      <c r="C363" s="202" t="s">
        <v>938</v>
      </c>
      <c r="D363" s="202" t="s">
        <v>172</v>
      </c>
      <c r="E363" s="203" t="s">
        <v>939</v>
      </c>
      <c r="F363" s="204" t="s">
        <v>940</v>
      </c>
      <c r="G363" s="205" t="s">
        <v>196</v>
      </c>
      <c r="H363" s="206">
        <v>25</v>
      </c>
      <c r="I363" s="207"/>
      <c r="J363" s="208">
        <f>ROUND(I363*H363,2)</f>
        <v>0</v>
      </c>
      <c r="K363" s="204" t="s">
        <v>183</v>
      </c>
      <c r="L363" s="62"/>
      <c r="M363" s="209" t="s">
        <v>24</v>
      </c>
      <c r="N363" s="210" t="s">
        <v>52</v>
      </c>
      <c r="O363" s="43"/>
      <c r="P363" s="211">
        <f>O363*H363</f>
        <v>0</v>
      </c>
      <c r="Q363" s="211">
        <v>0</v>
      </c>
      <c r="R363" s="211">
        <f>Q363*H363</f>
        <v>0</v>
      </c>
      <c r="S363" s="211">
        <v>0</v>
      </c>
      <c r="T363" s="212">
        <f>S363*H363</f>
        <v>0</v>
      </c>
      <c r="AR363" s="25" t="s">
        <v>354</v>
      </c>
      <c r="AT363" s="25" t="s">
        <v>172</v>
      </c>
      <c r="AU363" s="25" t="s">
        <v>91</v>
      </c>
      <c r="AY363" s="25" t="s">
        <v>169</v>
      </c>
      <c r="BE363" s="213">
        <f>IF(N363="základní",J363,0)</f>
        <v>0</v>
      </c>
      <c r="BF363" s="213">
        <f>IF(N363="snížená",J363,0)</f>
        <v>0</v>
      </c>
      <c r="BG363" s="213">
        <f>IF(N363="zákl. přenesená",J363,0)</f>
        <v>0</v>
      </c>
      <c r="BH363" s="213">
        <f>IF(N363="sníž. přenesená",J363,0)</f>
        <v>0</v>
      </c>
      <c r="BI363" s="213">
        <f>IF(N363="nulová",J363,0)</f>
        <v>0</v>
      </c>
      <c r="BJ363" s="25" t="s">
        <v>25</v>
      </c>
      <c r="BK363" s="213">
        <f>ROUND(I363*H363,2)</f>
        <v>0</v>
      </c>
      <c r="BL363" s="25" t="s">
        <v>354</v>
      </c>
      <c r="BM363" s="25" t="s">
        <v>941</v>
      </c>
    </row>
    <row r="364" spans="2:51" s="12" customFormat="1" ht="13.5">
      <c r="B364" s="222"/>
      <c r="C364" s="223"/>
      <c r="D364" s="214" t="s">
        <v>276</v>
      </c>
      <c r="E364" s="224" t="s">
        <v>24</v>
      </c>
      <c r="F364" s="225" t="s">
        <v>942</v>
      </c>
      <c r="G364" s="223"/>
      <c r="H364" s="226">
        <v>25</v>
      </c>
      <c r="I364" s="227"/>
      <c r="J364" s="223"/>
      <c r="K364" s="223"/>
      <c r="L364" s="228"/>
      <c r="M364" s="229"/>
      <c r="N364" s="230"/>
      <c r="O364" s="230"/>
      <c r="P364" s="230"/>
      <c r="Q364" s="230"/>
      <c r="R364" s="230"/>
      <c r="S364" s="230"/>
      <c r="T364" s="231"/>
      <c r="AT364" s="232" t="s">
        <v>276</v>
      </c>
      <c r="AU364" s="232" t="s">
        <v>91</v>
      </c>
      <c r="AV364" s="12" t="s">
        <v>91</v>
      </c>
      <c r="AW364" s="12" t="s">
        <v>44</v>
      </c>
      <c r="AX364" s="12" t="s">
        <v>25</v>
      </c>
      <c r="AY364" s="232" t="s">
        <v>169</v>
      </c>
    </row>
    <row r="365" spans="2:65" s="1" customFormat="1" ht="16.5" customHeight="1">
      <c r="B365" s="42"/>
      <c r="C365" s="245" t="s">
        <v>943</v>
      </c>
      <c r="D365" s="245" t="s">
        <v>620</v>
      </c>
      <c r="E365" s="246" t="s">
        <v>944</v>
      </c>
      <c r="F365" s="247" t="s">
        <v>945</v>
      </c>
      <c r="G365" s="248" t="s">
        <v>509</v>
      </c>
      <c r="H365" s="249">
        <v>7.5</v>
      </c>
      <c r="I365" s="250"/>
      <c r="J365" s="251">
        <f>ROUND(I365*H365,2)</f>
        <v>0</v>
      </c>
      <c r="K365" s="247" t="s">
        <v>183</v>
      </c>
      <c r="L365" s="252"/>
      <c r="M365" s="253" t="s">
        <v>24</v>
      </c>
      <c r="N365" s="254" t="s">
        <v>52</v>
      </c>
      <c r="O365" s="43"/>
      <c r="P365" s="211">
        <f>O365*H365</f>
        <v>0</v>
      </c>
      <c r="Q365" s="211">
        <v>0.001</v>
      </c>
      <c r="R365" s="211">
        <f>Q365*H365</f>
        <v>0.0075</v>
      </c>
      <c r="S365" s="211">
        <v>0</v>
      </c>
      <c r="T365" s="212">
        <f>S365*H365</f>
        <v>0</v>
      </c>
      <c r="AR365" s="25" t="s">
        <v>437</v>
      </c>
      <c r="AT365" s="25" t="s">
        <v>620</v>
      </c>
      <c r="AU365" s="25" t="s">
        <v>91</v>
      </c>
      <c r="AY365" s="25" t="s">
        <v>169</v>
      </c>
      <c r="BE365" s="213">
        <f>IF(N365="základní",J365,0)</f>
        <v>0</v>
      </c>
      <c r="BF365" s="213">
        <f>IF(N365="snížená",J365,0)</f>
        <v>0</v>
      </c>
      <c r="BG365" s="213">
        <f>IF(N365="zákl. přenesená",J365,0)</f>
        <v>0</v>
      </c>
      <c r="BH365" s="213">
        <f>IF(N365="sníž. přenesená",J365,0)</f>
        <v>0</v>
      </c>
      <c r="BI365" s="213">
        <f>IF(N365="nulová",J365,0)</f>
        <v>0</v>
      </c>
      <c r="BJ365" s="25" t="s">
        <v>25</v>
      </c>
      <c r="BK365" s="213">
        <f>ROUND(I365*H365,2)</f>
        <v>0</v>
      </c>
      <c r="BL365" s="25" t="s">
        <v>354</v>
      </c>
      <c r="BM365" s="25" t="s">
        <v>946</v>
      </c>
    </row>
    <row r="366" spans="2:51" s="12" customFormat="1" ht="13.5">
      <c r="B366" s="222"/>
      <c r="C366" s="223"/>
      <c r="D366" s="214" t="s">
        <v>276</v>
      </c>
      <c r="E366" s="223"/>
      <c r="F366" s="225" t="s">
        <v>947</v>
      </c>
      <c r="G366" s="223"/>
      <c r="H366" s="226">
        <v>7.5</v>
      </c>
      <c r="I366" s="227"/>
      <c r="J366" s="223"/>
      <c r="K366" s="223"/>
      <c r="L366" s="228"/>
      <c r="M366" s="229"/>
      <c r="N366" s="230"/>
      <c r="O366" s="230"/>
      <c r="P366" s="230"/>
      <c r="Q366" s="230"/>
      <c r="R366" s="230"/>
      <c r="S366" s="230"/>
      <c r="T366" s="231"/>
      <c r="AT366" s="232" t="s">
        <v>276</v>
      </c>
      <c r="AU366" s="232" t="s">
        <v>91</v>
      </c>
      <c r="AV366" s="12" t="s">
        <v>91</v>
      </c>
      <c r="AW366" s="12" t="s">
        <v>6</v>
      </c>
      <c r="AX366" s="12" t="s">
        <v>25</v>
      </c>
      <c r="AY366" s="232" t="s">
        <v>169</v>
      </c>
    </row>
    <row r="367" spans="2:65" s="1" customFormat="1" ht="25.5" customHeight="1">
      <c r="B367" s="42"/>
      <c r="C367" s="202" t="s">
        <v>948</v>
      </c>
      <c r="D367" s="202" t="s">
        <v>172</v>
      </c>
      <c r="E367" s="203" t="s">
        <v>949</v>
      </c>
      <c r="F367" s="204" t="s">
        <v>950</v>
      </c>
      <c r="G367" s="205" t="s">
        <v>196</v>
      </c>
      <c r="H367" s="206">
        <v>25</v>
      </c>
      <c r="I367" s="207"/>
      <c r="J367" s="208">
        <f>ROUND(I367*H367,2)</f>
        <v>0</v>
      </c>
      <c r="K367" s="204" t="s">
        <v>183</v>
      </c>
      <c r="L367" s="62"/>
      <c r="M367" s="209" t="s">
        <v>24</v>
      </c>
      <c r="N367" s="210" t="s">
        <v>52</v>
      </c>
      <c r="O367" s="43"/>
      <c r="P367" s="211">
        <f>O367*H367</f>
        <v>0</v>
      </c>
      <c r="Q367" s="211">
        <v>0.0004</v>
      </c>
      <c r="R367" s="211">
        <f>Q367*H367</f>
        <v>0.01</v>
      </c>
      <c r="S367" s="211">
        <v>0</v>
      </c>
      <c r="T367" s="212">
        <f>S367*H367</f>
        <v>0</v>
      </c>
      <c r="AR367" s="25" t="s">
        <v>354</v>
      </c>
      <c r="AT367" s="25" t="s">
        <v>172</v>
      </c>
      <c r="AU367" s="25" t="s">
        <v>91</v>
      </c>
      <c r="AY367" s="25" t="s">
        <v>169</v>
      </c>
      <c r="BE367" s="213">
        <f>IF(N367="základní",J367,0)</f>
        <v>0</v>
      </c>
      <c r="BF367" s="213">
        <f>IF(N367="snížená",J367,0)</f>
        <v>0</v>
      </c>
      <c r="BG367" s="213">
        <f>IF(N367="zákl. přenesená",J367,0)</f>
        <v>0</v>
      </c>
      <c r="BH367" s="213">
        <f>IF(N367="sníž. přenesená",J367,0)</f>
        <v>0</v>
      </c>
      <c r="BI367" s="213">
        <f>IF(N367="nulová",J367,0)</f>
        <v>0</v>
      </c>
      <c r="BJ367" s="25" t="s">
        <v>25</v>
      </c>
      <c r="BK367" s="213">
        <f>ROUND(I367*H367,2)</f>
        <v>0</v>
      </c>
      <c r="BL367" s="25" t="s">
        <v>354</v>
      </c>
      <c r="BM367" s="25" t="s">
        <v>951</v>
      </c>
    </row>
    <row r="368" spans="2:51" s="12" customFormat="1" ht="13.5">
      <c r="B368" s="222"/>
      <c r="C368" s="223"/>
      <c r="D368" s="214" t="s">
        <v>276</v>
      </c>
      <c r="E368" s="224" t="s">
        <v>24</v>
      </c>
      <c r="F368" s="225" t="s">
        <v>942</v>
      </c>
      <c r="G368" s="223"/>
      <c r="H368" s="226">
        <v>25</v>
      </c>
      <c r="I368" s="227"/>
      <c r="J368" s="223"/>
      <c r="K368" s="223"/>
      <c r="L368" s="228"/>
      <c r="M368" s="229"/>
      <c r="N368" s="230"/>
      <c r="O368" s="230"/>
      <c r="P368" s="230"/>
      <c r="Q368" s="230"/>
      <c r="R368" s="230"/>
      <c r="S368" s="230"/>
      <c r="T368" s="231"/>
      <c r="AT368" s="232" t="s">
        <v>276</v>
      </c>
      <c r="AU368" s="232" t="s">
        <v>91</v>
      </c>
      <c r="AV368" s="12" t="s">
        <v>91</v>
      </c>
      <c r="AW368" s="12" t="s">
        <v>44</v>
      </c>
      <c r="AX368" s="12" t="s">
        <v>25</v>
      </c>
      <c r="AY368" s="232" t="s">
        <v>169</v>
      </c>
    </row>
    <row r="369" spans="2:65" s="1" customFormat="1" ht="16.5" customHeight="1">
      <c r="B369" s="42"/>
      <c r="C369" s="245" t="s">
        <v>952</v>
      </c>
      <c r="D369" s="245" t="s">
        <v>620</v>
      </c>
      <c r="E369" s="246" t="s">
        <v>953</v>
      </c>
      <c r="F369" s="247" t="s">
        <v>954</v>
      </c>
      <c r="G369" s="248" t="s">
        <v>196</v>
      </c>
      <c r="H369" s="249">
        <v>28.75</v>
      </c>
      <c r="I369" s="250"/>
      <c r="J369" s="251">
        <f>ROUND(I369*H369,2)</f>
        <v>0</v>
      </c>
      <c r="K369" s="247" t="s">
        <v>183</v>
      </c>
      <c r="L369" s="252"/>
      <c r="M369" s="253" t="s">
        <v>24</v>
      </c>
      <c r="N369" s="254" t="s">
        <v>52</v>
      </c>
      <c r="O369" s="43"/>
      <c r="P369" s="211">
        <f>O369*H369</f>
        <v>0</v>
      </c>
      <c r="Q369" s="211">
        <v>0.00388</v>
      </c>
      <c r="R369" s="211">
        <f>Q369*H369</f>
        <v>0.11155000000000001</v>
      </c>
      <c r="S369" s="211">
        <v>0</v>
      </c>
      <c r="T369" s="212">
        <f>S369*H369</f>
        <v>0</v>
      </c>
      <c r="AR369" s="25" t="s">
        <v>437</v>
      </c>
      <c r="AT369" s="25" t="s">
        <v>620</v>
      </c>
      <c r="AU369" s="25" t="s">
        <v>91</v>
      </c>
      <c r="AY369" s="25" t="s">
        <v>169</v>
      </c>
      <c r="BE369" s="213">
        <f>IF(N369="základní",J369,0)</f>
        <v>0</v>
      </c>
      <c r="BF369" s="213">
        <f>IF(N369="snížená",J369,0)</f>
        <v>0</v>
      </c>
      <c r="BG369" s="213">
        <f>IF(N369="zákl. přenesená",J369,0)</f>
        <v>0</v>
      </c>
      <c r="BH369" s="213">
        <f>IF(N369="sníž. přenesená",J369,0)</f>
        <v>0</v>
      </c>
      <c r="BI369" s="213">
        <f>IF(N369="nulová",J369,0)</f>
        <v>0</v>
      </c>
      <c r="BJ369" s="25" t="s">
        <v>25</v>
      </c>
      <c r="BK369" s="213">
        <f>ROUND(I369*H369,2)</f>
        <v>0</v>
      </c>
      <c r="BL369" s="25" t="s">
        <v>354</v>
      </c>
      <c r="BM369" s="25" t="s">
        <v>955</v>
      </c>
    </row>
    <row r="370" spans="2:51" s="12" customFormat="1" ht="13.5">
      <c r="B370" s="222"/>
      <c r="C370" s="223"/>
      <c r="D370" s="214" t="s">
        <v>276</v>
      </c>
      <c r="E370" s="223"/>
      <c r="F370" s="225" t="s">
        <v>956</v>
      </c>
      <c r="G370" s="223"/>
      <c r="H370" s="226">
        <v>28.75</v>
      </c>
      <c r="I370" s="227"/>
      <c r="J370" s="223"/>
      <c r="K370" s="223"/>
      <c r="L370" s="228"/>
      <c r="M370" s="229"/>
      <c r="N370" s="230"/>
      <c r="O370" s="230"/>
      <c r="P370" s="230"/>
      <c r="Q370" s="230"/>
      <c r="R370" s="230"/>
      <c r="S370" s="230"/>
      <c r="T370" s="231"/>
      <c r="AT370" s="232" t="s">
        <v>276</v>
      </c>
      <c r="AU370" s="232" t="s">
        <v>91</v>
      </c>
      <c r="AV370" s="12" t="s">
        <v>91</v>
      </c>
      <c r="AW370" s="12" t="s">
        <v>6</v>
      </c>
      <c r="AX370" s="12" t="s">
        <v>25</v>
      </c>
      <c r="AY370" s="232" t="s">
        <v>169</v>
      </c>
    </row>
    <row r="371" spans="2:65" s="1" customFormat="1" ht="38.25" customHeight="1">
      <c r="B371" s="42"/>
      <c r="C371" s="202" t="s">
        <v>957</v>
      </c>
      <c r="D371" s="202" t="s">
        <v>172</v>
      </c>
      <c r="E371" s="203" t="s">
        <v>958</v>
      </c>
      <c r="F371" s="204" t="s">
        <v>959</v>
      </c>
      <c r="G371" s="205" t="s">
        <v>357</v>
      </c>
      <c r="H371" s="206">
        <v>0.129</v>
      </c>
      <c r="I371" s="207"/>
      <c r="J371" s="208">
        <f>ROUND(I371*H371,2)</f>
        <v>0</v>
      </c>
      <c r="K371" s="204" t="s">
        <v>183</v>
      </c>
      <c r="L371" s="62"/>
      <c r="M371" s="209" t="s">
        <v>24</v>
      </c>
      <c r="N371" s="210" t="s">
        <v>52</v>
      </c>
      <c r="O371" s="43"/>
      <c r="P371" s="211">
        <f>O371*H371</f>
        <v>0</v>
      </c>
      <c r="Q371" s="211">
        <v>0</v>
      </c>
      <c r="R371" s="211">
        <f>Q371*H371</f>
        <v>0</v>
      </c>
      <c r="S371" s="211">
        <v>0</v>
      </c>
      <c r="T371" s="212">
        <f>S371*H371</f>
        <v>0</v>
      </c>
      <c r="AR371" s="25" t="s">
        <v>354</v>
      </c>
      <c r="AT371" s="25" t="s">
        <v>172</v>
      </c>
      <c r="AU371" s="25" t="s">
        <v>91</v>
      </c>
      <c r="AY371" s="25" t="s">
        <v>169</v>
      </c>
      <c r="BE371" s="213">
        <f>IF(N371="základní",J371,0)</f>
        <v>0</v>
      </c>
      <c r="BF371" s="213">
        <f>IF(N371="snížená",J371,0)</f>
        <v>0</v>
      </c>
      <c r="BG371" s="213">
        <f>IF(N371="zákl. přenesená",J371,0)</f>
        <v>0</v>
      </c>
      <c r="BH371" s="213">
        <f>IF(N371="sníž. přenesená",J371,0)</f>
        <v>0</v>
      </c>
      <c r="BI371" s="213">
        <f>IF(N371="nulová",J371,0)</f>
        <v>0</v>
      </c>
      <c r="BJ371" s="25" t="s">
        <v>25</v>
      </c>
      <c r="BK371" s="213">
        <f>ROUND(I371*H371,2)</f>
        <v>0</v>
      </c>
      <c r="BL371" s="25" t="s">
        <v>354</v>
      </c>
      <c r="BM371" s="25" t="s">
        <v>960</v>
      </c>
    </row>
    <row r="372" spans="2:65" s="1" customFormat="1" ht="38.25" customHeight="1">
      <c r="B372" s="42"/>
      <c r="C372" s="202" t="s">
        <v>961</v>
      </c>
      <c r="D372" s="202" t="s">
        <v>172</v>
      </c>
      <c r="E372" s="203" t="s">
        <v>962</v>
      </c>
      <c r="F372" s="204" t="s">
        <v>963</v>
      </c>
      <c r="G372" s="205" t="s">
        <v>357</v>
      </c>
      <c r="H372" s="206">
        <v>0.129</v>
      </c>
      <c r="I372" s="207"/>
      <c r="J372" s="208">
        <f>ROUND(I372*H372,2)</f>
        <v>0</v>
      </c>
      <c r="K372" s="204" t="s">
        <v>183</v>
      </c>
      <c r="L372" s="62"/>
      <c r="M372" s="209" t="s">
        <v>24</v>
      </c>
      <c r="N372" s="210" t="s">
        <v>52</v>
      </c>
      <c r="O372" s="43"/>
      <c r="P372" s="211">
        <f>O372*H372</f>
        <v>0</v>
      </c>
      <c r="Q372" s="211">
        <v>0</v>
      </c>
      <c r="R372" s="211">
        <f>Q372*H372</f>
        <v>0</v>
      </c>
      <c r="S372" s="211">
        <v>0</v>
      </c>
      <c r="T372" s="212">
        <f>S372*H372</f>
        <v>0</v>
      </c>
      <c r="AR372" s="25" t="s">
        <v>354</v>
      </c>
      <c r="AT372" s="25" t="s">
        <v>172</v>
      </c>
      <c r="AU372" s="25" t="s">
        <v>91</v>
      </c>
      <c r="AY372" s="25" t="s">
        <v>169</v>
      </c>
      <c r="BE372" s="213">
        <f>IF(N372="základní",J372,0)</f>
        <v>0</v>
      </c>
      <c r="BF372" s="213">
        <f>IF(N372="snížená",J372,0)</f>
        <v>0</v>
      </c>
      <c r="BG372" s="213">
        <f>IF(N372="zákl. přenesená",J372,0)</f>
        <v>0</v>
      </c>
      <c r="BH372" s="213">
        <f>IF(N372="sníž. přenesená",J372,0)</f>
        <v>0</v>
      </c>
      <c r="BI372" s="213">
        <f>IF(N372="nulová",J372,0)</f>
        <v>0</v>
      </c>
      <c r="BJ372" s="25" t="s">
        <v>25</v>
      </c>
      <c r="BK372" s="213">
        <f>ROUND(I372*H372,2)</f>
        <v>0</v>
      </c>
      <c r="BL372" s="25" t="s">
        <v>354</v>
      </c>
      <c r="BM372" s="25" t="s">
        <v>964</v>
      </c>
    </row>
    <row r="373" spans="2:65" s="1" customFormat="1" ht="38.25" customHeight="1">
      <c r="B373" s="42"/>
      <c r="C373" s="202" t="s">
        <v>965</v>
      </c>
      <c r="D373" s="202" t="s">
        <v>172</v>
      </c>
      <c r="E373" s="203" t="s">
        <v>966</v>
      </c>
      <c r="F373" s="204" t="s">
        <v>967</v>
      </c>
      <c r="G373" s="205" t="s">
        <v>357</v>
      </c>
      <c r="H373" s="206">
        <v>0.129</v>
      </c>
      <c r="I373" s="207"/>
      <c r="J373" s="208">
        <f>ROUND(I373*H373,2)</f>
        <v>0</v>
      </c>
      <c r="K373" s="204" t="s">
        <v>183</v>
      </c>
      <c r="L373" s="62"/>
      <c r="M373" s="209" t="s">
        <v>24</v>
      </c>
      <c r="N373" s="210" t="s">
        <v>52</v>
      </c>
      <c r="O373" s="43"/>
      <c r="P373" s="211">
        <f>O373*H373</f>
        <v>0</v>
      </c>
      <c r="Q373" s="211">
        <v>0</v>
      </c>
      <c r="R373" s="211">
        <f>Q373*H373</f>
        <v>0</v>
      </c>
      <c r="S373" s="211">
        <v>0</v>
      </c>
      <c r="T373" s="212">
        <f>S373*H373</f>
        <v>0</v>
      </c>
      <c r="AR373" s="25" t="s">
        <v>354</v>
      </c>
      <c r="AT373" s="25" t="s">
        <v>172</v>
      </c>
      <c r="AU373" s="25" t="s">
        <v>91</v>
      </c>
      <c r="AY373" s="25" t="s">
        <v>169</v>
      </c>
      <c r="BE373" s="213">
        <f>IF(N373="základní",J373,0)</f>
        <v>0</v>
      </c>
      <c r="BF373" s="213">
        <f>IF(N373="snížená",J373,0)</f>
        <v>0</v>
      </c>
      <c r="BG373" s="213">
        <f>IF(N373="zákl. přenesená",J373,0)</f>
        <v>0</v>
      </c>
      <c r="BH373" s="213">
        <f>IF(N373="sníž. přenesená",J373,0)</f>
        <v>0</v>
      </c>
      <c r="BI373" s="213">
        <f>IF(N373="nulová",J373,0)</f>
        <v>0</v>
      </c>
      <c r="BJ373" s="25" t="s">
        <v>25</v>
      </c>
      <c r="BK373" s="213">
        <f>ROUND(I373*H373,2)</f>
        <v>0</v>
      </c>
      <c r="BL373" s="25" t="s">
        <v>354</v>
      </c>
      <c r="BM373" s="25" t="s">
        <v>968</v>
      </c>
    </row>
    <row r="374" spans="2:63" s="11" customFormat="1" ht="29.85" customHeight="1">
      <c r="B374" s="186"/>
      <c r="C374" s="187"/>
      <c r="D374" s="188" t="s">
        <v>80</v>
      </c>
      <c r="E374" s="200" t="s">
        <v>969</v>
      </c>
      <c r="F374" s="200" t="s">
        <v>970</v>
      </c>
      <c r="G374" s="187"/>
      <c r="H374" s="187"/>
      <c r="I374" s="190"/>
      <c r="J374" s="201">
        <f>BK374</f>
        <v>0</v>
      </c>
      <c r="K374" s="187"/>
      <c r="L374" s="192"/>
      <c r="M374" s="193"/>
      <c r="N374" s="194"/>
      <c r="O374" s="194"/>
      <c r="P374" s="195">
        <f>SUM(P375:P385)</f>
        <v>0</v>
      </c>
      <c r="Q374" s="194"/>
      <c r="R374" s="195">
        <f>SUM(R375:R385)</f>
        <v>3.8536040000000003</v>
      </c>
      <c r="S374" s="194"/>
      <c r="T374" s="196">
        <f>SUM(T375:T385)</f>
        <v>0</v>
      </c>
      <c r="AR374" s="197" t="s">
        <v>91</v>
      </c>
      <c r="AT374" s="198" t="s">
        <v>80</v>
      </c>
      <c r="AU374" s="198" t="s">
        <v>25</v>
      </c>
      <c r="AY374" s="197" t="s">
        <v>169</v>
      </c>
      <c r="BK374" s="199">
        <f>SUM(BK375:BK385)</f>
        <v>0</v>
      </c>
    </row>
    <row r="375" spans="2:65" s="1" customFormat="1" ht="25.5" customHeight="1">
      <c r="B375" s="42"/>
      <c r="C375" s="202" t="s">
        <v>971</v>
      </c>
      <c r="D375" s="202" t="s">
        <v>172</v>
      </c>
      <c r="E375" s="203" t="s">
        <v>972</v>
      </c>
      <c r="F375" s="204" t="s">
        <v>973</v>
      </c>
      <c r="G375" s="205" t="s">
        <v>196</v>
      </c>
      <c r="H375" s="206">
        <v>187.5</v>
      </c>
      <c r="I375" s="207"/>
      <c r="J375" s="208">
        <f>ROUND(I375*H375,2)</f>
        <v>0</v>
      </c>
      <c r="K375" s="204" t="s">
        <v>183</v>
      </c>
      <c r="L375" s="62"/>
      <c r="M375" s="209" t="s">
        <v>24</v>
      </c>
      <c r="N375" s="210" t="s">
        <v>52</v>
      </c>
      <c r="O375" s="43"/>
      <c r="P375" s="211">
        <f>O375*H375</f>
        <v>0</v>
      </c>
      <c r="Q375" s="211">
        <v>0.006</v>
      </c>
      <c r="R375" s="211">
        <f>Q375*H375</f>
        <v>1.125</v>
      </c>
      <c r="S375" s="211">
        <v>0</v>
      </c>
      <c r="T375" s="212">
        <f>S375*H375</f>
        <v>0</v>
      </c>
      <c r="AR375" s="25" t="s">
        <v>354</v>
      </c>
      <c r="AT375" s="25" t="s">
        <v>172</v>
      </c>
      <c r="AU375" s="25" t="s">
        <v>91</v>
      </c>
      <c r="AY375" s="25" t="s">
        <v>169</v>
      </c>
      <c r="BE375" s="213">
        <f>IF(N375="základní",J375,0)</f>
        <v>0</v>
      </c>
      <c r="BF375" s="213">
        <f>IF(N375="snížená",J375,0)</f>
        <v>0</v>
      </c>
      <c r="BG375" s="213">
        <f>IF(N375="zákl. přenesená",J375,0)</f>
        <v>0</v>
      </c>
      <c r="BH375" s="213">
        <f>IF(N375="sníž. přenesená",J375,0)</f>
        <v>0</v>
      </c>
      <c r="BI375" s="213">
        <f>IF(N375="nulová",J375,0)</f>
        <v>0</v>
      </c>
      <c r="BJ375" s="25" t="s">
        <v>25</v>
      </c>
      <c r="BK375" s="213">
        <f>ROUND(I375*H375,2)</f>
        <v>0</v>
      </c>
      <c r="BL375" s="25" t="s">
        <v>354</v>
      </c>
      <c r="BM375" s="25" t="s">
        <v>974</v>
      </c>
    </row>
    <row r="376" spans="2:51" s="12" customFormat="1" ht="13.5">
      <c r="B376" s="222"/>
      <c r="C376" s="223"/>
      <c r="D376" s="214" t="s">
        <v>276</v>
      </c>
      <c r="E376" s="224" t="s">
        <v>24</v>
      </c>
      <c r="F376" s="225" t="s">
        <v>660</v>
      </c>
      <c r="G376" s="223"/>
      <c r="H376" s="226">
        <v>187.5</v>
      </c>
      <c r="I376" s="227"/>
      <c r="J376" s="223"/>
      <c r="K376" s="223"/>
      <c r="L376" s="228"/>
      <c r="M376" s="229"/>
      <c r="N376" s="230"/>
      <c r="O376" s="230"/>
      <c r="P376" s="230"/>
      <c r="Q376" s="230"/>
      <c r="R376" s="230"/>
      <c r="S376" s="230"/>
      <c r="T376" s="231"/>
      <c r="AT376" s="232" t="s">
        <v>276</v>
      </c>
      <c r="AU376" s="232" t="s">
        <v>91</v>
      </c>
      <c r="AV376" s="12" t="s">
        <v>91</v>
      </c>
      <c r="AW376" s="12" t="s">
        <v>44</v>
      </c>
      <c r="AX376" s="12" t="s">
        <v>25</v>
      </c>
      <c r="AY376" s="232" t="s">
        <v>169</v>
      </c>
    </row>
    <row r="377" spans="2:65" s="1" customFormat="1" ht="16.5" customHeight="1">
      <c r="B377" s="42"/>
      <c r="C377" s="245" t="s">
        <v>975</v>
      </c>
      <c r="D377" s="245" t="s">
        <v>620</v>
      </c>
      <c r="E377" s="246" t="s">
        <v>976</v>
      </c>
      <c r="F377" s="247" t="s">
        <v>977</v>
      </c>
      <c r="G377" s="248" t="s">
        <v>196</v>
      </c>
      <c r="H377" s="249">
        <v>191.25</v>
      </c>
      <c r="I377" s="250"/>
      <c r="J377" s="251">
        <f>ROUND(I377*H377,2)</f>
        <v>0</v>
      </c>
      <c r="K377" s="247" t="s">
        <v>183</v>
      </c>
      <c r="L377" s="252"/>
      <c r="M377" s="253" t="s">
        <v>24</v>
      </c>
      <c r="N377" s="254" t="s">
        <v>52</v>
      </c>
      <c r="O377" s="43"/>
      <c r="P377" s="211">
        <f>O377*H377</f>
        <v>0</v>
      </c>
      <c r="Q377" s="211">
        <v>0.0135</v>
      </c>
      <c r="R377" s="211">
        <f>Q377*H377</f>
        <v>2.581875</v>
      </c>
      <c r="S377" s="211">
        <v>0</v>
      </c>
      <c r="T377" s="212">
        <f>S377*H377</f>
        <v>0</v>
      </c>
      <c r="AR377" s="25" t="s">
        <v>437</v>
      </c>
      <c r="AT377" s="25" t="s">
        <v>620</v>
      </c>
      <c r="AU377" s="25" t="s">
        <v>91</v>
      </c>
      <c r="AY377" s="25" t="s">
        <v>169</v>
      </c>
      <c r="BE377" s="213">
        <f>IF(N377="základní",J377,0)</f>
        <v>0</v>
      </c>
      <c r="BF377" s="213">
        <f>IF(N377="snížená",J377,0)</f>
        <v>0</v>
      </c>
      <c r="BG377" s="213">
        <f>IF(N377="zákl. přenesená",J377,0)</f>
        <v>0</v>
      </c>
      <c r="BH377" s="213">
        <f>IF(N377="sníž. přenesená",J377,0)</f>
        <v>0</v>
      </c>
      <c r="BI377" s="213">
        <f>IF(N377="nulová",J377,0)</f>
        <v>0</v>
      </c>
      <c r="BJ377" s="25" t="s">
        <v>25</v>
      </c>
      <c r="BK377" s="213">
        <f>ROUND(I377*H377,2)</f>
        <v>0</v>
      </c>
      <c r="BL377" s="25" t="s">
        <v>354</v>
      </c>
      <c r="BM377" s="25" t="s">
        <v>978</v>
      </c>
    </row>
    <row r="378" spans="2:51" s="12" customFormat="1" ht="13.5">
      <c r="B378" s="222"/>
      <c r="C378" s="223"/>
      <c r="D378" s="214" t="s">
        <v>276</v>
      </c>
      <c r="E378" s="223"/>
      <c r="F378" s="225" t="s">
        <v>979</v>
      </c>
      <c r="G378" s="223"/>
      <c r="H378" s="226">
        <v>191.25</v>
      </c>
      <c r="I378" s="227"/>
      <c r="J378" s="223"/>
      <c r="K378" s="223"/>
      <c r="L378" s="228"/>
      <c r="M378" s="229"/>
      <c r="N378" s="230"/>
      <c r="O378" s="230"/>
      <c r="P378" s="230"/>
      <c r="Q378" s="230"/>
      <c r="R378" s="230"/>
      <c r="S378" s="230"/>
      <c r="T378" s="231"/>
      <c r="AT378" s="232" t="s">
        <v>276</v>
      </c>
      <c r="AU378" s="232" t="s">
        <v>91</v>
      </c>
      <c r="AV378" s="12" t="s">
        <v>91</v>
      </c>
      <c r="AW378" s="12" t="s">
        <v>6</v>
      </c>
      <c r="AX378" s="12" t="s">
        <v>25</v>
      </c>
      <c r="AY378" s="232" t="s">
        <v>169</v>
      </c>
    </row>
    <row r="379" spans="2:65" s="1" customFormat="1" ht="25.5" customHeight="1">
      <c r="B379" s="42"/>
      <c r="C379" s="202" t="s">
        <v>980</v>
      </c>
      <c r="D379" s="202" t="s">
        <v>172</v>
      </c>
      <c r="E379" s="203" t="s">
        <v>981</v>
      </c>
      <c r="F379" s="204" t="s">
        <v>982</v>
      </c>
      <c r="G379" s="205" t="s">
        <v>196</v>
      </c>
      <c r="H379" s="206">
        <v>13.219</v>
      </c>
      <c r="I379" s="207"/>
      <c r="J379" s="208">
        <f>ROUND(I379*H379,2)</f>
        <v>0</v>
      </c>
      <c r="K379" s="204" t="s">
        <v>183</v>
      </c>
      <c r="L379" s="62"/>
      <c r="M379" s="209" t="s">
        <v>24</v>
      </c>
      <c r="N379" s="210" t="s">
        <v>52</v>
      </c>
      <c r="O379" s="43"/>
      <c r="P379" s="211">
        <f>O379*H379</f>
        <v>0</v>
      </c>
      <c r="Q379" s="211">
        <v>0.006</v>
      </c>
      <c r="R379" s="211">
        <f>Q379*H379</f>
        <v>0.079314</v>
      </c>
      <c r="S379" s="211">
        <v>0</v>
      </c>
      <c r="T379" s="212">
        <f>S379*H379</f>
        <v>0</v>
      </c>
      <c r="AR379" s="25" t="s">
        <v>354</v>
      </c>
      <c r="AT379" s="25" t="s">
        <v>172</v>
      </c>
      <c r="AU379" s="25" t="s">
        <v>91</v>
      </c>
      <c r="AY379" s="25" t="s">
        <v>169</v>
      </c>
      <c r="BE379" s="213">
        <f>IF(N379="základní",J379,0)</f>
        <v>0</v>
      </c>
      <c r="BF379" s="213">
        <f>IF(N379="snížená",J379,0)</f>
        <v>0</v>
      </c>
      <c r="BG379" s="213">
        <f>IF(N379="zákl. přenesená",J379,0)</f>
        <v>0</v>
      </c>
      <c r="BH379" s="213">
        <f>IF(N379="sníž. přenesená",J379,0)</f>
        <v>0</v>
      </c>
      <c r="BI379" s="213">
        <f>IF(N379="nulová",J379,0)</f>
        <v>0</v>
      </c>
      <c r="BJ379" s="25" t="s">
        <v>25</v>
      </c>
      <c r="BK379" s="213">
        <f>ROUND(I379*H379,2)</f>
        <v>0</v>
      </c>
      <c r="BL379" s="25" t="s">
        <v>354</v>
      </c>
      <c r="BM379" s="25" t="s">
        <v>983</v>
      </c>
    </row>
    <row r="380" spans="2:51" s="12" customFormat="1" ht="13.5">
      <c r="B380" s="222"/>
      <c r="C380" s="223"/>
      <c r="D380" s="214" t="s">
        <v>276</v>
      </c>
      <c r="E380" s="224" t="s">
        <v>24</v>
      </c>
      <c r="F380" s="225" t="s">
        <v>677</v>
      </c>
      <c r="G380" s="223"/>
      <c r="H380" s="226">
        <v>13.219</v>
      </c>
      <c r="I380" s="227"/>
      <c r="J380" s="223"/>
      <c r="K380" s="223"/>
      <c r="L380" s="228"/>
      <c r="M380" s="229"/>
      <c r="N380" s="230"/>
      <c r="O380" s="230"/>
      <c r="P380" s="230"/>
      <c r="Q380" s="230"/>
      <c r="R380" s="230"/>
      <c r="S380" s="230"/>
      <c r="T380" s="231"/>
      <c r="AT380" s="232" t="s">
        <v>276</v>
      </c>
      <c r="AU380" s="232" t="s">
        <v>91</v>
      </c>
      <c r="AV380" s="12" t="s">
        <v>91</v>
      </c>
      <c r="AW380" s="12" t="s">
        <v>44</v>
      </c>
      <c r="AX380" s="12" t="s">
        <v>25</v>
      </c>
      <c r="AY380" s="232" t="s">
        <v>169</v>
      </c>
    </row>
    <row r="381" spans="2:65" s="1" customFormat="1" ht="16.5" customHeight="1">
      <c r="B381" s="42"/>
      <c r="C381" s="245" t="s">
        <v>984</v>
      </c>
      <c r="D381" s="245" t="s">
        <v>620</v>
      </c>
      <c r="E381" s="246" t="s">
        <v>985</v>
      </c>
      <c r="F381" s="247" t="s">
        <v>986</v>
      </c>
      <c r="G381" s="248" t="s">
        <v>196</v>
      </c>
      <c r="H381" s="249">
        <v>13.483</v>
      </c>
      <c r="I381" s="250"/>
      <c r="J381" s="251">
        <f>ROUND(I381*H381,2)</f>
        <v>0</v>
      </c>
      <c r="K381" s="247" t="s">
        <v>183</v>
      </c>
      <c r="L381" s="252"/>
      <c r="M381" s="253" t="s">
        <v>24</v>
      </c>
      <c r="N381" s="254" t="s">
        <v>52</v>
      </c>
      <c r="O381" s="43"/>
      <c r="P381" s="211">
        <f>O381*H381</f>
        <v>0</v>
      </c>
      <c r="Q381" s="211">
        <v>0.005</v>
      </c>
      <c r="R381" s="211">
        <f>Q381*H381</f>
        <v>0.067415</v>
      </c>
      <c r="S381" s="211">
        <v>0</v>
      </c>
      <c r="T381" s="212">
        <f>S381*H381</f>
        <v>0</v>
      </c>
      <c r="AR381" s="25" t="s">
        <v>437</v>
      </c>
      <c r="AT381" s="25" t="s">
        <v>620</v>
      </c>
      <c r="AU381" s="25" t="s">
        <v>91</v>
      </c>
      <c r="AY381" s="25" t="s">
        <v>169</v>
      </c>
      <c r="BE381" s="213">
        <f>IF(N381="základní",J381,0)</f>
        <v>0</v>
      </c>
      <c r="BF381" s="213">
        <f>IF(N381="snížená",J381,0)</f>
        <v>0</v>
      </c>
      <c r="BG381" s="213">
        <f>IF(N381="zákl. přenesená",J381,0)</f>
        <v>0</v>
      </c>
      <c r="BH381" s="213">
        <f>IF(N381="sníž. přenesená",J381,0)</f>
        <v>0</v>
      </c>
      <c r="BI381" s="213">
        <f>IF(N381="nulová",J381,0)</f>
        <v>0</v>
      </c>
      <c r="BJ381" s="25" t="s">
        <v>25</v>
      </c>
      <c r="BK381" s="213">
        <f>ROUND(I381*H381,2)</f>
        <v>0</v>
      </c>
      <c r="BL381" s="25" t="s">
        <v>354</v>
      </c>
      <c r="BM381" s="25" t="s">
        <v>987</v>
      </c>
    </row>
    <row r="382" spans="2:51" s="12" customFormat="1" ht="13.5">
      <c r="B382" s="222"/>
      <c r="C382" s="223"/>
      <c r="D382" s="214" t="s">
        <v>276</v>
      </c>
      <c r="E382" s="223"/>
      <c r="F382" s="225" t="s">
        <v>988</v>
      </c>
      <c r="G382" s="223"/>
      <c r="H382" s="226">
        <v>13.483</v>
      </c>
      <c r="I382" s="227"/>
      <c r="J382" s="223"/>
      <c r="K382" s="223"/>
      <c r="L382" s="228"/>
      <c r="M382" s="229"/>
      <c r="N382" s="230"/>
      <c r="O382" s="230"/>
      <c r="P382" s="230"/>
      <c r="Q382" s="230"/>
      <c r="R382" s="230"/>
      <c r="S382" s="230"/>
      <c r="T382" s="231"/>
      <c r="AT382" s="232" t="s">
        <v>276</v>
      </c>
      <c r="AU382" s="232" t="s">
        <v>91</v>
      </c>
      <c r="AV382" s="12" t="s">
        <v>91</v>
      </c>
      <c r="AW382" s="12" t="s">
        <v>6</v>
      </c>
      <c r="AX382" s="12" t="s">
        <v>25</v>
      </c>
      <c r="AY382" s="232" t="s">
        <v>169</v>
      </c>
    </row>
    <row r="383" spans="2:65" s="1" customFormat="1" ht="38.25" customHeight="1">
      <c r="B383" s="42"/>
      <c r="C383" s="202" t="s">
        <v>989</v>
      </c>
      <c r="D383" s="202" t="s">
        <v>172</v>
      </c>
      <c r="E383" s="203" t="s">
        <v>990</v>
      </c>
      <c r="F383" s="204" t="s">
        <v>991</v>
      </c>
      <c r="G383" s="205" t="s">
        <v>357</v>
      </c>
      <c r="H383" s="206">
        <v>3.854</v>
      </c>
      <c r="I383" s="207"/>
      <c r="J383" s="208">
        <f>ROUND(I383*H383,2)</f>
        <v>0</v>
      </c>
      <c r="K383" s="204" t="s">
        <v>183</v>
      </c>
      <c r="L383" s="62"/>
      <c r="M383" s="209" t="s">
        <v>24</v>
      </c>
      <c r="N383" s="210" t="s">
        <v>52</v>
      </c>
      <c r="O383" s="43"/>
      <c r="P383" s="211">
        <f>O383*H383</f>
        <v>0</v>
      </c>
      <c r="Q383" s="211">
        <v>0</v>
      </c>
      <c r="R383" s="211">
        <f>Q383*H383</f>
        <v>0</v>
      </c>
      <c r="S383" s="211">
        <v>0</v>
      </c>
      <c r="T383" s="212">
        <f>S383*H383</f>
        <v>0</v>
      </c>
      <c r="AR383" s="25" t="s">
        <v>354</v>
      </c>
      <c r="AT383" s="25" t="s">
        <v>172</v>
      </c>
      <c r="AU383" s="25" t="s">
        <v>91</v>
      </c>
      <c r="AY383" s="25" t="s">
        <v>169</v>
      </c>
      <c r="BE383" s="213">
        <f>IF(N383="základní",J383,0)</f>
        <v>0</v>
      </c>
      <c r="BF383" s="213">
        <f>IF(N383="snížená",J383,0)</f>
        <v>0</v>
      </c>
      <c r="BG383" s="213">
        <f>IF(N383="zákl. přenesená",J383,0)</f>
        <v>0</v>
      </c>
      <c r="BH383" s="213">
        <f>IF(N383="sníž. přenesená",J383,0)</f>
        <v>0</v>
      </c>
      <c r="BI383" s="213">
        <f>IF(N383="nulová",J383,0)</f>
        <v>0</v>
      </c>
      <c r="BJ383" s="25" t="s">
        <v>25</v>
      </c>
      <c r="BK383" s="213">
        <f>ROUND(I383*H383,2)</f>
        <v>0</v>
      </c>
      <c r="BL383" s="25" t="s">
        <v>354</v>
      </c>
      <c r="BM383" s="25" t="s">
        <v>992</v>
      </c>
    </row>
    <row r="384" spans="2:65" s="1" customFormat="1" ht="38.25" customHeight="1">
      <c r="B384" s="42"/>
      <c r="C384" s="202" t="s">
        <v>993</v>
      </c>
      <c r="D384" s="202" t="s">
        <v>172</v>
      </c>
      <c r="E384" s="203" t="s">
        <v>994</v>
      </c>
      <c r="F384" s="204" t="s">
        <v>995</v>
      </c>
      <c r="G384" s="205" t="s">
        <v>357</v>
      </c>
      <c r="H384" s="206">
        <v>3.854</v>
      </c>
      <c r="I384" s="207"/>
      <c r="J384" s="208">
        <f>ROUND(I384*H384,2)</f>
        <v>0</v>
      </c>
      <c r="K384" s="204" t="s">
        <v>183</v>
      </c>
      <c r="L384" s="62"/>
      <c r="M384" s="209" t="s">
        <v>24</v>
      </c>
      <c r="N384" s="210" t="s">
        <v>52</v>
      </c>
      <c r="O384" s="43"/>
      <c r="P384" s="211">
        <f>O384*H384</f>
        <v>0</v>
      </c>
      <c r="Q384" s="211">
        <v>0</v>
      </c>
      <c r="R384" s="211">
        <f>Q384*H384</f>
        <v>0</v>
      </c>
      <c r="S384" s="211">
        <v>0</v>
      </c>
      <c r="T384" s="212">
        <f>S384*H384</f>
        <v>0</v>
      </c>
      <c r="AR384" s="25" t="s">
        <v>354</v>
      </c>
      <c r="AT384" s="25" t="s">
        <v>172</v>
      </c>
      <c r="AU384" s="25" t="s">
        <v>91</v>
      </c>
      <c r="AY384" s="25" t="s">
        <v>169</v>
      </c>
      <c r="BE384" s="213">
        <f>IF(N384="základní",J384,0)</f>
        <v>0</v>
      </c>
      <c r="BF384" s="213">
        <f>IF(N384="snížená",J384,0)</f>
        <v>0</v>
      </c>
      <c r="BG384" s="213">
        <f>IF(N384="zákl. přenesená",J384,0)</f>
        <v>0</v>
      </c>
      <c r="BH384" s="213">
        <f>IF(N384="sníž. přenesená",J384,0)</f>
        <v>0</v>
      </c>
      <c r="BI384" s="213">
        <f>IF(N384="nulová",J384,0)</f>
        <v>0</v>
      </c>
      <c r="BJ384" s="25" t="s">
        <v>25</v>
      </c>
      <c r="BK384" s="213">
        <f>ROUND(I384*H384,2)</f>
        <v>0</v>
      </c>
      <c r="BL384" s="25" t="s">
        <v>354</v>
      </c>
      <c r="BM384" s="25" t="s">
        <v>996</v>
      </c>
    </row>
    <row r="385" spans="2:65" s="1" customFormat="1" ht="38.25" customHeight="1">
      <c r="B385" s="42"/>
      <c r="C385" s="202" t="s">
        <v>997</v>
      </c>
      <c r="D385" s="202" t="s">
        <v>172</v>
      </c>
      <c r="E385" s="203" t="s">
        <v>998</v>
      </c>
      <c r="F385" s="204" t="s">
        <v>999</v>
      </c>
      <c r="G385" s="205" t="s">
        <v>357</v>
      </c>
      <c r="H385" s="206">
        <v>3.854</v>
      </c>
      <c r="I385" s="207"/>
      <c r="J385" s="208">
        <f>ROUND(I385*H385,2)</f>
        <v>0</v>
      </c>
      <c r="K385" s="204" t="s">
        <v>183</v>
      </c>
      <c r="L385" s="62"/>
      <c r="M385" s="209" t="s">
        <v>24</v>
      </c>
      <c r="N385" s="210" t="s">
        <v>52</v>
      </c>
      <c r="O385" s="43"/>
      <c r="P385" s="211">
        <f>O385*H385</f>
        <v>0</v>
      </c>
      <c r="Q385" s="211">
        <v>0</v>
      </c>
      <c r="R385" s="211">
        <f>Q385*H385</f>
        <v>0</v>
      </c>
      <c r="S385" s="211">
        <v>0</v>
      </c>
      <c r="T385" s="212">
        <f>S385*H385</f>
        <v>0</v>
      </c>
      <c r="AR385" s="25" t="s">
        <v>354</v>
      </c>
      <c r="AT385" s="25" t="s">
        <v>172</v>
      </c>
      <c r="AU385" s="25" t="s">
        <v>91</v>
      </c>
      <c r="AY385" s="25" t="s">
        <v>169</v>
      </c>
      <c r="BE385" s="213">
        <f>IF(N385="základní",J385,0)</f>
        <v>0</v>
      </c>
      <c r="BF385" s="213">
        <f>IF(N385="snížená",J385,0)</f>
        <v>0</v>
      </c>
      <c r="BG385" s="213">
        <f>IF(N385="zákl. přenesená",J385,0)</f>
        <v>0</v>
      </c>
      <c r="BH385" s="213">
        <f>IF(N385="sníž. přenesená",J385,0)</f>
        <v>0</v>
      </c>
      <c r="BI385" s="213">
        <f>IF(N385="nulová",J385,0)</f>
        <v>0</v>
      </c>
      <c r="BJ385" s="25" t="s">
        <v>25</v>
      </c>
      <c r="BK385" s="213">
        <f>ROUND(I385*H385,2)</f>
        <v>0</v>
      </c>
      <c r="BL385" s="25" t="s">
        <v>354</v>
      </c>
      <c r="BM385" s="25" t="s">
        <v>1000</v>
      </c>
    </row>
    <row r="386" spans="2:63" s="11" customFormat="1" ht="29.85" customHeight="1">
      <c r="B386" s="186"/>
      <c r="C386" s="187"/>
      <c r="D386" s="188" t="s">
        <v>80</v>
      </c>
      <c r="E386" s="200" t="s">
        <v>404</v>
      </c>
      <c r="F386" s="200" t="s">
        <v>405</v>
      </c>
      <c r="G386" s="187"/>
      <c r="H386" s="187"/>
      <c r="I386" s="190"/>
      <c r="J386" s="201">
        <f>BK386</f>
        <v>0</v>
      </c>
      <c r="K386" s="187"/>
      <c r="L386" s="192"/>
      <c r="M386" s="193"/>
      <c r="N386" s="194"/>
      <c r="O386" s="194"/>
      <c r="P386" s="195">
        <f>SUM(P387:P393)</f>
        <v>0</v>
      </c>
      <c r="Q386" s="194"/>
      <c r="R386" s="195">
        <f>SUM(R387:R393)</f>
        <v>0.026625</v>
      </c>
      <c r="S386" s="194"/>
      <c r="T386" s="196">
        <f>SUM(T387:T393)</f>
        <v>0</v>
      </c>
      <c r="AR386" s="197" t="s">
        <v>91</v>
      </c>
      <c r="AT386" s="198" t="s">
        <v>80</v>
      </c>
      <c r="AU386" s="198" t="s">
        <v>25</v>
      </c>
      <c r="AY386" s="197" t="s">
        <v>169</v>
      </c>
      <c r="BK386" s="199">
        <f>SUM(BK387:BK393)</f>
        <v>0</v>
      </c>
    </row>
    <row r="387" spans="2:65" s="1" customFormat="1" ht="16.5" customHeight="1">
      <c r="B387" s="42"/>
      <c r="C387" s="202" t="s">
        <v>1001</v>
      </c>
      <c r="D387" s="202" t="s">
        <v>172</v>
      </c>
      <c r="E387" s="203" t="s">
        <v>1002</v>
      </c>
      <c r="F387" s="204" t="s">
        <v>1003</v>
      </c>
      <c r="G387" s="205" t="s">
        <v>219</v>
      </c>
      <c r="H387" s="206">
        <v>8</v>
      </c>
      <c r="I387" s="207"/>
      <c r="J387" s="208">
        <f>ROUND(I387*H387,2)</f>
        <v>0</v>
      </c>
      <c r="K387" s="204" t="s">
        <v>183</v>
      </c>
      <c r="L387" s="62"/>
      <c r="M387" s="209" t="s">
        <v>24</v>
      </c>
      <c r="N387" s="210" t="s">
        <v>52</v>
      </c>
      <c r="O387" s="43"/>
      <c r="P387" s="211">
        <f>O387*H387</f>
        <v>0</v>
      </c>
      <c r="Q387" s="211">
        <v>0.00126</v>
      </c>
      <c r="R387" s="211">
        <f>Q387*H387</f>
        <v>0.01008</v>
      </c>
      <c r="S387" s="211">
        <v>0</v>
      </c>
      <c r="T387" s="212">
        <f>S387*H387</f>
        <v>0</v>
      </c>
      <c r="AR387" s="25" t="s">
        <v>354</v>
      </c>
      <c r="AT387" s="25" t="s">
        <v>172</v>
      </c>
      <c r="AU387" s="25" t="s">
        <v>91</v>
      </c>
      <c r="AY387" s="25" t="s">
        <v>169</v>
      </c>
      <c r="BE387" s="213">
        <f>IF(N387="základní",J387,0)</f>
        <v>0</v>
      </c>
      <c r="BF387" s="213">
        <f>IF(N387="snížená",J387,0)</f>
        <v>0</v>
      </c>
      <c r="BG387" s="213">
        <f>IF(N387="zákl. přenesená",J387,0)</f>
        <v>0</v>
      </c>
      <c r="BH387" s="213">
        <f>IF(N387="sníž. přenesená",J387,0)</f>
        <v>0</v>
      </c>
      <c r="BI387" s="213">
        <f>IF(N387="nulová",J387,0)</f>
        <v>0</v>
      </c>
      <c r="BJ387" s="25" t="s">
        <v>25</v>
      </c>
      <c r="BK387" s="213">
        <f>ROUND(I387*H387,2)</f>
        <v>0</v>
      </c>
      <c r="BL387" s="25" t="s">
        <v>354</v>
      </c>
      <c r="BM387" s="25" t="s">
        <v>1004</v>
      </c>
    </row>
    <row r="388" spans="2:51" s="12" customFormat="1" ht="13.5">
      <c r="B388" s="222"/>
      <c r="C388" s="223"/>
      <c r="D388" s="214" t="s">
        <v>276</v>
      </c>
      <c r="E388" s="224" t="s">
        <v>24</v>
      </c>
      <c r="F388" s="225" t="s">
        <v>211</v>
      </c>
      <c r="G388" s="223"/>
      <c r="H388" s="226">
        <v>8</v>
      </c>
      <c r="I388" s="227"/>
      <c r="J388" s="223"/>
      <c r="K388" s="223"/>
      <c r="L388" s="228"/>
      <c r="M388" s="229"/>
      <c r="N388" s="230"/>
      <c r="O388" s="230"/>
      <c r="P388" s="230"/>
      <c r="Q388" s="230"/>
      <c r="R388" s="230"/>
      <c r="S388" s="230"/>
      <c r="T388" s="231"/>
      <c r="AT388" s="232" t="s">
        <v>276</v>
      </c>
      <c r="AU388" s="232" t="s">
        <v>91</v>
      </c>
      <c r="AV388" s="12" t="s">
        <v>91</v>
      </c>
      <c r="AW388" s="12" t="s">
        <v>44</v>
      </c>
      <c r="AX388" s="12" t="s">
        <v>25</v>
      </c>
      <c r="AY388" s="232" t="s">
        <v>169</v>
      </c>
    </row>
    <row r="389" spans="2:65" s="1" customFormat="1" ht="16.5" customHeight="1">
      <c r="B389" s="42"/>
      <c r="C389" s="202" t="s">
        <v>1005</v>
      </c>
      <c r="D389" s="202" t="s">
        <v>172</v>
      </c>
      <c r="E389" s="203" t="s">
        <v>1006</v>
      </c>
      <c r="F389" s="204" t="s">
        <v>1007</v>
      </c>
      <c r="G389" s="205" t="s">
        <v>219</v>
      </c>
      <c r="H389" s="206">
        <v>4</v>
      </c>
      <c r="I389" s="207"/>
      <c r="J389" s="208">
        <f>ROUND(I389*H389,2)</f>
        <v>0</v>
      </c>
      <c r="K389" s="204" t="s">
        <v>183</v>
      </c>
      <c r="L389" s="62"/>
      <c r="M389" s="209" t="s">
        <v>24</v>
      </c>
      <c r="N389" s="210" t="s">
        <v>52</v>
      </c>
      <c r="O389" s="43"/>
      <c r="P389" s="211">
        <f>O389*H389</f>
        <v>0</v>
      </c>
      <c r="Q389" s="211">
        <v>0.00177</v>
      </c>
      <c r="R389" s="211">
        <f>Q389*H389</f>
        <v>0.00708</v>
      </c>
      <c r="S389" s="211">
        <v>0</v>
      </c>
      <c r="T389" s="212">
        <f>S389*H389</f>
        <v>0</v>
      </c>
      <c r="AR389" s="25" t="s">
        <v>354</v>
      </c>
      <c r="AT389" s="25" t="s">
        <v>172</v>
      </c>
      <c r="AU389" s="25" t="s">
        <v>91</v>
      </c>
      <c r="AY389" s="25" t="s">
        <v>169</v>
      </c>
      <c r="BE389" s="213">
        <f>IF(N389="základní",J389,0)</f>
        <v>0</v>
      </c>
      <c r="BF389" s="213">
        <f>IF(N389="snížená",J389,0)</f>
        <v>0</v>
      </c>
      <c r="BG389" s="213">
        <f>IF(N389="zákl. přenesená",J389,0)</f>
        <v>0</v>
      </c>
      <c r="BH389" s="213">
        <f>IF(N389="sníž. přenesená",J389,0)</f>
        <v>0</v>
      </c>
      <c r="BI389" s="213">
        <f>IF(N389="nulová",J389,0)</f>
        <v>0</v>
      </c>
      <c r="BJ389" s="25" t="s">
        <v>25</v>
      </c>
      <c r="BK389" s="213">
        <f>ROUND(I389*H389,2)</f>
        <v>0</v>
      </c>
      <c r="BL389" s="25" t="s">
        <v>354</v>
      </c>
      <c r="BM389" s="25" t="s">
        <v>1008</v>
      </c>
    </row>
    <row r="390" spans="2:51" s="12" customFormat="1" ht="13.5">
      <c r="B390" s="222"/>
      <c r="C390" s="223"/>
      <c r="D390" s="214" t="s">
        <v>276</v>
      </c>
      <c r="E390" s="224" t="s">
        <v>24</v>
      </c>
      <c r="F390" s="225" t="s">
        <v>1009</v>
      </c>
      <c r="G390" s="223"/>
      <c r="H390" s="226">
        <v>4</v>
      </c>
      <c r="I390" s="227"/>
      <c r="J390" s="223"/>
      <c r="K390" s="223"/>
      <c r="L390" s="228"/>
      <c r="M390" s="229"/>
      <c r="N390" s="230"/>
      <c r="O390" s="230"/>
      <c r="P390" s="230"/>
      <c r="Q390" s="230"/>
      <c r="R390" s="230"/>
      <c r="S390" s="230"/>
      <c r="T390" s="231"/>
      <c r="AT390" s="232" t="s">
        <v>276</v>
      </c>
      <c r="AU390" s="232" t="s">
        <v>91</v>
      </c>
      <c r="AV390" s="12" t="s">
        <v>91</v>
      </c>
      <c r="AW390" s="12" t="s">
        <v>44</v>
      </c>
      <c r="AX390" s="12" t="s">
        <v>25</v>
      </c>
      <c r="AY390" s="232" t="s">
        <v>169</v>
      </c>
    </row>
    <row r="391" spans="2:65" s="1" customFormat="1" ht="16.5" customHeight="1">
      <c r="B391" s="42"/>
      <c r="C391" s="202" t="s">
        <v>1010</v>
      </c>
      <c r="D391" s="202" t="s">
        <v>172</v>
      </c>
      <c r="E391" s="203" t="s">
        <v>1011</v>
      </c>
      <c r="F391" s="204" t="s">
        <v>1012</v>
      </c>
      <c r="G391" s="205" t="s">
        <v>219</v>
      </c>
      <c r="H391" s="206">
        <v>3</v>
      </c>
      <c r="I391" s="207"/>
      <c r="J391" s="208">
        <f>ROUND(I391*H391,2)</f>
        <v>0</v>
      </c>
      <c r="K391" s="204" t="s">
        <v>183</v>
      </c>
      <c r="L391" s="62"/>
      <c r="M391" s="209" t="s">
        <v>24</v>
      </c>
      <c r="N391" s="210" t="s">
        <v>52</v>
      </c>
      <c r="O391" s="43"/>
      <c r="P391" s="211">
        <f>O391*H391</f>
        <v>0</v>
      </c>
      <c r="Q391" s="211">
        <v>0.00208</v>
      </c>
      <c r="R391" s="211">
        <f>Q391*H391</f>
        <v>0.006239999999999999</v>
      </c>
      <c r="S391" s="211">
        <v>0</v>
      </c>
      <c r="T391" s="212">
        <f>S391*H391</f>
        <v>0</v>
      </c>
      <c r="AR391" s="25" t="s">
        <v>354</v>
      </c>
      <c r="AT391" s="25" t="s">
        <v>172</v>
      </c>
      <c r="AU391" s="25" t="s">
        <v>91</v>
      </c>
      <c r="AY391" s="25" t="s">
        <v>169</v>
      </c>
      <c r="BE391" s="213">
        <f>IF(N391="základní",J391,0)</f>
        <v>0</v>
      </c>
      <c r="BF391" s="213">
        <f>IF(N391="snížená",J391,0)</f>
        <v>0</v>
      </c>
      <c r="BG391" s="213">
        <f>IF(N391="zákl. přenesená",J391,0)</f>
        <v>0</v>
      </c>
      <c r="BH391" s="213">
        <f>IF(N391="sníž. přenesená",J391,0)</f>
        <v>0</v>
      </c>
      <c r="BI391" s="213">
        <f>IF(N391="nulová",J391,0)</f>
        <v>0</v>
      </c>
      <c r="BJ391" s="25" t="s">
        <v>25</v>
      </c>
      <c r="BK391" s="213">
        <f>ROUND(I391*H391,2)</f>
        <v>0</v>
      </c>
      <c r="BL391" s="25" t="s">
        <v>354</v>
      </c>
      <c r="BM391" s="25" t="s">
        <v>1013</v>
      </c>
    </row>
    <row r="392" spans="2:65" s="1" customFormat="1" ht="16.5" customHeight="1">
      <c r="B392" s="42"/>
      <c r="C392" s="202" t="s">
        <v>1014</v>
      </c>
      <c r="D392" s="202" t="s">
        <v>172</v>
      </c>
      <c r="E392" s="203" t="s">
        <v>1015</v>
      </c>
      <c r="F392" s="204" t="s">
        <v>1016</v>
      </c>
      <c r="G392" s="205" t="s">
        <v>219</v>
      </c>
      <c r="H392" s="206">
        <v>1.5</v>
      </c>
      <c r="I392" s="207"/>
      <c r="J392" s="208">
        <f>ROUND(I392*H392,2)</f>
        <v>0</v>
      </c>
      <c r="K392" s="204" t="s">
        <v>183</v>
      </c>
      <c r="L392" s="62"/>
      <c r="M392" s="209" t="s">
        <v>24</v>
      </c>
      <c r="N392" s="210" t="s">
        <v>52</v>
      </c>
      <c r="O392" s="43"/>
      <c r="P392" s="211">
        <f>O392*H392</f>
        <v>0</v>
      </c>
      <c r="Q392" s="211">
        <v>0.00077</v>
      </c>
      <c r="R392" s="211">
        <f>Q392*H392</f>
        <v>0.001155</v>
      </c>
      <c r="S392" s="211">
        <v>0</v>
      </c>
      <c r="T392" s="212">
        <f>S392*H392</f>
        <v>0</v>
      </c>
      <c r="AR392" s="25" t="s">
        <v>354</v>
      </c>
      <c r="AT392" s="25" t="s">
        <v>172</v>
      </c>
      <c r="AU392" s="25" t="s">
        <v>91</v>
      </c>
      <c r="AY392" s="25" t="s">
        <v>169</v>
      </c>
      <c r="BE392" s="213">
        <f>IF(N392="základní",J392,0)</f>
        <v>0</v>
      </c>
      <c r="BF392" s="213">
        <f>IF(N392="snížená",J392,0)</f>
        <v>0</v>
      </c>
      <c r="BG392" s="213">
        <f>IF(N392="zákl. přenesená",J392,0)</f>
        <v>0</v>
      </c>
      <c r="BH392" s="213">
        <f>IF(N392="sníž. přenesená",J392,0)</f>
        <v>0</v>
      </c>
      <c r="BI392" s="213">
        <f>IF(N392="nulová",J392,0)</f>
        <v>0</v>
      </c>
      <c r="BJ392" s="25" t="s">
        <v>25</v>
      </c>
      <c r="BK392" s="213">
        <f>ROUND(I392*H392,2)</f>
        <v>0</v>
      </c>
      <c r="BL392" s="25" t="s">
        <v>354</v>
      </c>
      <c r="BM392" s="25" t="s">
        <v>1017</v>
      </c>
    </row>
    <row r="393" spans="2:65" s="1" customFormat="1" ht="25.5" customHeight="1">
      <c r="B393" s="42"/>
      <c r="C393" s="202" t="s">
        <v>31</v>
      </c>
      <c r="D393" s="202" t="s">
        <v>172</v>
      </c>
      <c r="E393" s="203" t="s">
        <v>1018</v>
      </c>
      <c r="F393" s="204" t="s">
        <v>1019</v>
      </c>
      <c r="G393" s="205" t="s">
        <v>419</v>
      </c>
      <c r="H393" s="206">
        <v>1</v>
      </c>
      <c r="I393" s="207"/>
      <c r="J393" s="208">
        <f>ROUND(I393*H393,2)</f>
        <v>0</v>
      </c>
      <c r="K393" s="204" t="s">
        <v>183</v>
      </c>
      <c r="L393" s="62"/>
      <c r="M393" s="209" t="s">
        <v>24</v>
      </c>
      <c r="N393" s="210" t="s">
        <v>52</v>
      </c>
      <c r="O393" s="43"/>
      <c r="P393" s="211">
        <f>O393*H393</f>
        <v>0</v>
      </c>
      <c r="Q393" s="211">
        <v>0.00207</v>
      </c>
      <c r="R393" s="211">
        <f>Q393*H393</f>
        <v>0.00207</v>
      </c>
      <c r="S393" s="211">
        <v>0</v>
      </c>
      <c r="T393" s="212">
        <f>S393*H393</f>
        <v>0</v>
      </c>
      <c r="AR393" s="25" t="s">
        <v>354</v>
      </c>
      <c r="AT393" s="25" t="s">
        <v>172</v>
      </c>
      <c r="AU393" s="25" t="s">
        <v>91</v>
      </c>
      <c r="AY393" s="25" t="s">
        <v>169</v>
      </c>
      <c r="BE393" s="213">
        <f>IF(N393="základní",J393,0)</f>
        <v>0</v>
      </c>
      <c r="BF393" s="213">
        <f>IF(N393="snížená",J393,0)</f>
        <v>0</v>
      </c>
      <c r="BG393" s="213">
        <f>IF(N393="zákl. přenesená",J393,0)</f>
        <v>0</v>
      </c>
      <c r="BH393" s="213">
        <f>IF(N393="sníž. přenesená",J393,0)</f>
        <v>0</v>
      </c>
      <c r="BI393" s="213">
        <f>IF(N393="nulová",J393,0)</f>
        <v>0</v>
      </c>
      <c r="BJ393" s="25" t="s">
        <v>25</v>
      </c>
      <c r="BK393" s="213">
        <f>ROUND(I393*H393,2)</f>
        <v>0</v>
      </c>
      <c r="BL393" s="25" t="s">
        <v>354</v>
      </c>
      <c r="BM393" s="25" t="s">
        <v>1020</v>
      </c>
    </row>
    <row r="394" spans="2:63" s="11" customFormat="1" ht="29.85" customHeight="1">
      <c r="B394" s="186"/>
      <c r="C394" s="187"/>
      <c r="D394" s="188" t="s">
        <v>80</v>
      </c>
      <c r="E394" s="200" t="s">
        <v>426</v>
      </c>
      <c r="F394" s="200" t="s">
        <v>427</v>
      </c>
      <c r="G394" s="187"/>
      <c r="H394" s="187"/>
      <c r="I394" s="190"/>
      <c r="J394" s="201">
        <f>BK394</f>
        <v>0</v>
      </c>
      <c r="K394" s="187"/>
      <c r="L394" s="192"/>
      <c r="M394" s="193"/>
      <c r="N394" s="194"/>
      <c r="O394" s="194"/>
      <c r="P394" s="195">
        <f>SUM(P395:P415)</f>
        <v>0</v>
      </c>
      <c r="Q394" s="194"/>
      <c r="R394" s="195">
        <f>SUM(R395:R415)</f>
        <v>0.099666</v>
      </c>
      <c r="S394" s="194"/>
      <c r="T394" s="196">
        <f>SUM(T395:T415)</f>
        <v>0</v>
      </c>
      <c r="AR394" s="197" t="s">
        <v>91</v>
      </c>
      <c r="AT394" s="198" t="s">
        <v>80</v>
      </c>
      <c r="AU394" s="198" t="s">
        <v>25</v>
      </c>
      <c r="AY394" s="197" t="s">
        <v>169</v>
      </c>
      <c r="BK394" s="199">
        <f>SUM(BK395:BK415)</f>
        <v>0</v>
      </c>
    </row>
    <row r="395" spans="2:65" s="1" customFormat="1" ht="25.5" customHeight="1">
      <c r="B395" s="42"/>
      <c r="C395" s="202" t="s">
        <v>1021</v>
      </c>
      <c r="D395" s="202" t="s">
        <v>172</v>
      </c>
      <c r="E395" s="203" t="s">
        <v>1022</v>
      </c>
      <c r="F395" s="204" t="s">
        <v>1023</v>
      </c>
      <c r="G395" s="205" t="s">
        <v>219</v>
      </c>
      <c r="H395" s="206">
        <v>13</v>
      </c>
      <c r="I395" s="207"/>
      <c r="J395" s="208">
        <f>ROUND(I395*H395,2)</f>
        <v>0</v>
      </c>
      <c r="K395" s="204" t="s">
        <v>183</v>
      </c>
      <c r="L395" s="62"/>
      <c r="M395" s="209" t="s">
        <v>24</v>
      </c>
      <c r="N395" s="210" t="s">
        <v>52</v>
      </c>
      <c r="O395" s="43"/>
      <c r="P395" s="211">
        <f>O395*H395</f>
        <v>0</v>
      </c>
      <c r="Q395" s="211">
        <v>0.00451</v>
      </c>
      <c r="R395" s="211">
        <f>Q395*H395</f>
        <v>0.05863</v>
      </c>
      <c r="S395" s="211">
        <v>0</v>
      </c>
      <c r="T395" s="212">
        <f>S395*H395</f>
        <v>0</v>
      </c>
      <c r="AR395" s="25" t="s">
        <v>354</v>
      </c>
      <c r="AT395" s="25" t="s">
        <v>172</v>
      </c>
      <c r="AU395" s="25" t="s">
        <v>91</v>
      </c>
      <c r="AY395" s="25" t="s">
        <v>169</v>
      </c>
      <c r="BE395" s="213">
        <f>IF(N395="základní",J395,0)</f>
        <v>0</v>
      </c>
      <c r="BF395" s="213">
        <f>IF(N395="snížená",J395,0)</f>
        <v>0</v>
      </c>
      <c r="BG395" s="213">
        <f>IF(N395="zákl. přenesená",J395,0)</f>
        <v>0</v>
      </c>
      <c r="BH395" s="213">
        <f>IF(N395="sníž. přenesená",J395,0)</f>
        <v>0</v>
      </c>
      <c r="BI395" s="213">
        <f>IF(N395="nulová",J395,0)</f>
        <v>0</v>
      </c>
      <c r="BJ395" s="25" t="s">
        <v>25</v>
      </c>
      <c r="BK395" s="213">
        <f>ROUND(I395*H395,2)</f>
        <v>0</v>
      </c>
      <c r="BL395" s="25" t="s">
        <v>354</v>
      </c>
      <c r="BM395" s="25" t="s">
        <v>1024</v>
      </c>
    </row>
    <row r="396" spans="2:51" s="12" customFormat="1" ht="13.5">
      <c r="B396" s="222"/>
      <c r="C396" s="223"/>
      <c r="D396" s="214" t="s">
        <v>276</v>
      </c>
      <c r="E396" s="224" t="s">
        <v>24</v>
      </c>
      <c r="F396" s="225" t="s">
        <v>1025</v>
      </c>
      <c r="G396" s="223"/>
      <c r="H396" s="226">
        <v>13</v>
      </c>
      <c r="I396" s="227"/>
      <c r="J396" s="223"/>
      <c r="K396" s="223"/>
      <c r="L396" s="228"/>
      <c r="M396" s="229"/>
      <c r="N396" s="230"/>
      <c r="O396" s="230"/>
      <c r="P396" s="230"/>
      <c r="Q396" s="230"/>
      <c r="R396" s="230"/>
      <c r="S396" s="230"/>
      <c r="T396" s="231"/>
      <c r="AT396" s="232" t="s">
        <v>276</v>
      </c>
      <c r="AU396" s="232" t="s">
        <v>91</v>
      </c>
      <c r="AV396" s="12" t="s">
        <v>91</v>
      </c>
      <c r="AW396" s="12" t="s">
        <v>44</v>
      </c>
      <c r="AX396" s="12" t="s">
        <v>25</v>
      </c>
      <c r="AY396" s="232" t="s">
        <v>169</v>
      </c>
    </row>
    <row r="397" spans="2:65" s="1" customFormat="1" ht="25.5" customHeight="1">
      <c r="B397" s="42"/>
      <c r="C397" s="202" t="s">
        <v>1026</v>
      </c>
      <c r="D397" s="202" t="s">
        <v>172</v>
      </c>
      <c r="E397" s="203" t="s">
        <v>1027</v>
      </c>
      <c r="F397" s="204" t="s">
        <v>1028</v>
      </c>
      <c r="G397" s="205" t="s">
        <v>219</v>
      </c>
      <c r="H397" s="206">
        <v>3</v>
      </c>
      <c r="I397" s="207"/>
      <c r="J397" s="208">
        <f>ROUND(I397*H397,2)</f>
        <v>0</v>
      </c>
      <c r="K397" s="204" t="s">
        <v>183</v>
      </c>
      <c r="L397" s="62"/>
      <c r="M397" s="209" t="s">
        <v>24</v>
      </c>
      <c r="N397" s="210" t="s">
        <v>52</v>
      </c>
      <c r="O397" s="43"/>
      <c r="P397" s="211">
        <f>O397*H397</f>
        <v>0</v>
      </c>
      <c r="Q397" s="211">
        <v>0.00066</v>
      </c>
      <c r="R397" s="211">
        <f>Q397*H397</f>
        <v>0.00198</v>
      </c>
      <c r="S397" s="211">
        <v>0</v>
      </c>
      <c r="T397" s="212">
        <f>S397*H397</f>
        <v>0</v>
      </c>
      <c r="AR397" s="25" t="s">
        <v>354</v>
      </c>
      <c r="AT397" s="25" t="s">
        <v>172</v>
      </c>
      <c r="AU397" s="25" t="s">
        <v>91</v>
      </c>
      <c r="AY397" s="25" t="s">
        <v>169</v>
      </c>
      <c r="BE397" s="213">
        <f>IF(N397="základní",J397,0)</f>
        <v>0</v>
      </c>
      <c r="BF397" s="213">
        <f>IF(N397="snížená",J397,0)</f>
        <v>0</v>
      </c>
      <c r="BG397" s="213">
        <f>IF(N397="zákl. přenesená",J397,0)</f>
        <v>0</v>
      </c>
      <c r="BH397" s="213">
        <f>IF(N397="sníž. přenesená",J397,0)</f>
        <v>0</v>
      </c>
      <c r="BI397" s="213">
        <f>IF(N397="nulová",J397,0)</f>
        <v>0</v>
      </c>
      <c r="BJ397" s="25" t="s">
        <v>25</v>
      </c>
      <c r="BK397" s="213">
        <f>ROUND(I397*H397,2)</f>
        <v>0</v>
      </c>
      <c r="BL397" s="25" t="s">
        <v>354</v>
      </c>
      <c r="BM397" s="25" t="s">
        <v>1029</v>
      </c>
    </row>
    <row r="398" spans="2:51" s="12" customFormat="1" ht="13.5">
      <c r="B398" s="222"/>
      <c r="C398" s="223"/>
      <c r="D398" s="214" t="s">
        <v>276</v>
      </c>
      <c r="E398" s="224" t="s">
        <v>24</v>
      </c>
      <c r="F398" s="225" t="s">
        <v>1030</v>
      </c>
      <c r="G398" s="223"/>
      <c r="H398" s="226">
        <v>3</v>
      </c>
      <c r="I398" s="227"/>
      <c r="J398" s="223"/>
      <c r="K398" s="223"/>
      <c r="L398" s="228"/>
      <c r="M398" s="229"/>
      <c r="N398" s="230"/>
      <c r="O398" s="230"/>
      <c r="P398" s="230"/>
      <c r="Q398" s="230"/>
      <c r="R398" s="230"/>
      <c r="S398" s="230"/>
      <c r="T398" s="231"/>
      <c r="AT398" s="232" t="s">
        <v>276</v>
      </c>
      <c r="AU398" s="232" t="s">
        <v>91</v>
      </c>
      <c r="AV398" s="12" t="s">
        <v>91</v>
      </c>
      <c r="AW398" s="12" t="s">
        <v>44</v>
      </c>
      <c r="AX398" s="12" t="s">
        <v>25</v>
      </c>
      <c r="AY398" s="232" t="s">
        <v>169</v>
      </c>
    </row>
    <row r="399" spans="2:65" s="1" customFormat="1" ht="25.5" customHeight="1">
      <c r="B399" s="42"/>
      <c r="C399" s="202" t="s">
        <v>1031</v>
      </c>
      <c r="D399" s="202" t="s">
        <v>172</v>
      </c>
      <c r="E399" s="203" t="s">
        <v>1032</v>
      </c>
      <c r="F399" s="204" t="s">
        <v>1033</v>
      </c>
      <c r="G399" s="205" t="s">
        <v>219</v>
      </c>
      <c r="H399" s="206">
        <v>6</v>
      </c>
      <c r="I399" s="207"/>
      <c r="J399" s="208">
        <f>ROUND(I399*H399,2)</f>
        <v>0</v>
      </c>
      <c r="K399" s="204" t="s">
        <v>183</v>
      </c>
      <c r="L399" s="62"/>
      <c r="M399" s="209" t="s">
        <v>24</v>
      </c>
      <c r="N399" s="210" t="s">
        <v>52</v>
      </c>
      <c r="O399" s="43"/>
      <c r="P399" s="211">
        <f>O399*H399</f>
        <v>0</v>
      </c>
      <c r="Q399" s="211">
        <v>0.00091</v>
      </c>
      <c r="R399" s="211">
        <f>Q399*H399</f>
        <v>0.00546</v>
      </c>
      <c r="S399" s="211">
        <v>0</v>
      </c>
      <c r="T399" s="212">
        <f>S399*H399</f>
        <v>0</v>
      </c>
      <c r="AR399" s="25" t="s">
        <v>354</v>
      </c>
      <c r="AT399" s="25" t="s">
        <v>172</v>
      </c>
      <c r="AU399" s="25" t="s">
        <v>91</v>
      </c>
      <c r="AY399" s="25" t="s">
        <v>169</v>
      </c>
      <c r="BE399" s="213">
        <f>IF(N399="základní",J399,0)</f>
        <v>0</v>
      </c>
      <c r="BF399" s="213">
        <f>IF(N399="snížená",J399,0)</f>
        <v>0</v>
      </c>
      <c r="BG399" s="213">
        <f>IF(N399="zákl. přenesená",J399,0)</f>
        <v>0</v>
      </c>
      <c r="BH399" s="213">
        <f>IF(N399="sníž. přenesená",J399,0)</f>
        <v>0</v>
      </c>
      <c r="BI399" s="213">
        <f>IF(N399="nulová",J399,0)</f>
        <v>0</v>
      </c>
      <c r="BJ399" s="25" t="s">
        <v>25</v>
      </c>
      <c r="BK399" s="213">
        <f>ROUND(I399*H399,2)</f>
        <v>0</v>
      </c>
      <c r="BL399" s="25" t="s">
        <v>354</v>
      </c>
      <c r="BM399" s="25" t="s">
        <v>1034</v>
      </c>
    </row>
    <row r="400" spans="2:51" s="12" customFormat="1" ht="13.5">
      <c r="B400" s="222"/>
      <c r="C400" s="223"/>
      <c r="D400" s="214" t="s">
        <v>276</v>
      </c>
      <c r="E400" s="224" t="s">
        <v>24</v>
      </c>
      <c r="F400" s="225" t="s">
        <v>1035</v>
      </c>
      <c r="G400" s="223"/>
      <c r="H400" s="226">
        <v>6</v>
      </c>
      <c r="I400" s="227"/>
      <c r="J400" s="223"/>
      <c r="K400" s="223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276</v>
      </c>
      <c r="AU400" s="232" t="s">
        <v>91</v>
      </c>
      <c r="AV400" s="12" t="s">
        <v>91</v>
      </c>
      <c r="AW400" s="12" t="s">
        <v>44</v>
      </c>
      <c r="AX400" s="12" t="s">
        <v>25</v>
      </c>
      <c r="AY400" s="232" t="s">
        <v>169</v>
      </c>
    </row>
    <row r="401" spans="2:65" s="1" customFormat="1" ht="25.5" customHeight="1">
      <c r="B401" s="42"/>
      <c r="C401" s="202" t="s">
        <v>1036</v>
      </c>
      <c r="D401" s="202" t="s">
        <v>172</v>
      </c>
      <c r="E401" s="203" t="s">
        <v>1037</v>
      </c>
      <c r="F401" s="204" t="s">
        <v>1038</v>
      </c>
      <c r="G401" s="205" t="s">
        <v>219</v>
      </c>
      <c r="H401" s="206">
        <v>12.7</v>
      </c>
      <c r="I401" s="207"/>
      <c r="J401" s="208">
        <f>ROUND(I401*H401,2)</f>
        <v>0</v>
      </c>
      <c r="K401" s="204" t="s">
        <v>183</v>
      </c>
      <c r="L401" s="62"/>
      <c r="M401" s="209" t="s">
        <v>24</v>
      </c>
      <c r="N401" s="210" t="s">
        <v>52</v>
      </c>
      <c r="O401" s="43"/>
      <c r="P401" s="211">
        <f>O401*H401</f>
        <v>0</v>
      </c>
      <c r="Q401" s="211">
        <v>0.00119</v>
      </c>
      <c r="R401" s="211">
        <f>Q401*H401</f>
        <v>0.015113</v>
      </c>
      <c r="S401" s="211">
        <v>0</v>
      </c>
      <c r="T401" s="212">
        <f>S401*H401</f>
        <v>0</v>
      </c>
      <c r="AR401" s="25" t="s">
        <v>354</v>
      </c>
      <c r="AT401" s="25" t="s">
        <v>172</v>
      </c>
      <c r="AU401" s="25" t="s">
        <v>91</v>
      </c>
      <c r="AY401" s="25" t="s">
        <v>169</v>
      </c>
      <c r="BE401" s="213">
        <f>IF(N401="základní",J401,0)</f>
        <v>0</v>
      </c>
      <c r="BF401" s="213">
        <f>IF(N401="snížená",J401,0)</f>
        <v>0</v>
      </c>
      <c r="BG401" s="213">
        <f>IF(N401="zákl. přenesená",J401,0)</f>
        <v>0</v>
      </c>
      <c r="BH401" s="213">
        <f>IF(N401="sníž. přenesená",J401,0)</f>
        <v>0</v>
      </c>
      <c r="BI401" s="213">
        <f>IF(N401="nulová",J401,0)</f>
        <v>0</v>
      </c>
      <c r="BJ401" s="25" t="s">
        <v>25</v>
      </c>
      <c r="BK401" s="213">
        <f>ROUND(I401*H401,2)</f>
        <v>0</v>
      </c>
      <c r="BL401" s="25" t="s">
        <v>354</v>
      </c>
      <c r="BM401" s="25" t="s">
        <v>1039</v>
      </c>
    </row>
    <row r="402" spans="2:51" s="12" customFormat="1" ht="13.5">
      <c r="B402" s="222"/>
      <c r="C402" s="223"/>
      <c r="D402" s="214" t="s">
        <v>276</v>
      </c>
      <c r="E402" s="224" t="s">
        <v>24</v>
      </c>
      <c r="F402" s="225" t="s">
        <v>1040</v>
      </c>
      <c r="G402" s="223"/>
      <c r="H402" s="226">
        <v>12.7</v>
      </c>
      <c r="I402" s="227"/>
      <c r="J402" s="223"/>
      <c r="K402" s="223"/>
      <c r="L402" s="228"/>
      <c r="M402" s="229"/>
      <c r="N402" s="230"/>
      <c r="O402" s="230"/>
      <c r="P402" s="230"/>
      <c r="Q402" s="230"/>
      <c r="R402" s="230"/>
      <c r="S402" s="230"/>
      <c r="T402" s="231"/>
      <c r="AT402" s="232" t="s">
        <v>276</v>
      </c>
      <c r="AU402" s="232" t="s">
        <v>91</v>
      </c>
      <c r="AV402" s="12" t="s">
        <v>91</v>
      </c>
      <c r="AW402" s="12" t="s">
        <v>44</v>
      </c>
      <c r="AX402" s="12" t="s">
        <v>25</v>
      </c>
      <c r="AY402" s="232" t="s">
        <v>169</v>
      </c>
    </row>
    <row r="403" spans="2:65" s="1" customFormat="1" ht="16.5" customHeight="1">
      <c r="B403" s="42"/>
      <c r="C403" s="202" t="s">
        <v>1041</v>
      </c>
      <c r="D403" s="202" t="s">
        <v>172</v>
      </c>
      <c r="E403" s="203" t="s">
        <v>1042</v>
      </c>
      <c r="F403" s="204" t="s">
        <v>1043</v>
      </c>
      <c r="G403" s="205" t="s">
        <v>419</v>
      </c>
      <c r="H403" s="206">
        <v>2</v>
      </c>
      <c r="I403" s="207"/>
      <c r="J403" s="208">
        <f aca="true" t="shared" si="0" ref="J403:J411">ROUND(I403*H403,2)</f>
        <v>0</v>
      </c>
      <c r="K403" s="204" t="s">
        <v>183</v>
      </c>
      <c r="L403" s="62"/>
      <c r="M403" s="209" t="s">
        <v>24</v>
      </c>
      <c r="N403" s="210" t="s">
        <v>52</v>
      </c>
      <c r="O403" s="43"/>
      <c r="P403" s="211">
        <f aca="true" t="shared" si="1" ref="P403:P411">O403*H403</f>
        <v>0</v>
      </c>
      <c r="Q403" s="211">
        <v>0.00022</v>
      </c>
      <c r="R403" s="211">
        <f aca="true" t="shared" si="2" ref="R403:R411">Q403*H403</f>
        <v>0.00044</v>
      </c>
      <c r="S403" s="211">
        <v>0</v>
      </c>
      <c r="T403" s="212">
        <f aca="true" t="shared" si="3" ref="T403:T411">S403*H403</f>
        <v>0</v>
      </c>
      <c r="AR403" s="25" t="s">
        <v>354</v>
      </c>
      <c r="AT403" s="25" t="s">
        <v>172</v>
      </c>
      <c r="AU403" s="25" t="s">
        <v>91</v>
      </c>
      <c r="AY403" s="25" t="s">
        <v>169</v>
      </c>
      <c r="BE403" s="213">
        <f aca="true" t="shared" si="4" ref="BE403:BE411">IF(N403="základní",J403,0)</f>
        <v>0</v>
      </c>
      <c r="BF403" s="213">
        <f aca="true" t="shared" si="5" ref="BF403:BF411">IF(N403="snížená",J403,0)</f>
        <v>0</v>
      </c>
      <c r="BG403" s="213">
        <f aca="true" t="shared" si="6" ref="BG403:BG411">IF(N403="zákl. přenesená",J403,0)</f>
        <v>0</v>
      </c>
      <c r="BH403" s="213">
        <f aca="true" t="shared" si="7" ref="BH403:BH411">IF(N403="sníž. přenesená",J403,0)</f>
        <v>0</v>
      </c>
      <c r="BI403" s="213">
        <f aca="true" t="shared" si="8" ref="BI403:BI411">IF(N403="nulová",J403,0)</f>
        <v>0</v>
      </c>
      <c r="BJ403" s="25" t="s">
        <v>25</v>
      </c>
      <c r="BK403" s="213">
        <f aca="true" t="shared" si="9" ref="BK403:BK411">ROUND(I403*H403,2)</f>
        <v>0</v>
      </c>
      <c r="BL403" s="25" t="s">
        <v>354</v>
      </c>
      <c r="BM403" s="25" t="s">
        <v>1044</v>
      </c>
    </row>
    <row r="404" spans="2:65" s="1" customFormat="1" ht="16.5" customHeight="1">
      <c r="B404" s="42"/>
      <c r="C404" s="202" t="s">
        <v>1045</v>
      </c>
      <c r="D404" s="202" t="s">
        <v>172</v>
      </c>
      <c r="E404" s="203" t="s">
        <v>1046</v>
      </c>
      <c r="F404" s="204" t="s">
        <v>1047</v>
      </c>
      <c r="G404" s="205" t="s">
        <v>1048</v>
      </c>
      <c r="H404" s="206">
        <v>4</v>
      </c>
      <c r="I404" s="207"/>
      <c r="J404" s="208">
        <f t="shared" si="0"/>
        <v>0</v>
      </c>
      <c r="K404" s="204" t="s">
        <v>183</v>
      </c>
      <c r="L404" s="62"/>
      <c r="M404" s="209" t="s">
        <v>24</v>
      </c>
      <c r="N404" s="210" t="s">
        <v>52</v>
      </c>
      <c r="O404" s="43"/>
      <c r="P404" s="211">
        <f t="shared" si="1"/>
        <v>0</v>
      </c>
      <c r="Q404" s="211">
        <v>0.00043</v>
      </c>
      <c r="R404" s="211">
        <f t="shared" si="2"/>
        <v>0.00172</v>
      </c>
      <c r="S404" s="211">
        <v>0</v>
      </c>
      <c r="T404" s="212">
        <f t="shared" si="3"/>
        <v>0</v>
      </c>
      <c r="AR404" s="25" t="s">
        <v>354</v>
      </c>
      <c r="AT404" s="25" t="s">
        <v>172</v>
      </c>
      <c r="AU404" s="25" t="s">
        <v>91</v>
      </c>
      <c r="AY404" s="25" t="s">
        <v>169</v>
      </c>
      <c r="BE404" s="213">
        <f t="shared" si="4"/>
        <v>0</v>
      </c>
      <c r="BF404" s="213">
        <f t="shared" si="5"/>
        <v>0</v>
      </c>
      <c r="BG404" s="213">
        <f t="shared" si="6"/>
        <v>0</v>
      </c>
      <c r="BH404" s="213">
        <f t="shared" si="7"/>
        <v>0</v>
      </c>
      <c r="BI404" s="213">
        <f t="shared" si="8"/>
        <v>0</v>
      </c>
      <c r="BJ404" s="25" t="s">
        <v>25</v>
      </c>
      <c r="BK404" s="213">
        <f t="shared" si="9"/>
        <v>0</v>
      </c>
      <c r="BL404" s="25" t="s">
        <v>354</v>
      </c>
      <c r="BM404" s="25" t="s">
        <v>1049</v>
      </c>
    </row>
    <row r="405" spans="2:65" s="1" customFormat="1" ht="25.5" customHeight="1">
      <c r="B405" s="42"/>
      <c r="C405" s="202" t="s">
        <v>1050</v>
      </c>
      <c r="D405" s="202" t="s">
        <v>172</v>
      </c>
      <c r="E405" s="203" t="s">
        <v>1051</v>
      </c>
      <c r="F405" s="204" t="s">
        <v>1052</v>
      </c>
      <c r="G405" s="205" t="s">
        <v>419</v>
      </c>
      <c r="H405" s="206">
        <v>1</v>
      </c>
      <c r="I405" s="207"/>
      <c r="J405" s="208">
        <f t="shared" si="0"/>
        <v>0</v>
      </c>
      <c r="K405" s="204" t="s">
        <v>183</v>
      </c>
      <c r="L405" s="62"/>
      <c r="M405" s="209" t="s">
        <v>24</v>
      </c>
      <c r="N405" s="210" t="s">
        <v>52</v>
      </c>
      <c r="O405" s="43"/>
      <c r="P405" s="211">
        <f t="shared" si="1"/>
        <v>0</v>
      </c>
      <c r="Q405" s="211">
        <v>0.00018</v>
      </c>
      <c r="R405" s="211">
        <f t="shared" si="2"/>
        <v>0.00018</v>
      </c>
      <c r="S405" s="211">
        <v>0</v>
      </c>
      <c r="T405" s="212">
        <f t="shared" si="3"/>
        <v>0</v>
      </c>
      <c r="AR405" s="25" t="s">
        <v>354</v>
      </c>
      <c r="AT405" s="25" t="s">
        <v>172</v>
      </c>
      <c r="AU405" s="25" t="s">
        <v>91</v>
      </c>
      <c r="AY405" s="25" t="s">
        <v>169</v>
      </c>
      <c r="BE405" s="213">
        <f t="shared" si="4"/>
        <v>0</v>
      </c>
      <c r="BF405" s="213">
        <f t="shared" si="5"/>
        <v>0</v>
      </c>
      <c r="BG405" s="213">
        <f t="shared" si="6"/>
        <v>0</v>
      </c>
      <c r="BH405" s="213">
        <f t="shared" si="7"/>
        <v>0</v>
      </c>
      <c r="BI405" s="213">
        <f t="shared" si="8"/>
        <v>0</v>
      </c>
      <c r="BJ405" s="25" t="s">
        <v>25</v>
      </c>
      <c r="BK405" s="213">
        <f t="shared" si="9"/>
        <v>0</v>
      </c>
      <c r="BL405" s="25" t="s">
        <v>354</v>
      </c>
      <c r="BM405" s="25" t="s">
        <v>1053</v>
      </c>
    </row>
    <row r="406" spans="2:65" s="1" customFormat="1" ht="16.5" customHeight="1">
      <c r="B406" s="42"/>
      <c r="C406" s="202" t="s">
        <v>1054</v>
      </c>
      <c r="D406" s="202" t="s">
        <v>172</v>
      </c>
      <c r="E406" s="203" t="s">
        <v>1055</v>
      </c>
      <c r="F406" s="204" t="s">
        <v>1056</v>
      </c>
      <c r="G406" s="205" t="s">
        <v>419</v>
      </c>
      <c r="H406" s="206">
        <v>4</v>
      </c>
      <c r="I406" s="207"/>
      <c r="J406" s="208">
        <f t="shared" si="0"/>
        <v>0</v>
      </c>
      <c r="K406" s="204" t="s">
        <v>183</v>
      </c>
      <c r="L406" s="62"/>
      <c r="M406" s="209" t="s">
        <v>24</v>
      </c>
      <c r="N406" s="210" t="s">
        <v>52</v>
      </c>
      <c r="O406" s="43"/>
      <c r="P406" s="211">
        <f t="shared" si="1"/>
        <v>0</v>
      </c>
      <c r="Q406" s="211">
        <v>0.00041</v>
      </c>
      <c r="R406" s="211">
        <f t="shared" si="2"/>
        <v>0.00164</v>
      </c>
      <c r="S406" s="211">
        <v>0</v>
      </c>
      <c r="T406" s="212">
        <f t="shared" si="3"/>
        <v>0</v>
      </c>
      <c r="AR406" s="25" t="s">
        <v>354</v>
      </c>
      <c r="AT406" s="25" t="s">
        <v>172</v>
      </c>
      <c r="AU406" s="25" t="s">
        <v>91</v>
      </c>
      <c r="AY406" s="25" t="s">
        <v>169</v>
      </c>
      <c r="BE406" s="213">
        <f t="shared" si="4"/>
        <v>0</v>
      </c>
      <c r="BF406" s="213">
        <f t="shared" si="5"/>
        <v>0</v>
      </c>
      <c r="BG406" s="213">
        <f t="shared" si="6"/>
        <v>0</v>
      </c>
      <c r="BH406" s="213">
        <f t="shared" si="7"/>
        <v>0</v>
      </c>
      <c r="BI406" s="213">
        <f t="shared" si="8"/>
        <v>0</v>
      </c>
      <c r="BJ406" s="25" t="s">
        <v>25</v>
      </c>
      <c r="BK406" s="213">
        <f t="shared" si="9"/>
        <v>0</v>
      </c>
      <c r="BL406" s="25" t="s">
        <v>354</v>
      </c>
      <c r="BM406" s="25" t="s">
        <v>1057</v>
      </c>
    </row>
    <row r="407" spans="2:65" s="1" customFormat="1" ht="16.5" customHeight="1">
      <c r="B407" s="42"/>
      <c r="C407" s="202" t="s">
        <v>1058</v>
      </c>
      <c r="D407" s="202" t="s">
        <v>172</v>
      </c>
      <c r="E407" s="203" t="s">
        <v>1059</v>
      </c>
      <c r="F407" s="204" t="s">
        <v>1060</v>
      </c>
      <c r="G407" s="205" t="s">
        <v>419</v>
      </c>
      <c r="H407" s="206">
        <v>2</v>
      </c>
      <c r="I407" s="207"/>
      <c r="J407" s="208">
        <f t="shared" si="0"/>
        <v>0</v>
      </c>
      <c r="K407" s="204" t="s">
        <v>183</v>
      </c>
      <c r="L407" s="62"/>
      <c r="M407" s="209" t="s">
        <v>24</v>
      </c>
      <c r="N407" s="210" t="s">
        <v>52</v>
      </c>
      <c r="O407" s="43"/>
      <c r="P407" s="211">
        <f t="shared" si="1"/>
        <v>0</v>
      </c>
      <c r="Q407" s="211">
        <v>0.00075</v>
      </c>
      <c r="R407" s="211">
        <f t="shared" si="2"/>
        <v>0.0015</v>
      </c>
      <c r="S407" s="211">
        <v>0</v>
      </c>
      <c r="T407" s="212">
        <f t="shared" si="3"/>
        <v>0</v>
      </c>
      <c r="AR407" s="25" t="s">
        <v>354</v>
      </c>
      <c r="AT407" s="25" t="s">
        <v>172</v>
      </c>
      <c r="AU407" s="25" t="s">
        <v>91</v>
      </c>
      <c r="AY407" s="25" t="s">
        <v>169</v>
      </c>
      <c r="BE407" s="213">
        <f t="shared" si="4"/>
        <v>0</v>
      </c>
      <c r="BF407" s="213">
        <f t="shared" si="5"/>
        <v>0</v>
      </c>
      <c r="BG407" s="213">
        <f t="shared" si="6"/>
        <v>0</v>
      </c>
      <c r="BH407" s="213">
        <f t="shared" si="7"/>
        <v>0</v>
      </c>
      <c r="BI407" s="213">
        <f t="shared" si="8"/>
        <v>0</v>
      </c>
      <c r="BJ407" s="25" t="s">
        <v>25</v>
      </c>
      <c r="BK407" s="213">
        <f t="shared" si="9"/>
        <v>0</v>
      </c>
      <c r="BL407" s="25" t="s">
        <v>354</v>
      </c>
      <c r="BM407" s="25" t="s">
        <v>1061</v>
      </c>
    </row>
    <row r="408" spans="2:65" s="1" customFormat="1" ht="16.5" customHeight="1">
      <c r="B408" s="42"/>
      <c r="C408" s="202" t="s">
        <v>1062</v>
      </c>
      <c r="D408" s="202" t="s">
        <v>172</v>
      </c>
      <c r="E408" s="203" t="s">
        <v>1063</v>
      </c>
      <c r="F408" s="204" t="s">
        <v>1064</v>
      </c>
      <c r="G408" s="205" t="s">
        <v>419</v>
      </c>
      <c r="H408" s="206">
        <v>1</v>
      </c>
      <c r="I408" s="207"/>
      <c r="J408" s="208">
        <f t="shared" si="0"/>
        <v>0</v>
      </c>
      <c r="K408" s="204" t="s">
        <v>183</v>
      </c>
      <c r="L408" s="62"/>
      <c r="M408" s="209" t="s">
        <v>24</v>
      </c>
      <c r="N408" s="210" t="s">
        <v>52</v>
      </c>
      <c r="O408" s="43"/>
      <c r="P408" s="211">
        <f t="shared" si="1"/>
        <v>0</v>
      </c>
      <c r="Q408" s="211">
        <v>0.00097</v>
      </c>
      <c r="R408" s="211">
        <f t="shared" si="2"/>
        <v>0.00097</v>
      </c>
      <c r="S408" s="211">
        <v>0</v>
      </c>
      <c r="T408" s="212">
        <f t="shared" si="3"/>
        <v>0</v>
      </c>
      <c r="AR408" s="25" t="s">
        <v>354</v>
      </c>
      <c r="AT408" s="25" t="s">
        <v>172</v>
      </c>
      <c r="AU408" s="25" t="s">
        <v>91</v>
      </c>
      <c r="AY408" s="25" t="s">
        <v>169</v>
      </c>
      <c r="BE408" s="213">
        <f t="shared" si="4"/>
        <v>0</v>
      </c>
      <c r="BF408" s="213">
        <f t="shared" si="5"/>
        <v>0</v>
      </c>
      <c r="BG408" s="213">
        <f t="shared" si="6"/>
        <v>0</v>
      </c>
      <c r="BH408" s="213">
        <f t="shared" si="7"/>
        <v>0</v>
      </c>
      <c r="BI408" s="213">
        <f t="shared" si="8"/>
        <v>0</v>
      </c>
      <c r="BJ408" s="25" t="s">
        <v>25</v>
      </c>
      <c r="BK408" s="213">
        <f t="shared" si="9"/>
        <v>0</v>
      </c>
      <c r="BL408" s="25" t="s">
        <v>354</v>
      </c>
      <c r="BM408" s="25" t="s">
        <v>1065</v>
      </c>
    </row>
    <row r="409" spans="2:65" s="1" customFormat="1" ht="16.5" customHeight="1">
      <c r="B409" s="42"/>
      <c r="C409" s="202" t="s">
        <v>1066</v>
      </c>
      <c r="D409" s="202" t="s">
        <v>172</v>
      </c>
      <c r="E409" s="203" t="s">
        <v>1067</v>
      </c>
      <c r="F409" s="204" t="s">
        <v>1068</v>
      </c>
      <c r="G409" s="205" t="s">
        <v>419</v>
      </c>
      <c r="H409" s="206">
        <v>3</v>
      </c>
      <c r="I409" s="207"/>
      <c r="J409" s="208">
        <f t="shared" si="0"/>
        <v>0</v>
      </c>
      <c r="K409" s="204" t="s">
        <v>183</v>
      </c>
      <c r="L409" s="62"/>
      <c r="M409" s="209" t="s">
        <v>24</v>
      </c>
      <c r="N409" s="210" t="s">
        <v>52</v>
      </c>
      <c r="O409" s="43"/>
      <c r="P409" s="211">
        <f t="shared" si="1"/>
        <v>0</v>
      </c>
      <c r="Q409" s="211">
        <v>0.00123</v>
      </c>
      <c r="R409" s="211">
        <f t="shared" si="2"/>
        <v>0.0036899999999999997</v>
      </c>
      <c r="S409" s="211">
        <v>0</v>
      </c>
      <c r="T409" s="212">
        <f t="shared" si="3"/>
        <v>0</v>
      </c>
      <c r="AR409" s="25" t="s">
        <v>354</v>
      </c>
      <c r="AT409" s="25" t="s">
        <v>172</v>
      </c>
      <c r="AU409" s="25" t="s">
        <v>91</v>
      </c>
      <c r="AY409" s="25" t="s">
        <v>169</v>
      </c>
      <c r="BE409" s="213">
        <f t="shared" si="4"/>
        <v>0</v>
      </c>
      <c r="BF409" s="213">
        <f t="shared" si="5"/>
        <v>0</v>
      </c>
      <c r="BG409" s="213">
        <f t="shared" si="6"/>
        <v>0</v>
      </c>
      <c r="BH409" s="213">
        <f t="shared" si="7"/>
        <v>0</v>
      </c>
      <c r="BI409" s="213">
        <f t="shared" si="8"/>
        <v>0</v>
      </c>
      <c r="BJ409" s="25" t="s">
        <v>25</v>
      </c>
      <c r="BK409" s="213">
        <f t="shared" si="9"/>
        <v>0</v>
      </c>
      <c r="BL409" s="25" t="s">
        <v>354</v>
      </c>
      <c r="BM409" s="25" t="s">
        <v>1069</v>
      </c>
    </row>
    <row r="410" spans="2:65" s="1" customFormat="1" ht="16.5" customHeight="1">
      <c r="B410" s="42"/>
      <c r="C410" s="202" t="s">
        <v>1070</v>
      </c>
      <c r="D410" s="202" t="s">
        <v>172</v>
      </c>
      <c r="E410" s="203" t="s">
        <v>1071</v>
      </c>
      <c r="F410" s="204" t="s">
        <v>1072</v>
      </c>
      <c r="G410" s="205" t="s">
        <v>419</v>
      </c>
      <c r="H410" s="206">
        <v>1</v>
      </c>
      <c r="I410" s="207"/>
      <c r="J410" s="208">
        <f t="shared" si="0"/>
        <v>0</v>
      </c>
      <c r="K410" s="204" t="s">
        <v>183</v>
      </c>
      <c r="L410" s="62"/>
      <c r="M410" s="209" t="s">
        <v>24</v>
      </c>
      <c r="N410" s="210" t="s">
        <v>52</v>
      </c>
      <c r="O410" s="43"/>
      <c r="P410" s="211">
        <f t="shared" si="1"/>
        <v>0</v>
      </c>
      <c r="Q410" s="211">
        <v>0.00175</v>
      </c>
      <c r="R410" s="211">
        <f t="shared" si="2"/>
        <v>0.00175</v>
      </c>
      <c r="S410" s="211">
        <v>0</v>
      </c>
      <c r="T410" s="212">
        <f t="shared" si="3"/>
        <v>0</v>
      </c>
      <c r="AR410" s="25" t="s">
        <v>354</v>
      </c>
      <c r="AT410" s="25" t="s">
        <v>172</v>
      </c>
      <c r="AU410" s="25" t="s">
        <v>91</v>
      </c>
      <c r="AY410" s="25" t="s">
        <v>169</v>
      </c>
      <c r="BE410" s="213">
        <f t="shared" si="4"/>
        <v>0</v>
      </c>
      <c r="BF410" s="213">
        <f t="shared" si="5"/>
        <v>0</v>
      </c>
      <c r="BG410" s="213">
        <f t="shared" si="6"/>
        <v>0</v>
      </c>
      <c r="BH410" s="213">
        <f t="shared" si="7"/>
        <v>0</v>
      </c>
      <c r="BI410" s="213">
        <f t="shared" si="8"/>
        <v>0</v>
      </c>
      <c r="BJ410" s="25" t="s">
        <v>25</v>
      </c>
      <c r="BK410" s="213">
        <f t="shared" si="9"/>
        <v>0</v>
      </c>
      <c r="BL410" s="25" t="s">
        <v>354</v>
      </c>
      <c r="BM410" s="25" t="s">
        <v>1073</v>
      </c>
    </row>
    <row r="411" spans="2:65" s="1" customFormat="1" ht="25.5" customHeight="1">
      <c r="B411" s="42"/>
      <c r="C411" s="202" t="s">
        <v>1074</v>
      </c>
      <c r="D411" s="202" t="s">
        <v>172</v>
      </c>
      <c r="E411" s="203" t="s">
        <v>1075</v>
      </c>
      <c r="F411" s="204" t="s">
        <v>1076</v>
      </c>
      <c r="G411" s="205" t="s">
        <v>219</v>
      </c>
      <c r="H411" s="206">
        <v>34.7</v>
      </c>
      <c r="I411" s="207"/>
      <c r="J411" s="208">
        <f t="shared" si="0"/>
        <v>0</v>
      </c>
      <c r="K411" s="204" t="s">
        <v>183</v>
      </c>
      <c r="L411" s="62"/>
      <c r="M411" s="209" t="s">
        <v>24</v>
      </c>
      <c r="N411" s="210" t="s">
        <v>52</v>
      </c>
      <c r="O411" s="43"/>
      <c r="P411" s="211">
        <f t="shared" si="1"/>
        <v>0</v>
      </c>
      <c r="Q411" s="211">
        <v>0.00019</v>
      </c>
      <c r="R411" s="211">
        <f t="shared" si="2"/>
        <v>0.006593000000000001</v>
      </c>
      <c r="S411" s="211">
        <v>0</v>
      </c>
      <c r="T411" s="212">
        <f t="shared" si="3"/>
        <v>0</v>
      </c>
      <c r="AR411" s="25" t="s">
        <v>354</v>
      </c>
      <c r="AT411" s="25" t="s">
        <v>172</v>
      </c>
      <c r="AU411" s="25" t="s">
        <v>91</v>
      </c>
      <c r="AY411" s="25" t="s">
        <v>169</v>
      </c>
      <c r="BE411" s="213">
        <f t="shared" si="4"/>
        <v>0</v>
      </c>
      <c r="BF411" s="213">
        <f t="shared" si="5"/>
        <v>0</v>
      </c>
      <c r="BG411" s="213">
        <f t="shared" si="6"/>
        <v>0</v>
      </c>
      <c r="BH411" s="213">
        <f t="shared" si="7"/>
        <v>0</v>
      </c>
      <c r="BI411" s="213">
        <f t="shared" si="8"/>
        <v>0</v>
      </c>
      <c r="BJ411" s="25" t="s">
        <v>25</v>
      </c>
      <c r="BK411" s="213">
        <f t="shared" si="9"/>
        <v>0</v>
      </c>
      <c r="BL411" s="25" t="s">
        <v>354</v>
      </c>
      <c r="BM411" s="25" t="s">
        <v>1077</v>
      </c>
    </row>
    <row r="412" spans="2:51" s="12" customFormat="1" ht="13.5">
      <c r="B412" s="222"/>
      <c r="C412" s="223"/>
      <c r="D412" s="214" t="s">
        <v>276</v>
      </c>
      <c r="E412" s="224" t="s">
        <v>24</v>
      </c>
      <c r="F412" s="225" t="s">
        <v>1078</v>
      </c>
      <c r="G412" s="223"/>
      <c r="H412" s="226">
        <v>34.7</v>
      </c>
      <c r="I412" s="227"/>
      <c r="J412" s="223"/>
      <c r="K412" s="223"/>
      <c r="L412" s="228"/>
      <c r="M412" s="229"/>
      <c r="N412" s="230"/>
      <c r="O412" s="230"/>
      <c r="P412" s="230"/>
      <c r="Q412" s="230"/>
      <c r="R412" s="230"/>
      <c r="S412" s="230"/>
      <c r="T412" s="231"/>
      <c r="AT412" s="232" t="s">
        <v>276</v>
      </c>
      <c r="AU412" s="232" t="s">
        <v>91</v>
      </c>
      <c r="AV412" s="12" t="s">
        <v>91</v>
      </c>
      <c r="AW412" s="12" t="s">
        <v>44</v>
      </c>
      <c r="AX412" s="12" t="s">
        <v>25</v>
      </c>
      <c r="AY412" s="232" t="s">
        <v>169</v>
      </c>
    </row>
    <row r="413" spans="2:65" s="1" customFormat="1" ht="38.25" customHeight="1">
      <c r="B413" s="42"/>
      <c r="C413" s="202" t="s">
        <v>1079</v>
      </c>
      <c r="D413" s="202" t="s">
        <v>172</v>
      </c>
      <c r="E413" s="203" t="s">
        <v>1080</v>
      </c>
      <c r="F413" s="204" t="s">
        <v>1081</v>
      </c>
      <c r="G413" s="205" t="s">
        <v>357</v>
      </c>
      <c r="H413" s="206">
        <v>0.1</v>
      </c>
      <c r="I413" s="207"/>
      <c r="J413" s="208">
        <f>ROUND(I413*H413,2)</f>
        <v>0</v>
      </c>
      <c r="K413" s="204" t="s">
        <v>183</v>
      </c>
      <c r="L413" s="62"/>
      <c r="M413" s="209" t="s">
        <v>24</v>
      </c>
      <c r="N413" s="210" t="s">
        <v>52</v>
      </c>
      <c r="O413" s="43"/>
      <c r="P413" s="211">
        <f>O413*H413</f>
        <v>0</v>
      </c>
      <c r="Q413" s="211">
        <v>0</v>
      </c>
      <c r="R413" s="211">
        <f>Q413*H413</f>
        <v>0</v>
      </c>
      <c r="S413" s="211">
        <v>0</v>
      </c>
      <c r="T413" s="212">
        <f>S413*H413</f>
        <v>0</v>
      </c>
      <c r="AR413" s="25" t="s">
        <v>354</v>
      </c>
      <c r="AT413" s="25" t="s">
        <v>172</v>
      </c>
      <c r="AU413" s="25" t="s">
        <v>91</v>
      </c>
      <c r="AY413" s="25" t="s">
        <v>169</v>
      </c>
      <c r="BE413" s="213">
        <f>IF(N413="základní",J413,0)</f>
        <v>0</v>
      </c>
      <c r="BF413" s="213">
        <f>IF(N413="snížená",J413,0)</f>
        <v>0</v>
      </c>
      <c r="BG413" s="213">
        <f>IF(N413="zákl. přenesená",J413,0)</f>
        <v>0</v>
      </c>
      <c r="BH413" s="213">
        <f>IF(N413="sníž. přenesená",J413,0)</f>
        <v>0</v>
      </c>
      <c r="BI413" s="213">
        <f>IF(N413="nulová",J413,0)</f>
        <v>0</v>
      </c>
      <c r="BJ413" s="25" t="s">
        <v>25</v>
      </c>
      <c r="BK413" s="213">
        <f>ROUND(I413*H413,2)</f>
        <v>0</v>
      </c>
      <c r="BL413" s="25" t="s">
        <v>354</v>
      </c>
      <c r="BM413" s="25" t="s">
        <v>1082</v>
      </c>
    </row>
    <row r="414" spans="2:65" s="1" customFormat="1" ht="38.25" customHeight="1">
      <c r="B414" s="42"/>
      <c r="C414" s="202" t="s">
        <v>1083</v>
      </c>
      <c r="D414" s="202" t="s">
        <v>172</v>
      </c>
      <c r="E414" s="203" t="s">
        <v>1084</v>
      </c>
      <c r="F414" s="204" t="s">
        <v>1085</v>
      </c>
      <c r="G414" s="205" t="s">
        <v>357</v>
      </c>
      <c r="H414" s="206">
        <v>0.1</v>
      </c>
      <c r="I414" s="207"/>
      <c r="J414" s="208">
        <f>ROUND(I414*H414,2)</f>
        <v>0</v>
      </c>
      <c r="K414" s="204" t="s">
        <v>183</v>
      </c>
      <c r="L414" s="62"/>
      <c r="M414" s="209" t="s">
        <v>24</v>
      </c>
      <c r="N414" s="210" t="s">
        <v>52</v>
      </c>
      <c r="O414" s="43"/>
      <c r="P414" s="211">
        <f>O414*H414</f>
        <v>0</v>
      </c>
      <c r="Q414" s="211">
        <v>0</v>
      </c>
      <c r="R414" s="211">
        <f>Q414*H414</f>
        <v>0</v>
      </c>
      <c r="S414" s="211">
        <v>0</v>
      </c>
      <c r="T414" s="212">
        <f>S414*H414</f>
        <v>0</v>
      </c>
      <c r="AR414" s="25" t="s">
        <v>354</v>
      </c>
      <c r="AT414" s="25" t="s">
        <v>172</v>
      </c>
      <c r="AU414" s="25" t="s">
        <v>91</v>
      </c>
      <c r="AY414" s="25" t="s">
        <v>169</v>
      </c>
      <c r="BE414" s="213">
        <f>IF(N414="základní",J414,0)</f>
        <v>0</v>
      </c>
      <c r="BF414" s="213">
        <f>IF(N414="snížená",J414,0)</f>
        <v>0</v>
      </c>
      <c r="BG414" s="213">
        <f>IF(N414="zákl. přenesená",J414,0)</f>
        <v>0</v>
      </c>
      <c r="BH414" s="213">
        <f>IF(N414="sníž. přenesená",J414,0)</f>
        <v>0</v>
      </c>
      <c r="BI414" s="213">
        <f>IF(N414="nulová",J414,0)</f>
        <v>0</v>
      </c>
      <c r="BJ414" s="25" t="s">
        <v>25</v>
      </c>
      <c r="BK414" s="213">
        <f>ROUND(I414*H414,2)</f>
        <v>0</v>
      </c>
      <c r="BL414" s="25" t="s">
        <v>354</v>
      </c>
      <c r="BM414" s="25" t="s">
        <v>1086</v>
      </c>
    </row>
    <row r="415" spans="2:65" s="1" customFormat="1" ht="38.25" customHeight="1">
      <c r="B415" s="42"/>
      <c r="C415" s="202" t="s">
        <v>1087</v>
      </c>
      <c r="D415" s="202" t="s">
        <v>172</v>
      </c>
      <c r="E415" s="203" t="s">
        <v>1088</v>
      </c>
      <c r="F415" s="204" t="s">
        <v>1089</v>
      </c>
      <c r="G415" s="205" t="s">
        <v>357</v>
      </c>
      <c r="H415" s="206">
        <v>0.1</v>
      </c>
      <c r="I415" s="207"/>
      <c r="J415" s="208">
        <f>ROUND(I415*H415,2)</f>
        <v>0</v>
      </c>
      <c r="K415" s="204" t="s">
        <v>183</v>
      </c>
      <c r="L415" s="62"/>
      <c r="M415" s="209" t="s">
        <v>24</v>
      </c>
      <c r="N415" s="210" t="s">
        <v>52</v>
      </c>
      <c r="O415" s="43"/>
      <c r="P415" s="211">
        <f>O415*H415</f>
        <v>0</v>
      </c>
      <c r="Q415" s="211">
        <v>0</v>
      </c>
      <c r="R415" s="211">
        <f>Q415*H415</f>
        <v>0</v>
      </c>
      <c r="S415" s="211">
        <v>0</v>
      </c>
      <c r="T415" s="212">
        <f>S415*H415</f>
        <v>0</v>
      </c>
      <c r="AR415" s="25" t="s">
        <v>354</v>
      </c>
      <c r="AT415" s="25" t="s">
        <v>172</v>
      </c>
      <c r="AU415" s="25" t="s">
        <v>91</v>
      </c>
      <c r="AY415" s="25" t="s">
        <v>169</v>
      </c>
      <c r="BE415" s="213">
        <f>IF(N415="základní",J415,0)</f>
        <v>0</v>
      </c>
      <c r="BF415" s="213">
        <f>IF(N415="snížená",J415,0)</f>
        <v>0</v>
      </c>
      <c r="BG415" s="213">
        <f>IF(N415="zákl. přenesená",J415,0)</f>
        <v>0</v>
      </c>
      <c r="BH415" s="213">
        <f>IF(N415="sníž. přenesená",J415,0)</f>
        <v>0</v>
      </c>
      <c r="BI415" s="213">
        <f>IF(N415="nulová",J415,0)</f>
        <v>0</v>
      </c>
      <c r="BJ415" s="25" t="s">
        <v>25</v>
      </c>
      <c r="BK415" s="213">
        <f>ROUND(I415*H415,2)</f>
        <v>0</v>
      </c>
      <c r="BL415" s="25" t="s">
        <v>354</v>
      </c>
      <c r="BM415" s="25" t="s">
        <v>1090</v>
      </c>
    </row>
    <row r="416" spans="2:63" s="11" customFormat="1" ht="29.85" customHeight="1">
      <c r="B416" s="186"/>
      <c r="C416" s="187"/>
      <c r="D416" s="188" t="s">
        <v>80</v>
      </c>
      <c r="E416" s="200" t="s">
        <v>449</v>
      </c>
      <c r="F416" s="200" t="s">
        <v>450</v>
      </c>
      <c r="G416" s="187"/>
      <c r="H416" s="187"/>
      <c r="I416" s="190"/>
      <c r="J416" s="201">
        <f>BK416</f>
        <v>0</v>
      </c>
      <c r="K416" s="187"/>
      <c r="L416" s="192"/>
      <c r="M416" s="193"/>
      <c r="N416" s="194"/>
      <c r="O416" s="194"/>
      <c r="P416" s="195">
        <f>SUM(P417:P424)</f>
        <v>0</v>
      </c>
      <c r="Q416" s="194"/>
      <c r="R416" s="195">
        <f>SUM(R417:R424)</f>
        <v>0.07404</v>
      </c>
      <c r="S416" s="194"/>
      <c r="T416" s="196">
        <f>SUM(T417:T424)</f>
        <v>0</v>
      </c>
      <c r="AR416" s="197" t="s">
        <v>91</v>
      </c>
      <c r="AT416" s="198" t="s">
        <v>80</v>
      </c>
      <c r="AU416" s="198" t="s">
        <v>25</v>
      </c>
      <c r="AY416" s="197" t="s">
        <v>169</v>
      </c>
      <c r="BK416" s="199">
        <f>SUM(BK417:BK424)</f>
        <v>0</v>
      </c>
    </row>
    <row r="417" spans="2:65" s="1" customFormat="1" ht="16.5" customHeight="1">
      <c r="B417" s="42"/>
      <c r="C417" s="202" t="s">
        <v>1091</v>
      </c>
      <c r="D417" s="202" t="s">
        <v>172</v>
      </c>
      <c r="E417" s="203" t="s">
        <v>1092</v>
      </c>
      <c r="F417" s="204" t="s">
        <v>1093</v>
      </c>
      <c r="G417" s="205" t="s">
        <v>454</v>
      </c>
      <c r="H417" s="206">
        <v>1</v>
      </c>
      <c r="I417" s="207"/>
      <c r="J417" s="208">
        <f aca="true" t="shared" si="10" ref="J417:J424">ROUND(I417*H417,2)</f>
        <v>0</v>
      </c>
      <c r="K417" s="204" t="s">
        <v>183</v>
      </c>
      <c r="L417" s="62"/>
      <c r="M417" s="209" t="s">
        <v>24</v>
      </c>
      <c r="N417" s="210" t="s">
        <v>52</v>
      </c>
      <c r="O417" s="43"/>
      <c r="P417" s="211">
        <f aca="true" t="shared" si="11" ref="P417:P424">O417*H417</f>
        <v>0</v>
      </c>
      <c r="Q417" s="211">
        <v>0.00322</v>
      </c>
      <c r="R417" s="211">
        <f aca="true" t="shared" si="12" ref="R417:R424">Q417*H417</f>
        <v>0.00322</v>
      </c>
      <c r="S417" s="211">
        <v>0</v>
      </c>
      <c r="T417" s="212">
        <f aca="true" t="shared" si="13" ref="T417:T424">S417*H417</f>
        <v>0</v>
      </c>
      <c r="AR417" s="25" t="s">
        <v>354</v>
      </c>
      <c r="AT417" s="25" t="s">
        <v>172</v>
      </c>
      <c r="AU417" s="25" t="s">
        <v>91</v>
      </c>
      <c r="AY417" s="25" t="s">
        <v>169</v>
      </c>
      <c r="BE417" s="213">
        <f aca="true" t="shared" si="14" ref="BE417:BE424">IF(N417="základní",J417,0)</f>
        <v>0</v>
      </c>
      <c r="BF417" s="213">
        <f aca="true" t="shared" si="15" ref="BF417:BF424">IF(N417="snížená",J417,0)</f>
        <v>0</v>
      </c>
      <c r="BG417" s="213">
        <f aca="true" t="shared" si="16" ref="BG417:BG424">IF(N417="zákl. přenesená",J417,0)</f>
        <v>0</v>
      </c>
      <c r="BH417" s="213">
        <f aca="true" t="shared" si="17" ref="BH417:BH424">IF(N417="sníž. přenesená",J417,0)</f>
        <v>0</v>
      </c>
      <c r="BI417" s="213">
        <f aca="true" t="shared" si="18" ref="BI417:BI424">IF(N417="nulová",J417,0)</f>
        <v>0</v>
      </c>
      <c r="BJ417" s="25" t="s">
        <v>25</v>
      </c>
      <c r="BK417" s="213">
        <f aca="true" t="shared" si="19" ref="BK417:BK424">ROUND(I417*H417,2)</f>
        <v>0</v>
      </c>
      <c r="BL417" s="25" t="s">
        <v>354</v>
      </c>
      <c r="BM417" s="25" t="s">
        <v>1094</v>
      </c>
    </row>
    <row r="418" spans="2:65" s="1" customFormat="1" ht="16.5" customHeight="1">
      <c r="B418" s="42"/>
      <c r="C418" s="202" t="s">
        <v>1095</v>
      </c>
      <c r="D418" s="202" t="s">
        <v>172</v>
      </c>
      <c r="E418" s="203" t="s">
        <v>1096</v>
      </c>
      <c r="F418" s="204" t="s">
        <v>1097</v>
      </c>
      <c r="G418" s="205" t="s">
        <v>454</v>
      </c>
      <c r="H418" s="206">
        <v>1</v>
      </c>
      <c r="I418" s="207"/>
      <c r="J418" s="208">
        <f t="shared" si="10"/>
        <v>0</v>
      </c>
      <c r="K418" s="204" t="s">
        <v>183</v>
      </c>
      <c r="L418" s="62"/>
      <c r="M418" s="209" t="s">
        <v>24</v>
      </c>
      <c r="N418" s="210" t="s">
        <v>52</v>
      </c>
      <c r="O418" s="43"/>
      <c r="P418" s="211">
        <f t="shared" si="11"/>
        <v>0</v>
      </c>
      <c r="Q418" s="211">
        <v>0.02323</v>
      </c>
      <c r="R418" s="211">
        <f t="shared" si="12"/>
        <v>0.02323</v>
      </c>
      <c r="S418" s="211">
        <v>0</v>
      </c>
      <c r="T418" s="212">
        <f t="shared" si="13"/>
        <v>0</v>
      </c>
      <c r="AR418" s="25" t="s">
        <v>354</v>
      </c>
      <c r="AT418" s="25" t="s">
        <v>172</v>
      </c>
      <c r="AU418" s="25" t="s">
        <v>91</v>
      </c>
      <c r="AY418" s="25" t="s">
        <v>169</v>
      </c>
      <c r="BE418" s="213">
        <f t="shared" si="14"/>
        <v>0</v>
      </c>
      <c r="BF418" s="213">
        <f t="shared" si="15"/>
        <v>0</v>
      </c>
      <c r="BG418" s="213">
        <f t="shared" si="16"/>
        <v>0</v>
      </c>
      <c r="BH418" s="213">
        <f t="shared" si="17"/>
        <v>0</v>
      </c>
      <c r="BI418" s="213">
        <f t="shared" si="18"/>
        <v>0</v>
      </c>
      <c r="BJ418" s="25" t="s">
        <v>25</v>
      </c>
      <c r="BK418" s="213">
        <f t="shared" si="19"/>
        <v>0</v>
      </c>
      <c r="BL418" s="25" t="s">
        <v>354</v>
      </c>
      <c r="BM418" s="25" t="s">
        <v>1098</v>
      </c>
    </row>
    <row r="419" spans="2:65" s="1" customFormat="1" ht="25.5" customHeight="1">
      <c r="B419" s="42"/>
      <c r="C419" s="202" t="s">
        <v>1099</v>
      </c>
      <c r="D419" s="202" t="s">
        <v>172</v>
      </c>
      <c r="E419" s="203" t="s">
        <v>1100</v>
      </c>
      <c r="F419" s="204" t="s">
        <v>1101</v>
      </c>
      <c r="G419" s="205" t="s">
        <v>454</v>
      </c>
      <c r="H419" s="206">
        <v>1</v>
      </c>
      <c r="I419" s="207"/>
      <c r="J419" s="208">
        <f t="shared" si="10"/>
        <v>0</v>
      </c>
      <c r="K419" s="204" t="s">
        <v>183</v>
      </c>
      <c r="L419" s="62"/>
      <c r="M419" s="209" t="s">
        <v>24</v>
      </c>
      <c r="N419" s="210" t="s">
        <v>52</v>
      </c>
      <c r="O419" s="43"/>
      <c r="P419" s="211">
        <f t="shared" si="11"/>
        <v>0</v>
      </c>
      <c r="Q419" s="211">
        <v>0.01725</v>
      </c>
      <c r="R419" s="211">
        <f t="shared" si="12"/>
        <v>0.01725</v>
      </c>
      <c r="S419" s="211">
        <v>0</v>
      </c>
      <c r="T419" s="212">
        <f t="shared" si="13"/>
        <v>0</v>
      </c>
      <c r="AR419" s="25" t="s">
        <v>354</v>
      </c>
      <c r="AT419" s="25" t="s">
        <v>172</v>
      </c>
      <c r="AU419" s="25" t="s">
        <v>91</v>
      </c>
      <c r="AY419" s="25" t="s">
        <v>169</v>
      </c>
      <c r="BE419" s="213">
        <f t="shared" si="14"/>
        <v>0</v>
      </c>
      <c r="BF419" s="213">
        <f t="shared" si="15"/>
        <v>0</v>
      </c>
      <c r="BG419" s="213">
        <f t="shared" si="16"/>
        <v>0</v>
      </c>
      <c r="BH419" s="213">
        <f t="shared" si="17"/>
        <v>0</v>
      </c>
      <c r="BI419" s="213">
        <f t="shared" si="18"/>
        <v>0</v>
      </c>
      <c r="BJ419" s="25" t="s">
        <v>25</v>
      </c>
      <c r="BK419" s="213">
        <f t="shared" si="19"/>
        <v>0</v>
      </c>
      <c r="BL419" s="25" t="s">
        <v>354</v>
      </c>
      <c r="BM419" s="25" t="s">
        <v>1102</v>
      </c>
    </row>
    <row r="420" spans="2:65" s="1" customFormat="1" ht="25.5" customHeight="1">
      <c r="B420" s="42"/>
      <c r="C420" s="202" t="s">
        <v>1103</v>
      </c>
      <c r="D420" s="202" t="s">
        <v>172</v>
      </c>
      <c r="E420" s="203" t="s">
        <v>1104</v>
      </c>
      <c r="F420" s="204" t="s">
        <v>1105</v>
      </c>
      <c r="G420" s="205" t="s">
        <v>454</v>
      </c>
      <c r="H420" s="206">
        <v>1</v>
      </c>
      <c r="I420" s="207"/>
      <c r="J420" s="208">
        <f t="shared" si="10"/>
        <v>0</v>
      </c>
      <c r="K420" s="204" t="s">
        <v>183</v>
      </c>
      <c r="L420" s="62"/>
      <c r="M420" s="209" t="s">
        <v>24</v>
      </c>
      <c r="N420" s="210" t="s">
        <v>52</v>
      </c>
      <c r="O420" s="43"/>
      <c r="P420" s="211">
        <f t="shared" si="11"/>
        <v>0</v>
      </c>
      <c r="Q420" s="211">
        <v>0.0147</v>
      </c>
      <c r="R420" s="211">
        <f t="shared" si="12"/>
        <v>0.0147</v>
      </c>
      <c r="S420" s="211">
        <v>0</v>
      </c>
      <c r="T420" s="212">
        <f t="shared" si="13"/>
        <v>0</v>
      </c>
      <c r="AR420" s="25" t="s">
        <v>354</v>
      </c>
      <c r="AT420" s="25" t="s">
        <v>172</v>
      </c>
      <c r="AU420" s="25" t="s">
        <v>91</v>
      </c>
      <c r="AY420" s="25" t="s">
        <v>169</v>
      </c>
      <c r="BE420" s="213">
        <f t="shared" si="14"/>
        <v>0</v>
      </c>
      <c r="BF420" s="213">
        <f t="shared" si="15"/>
        <v>0</v>
      </c>
      <c r="BG420" s="213">
        <f t="shared" si="16"/>
        <v>0</v>
      </c>
      <c r="BH420" s="213">
        <f t="shared" si="17"/>
        <v>0</v>
      </c>
      <c r="BI420" s="213">
        <f t="shared" si="18"/>
        <v>0</v>
      </c>
      <c r="BJ420" s="25" t="s">
        <v>25</v>
      </c>
      <c r="BK420" s="213">
        <f t="shared" si="19"/>
        <v>0</v>
      </c>
      <c r="BL420" s="25" t="s">
        <v>354</v>
      </c>
      <c r="BM420" s="25" t="s">
        <v>1106</v>
      </c>
    </row>
    <row r="421" spans="2:65" s="1" customFormat="1" ht="25.5" customHeight="1">
      <c r="B421" s="42"/>
      <c r="C421" s="202" t="s">
        <v>577</v>
      </c>
      <c r="D421" s="202" t="s">
        <v>172</v>
      </c>
      <c r="E421" s="203" t="s">
        <v>1107</v>
      </c>
      <c r="F421" s="204" t="s">
        <v>1108</v>
      </c>
      <c r="G421" s="205" t="s">
        <v>454</v>
      </c>
      <c r="H421" s="206">
        <v>1</v>
      </c>
      <c r="I421" s="207"/>
      <c r="J421" s="208">
        <f t="shared" si="10"/>
        <v>0</v>
      </c>
      <c r="K421" s="204" t="s">
        <v>183</v>
      </c>
      <c r="L421" s="62"/>
      <c r="M421" s="209" t="s">
        <v>24</v>
      </c>
      <c r="N421" s="210" t="s">
        <v>52</v>
      </c>
      <c r="O421" s="43"/>
      <c r="P421" s="211">
        <f t="shared" si="11"/>
        <v>0</v>
      </c>
      <c r="Q421" s="211">
        <v>0.01066</v>
      </c>
      <c r="R421" s="211">
        <f t="shared" si="12"/>
        <v>0.01066</v>
      </c>
      <c r="S421" s="211">
        <v>0</v>
      </c>
      <c r="T421" s="212">
        <f t="shared" si="13"/>
        <v>0</v>
      </c>
      <c r="AR421" s="25" t="s">
        <v>354</v>
      </c>
      <c r="AT421" s="25" t="s">
        <v>172</v>
      </c>
      <c r="AU421" s="25" t="s">
        <v>91</v>
      </c>
      <c r="AY421" s="25" t="s">
        <v>169</v>
      </c>
      <c r="BE421" s="213">
        <f t="shared" si="14"/>
        <v>0</v>
      </c>
      <c r="BF421" s="213">
        <f t="shared" si="15"/>
        <v>0</v>
      </c>
      <c r="BG421" s="213">
        <f t="shared" si="16"/>
        <v>0</v>
      </c>
      <c r="BH421" s="213">
        <f t="shared" si="17"/>
        <v>0</v>
      </c>
      <c r="BI421" s="213">
        <f t="shared" si="18"/>
        <v>0</v>
      </c>
      <c r="BJ421" s="25" t="s">
        <v>25</v>
      </c>
      <c r="BK421" s="213">
        <f t="shared" si="19"/>
        <v>0</v>
      </c>
      <c r="BL421" s="25" t="s">
        <v>354</v>
      </c>
      <c r="BM421" s="25" t="s">
        <v>1109</v>
      </c>
    </row>
    <row r="422" spans="2:65" s="1" customFormat="1" ht="16.5" customHeight="1">
      <c r="B422" s="42"/>
      <c r="C422" s="202" t="s">
        <v>1110</v>
      </c>
      <c r="D422" s="202" t="s">
        <v>172</v>
      </c>
      <c r="E422" s="203" t="s">
        <v>1111</v>
      </c>
      <c r="F422" s="204" t="s">
        <v>1112</v>
      </c>
      <c r="G422" s="205" t="s">
        <v>454</v>
      </c>
      <c r="H422" s="206">
        <v>2</v>
      </c>
      <c r="I422" s="207"/>
      <c r="J422" s="208">
        <f t="shared" si="10"/>
        <v>0</v>
      </c>
      <c r="K422" s="204" t="s">
        <v>183</v>
      </c>
      <c r="L422" s="62"/>
      <c r="M422" s="209" t="s">
        <v>24</v>
      </c>
      <c r="N422" s="210" t="s">
        <v>52</v>
      </c>
      <c r="O422" s="43"/>
      <c r="P422" s="211">
        <f t="shared" si="11"/>
        <v>0</v>
      </c>
      <c r="Q422" s="211">
        <v>0.00059</v>
      </c>
      <c r="R422" s="211">
        <f t="shared" si="12"/>
        <v>0.00118</v>
      </c>
      <c r="S422" s="211">
        <v>0</v>
      </c>
      <c r="T422" s="212">
        <f t="shared" si="13"/>
        <v>0</v>
      </c>
      <c r="AR422" s="25" t="s">
        <v>354</v>
      </c>
      <c r="AT422" s="25" t="s">
        <v>172</v>
      </c>
      <c r="AU422" s="25" t="s">
        <v>91</v>
      </c>
      <c r="AY422" s="25" t="s">
        <v>169</v>
      </c>
      <c r="BE422" s="213">
        <f t="shared" si="14"/>
        <v>0</v>
      </c>
      <c r="BF422" s="213">
        <f t="shared" si="15"/>
        <v>0</v>
      </c>
      <c r="BG422" s="213">
        <f t="shared" si="16"/>
        <v>0</v>
      </c>
      <c r="BH422" s="213">
        <f t="shared" si="17"/>
        <v>0</v>
      </c>
      <c r="BI422" s="213">
        <f t="shared" si="18"/>
        <v>0</v>
      </c>
      <c r="BJ422" s="25" t="s">
        <v>25</v>
      </c>
      <c r="BK422" s="213">
        <f t="shared" si="19"/>
        <v>0</v>
      </c>
      <c r="BL422" s="25" t="s">
        <v>354</v>
      </c>
      <c r="BM422" s="25" t="s">
        <v>1113</v>
      </c>
    </row>
    <row r="423" spans="2:65" s="1" customFormat="1" ht="25.5" customHeight="1">
      <c r="B423" s="42"/>
      <c r="C423" s="202" t="s">
        <v>1114</v>
      </c>
      <c r="D423" s="202" t="s">
        <v>172</v>
      </c>
      <c r="E423" s="203" t="s">
        <v>1115</v>
      </c>
      <c r="F423" s="204" t="s">
        <v>1116</v>
      </c>
      <c r="G423" s="205" t="s">
        <v>454</v>
      </c>
      <c r="H423" s="206">
        <v>1</v>
      </c>
      <c r="I423" s="207"/>
      <c r="J423" s="208">
        <f t="shared" si="10"/>
        <v>0</v>
      </c>
      <c r="K423" s="204" t="s">
        <v>183</v>
      </c>
      <c r="L423" s="62"/>
      <c r="M423" s="209" t="s">
        <v>24</v>
      </c>
      <c r="N423" s="210" t="s">
        <v>52</v>
      </c>
      <c r="O423" s="43"/>
      <c r="P423" s="211">
        <f t="shared" si="11"/>
        <v>0</v>
      </c>
      <c r="Q423" s="211">
        <v>0.00196</v>
      </c>
      <c r="R423" s="211">
        <f t="shared" si="12"/>
        <v>0.00196</v>
      </c>
      <c r="S423" s="211">
        <v>0</v>
      </c>
      <c r="T423" s="212">
        <f t="shared" si="13"/>
        <v>0</v>
      </c>
      <c r="AR423" s="25" t="s">
        <v>354</v>
      </c>
      <c r="AT423" s="25" t="s">
        <v>172</v>
      </c>
      <c r="AU423" s="25" t="s">
        <v>91</v>
      </c>
      <c r="AY423" s="25" t="s">
        <v>169</v>
      </c>
      <c r="BE423" s="213">
        <f t="shared" si="14"/>
        <v>0</v>
      </c>
      <c r="BF423" s="213">
        <f t="shared" si="15"/>
        <v>0</v>
      </c>
      <c r="BG423" s="213">
        <f t="shared" si="16"/>
        <v>0</v>
      </c>
      <c r="BH423" s="213">
        <f t="shared" si="17"/>
        <v>0</v>
      </c>
      <c r="BI423" s="213">
        <f t="shared" si="18"/>
        <v>0</v>
      </c>
      <c r="BJ423" s="25" t="s">
        <v>25</v>
      </c>
      <c r="BK423" s="213">
        <f t="shared" si="19"/>
        <v>0</v>
      </c>
      <c r="BL423" s="25" t="s">
        <v>354</v>
      </c>
      <c r="BM423" s="25" t="s">
        <v>1117</v>
      </c>
    </row>
    <row r="424" spans="2:65" s="1" customFormat="1" ht="16.5" customHeight="1">
      <c r="B424" s="42"/>
      <c r="C424" s="202" t="s">
        <v>1118</v>
      </c>
      <c r="D424" s="202" t="s">
        <v>172</v>
      </c>
      <c r="E424" s="203" t="s">
        <v>1119</v>
      </c>
      <c r="F424" s="204" t="s">
        <v>1120</v>
      </c>
      <c r="G424" s="205" t="s">
        <v>454</v>
      </c>
      <c r="H424" s="206">
        <v>1</v>
      </c>
      <c r="I424" s="207"/>
      <c r="J424" s="208">
        <f t="shared" si="10"/>
        <v>0</v>
      </c>
      <c r="K424" s="204" t="s">
        <v>183</v>
      </c>
      <c r="L424" s="62"/>
      <c r="M424" s="209" t="s">
        <v>24</v>
      </c>
      <c r="N424" s="210" t="s">
        <v>52</v>
      </c>
      <c r="O424" s="43"/>
      <c r="P424" s="211">
        <f t="shared" si="11"/>
        <v>0</v>
      </c>
      <c r="Q424" s="211">
        <v>0.00184</v>
      </c>
      <c r="R424" s="211">
        <f t="shared" si="12"/>
        <v>0.00184</v>
      </c>
      <c r="S424" s="211">
        <v>0</v>
      </c>
      <c r="T424" s="212">
        <f t="shared" si="13"/>
        <v>0</v>
      </c>
      <c r="AR424" s="25" t="s">
        <v>354</v>
      </c>
      <c r="AT424" s="25" t="s">
        <v>172</v>
      </c>
      <c r="AU424" s="25" t="s">
        <v>91</v>
      </c>
      <c r="AY424" s="25" t="s">
        <v>169</v>
      </c>
      <c r="BE424" s="213">
        <f t="shared" si="14"/>
        <v>0</v>
      </c>
      <c r="BF424" s="213">
        <f t="shared" si="15"/>
        <v>0</v>
      </c>
      <c r="BG424" s="213">
        <f t="shared" si="16"/>
        <v>0</v>
      </c>
      <c r="BH424" s="213">
        <f t="shared" si="17"/>
        <v>0</v>
      </c>
      <c r="BI424" s="213">
        <f t="shared" si="18"/>
        <v>0</v>
      </c>
      <c r="BJ424" s="25" t="s">
        <v>25</v>
      </c>
      <c r="BK424" s="213">
        <f t="shared" si="19"/>
        <v>0</v>
      </c>
      <c r="BL424" s="25" t="s">
        <v>354</v>
      </c>
      <c r="BM424" s="25" t="s">
        <v>1121</v>
      </c>
    </row>
    <row r="425" spans="2:63" s="11" customFormat="1" ht="29.85" customHeight="1">
      <c r="B425" s="186"/>
      <c r="C425" s="187"/>
      <c r="D425" s="188" t="s">
        <v>80</v>
      </c>
      <c r="E425" s="200" t="s">
        <v>1122</v>
      </c>
      <c r="F425" s="200" t="s">
        <v>1123</v>
      </c>
      <c r="G425" s="187"/>
      <c r="H425" s="187"/>
      <c r="I425" s="190"/>
      <c r="J425" s="201">
        <f>BK425</f>
        <v>0</v>
      </c>
      <c r="K425" s="187"/>
      <c r="L425" s="192"/>
      <c r="M425" s="193"/>
      <c r="N425" s="194"/>
      <c r="O425" s="194"/>
      <c r="P425" s="195">
        <f>SUM(P426:P449)</f>
        <v>0</v>
      </c>
      <c r="Q425" s="194"/>
      <c r="R425" s="195">
        <f>SUM(R426:R449)</f>
        <v>0.0819884</v>
      </c>
      <c r="S425" s="194"/>
      <c r="T425" s="196">
        <f>SUM(T426:T449)</f>
        <v>0</v>
      </c>
      <c r="AR425" s="197" t="s">
        <v>91</v>
      </c>
      <c r="AT425" s="198" t="s">
        <v>80</v>
      </c>
      <c r="AU425" s="198" t="s">
        <v>25</v>
      </c>
      <c r="AY425" s="197" t="s">
        <v>169</v>
      </c>
      <c r="BK425" s="199">
        <f>SUM(BK426:BK449)</f>
        <v>0</v>
      </c>
    </row>
    <row r="426" spans="2:65" s="1" customFormat="1" ht="38.25" customHeight="1">
      <c r="B426" s="42"/>
      <c r="C426" s="202" t="s">
        <v>1124</v>
      </c>
      <c r="D426" s="202" t="s">
        <v>172</v>
      </c>
      <c r="E426" s="203" t="s">
        <v>1125</v>
      </c>
      <c r="F426" s="204" t="s">
        <v>1126</v>
      </c>
      <c r="G426" s="205" t="s">
        <v>196</v>
      </c>
      <c r="H426" s="206">
        <v>5.2</v>
      </c>
      <c r="I426" s="207"/>
      <c r="J426" s="208">
        <f>ROUND(I426*H426,2)</f>
        <v>0</v>
      </c>
      <c r="K426" s="204" t="s">
        <v>183</v>
      </c>
      <c r="L426" s="62"/>
      <c r="M426" s="209" t="s">
        <v>24</v>
      </c>
      <c r="N426" s="210" t="s">
        <v>52</v>
      </c>
      <c r="O426" s="43"/>
      <c r="P426" s="211">
        <f>O426*H426</f>
        <v>0</v>
      </c>
      <c r="Q426" s="211">
        <v>0.01254</v>
      </c>
      <c r="R426" s="211">
        <f>Q426*H426</f>
        <v>0.065208</v>
      </c>
      <c r="S426" s="211">
        <v>0</v>
      </c>
      <c r="T426" s="212">
        <f>S426*H426</f>
        <v>0</v>
      </c>
      <c r="AR426" s="25" t="s">
        <v>354</v>
      </c>
      <c r="AT426" s="25" t="s">
        <v>172</v>
      </c>
      <c r="AU426" s="25" t="s">
        <v>91</v>
      </c>
      <c r="AY426" s="25" t="s">
        <v>169</v>
      </c>
      <c r="BE426" s="213">
        <f>IF(N426="základní",J426,0)</f>
        <v>0</v>
      </c>
      <c r="BF426" s="213">
        <f>IF(N426="snížená",J426,0)</f>
        <v>0</v>
      </c>
      <c r="BG426" s="213">
        <f>IF(N426="zákl. přenesená",J426,0)</f>
        <v>0</v>
      </c>
      <c r="BH426" s="213">
        <f>IF(N426="sníž. přenesená",J426,0)</f>
        <v>0</v>
      </c>
      <c r="BI426" s="213">
        <f>IF(N426="nulová",J426,0)</f>
        <v>0</v>
      </c>
      <c r="BJ426" s="25" t="s">
        <v>25</v>
      </c>
      <c r="BK426" s="213">
        <f>ROUND(I426*H426,2)</f>
        <v>0</v>
      </c>
      <c r="BL426" s="25" t="s">
        <v>354</v>
      </c>
      <c r="BM426" s="25" t="s">
        <v>1127</v>
      </c>
    </row>
    <row r="427" spans="2:51" s="12" customFormat="1" ht="13.5">
      <c r="B427" s="222"/>
      <c r="C427" s="223"/>
      <c r="D427" s="214" t="s">
        <v>276</v>
      </c>
      <c r="E427" s="224" t="s">
        <v>24</v>
      </c>
      <c r="F427" s="225" t="s">
        <v>1128</v>
      </c>
      <c r="G427" s="223"/>
      <c r="H427" s="226">
        <v>1.8</v>
      </c>
      <c r="I427" s="227"/>
      <c r="J427" s="223"/>
      <c r="K427" s="223"/>
      <c r="L427" s="228"/>
      <c r="M427" s="229"/>
      <c r="N427" s="230"/>
      <c r="O427" s="230"/>
      <c r="P427" s="230"/>
      <c r="Q427" s="230"/>
      <c r="R427" s="230"/>
      <c r="S427" s="230"/>
      <c r="T427" s="231"/>
      <c r="AT427" s="232" t="s">
        <v>276</v>
      </c>
      <c r="AU427" s="232" t="s">
        <v>91</v>
      </c>
      <c r="AV427" s="12" t="s">
        <v>91</v>
      </c>
      <c r="AW427" s="12" t="s">
        <v>44</v>
      </c>
      <c r="AX427" s="12" t="s">
        <v>81</v>
      </c>
      <c r="AY427" s="232" t="s">
        <v>169</v>
      </c>
    </row>
    <row r="428" spans="2:51" s="12" customFormat="1" ht="13.5">
      <c r="B428" s="222"/>
      <c r="C428" s="223"/>
      <c r="D428" s="214" t="s">
        <v>276</v>
      </c>
      <c r="E428" s="224" t="s">
        <v>24</v>
      </c>
      <c r="F428" s="225" t="s">
        <v>1129</v>
      </c>
      <c r="G428" s="223"/>
      <c r="H428" s="226">
        <v>1.7</v>
      </c>
      <c r="I428" s="227"/>
      <c r="J428" s="223"/>
      <c r="K428" s="223"/>
      <c r="L428" s="228"/>
      <c r="M428" s="229"/>
      <c r="N428" s="230"/>
      <c r="O428" s="230"/>
      <c r="P428" s="230"/>
      <c r="Q428" s="230"/>
      <c r="R428" s="230"/>
      <c r="S428" s="230"/>
      <c r="T428" s="231"/>
      <c r="AT428" s="232" t="s">
        <v>276</v>
      </c>
      <c r="AU428" s="232" t="s">
        <v>91</v>
      </c>
      <c r="AV428" s="12" t="s">
        <v>91</v>
      </c>
      <c r="AW428" s="12" t="s">
        <v>44</v>
      </c>
      <c r="AX428" s="12" t="s">
        <v>81</v>
      </c>
      <c r="AY428" s="232" t="s">
        <v>169</v>
      </c>
    </row>
    <row r="429" spans="2:51" s="12" customFormat="1" ht="13.5">
      <c r="B429" s="222"/>
      <c r="C429" s="223"/>
      <c r="D429" s="214" t="s">
        <v>276</v>
      </c>
      <c r="E429" s="224" t="s">
        <v>24</v>
      </c>
      <c r="F429" s="225" t="s">
        <v>1130</v>
      </c>
      <c r="G429" s="223"/>
      <c r="H429" s="226">
        <v>1.7</v>
      </c>
      <c r="I429" s="227"/>
      <c r="J429" s="223"/>
      <c r="K429" s="223"/>
      <c r="L429" s="228"/>
      <c r="M429" s="229"/>
      <c r="N429" s="230"/>
      <c r="O429" s="230"/>
      <c r="P429" s="230"/>
      <c r="Q429" s="230"/>
      <c r="R429" s="230"/>
      <c r="S429" s="230"/>
      <c r="T429" s="231"/>
      <c r="AT429" s="232" t="s">
        <v>276</v>
      </c>
      <c r="AU429" s="232" t="s">
        <v>91</v>
      </c>
      <c r="AV429" s="12" t="s">
        <v>91</v>
      </c>
      <c r="AW429" s="12" t="s">
        <v>44</v>
      </c>
      <c r="AX429" s="12" t="s">
        <v>81</v>
      </c>
      <c r="AY429" s="232" t="s">
        <v>169</v>
      </c>
    </row>
    <row r="430" spans="2:51" s="13" customFormat="1" ht="13.5">
      <c r="B430" s="233"/>
      <c r="C430" s="234"/>
      <c r="D430" s="214" t="s">
        <v>276</v>
      </c>
      <c r="E430" s="235" t="s">
        <v>579</v>
      </c>
      <c r="F430" s="236" t="s">
        <v>280</v>
      </c>
      <c r="G430" s="234"/>
      <c r="H430" s="237">
        <v>5.2</v>
      </c>
      <c r="I430" s="238"/>
      <c r="J430" s="234"/>
      <c r="K430" s="234"/>
      <c r="L430" s="239"/>
      <c r="M430" s="240"/>
      <c r="N430" s="241"/>
      <c r="O430" s="241"/>
      <c r="P430" s="241"/>
      <c r="Q430" s="241"/>
      <c r="R430" s="241"/>
      <c r="S430" s="241"/>
      <c r="T430" s="242"/>
      <c r="AT430" s="243" t="s">
        <v>276</v>
      </c>
      <c r="AU430" s="243" t="s">
        <v>91</v>
      </c>
      <c r="AV430" s="13" t="s">
        <v>193</v>
      </c>
      <c r="AW430" s="13" t="s">
        <v>44</v>
      </c>
      <c r="AX430" s="13" t="s">
        <v>25</v>
      </c>
      <c r="AY430" s="243" t="s">
        <v>169</v>
      </c>
    </row>
    <row r="431" spans="2:65" s="1" customFormat="1" ht="25.5" customHeight="1">
      <c r="B431" s="42"/>
      <c r="C431" s="202" t="s">
        <v>1131</v>
      </c>
      <c r="D431" s="202" t="s">
        <v>172</v>
      </c>
      <c r="E431" s="203" t="s">
        <v>1132</v>
      </c>
      <c r="F431" s="204" t="s">
        <v>1133</v>
      </c>
      <c r="G431" s="205" t="s">
        <v>196</v>
      </c>
      <c r="H431" s="206">
        <v>5.2</v>
      </c>
      <c r="I431" s="207"/>
      <c r="J431" s="208">
        <f>ROUND(I431*H431,2)</f>
        <v>0</v>
      </c>
      <c r="K431" s="204" t="s">
        <v>183</v>
      </c>
      <c r="L431" s="62"/>
      <c r="M431" s="209" t="s">
        <v>24</v>
      </c>
      <c r="N431" s="210" t="s">
        <v>52</v>
      </c>
      <c r="O431" s="43"/>
      <c r="P431" s="211">
        <f>O431*H431</f>
        <v>0</v>
      </c>
      <c r="Q431" s="211">
        <v>0.0001</v>
      </c>
      <c r="R431" s="211">
        <f>Q431*H431</f>
        <v>0.0005200000000000001</v>
      </c>
      <c r="S431" s="211">
        <v>0</v>
      </c>
      <c r="T431" s="212">
        <f>S431*H431</f>
        <v>0</v>
      </c>
      <c r="AR431" s="25" t="s">
        <v>354</v>
      </c>
      <c r="AT431" s="25" t="s">
        <v>172</v>
      </c>
      <c r="AU431" s="25" t="s">
        <v>91</v>
      </c>
      <c r="AY431" s="25" t="s">
        <v>169</v>
      </c>
      <c r="BE431" s="213">
        <f>IF(N431="základní",J431,0)</f>
        <v>0</v>
      </c>
      <c r="BF431" s="213">
        <f>IF(N431="snížená",J431,0)</f>
        <v>0</v>
      </c>
      <c r="BG431" s="213">
        <f>IF(N431="zákl. přenesená",J431,0)</f>
        <v>0</v>
      </c>
      <c r="BH431" s="213">
        <f>IF(N431="sníž. přenesená",J431,0)</f>
        <v>0</v>
      </c>
      <c r="BI431" s="213">
        <f>IF(N431="nulová",J431,0)</f>
        <v>0</v>
      </c>
      <c r="BJ431" s="25" t="s">
        <v>25</v>
      </c>
      <c r="BK431" s="213">
        <f>ROUND(I431*H431,2)</f>
        <v>0</v>
      </c>
      <c r="BL431" s="25" t="s">
        <v>354</v>
      </c>
      <c r="BM431" s="25" t="s">
        <v>1134</v>
      </c>
    </row>
    <row r="432" spans="2:51" s="12" customFormat="1" ht="13.5">
      <c r="B432" s="222"/>
      <c r="C432" s="223"/>
      <c r="D432" s="214" t="s">
        <v>276</v>
      </c>
      <c r="E432" s="224" t="s">
        <v>24</v>
      </c>
      <c r="F432" s="225" t="s">
        <v>1128</v>
      </c>
      <c r="G432" s="223"/>
      <c r="H432" s="226">
        <v>1.8</v>
      </c>
      <c r="I432" s="227"/>
      <c r="J432" s="223"/>
      <c r="K432" s="223"/>
      <c r="L432" s="228"/>
      <c r="M432" s="229"/>
      <c r="N432" s="230"/>
      <c r="O432" s="230"/>
      <c r="P432" s="230"/>
      <c r="Q432" s="230"/>
      <c r="R432" s="230"/>
      <c r="S432" s="230"/>
      <c r="T432" s="231"/>
      <c r="AT432" s="232" t="s">
        <v>276</v>
      </c>
      <c r="AU432" s="232" t="s">
        <v>91</v>
      </c>
      <c r="AV432" s="12" t="s">
        <v>91</v>
      </c>
      <c r="AW432" s="12" t="s">
        <v>44</v>
      </c>
      <c r="AX432" s="12" t="s">
        <v>81</v>
      </c>
      <c r="AY432" s="232" t="s">
        <v>169</v>
      </c>
    </row>
    <row r="433" spans="2:51" s="12" customFormat="1" ht="13.5">
      <c r="B433" s="222"/>
      <c r="C433" s="223"/>
      <c r="D433" s="214" t="s">
        <v>276</v>
      </c>
      <c r="E433" s="224" t="s">
        <v>24</v>
      </c>
      <c r="F433" s="225" t="s">
        <v>1129</v>
      </c>
      <c r="G433" s="223"/>
      <c r="H433" s="226">
        <v>1.7</v>
      </c>
      <c r="I433" s="227"/>
      <c r="J433" s="223"/>
      <c r="K433" s="223"/>
      <c r="L433" s="228"/>
      <c r="M433" s="229"/>
      <c r="N433" s="230"/>
      <c r="O433" s="230"/>
      <c r="P433" s="230"/>
      <c r="Q433" s="230"/>
      <c r="R433" s="230"/>
      <c r="S433" s="230"/>
      <c r="T433" s="231"/>
      <c r="AT433" s="232" t="s">
        <v>276</v>
      </c>
      <c r="AU433" s="232" t="s">
        <v>91</v>
      </c>
      <c r="AV433" s="12" t="s">
        <v>91</v>
      </c>
      <c r="AW433" s="12" t="s">
        <v>44</v>
      </c>
      <c r="AX433" s="12" t="s">
        <v>81</v>
      </c>
      <c r="AY433" s="232" t="s">
        <v>169</v>
      </c>
    </row>
    <row r="434" spans="2:51" s="12" customFormat="1" ht="13.5">
      <c r="B434" s="222"/>
      <c r="C434" s="223"/>
      <c r="D434" s="214" t="s">
        <v>276</v>
      </c>
      <c r="E434" s="224" t="s">
        <v>24</v>
      </c>
      <c r="F434" s="225" t="s">
        <v>1130</v>
      </c>
      <c r="G434" s="223"/>
      <c r="H434" s="226">
        <v>1.7</v>
      </c>
      <c r="I434" s="227"/>
      <c r="J434" s="223"/>
      <c r="K434" s="223"/>
      <c r="L434" s="228"/>
      <c r="M434" s="229"/>
      <c r="N434" s="230"/>
      <c r="O434" s="230"/>
      <c r="P434" s="230"/>
      <c r="Q434" s="230"/>
      <c r="R434" s="230"/>
      <c r="S434" s="230"/>
      <c r="T434" s="231"/>
      <c r="AT434" s="232" t="s">
        <v>276</v>
      </c>
      <c r="AU434" s="232" t="s">
        <v>91</v>
      </c>
      <c r="AV434" s="12" t="s">
        <v>91</v>
      </c>
      <c r="AW434" s="12" t="s">
        <v>44</v>
      </c>
      <c r="AX434" s="12" t="s">
        <v>81</v>
      </c>
      <c r="AY434" s="232" t="s">
        <v>169</v>
      </c>
    </row>
    <row r="435" spans="2:51" s="13" customFormat="1" ht="13.5">
      <c r="B435" s="233"/>
      <c r="C435" s="234"/>
      <c r="D435" s="214" t="s">
        <v>276</v>
      </c>
      <c r="E435" s="235" t="s">
        <v>24</v>
      </c>
      <c r="F435" s="236" t="s">
        <v>280</v>
      </c>
      <c r="G435" s="234"/>
      <c r="H435" s="237">
        <v>5.2</v>
      </c>
      <c r="I435" s="238"/>
      <c r="J435" s="234"/>
      <c r="K435" s="234"/>
      <c r="L435" s="239"/>
      <c r="M435" s="240"/>
      <c r="N435" s="241"/>
      <c r="O435" s="241"/>
      <c r="P435" s="241"/>
      <c r="Q435" s="241"/>
      <c r="R435" s="241"/>
      <c r="S435" s="241"/>
      <c r="T435" s="242"/>
      <c r="AT435" s="243" t="s">
        <v>276</v>
      </c>
      <c r="AU435" s="243" t="s">
        <v>91</v>
      </c>
      <c r="AV435" s="13" t="s">
        <v>193</v>
      </c>
      <c r="AW435" s="13" t="s">
        <v>44</v>
      </c>
      <c r="AX435" s="13" t="s">
        <v>25</v>
      </c>
      <c r="AY435" s="243" t="s">
        <v>169</v>
      </c>
    </row>
    <row r="436" spans="2:65" s="1" customFormat="1" ht="25.5" customHeight="1">
      <c r="B436" s="42"/>
      <c r="C436" s="202" t="s">
        <v>1135</v>
      </c>
      <c r="D436" s="202" t="s">
        <v>172</v>
      </c>
      <c r="E436" s="203" t="s">
        <v>1136</v>
      </c>
      <c r="F436" s="204" t="s">
        <v>1137</v>
      </c>
      <c r="G436" s="205" t="s">
        <v>196</v>
      </c>
      <c r="H436" s="206">
        <v>5.2</v>
      </c>
      <c r="I436" s="207"/>
      <c r="J436" s="208">
        <f>ROUND(I436*H436,2)</f>
        <v>0</v>
      </c>
      <c r="K436" s="204" t="s">
        <v>183</v>
      </c>
      <c r="L436" s="62"/>
      <c r="M436" s="209" t="s">
        <v>24</v>
      </c>
      <c r="N436" s="210" t="s">
        <v>52</v>
      </c>
      <c r="O436" s="43"/>
      <c r="P436" s="211">
        <f>O436*H436</f>
        <v>0</v>
      </c>
      <c r="Q436" s="211">
        <v>0</v>
      </c>
      <c r="R436" s="211">
        <f>Q436*H436</f>
        <v>0</v>
      </c>
      <c r="S436" s="211">
        <v>0</v>
      </c>
      <c r="T436" s="212">
        <f>S436*H436</f>
        <v>0</v>
      </c>
      <c r="AR436" s="25" t="s">
        <v>354</v>
      </c>
      <c r="AT436" s="25" t="s">
        <v>172</v>
      </c>
      <c r="AU436" s="25" t="s">
        <v>91</v>
      </c>
      <c r="AY436" s="25" t="s">
        <v>169</v>
      </c>
      <c r="BE436" s="213">
        <f>IF(N436="základní",J436,0)</f>
        <v>0</v>
      </c>
      <c r="BF436" s="213">
        <f>IF(N436="snížená",J436,0)</f>
        <v>0</v>
      </c>
      <c r="BG436" s="213">
        <f>IF(N436="zákl. přenesená",J436,0)</f>
        <v>0</v>
      </c>
      <c r="BH436" s="213">
        <f>IF(N436="sníž. přenesená",J436,0)</f>
        <v>0</v>
      </c>
      <c r="BI436" s="213">
        <f>IF(N436="nulová",J436,0)</f>
        <v>0</v>
      </c>
      <c r="BJ436" s="25" t="s">
        <v>25</v>
      </c>
      <c r="BK436" s="213">
        <f>ROUND(I436*H436,2)</f>
        <v>0</v>
      </c>
      <c r="BL436" s="25" t="s">
        <v>354</v>
      </c>
      <c r="BM436" s="25" t="s">
        <v>1138</v>
      </c>
    </row>
    <row r="437" spans="2:65" s="1" customFormat="1" ht="16.5" customHeight="1">
      <c r="B437" s="42"/>
      <c r="C437" s="245" t="s">
        <v>1139</v>
      </c>
      <c r="D437" s="245" t="s">
        <v>620</v>
      </c>
      <c r="E437" s="246" t="s">
        <v>1140</v>
      </c>
      <c r="F437" s="247" t="s">
        <v>1141</v>
      </c>
      <c r="G437" s="248" t="s">
        <v>196</v>
      </c>
      <c r="H437" s="249">
        <v>5.72</v>
      </c>
      <c r="I437" s="250"/>
      <c r="J437" s="251">
        <f>ROUND(I437*H437,2)</f>
        <v>0</v>
      </c>
      <c r="K437" s="247" t="s">
        <v>183</v>
      </c>
      <c r="L437" s="252"/>
      <c r="M437" s="253" t="s">
        <v>24</v>
      </c>
      <c r="N437" s="254" t="s">
        <v>52</v>
      </c>
      <c r="O437" s="43"/>
      <c r="P437" s="211">
        <f>O437*H437</f>
        <v>0</v>
      </c>
      <c r="Q437" s="211">
        <v>0.00017</v>
      </c>
      <c r="R437" s="211">
        <f>Q437*H437</f>
        <v>0.0009724</v>
      </c>
      <c r="S437" s="211">
        <v>0</v>
      </c>
      <c r="T437" s="212">
        <f>S437*H437</f>
        <v>0</v>
      </c>
      <c r="AR437" s="25" t="s">
        <v>437</v>
      </c>
      <c r="AT437" s="25" t="s">
        <v>620</v>
      </c>
      <c r="AU437" s="25" t="s">
        <v>91</v>
      </c>
      <c r="AY437" s="25" t="s">
        <v>169</v>
      </c>
      <c r="BE437" s="213">
        <f>IF(N437="základní",J437,0)</f>
        <v>0</v>
      </c>
      <c r="BF437" s="213">
        <f>IF(N437="snížená",J437,0)</f>
        <v>0</v>
      </c>
      <c r="BG437" s="213">
        <f>IF(N437="zákl. přenesená",J437,0)</f>
        <v>0</v>
      </c>
      <c r="BH437" s="213">
        <f>IF(N437="sníž. přenesená",J437,0)</f>
        <v>0</v>
      </c>
      <c r="BI437" s="213">
        <f>IF(N437="nulová",J437,0)</f>
        <v>0</v>
      </c>
      <c r="BJ437" s="25" t="s">
        <v>25</v>
      </c>
      <c r="BK437" s="213">
        <f>ROUND(I437*H437,2)</f>
        <v>0</v>
      </c>
      <c r="BL437" s="25" t="s">
        <v>354</v>
      </c>
      <c r="BM437" s="25" t="s">
        <v>1142</v>
      </c>
    </row>
    <row r="438" spans="2:51" s="12" customFormat="1" ht="13.5">
      <c r="B438" s="222"/>
      <c r="C438" s="223"/>
      <c r="D438" s="214" t="s">
        <v>276</v>
      </c>
      <c r="E438" s="223"/>
      <c r="F438" s="225" t="s">
        <v>1143</v>
      </c>
      <c r="G438" s="223"/>
      <c r="H438" s="226">
        <v>5.72</v>
      </c>
      <c r="I438" s="227"/>
      <c r="J438" s="223"/>
      <c r="K438" s="223"/>
      <c r="L438" s="228"/>
      <c r="M438" s="229"/>
      <c r="N438" s="230"/>
      <c r="O438" s="230"/>
      <c r="P438" s="230"/>
      <c r="Q438" s="230"/>
      <c r="R438" s="230"/>
      <c r="S438" s="230"/>
      <c r="T438" s="231"/>
      <c r="AT438" s="232" t="s">
        <v>276</v>
      </c>
      <c r="AU438" s="232" t="s">
        <v>91</v>
      </c>
      <c r="AV438" s="12" t="s">
        <v>91</v>
      </c>
      <c r="AW438" s="12" t="s">
        <v>6</v>
      </c>
      <c r="AX438" s="12" t="s">
        <v>25</v>
      </c>
      <c r="AY438" s="232" t="s">
        <v>169</v>
      </c>
    </row>
    <row r="439" spans="2:65" s="1" customFormat="1" ht="25.5" customHeight="1">
      <c r="B439" s="42"/>
      <c r="C439" s="202" t="s">
        <v>1144</v>
      </c>
      <c r="D439" s="202" t="s">
        <v>172</v>
      </c>
      <c r="E439" s="203" t="s">
        <v>1145</v>
      </c>
      <c r="F439" s="204" t="s">
        <v>1146</v>
      </c>
      <c r="G439" s="205" t="s">
        <v>196</v>
      </c>
      <c r="H439" s="206">
        <v>5.2</v>
      </c>
      <c r="I439" s="207"/>
      <c r="J439" s="208">
        <f>ROUND(I439*H439,2)</f>
        <v>0</v>
      </c>
      <c r="K439" s="204" t="s">
        <v>183</v>
      </c>
      <c r="L439" s="62"/>
      <c r="M439" s="209" t="s">
        <v>24</v>
      </c>
      <c r="N439" s="210" t="s">
        <v>52</v>
      </c>
      <c r="O439" s="43"/>
      <c r="P439" s="211">
        <f>O439*H439</f>
        <v>0</v>
      </c>
      <c r="Q439" s="211">
        <v>0</v>
      </c>
      <c r="R439" s="211">
        <f>Q439*H439</f>
        <v>0</v>
      </c>
      <c r="S439" s="211">
        <v>0</v>
      </c>
      <c r="T439" s="212">
        <f>S439*H439</f>
        <v>0</v>
      </c>
      <c r="AR439" s="25" t="s">
        <v>354</v>
      </c>
      <c r="AT439" s="25" t="s">
        <v>172</v>
      </c>
      <c r="AU439" s="25" t="s">
        <v>91</v>
      </c>
      <c r="AY439" s="25" t="s">
        <v>169</v>
      </c>
      <c r="BE439" s="213">
        <f>IF(N439="základní",J439,0)</f>
        <v>0</v>
      </c>
      <c r="BF439" s="213">
        <f>IF(N439="snížená",J439,0)</f>
        <v>0</v>
      </c>
      <c r="BG439" s="213">
        <f>IF(N439="zákl. přenesená",J439,0)</f>
        <v>0</v>
      </c>
      <c r="BH439" s="213">
        <f>IF(N439="sníž. přenesená",J439,0)</f>
        <v>0</v>
      </c>
      <c r="BI439" s="213">
        <f>IF(N439="nulová",J439,0)</f>
        <v>0</v>
      </c>
      <c r="BJ439" s="25" t="s">
        <v>25</v>
      </c>
      <c r="BK439" s="213">
        <f>ROUND(I439*H439,2)</f>
        <v>0</v>
      </c>
      <c r="BL439" s="25" t="s">
        <v>354</v>
      </c>
      <c r="BM439" s="25" t="s">
        <v>1147</v>
      </c>
    </row>
    <row r="440" spans="2:51" s="12" customFormat="1" ht="13.5">
      <c r="B440" s="222"/>
      <c r="C440" s="223"/>
      <c r="D440" s="214" t="s">
        <v>276</v>
      </c>
      <c r="E440" s="224" t="s">
        <v>24</v>
      </c>
      <c r="F440" s="225" t="s">
        <v>1128</v>
      </c>
      <c r="G440" s="223"/>
      <c r="H440" s="226">
        <v>1.8</v>
      </c>
      <c r="I440" s="227"/>
      <c r="J440" s="223"/>
      <c r="K440" s="223"/>
      <c r="L440" s="228"/>
      <c r="M440" s="229"/>
      <c r="N440" s="230"/>
      <c r="O440" s="230"/>
      <c r="P440" s="230"/>
      <c r="Q440" s="230"/>
      <c r="R440" s="230"/>
      <c r="S440" s="230"/>
      <c r="T440" s="231"/>
      <c r="AT440" s="232" t="s">
        <v>276</v>
      </c>
      <c r="AU440" s="232" t="s">
        <v>91</v>
      </c>
      <c r="AV440" s="12" t="s">
        <v>91</v>
      </c>
      <c r="AW440" s="12" t="s">
        <v>44</v>
      </c>
      <c r="AX440" s="12" t="s">
        <v>81</v>
      </c>
      <c r="AY440" s="232" t="s">
        <v>169</v>
      </c>
    </row>
    <row r="441" spans="2:51" s="12" customFormat="1" ht="13.5">
      <c r="B441" s="222"/>
      <c r="C441" s="223"/>
      <c r="D441" s="214" t="s">
        <v>276</v>
      </c>
      <c r="E441" s="224" t="s">
        <v>24</v>
      </c>
      <c r="F441" s="225" t="s">
        <v>1129</v>
      </c>
      <c r="G441" s="223"/>
      <c r="H441" s="226">
        <v>1.7</v>
      </c>
      <c r="I441" s="227"/>
      <c r="J441" s="223"/>
      <c r="K441" s="223"/>
      <c r="L441" s="228"/>
      <c r="M441" s="229"/>
      <c r="N441" s="230"/>
      <c r="O441" s="230"/>
      <c r="P441" s="230"/>
      <c r="Q441" s="230"/>
      <c r="R441" s="230"/>
      <c r="S441" s="230"/>
      <c r="T441" s="231"/>
      <c r="AT441" s="232" t="s">
        <v>276</v>
      </c>
      <c r="AU441" s="232" t="s">
        <v>91</v>
      </c>
      <c r="AV441" s="12" t="s">
        <v>91</v>
      </c>
      <c r="AW441" s="12" t="s">
        <v>44</v>
      </c>
      <c r="AX441" s="12" t="s">
        <v>81</v>
      </c>
      <c r="AY441" s="232" t="s">
        <v>169</v>
      </c>
    </row>
    <row r="442" spans="2:51" s="12" customFormat="1" ht="13.5">
      <c r="B442" s="222"/>
      <c r="C442" s="223"/>
      <c r="D442" s="214" t="s">
        <v>276</v>
      </c>
      <c r="E442" s="224" t="s">
        <v>24</v>
      </c>
      <c r="F442" s="225" t="s">
        <v>1130</v>
      </c>
      <c r="G442" s="223"/>
      <c r="H442" s="226">
        <v>1.7</v>
      </c>
      <c r="I442" s="227"/>
      <c r="J442" s="223"/>
      <c r="K442" s="223"/>
      <c r="L442" s="228"/>
      <c r="M442" s="229"/>
      <c r="N442" s="230"/>
      <c r="O442" s="230"/>
      <c r="P442" s="230"/>
      <c r="Q442" s="230"/>
      <c r="R442" s="230"/>
      <c r="S442" s="230"/>
      <c r="T442" s="231"/>
      <c r="AT442" s="232" t="s">
        <v>276</v>
      </c>
      <c r="AU442" s="232" t="s">
        <v>91</v>
      </c>
      <c r="AV442" s="12" t="s">
        <v>91</v>
      </c>
      <c r="AW442" s="12" t="s">
        <v>44</v>
      </c>
      <c r="AX442" s="12" t="s">
        <v>81</v>
      </c>
      <c r="AY442" s="232" t="s">
        <v>169</v>
      </c>
    </row>
    <row r="443" spans="2:51" s="13" customFormat="1" ht="13.5">
      <c r="B443" s="233"/>
      <c r="C443" s="234"/>
      <c r="D443" s="214" t="s">
        <v>276</v>
      </c>
      <c r="E443" s="235" t="s">
        <v>24</v>
      </c>
      <c r="F443" s="236" t="s">
        <v>280</v>
      </c>
      <c r="G443" s="234"/>
      <c r="H443" s="237">
        <v>5.2</v>
      </c>
      <c r="I443" s="238"/>
      <c r="J443" s="234"/>
      <c r="K443" s="234"/>
      <c r="L443" s="239"/>
      <c r="M443" s="240"/>
      <c r="N443" s="241"/>
      <c r="O443" s="241"/>
      <c r="P443" s="241"/>
      <c r="Q443" s="241"/>
      <c r="R443" s="241"/>
      <c r="S443" s="241"/>
      <c r="T443" s="242"/>
      <c r="AT443" s="243" t="s">
        <v>276</v>
      </c>
      <c r="AU443" s="243" t="s">
        <v>91</v>
      </c>
      <c r="AV443" s="13" t="s">
        <v>193</v>
      </c>
      <c r="AW443" s="13" t="s">
        <v>44</v>
      </c>
      <c r="AX443" s="13" t="s">
        <v>25</v>
      </c>
      <c r="AY443" s="243" t="s">
        <v>169</v>
      </c>
    </row>
    <row r="444" spans="2:65" s="1" customFormat="1" ht="25.5" customHeight="1">
      <c r="B444" s="42"/>
      <c r="C444" s="245" t="s">
        <v>1148</v>
      </c>
      <c r="D444" s="245" t="s">
        <v>620</v>
      </c>
      <c r="E444" s="246" t="s">
        <v>1149</v>
      </c>
      <c r="F444" s="247" t="s">
        <v>1150</v>
      </c>
      <c r="G444" s="248" t="s">
        <v>196</v>
      </c>
      <c r="H444" s="249">
        <v>5.46</v>
      </c>
      <c r="I444" s="250"/>
      <c r="J444" s="251">
        <f>ROUND(I444*H444,2)</f>
        <v>0</v>
      </c>
      <c r="K444" s="247" t="s">
        <v>183</v>
      </c>
      <c r="L444" s="252"/>
      <c r="M444" s="253" t="s">
        <v>24</v>
      </c>
      <c r="N444" s="254" t="s">
        <v>52</v>
      </c>
      <c r="O444" s="43"/>
      <c r="P444" s="211">
        <f>O444*H444</f>
        <v>0</v>
      </c>
      <c r="Q444" s="211">
        <v>0.0028</v>
      </c>
      <c r="R444" s="211">
        <f>Q444*H444</f>
        <v>0.015288</v>
      </c>
      <c r="S444" s="211">
        <v>0</v>
      </c>
      <c r="T444" s="212">
        <f>S444*H444</f>
        <v>0</v>
      </c>
      <c r="AR444" s="25" t="s">
        <v>437</v>
      </c>
      <c r="AT444" s="25" t="s">
        <v>620</v>
      </c>
      <c r="AU444" s="25" t="s">
        <v>91</v>
      </c>
      <c r="AY444" s="25" t="s">
        <v>169</v>
      </c>
      <c r="BE444" s="213">
        <f>IF(N444="základní",J444,0)</f>
        <v>0</v>
      </c>
      <c r="BF444" s="213">
        <f>IF(N444="snížená",J444,0)</f>
        <v>0</v>
      </c>
      <c r="BG444" s="213">
        <f>IF(N444="zákl. přenesená",J444,0)</f>
        <v>0</v>
      </c>
      <c r="BH444" s="213">
        <f>IF(N444="sníž. přenesená",J444,0)</f>
        <v>0</v>
      </c>
      <c r="BI444" s="213">
        <f>IF(N444="nulová",J444,0)</f>
        <v>0</v>
      </c>
      <c r="BJ444" s="25" t="s">
        <v>25</v>
      </c>
      <c r="BK444" s="213">
        <f>ROUND(I444*H444,2)</f>
        <v>0</v>
      </c>
      <c r="BL444" s="25" t="s">
        <v>354</v>
      </c>
      <c r="BM444" s="25" t="s">
        <v>1151</v>
      </c>
    </row>
    <row r="445" spans="2:51" s="12" customFormat="1" ht="13.5">
      <c r="B445" s="222"/>
      <c r="C445" s="223"/>
      <c r="D445" s="214" t="s">
        <v>276</v>
      </c>
      <c r="E445" s="223"/>
      <c r="F445" s="225" t="s">
        <v>1152</v>
      </c>
      <c r="G445" s="223"/>
      <c r="H445" s="226">
        <v>5.46</v>
      </c>
      <c r="I445" s="227"/>
      <c r="J445" s="223"/>
      <c r="K445" s="223"/>
      <c r="L445" s="228"/>
      <c r="M445" s="229"/>
      <c r="N445" s="230"/>
      <c r="O445" s="230"/>
      <c r="P445" s="230"/>
      <c r="Q445" s="230"/>
      <c r="R445" s="230"/>
      <c r="S445" s="230"/>
      <c r="T445" s="231"/>
      <c r="AT445" s="232" t="s">
        <v>276</v>
      </c>
      <c r="AU445" s="232" t="s">
        <v>91</v>
      </c>
      <c r="AV445" s="12" t="s">
        <v>91</v>
      </c>
      <c r="AW445" s="12" t="s">
        <v>6</v>
      </c>
      <c r="AX445" s="12" t="s">
        <v>25</v>
      </c>
      <c r="AY445" s="232" t="s">
        <v>169</v>
      </c>
    </row>
    <row r="446" spans="2:65" s="1" customFormat="1" ht="25.5" customHeight="1">
      <c r="B446" s="42"/>
      <c r="C446" s="202" t="s">
        <v>1153</v>
      </c>
      <c r="D446" s="202" t="s">
        <v>172</v>
      </c>
      <c r="E446" s="203" t="s">
        <v>1154</v>
      </c>
      <c r="F446" s="204" t="s">
        <v>1155</v>
      </c>
      <c r="G446" s="205" t="s">
        <v>196</v>
      </c>
      <c r="H446" s="206">
        <v>5.2</v>
      </c>
      <c r="I446" s="207"/>
      <c r="J446" s="208">
        <f>ROUND(I446*H446,2)</f>
        <v>0</v>
      </c>
      <c r="K446" s="204" t="s">
        <v>183</v>
      </c>
      <c r="L446" s="62"/>
      <c r="M446" s="209" t="s">
        <v>24</v>
      </c>
      <c r="N446" s="210" t="s">
        <v>52</v>
      </c>
      <c r="O446" s="43"/>
      <c r="P446" s="211">
        <f>O446*H446</f>
        <v>0</v>
      </c>
      <c r="Q446" s="211">
        <v>0</v>
      </c>
      <c r="R446" s="211">
        <f>Q446*H446</f>
        <v>0</v>
      </c>
      <c r="S446" s="211">
        <v>0</v>
      </c>
      <c r="T446" s="212">
        <f>S446*H446</f>
        <v>0</v>
      </c>
      <c r="AR446" s="25" t="s">
        <v>354</v>
      </c>
      <c r="AT446" s="25" t="s">
        <v>172</v>
      </c>
      <c r="AU446" s="25" t="s">
        <v>91</v>
      </c>
      <c r="AY446" s="25" t="s">
        <v>169</v>
      </c>
      <c r="BE446" s="213">
        <f>IF(N446="základní",J446,0)</f>
        <v>0</v>
      </c>
      <c r="BF446" s="213">
        <f>IF(N446="snížená",J446,0)</f>
        <v>0</v>
      </c>
      <c r="BG446" s="213">
        <f>IF(N446="zákl. přenesená",J446,0)</f>
        <v>0</v>
      </c>
      <c r="BH446" s="213">
        <f>IF(N446="sníž. přenesená",J446,0)</f>
        <v>0</v>
      </c>
      <c r="BI446" s="213">
        <f>IF(N446="nulová",J446,0)</f>
        <v>0</v>
      </c>
      <c r="BJ446" s="25" t="s">
        <v>25</v>
      </c>
      <c r="BK446" s="213">
        <f>ROUND(I446*H446,2)</f>
        <v>0</v>
      </c>
      <c r="BL446" s="25" t="s">
        <v>354</v>
      </c>
      <c r="BM446" s="25" t="s">
        <v>1156</v>
      </c>
    </row>
    <row r="447" spans="2:65" s="1" customFormat="1" ht="51" customHeight="1">
      <c r="B447" s="42"/>
      <c r="C447" s="202" t="s">
        <v>1157</v>
      </c>
      <c r="D447" s="202" t="s">
        <v>172</v>
      </c>
      <c r="E447" s="203" t="s">
        <v>1158</v>
      </c>
      <c r="F447" s="204" t="s">
        <v>1159</v>
      </c>
      <c r="G447" s="205" t="s">
        <v>357</v>
      </c>
      <c r="H447" s="206">
        <v>0.082</v>
      </c>
      <c r="I447" s="207"/>
      <c r="J447" s="208">
        <f>ROUND(I447*H447,2)</f>
        <v>0</v>
      </c>
      <c r="K447" s="204" t="s">
        <v>183</v>
      </c>
      <c r="L447" s="62"/>
      <c r="M447" s="209" t="s">
        <v>24</v>
      </c>
      <c r="N447" s="210" t="s">
        <v>52</v>
      </c>
      <c r="O447" s="43"/>
      <c r="P447" s="211">
        <f>O447*H447</f>
        <v>0</v>
      </c>
      <c r="Q447" s="211">
        <v>0</v>
      </c>
      <c r="R447" s="211">
        <f>Q447*H447</f>
        <v>0</v>
      </c>
      <c r="S447" s="211">
        <v>0</v>
      </c>
      <c r="T447" s="212">
        <f>S447*H447</f>
        <v>0</v>
      </c>
      <c r="AR447" s="25" t="s">
        <v>354</v>
      </c>
      <c r="AT447" s="25" t="s">
        <v>172</v>
      </c>
      <c r="AU447" s="25" t="s">
        <v>91</v>
      </c>
      <c r="AY447" s="25" t="s">
        <v>169</v>
      </c>
      <c r="BE447" s="213">
        <f>IF(N447="základní",J447,0)</f>
        <v>0</v>
      </c>
      <c r="BF447" s="213">
        <f>IF(N447="snížená",J447,0)</f>
        <v>0</v>
      </c>
      <c r="BG447" s="213">
        <f>IF(N447="zákl. přenesená",J447,0)</f>
        <v>0</v>
      </c>
      <c r="BH447" s="213">
        <f>IF(N447="sníž. přenesená",J447,0)</f>
        <v>0</v>
      </c>
      <c r="BI447" s="213">
        <f>IF(N447="nulová",J447,0)</f>
        <v>0</v>
      </c>
      <c r="BJ447" s="25" t="s">
        <v>25</v>
      </c>
      <c r="BK447" s="213">
        <f>ROUND(I447*H447,2)</f>
        <v>0</v>
      </c>
      <c r="BL447" s="25" t="s">
        <v>354</v>
      </c>
      <c r="BM447" s="25" t="s">
        <v>1160</v>
      </c>
    </row>
    <row r="448" spans="2:65" s="1" customFormat="1" ht="38.25" customHeight="1">
      <c r="B448" s="42"/>
      <c r="C448" s="202" t="s">
        <v>1161</v>
      </c>
      <c r="D448" s="202" t="s">
        <v>172</v>
      </c>
      <c r="E448" s="203" t="s">
        <v>1162</v>
      </c>
      <c r="F448" s="204" t="s">
        <v>1163</v>
      </c>
      <c r="G448" s="205" t="s">
        <v>357</v>
      </c>
      <c r="H448" s="206">
        <v>0.082</v>
      </c>
      <c r="I448" s="207"/>
      <c r="J448" s="208">
        <f>ROUND(I448*H448,2)</f>
        <v>0</v>
      </c>
      <c r="K448" s="204" t="s">
        <v>183</v>
      </c>
      <c r="L448" s="62"/>
      <c r="M448" s="209" t="s">
        <v>24</v>
      </c>
      <c r="N448" s="210" t="s">
        <v>52</v>
      </c>
      <c r="O448" s="43"/>
      <c r="P448" s="211">
        <f>O448*H448</f>
        <v>0</v>
      </c>
      <c r="Q448" s="211">
        <v>0</v>
      </c>
      <c r="R448" s="211">
        <f>Q448*H448</f>
        <v>0</v>
      </c>
      <c r="S448" s="211">
        <v>0</v>
      </c>
      <c r="T448" s="212">
        <f>S448*H448</f>
        <v>0</v>
      </c>
      <c r="AR448" s="25" t="s">
        <v>354</v>
      </c>
      <c r="AT448" s="25" t="s">
        <v>172</v>
      </c>
      <c r="AU448" s="25" t="s">
        <v>91</v>
      </c>
      <c r="AY448" s="25" t="s">
        <v>169</v>
      </c>
      <c r="BE448" s="213">
        <f>IF(N448="základní",J448,0)</f>
        <v>0</v>
      </c>
      <c r="BF448" s="213">
        <f>IF(N448="snížená",J448,0)</f>
        <v>0</v>
      </c>
      <c r="BG448" s="213">
        <f>IF(N448="zákl. přenesená",J448,0)</f>
        <v>0</v>
      </c>
      <c r="BH448" s="213">
        <f>IF(N448="sníž. přenesená",J448,0)</f>
        <v>0</v>
      </c>
      <c r="BI448" s="213">
        <f>IF(N448="nulová",J448,0)</f>
        <v>0</v>
      </c>
      <c r="BJ448" s="25" t="s">
        <v>25</v>
      </c>
      <c r="BK448" s="213">
        <f>ROUND(I448*H448,2)</f>
        <v>0</v>
      </c>
      <c r="BL448" s="25" t="s">
        <v>354</v>
      </c>
      <c r="BM448" s="25" t="s">
        <v>1164</v>
      </c>
    </row>
    <row r="449" spans="2:65" s="1" customFormat="1" ht="38.25" customHeight="1">
      <c r="B449" s="42"/>
      <c r="C449" s="202" t="s">
        <v>1165</v>
      </c>
      <c r="D449" s="202" t="s">
        <v>172</v>
      </c>
      <c r="E449" s="203" t="s">
        <v>1166</v>
      </c>
      <c r="F449" s="204" t="s">
        <v>1167</v>
      </c>
      <c r="G449" s="205" t="s">
        <v>357</v>
      </c>
      <c r="H449" s="206">
        <v>0.082</v>
      </c>
      <c r="I449" s="207"/>
      <c r="J449" s="208">
        <f>ROUND(I449*H449,2)</f>
        <v>0</v>
      </c>
      <c r="K449" s="204" t="s">
        <v>183</v>
      </c>
      <c r="L449" s="62"/>
      <c r="M449" s="209" t="s">
        <v>24</v>
      </c>
      <c r="N449" s="210" t="s">
        <v>52</v>
      </c>
      <c r="O449" s="43"/>
      <c r="P449" s="211">
        <f>O449*H449</f>
        <v>0</v>
      </c>
      <c r="Q449" s="211">
        <v>0</v>
      </c>
      <c r="R449" s="211">
        <f>Q449*H449</f>
        <v>0</v>
      </c>
      <c r="S449" s="211">
        <v>0</v>
      </c>
      <c r="T449" s="212">
        <f>S449*H449</f>
        <v>0</v>
      </c>
      <c r="AR449" s="25" t="s">
        <v>354</v>
      </c>
      <c r="AT449" s="25" t="s">
        <v>172</v>
      </c>
      <c r="AU449" s="25" t="s">
        <v>91</v>
      </c>
      <c r="AY449" s="25" t="s">
        <v>169</v>
      </c>
      <c r="BE449" s="213">
        <f>IF(N449="základní",J449,0)</f>
        <v>0</v>
      </c>
      <c r="BF449" s="213">
        <f>IF(N449="snížená",J449,0)</f>
        <v>0</v>
      </c>
      <c r="BG449" s="213">
        <f>IF(N449="zákl. přenesená",J449,0)</f>
        <v>0</v>
      </c>
      <c r="BH449" s="213">
        <f>IF(N449="sníž. přenesená",J449,0)</f>
        <v>0</v>
      </c>
      <c r="BI449" s="213">
        <f>IF(N449="nulová",J449,0)</f>
        <v>0</v>
      </c>
      <c r="BJ449" s="25" t="s">
        <v>25</v>
      </c>
      <c r="BK449" s="213">
        <f>ROUND(I449*H449,2)</f>
        <v>0</v>
      </c>
      <c r="BL449" s="25" t="s">
        <v>354</v>
      </c>
      <c r="BM449" s="25" t="s">
        <v>1168</v>
      </c>
    </row>
    <row r="450" spans="2:63" s="11" customFormat="1" ht="29.85" customHeight="1">
      <c r="B450" s="186"/>
      <c r="C450" s="187"/>
      <c r="D450" s="188" t="s">
        <v>80</v>
      </c>
      <c r="E450" s="200" t="s">
        <v>485</v>
      </c>
      <c r="F450" s="200" t="s">
        <v>486</v>
      </c>
      <c r="G450" s="187"/>
      <c r="H450" s="187"/>
      <c r="I450" s="190"/>
      <c r="J450" s="201">
        <f>BK450</f>
        <v>0</v>
      </c>
      <c r="K450" s="187"/>
      <c r="L450" s="192"/>
      <c r="M450" s="193"/>
      <c r="N450" s="194"/>
      <c r="O450" s="194"/>
      <c r="P450" s="195">
        <f>SUM(P451:P493)</f>
        <v>0</v>
      </c>
      <c r="Q450" s="194"/>
      <c r="R450" s="195">
        <f>SUM(R451:R493)</f>
        <v>0.38452</v>
      </c>
      <c r="S450" s="194"/>
      <c r="T450" s="196">
        <f>SUM(T451:T493)</f>
        <v>0</v>
      </c>
      <c r="AR450" s="197" t="s">
        <v>91</v>
      </c>
      <c r="AT450" s="198" t="s">
        <v>80</v>
      </c>
      <c r="AU450" s="198" t="s">
        <v>25</v>
      </c>
      <c r="AY450" s="197" t="s">
        <v>169</v>
      </c>
      <c r="BK450" s="199">
        <f>SUM(BK451:BK493)</f>
        <v>0</v>
      </c>
    </row>
    <row r="451" spans="2:65" s="1" customFormat="1" ht="25.5" customHeight="1">
      <c r="B451" s="42"/>
      <c r="C451" s="202" t="s">
        <v>1169</v>
      </c>
      <c r="D451" s="202" t="s">
        <v>172</v>
      </c>
      <c r="E451" s="203" t="s">
        <v>1170</v>
      </c>
      <c r="F451" s="204" t="s">
        <v>1171</v>
      </c>
      <c r="G451" s="205" t="s">
        <v>419</v>
      </c>
      <c r="H451" s="206">
        <v>10</v>
      </c>
      <c r="I451" s="207"/>
      <c r="J451" s="208">
        <f>ROUND(I451*H451,2)</f>
        <v>0</v>
      </c>
      <c r="K451" s="204" t="s">
        <v>183</v>
      </c>
      <c r="L451" s="62"/>
      <c r="M451" s="209" t="s">
        <v>24</v>
      </c>
      <c r="N451" s="210" t="s">
        <v>52</v>
      </c>
      <c r="O451" s="43"/>
      <c r="P451" s="211">
        <f>O451*H451</f>
        <v>0</v>
      </c>
      <c r="Q451" s="211">
        <v>0.00025</v>
      </c>
      <c r="R451" s="211">
        <f>Q451*H451</f>
        <v>0.0025</v>
      </c>
      <c r="S451" s="211">
        <v>0</v>
      </c>
      <c r="T451" s="212">
        <f>S451*H451</f>
        <v>0</v>
      </c>
      <c r="AR451" s="25" t="s">
        <v>354</v>
      </c>
      <c r="AT451" s="25" t="s">
        <v>172</v>
      </c>
      <c r="AU451" s="25" t="s">
        <v>91</v>
      </c>
      <c r="AY451" s="25" t="s">
        <v>169</v>
      </c>
      <c r="BE451" s="213">
        <f>IF(N451="základní",J451,0)</f>
        <v>0</v>
      </c>
      <c r="BF451" s="213">
        <f>IF(N451="snížená",J451,0)</f>
        <v>0</v>
      </c>
      <c r="BG451" s="213">
        <f>IF(N451="zákl. přenesená",J451,0)</f>
        <v>0</v>
      </c>
      <c r="BH451" s="213">
        <f>IF(N451="sníž. přenesená",J451,0)</f>
        <v>0</v>
      </c>
      <c r="BI451" s="213">
        <f>IF(N451="nulová",J451,0)</f>
        <v>0</v>
      </c>
      <c r="BJ451" s="25" t="s">
        <v>25</v>
      </c>
      <c r="BK451" s="213">
        <f>ROUND(I451*H451,2)</f>
        <v>0</v>
      </c>
      <c r="BL451" s="25" t="s">
        <v>354</v>
      </c>
      <c r="BM451" s="25" t="s">
        <v>1172</v>
      </c>
    </row>
    <row r="452" spans="2:51" s="12" customFormat="1" ht="13.5">
      <c r="B452" s="222"/>
      <c r="C452" s="223"/>
      <c r="D452" s="214" t="s">
        <v>276</v>
      </c>
      <c r="E452" s="224" t="s">
        <v>24</v>
      </c>
      <c r="F452" s="225" t="s">
        <v>1173</v>
      </c>
      <c r="G452" s="223"/>
      <c r="H452" s="226">
        <v>10</v>
      </c>
      <c r="I452" s="227"/>
      <c r="J452" s="223"/>
      <c r="K452" s="223"/>
      <c r="L452" s="228"/>
      <c r="M452" s="229"/>
      <c r="N452" s="230"/>
      <c r="O452" s="230"/>
      <c r="P452" s="230"/>
      <c r="Q452" s="230"/>
      <c r="R452" s="230"/>
      <c r="S452" s="230"/>
      <c r="T452" s="231"/>
      <c r="AT452" s="232" t="s">
        <v>276</v>
      </c>
      <c r="AU452" s="232" t="s">
        <v>91</v>
      </c>
      <c r="AV452" s="12" t="s">
        <v>91</v>
      </c>
      <c r="AW452" s="12" t="s">
        <v>44</v>
      </c>
      <c r="AX452" s="12" t="s">
        <v>25</v>
      </c>
      <c r="AY452" s="232" t="s">
        <v>169</v>
      </c>
    </row>
    <row r="453" spans="2:65" s="1" customFormat="1" ht="16.5" customHeight="1">
      <c r="B453" s="42"/>
      <c r="C453" s="245" t="s">
        <v>1174</v>
      </c>
      <c r="D453" s="245" t="s">
        <v>620</v>
      </c>
      <c r="E453" s="246" t="s">
        <v>1175</v>
      </c>
      <c r="F453" s="247" t="s">
        <v>1176</v>
      </c>
      <c r="G453" s="248" t="s">
        <v>419</v>
      </c>
      <c r="H453" s="249">
        <v>10</v>
      </c>
      <c r="I453" s="250"/>
      <c r="J453" s="251">
        <f>ROUND(I453*H453,2)</f>
        <v>0</v>
      </c>
      <c r="K453" s="247" t="s">
        <v>24</v>
      </c>
      <c r="L453" s="252"/>
      <c r="M453" s="253" t="s">
        <v>24</v>
      </c>
      <c r="N453" s="254" t="s">
        <v>52</v>
      </c>
      <c r="O453" s="43"/>
      <c r="P453" s="211">
        <f>O453*H453</f>
        <v>0</v>
      </c>
      <c r="Q453" s="211">
        <v>0.0131</v>
      </c>
      <c r="R453" s="211">
        <f>Q453*H453</f>
        <v>0.131</v>
      </c>
      <c r="S453" s="211">
        <v>0</v>
      </c>
      <c r="T453" s="212">
        <f>S453*H453</f>
        <v>0</v>
      </c>
      <c r="AR453" s="25" t="s">
        <v>437</v>
      </c>
      <c r="AT453" s="25" t="s">
        <v>620</v>
      </c>
      <c r="AU453" s="25" t="s">
        <v>91</v>
      </c>
      <c r="AY453" s="25" t="s">
        <v>169</v>
      </c>
      <c r="BE453" s="213">
        <f>IF(N453="základní",J453,0)</f>
        <v>0</v>
      </c>
      <c r="BF453" s="213">
        <f>IF(N453="snížená",J453,0)</f>
        <v>0</v>
      </c>
      <c r="BG453" s="213">
        <f>IF(N453="zákl. přenesená",J453,0)</f>
        <v>0</v>
      </c>
      <c r="BH453" s="213">
        <f>IF(N453="sníž. přenesená",J453,0)</f>
        <v>0</v>
      </c>
      <c r="BI453" s="213">
        <f>IF(N453="nulová",J453,0)</f>
        <v>0</v>
      </c>
      <c r="BJ453" s="25" t="s">
        <v>25</v>
      </c>
      <c r="BK453" s="213">
        <f>ROUND(I453*H453,2)</f>
        <v>0</v>
      </c>
      <c r="BL453" s="25" t="s">
        <v>354</v>
      </c>
      <c r="BM453" s="25" t="s">
        <v>1177</v>
      </c>
    </row>
    <row r="454" spans="2:47" s="1" customFormat="1" ht="409.5">
      <c r="B454" s="42"/>
      <c r="C454" s="64"/>
      <c r="D454" s="214" t="s">
        <v>179</v>
      </c>
      <c r="E454" s="64"/>
      <c r="F454" s="265" t="s">
        <v>1178</v>
      </c>
      <c r="G454" s="64"/>
      <c r="H454" s="64"/>
      <c r="I454" s="173"/>
      <c r="J454" s="64"/>
      <c r="K454" s="64"/>
      <c r="L454" s="62"/>
      <c r="M454" s="216"/>
      <c r="N454" s="43"/>
      <c r="O454" s="43"/>
      <c r="P454" s="43"/>
      <c r="Q454" s="43"/>
      <c r="R454" s="43"/>
      <c r="S454" s="43"/>
      <c r="T454" s="79"/>
      <c r="AT454" s="25" t="s">
        <v>179</v>
      </c>
      <c r="AU454" s="25" t="s">
        <v>91</v>
      </c>
    </row>
    <row r="455" spans="2:65" s="1" customFormat="1" ht="25.5" customHeight="1">
      <c r="B455" s="42"/>
      <c r="C455" s="202" t="s">
        <v>1179</v>
      </c>
      <c r="D455" s="202" t="s">
        <v>172</v>
      </c>
      <c r="E455" s="203" t="s">
        <v>1180</v>
      </c>
      <c r="F455" s="204" t="s">
        <v>1181</v>
      </c>
      <c r="G455" s="205" t="s">
        <v>419</v>
      </c>
      <c r="H455" s="206">
        <v>3</v>
      </c>
      <c r="I455" s="207"/>
      <c r="J455" s="208">
        <f>ROUND(I455*H455,2)</f>
        <v>0</v>
      </c>
      <c r="K455" s="204" t="s">
        <v>183</v>
      </c>
      <c r="L455" s="62"/>
      <c r="M455" s="209" t="s">
        <v>24</v>
      </c>
      <c r="N455" s="210" t="s">
        <v>52</v>
      </c>
      <c r="O455" s="43"/>
      <c r="P455" s="211">
        <f>O455*H455</f>
        <v>0</v>
      </c>
      <c r="Q455" s="211">
        <v>0</v>
      </c>
      <c r="R455" s="211">
        <f>Q455*H455</f>
        <v>0</v>
      </c>
      <c r="S455" s="211">
        <v>0</v>
      </c>
      <c r="T455" s="212">
        <f>S455*H455</f>
        <v>0</v>
      </c>
      <c r="AR455" s="25" t="s">
        <v>354</v>
      </c>
      <c r="AT455" s="25" t="s">
        <v>172</v>
      </c>
      <c r="AU455" s="25" t="s">
        <v>91</v>
      </c>
      <c r="AY455" s="25" t="s">
        <v>169</v>
      </c>
      <c r="BE455" s="213">
        <f>IF(N455="základní",J455,0)</f>
        <v>0</v>
      </c>
      <c r="BF455" s="213">
        <f>IF(N455="snížená",J455,0)</f>
        <v>0</v>
      </c>
      <c r="BG455" s="213">
        <f>IF(N455="zákl. přenesená",J455,0)</f>
        <v>0</v>
      </c>
      <c r="BH455" s="213">
        <f>IF(N455="sníž. přenesená",J455,0)</f>
        <v>0</v>
      </c>
      <c r="BI455" s="213">
        <f>IF(N455="nulová",J455,0)</f>
        <v>0</v>
      </c>
      <c r="BJ455" s="25" t="s">
        <v>25</v>
      </c>
      <c r="BK455" s="213">
        <f>ROUND(I455*H455,2)</f>
        <v>0</v>
      </c>
      <c r="BL455" s="25" t="s">
        <v>354</v>
      </c>
      <c r="BM455" s="25" t="s">
        <v>1182</v>
      </c>
    </row>
    <row r="456" spans="2:51" s="12" customFormat="1" ht="13.5">
      <c r="B456" s="222"/>
      <c r="C456" s="223"/>
      <c r="D456" s="214" t="s">
        <v>276</v>
      </c>
      <c r="E456" s="224" t="s">
        <v>24</v>
      </c>
      <c r="F456" s="225" t="s">
        <v>607</v>
      </c>
      <c r="G456" s="223"/>
      <c r="H456" s="226">
        <v>3</v>
      </c>
      <c r="I456" s="227"/>
      <c r="J456" s="223"/>
      <c r="K456" s="223"/>
      <c r="L456" s="228"/>
      <c r="M456" s="229"/>
      <c r="N456" s="230"/>
      <c r="O456" s="230"/>
      <c r="P456" s="230"/>
      <c r="Q456" s="230"/>
      <c r="R456" s="230"/>
      <c r="S456" s="230"/>
      <c r="T456" s="231"/>
      <c r="AT456" s="232" t="s">
        <v>276</v>
      </c>
      <c r="AU456" s="232" t="s">
        <v>91</v>
      </c>
      <c r="AV456" s="12" t="s">
        <v>91</v>
      </c>
      <c r="AW456" s="12" t="s">
        <v>44</v>
      </c>
      <c r="AX456" s="12" t="s">
        <v>25</v>
      </c>
      <c r="AY456" s="232" t="s">
        <v>169</v>
      </c>
    </row>
    <row r="457" spans="2:65" s="1" customFormat="1" ht="16.5" customHeight="1">
      <c r="B457" s="42"/>
      <c r="C457" s="245" t="s">
        <v>1183</v>
      </c>
      <c r="D457" s="245" t="s">
        <v>620</v>
      </c>
      <c r="E457" s="246" t="s">
        <v>1184</v>
      </c>
      <c r="F457" s="247" t="s">
        <v>1185</v>
      </c>
      <c r="G457" s="248" t="s">
        <v>419</v>
      </c>
      <c r="H457" s="249">
        <v>3</v>
      </c>
      <c r="I457" s="250"/>
      <c r="J457" s="251">
        <f>ROUND(I457*H457,2)</f>
        <v>0</v>
      </c>
      <c r="K457" s="247" t="s">
        <v>183</v>
      </c>
      <c r="L457" s="252"/>
      <c r="M457" s="253" t="s">
        <v>24</v>
      </c>
      <c r="N457" s="254" t="s">
        <v>52</v>
      </c>
      <c r="O457" s="43"/>
      <c r="P457" s="211">
        <f>O457*H457</f>
        <v>0</v>
      </c>
      <c r="Q457" s="211">
        <v>0.0165</v>
      </c>
      <c r="R457" s="211">
        <f>Q457*H457</f>
        <v>0.0495</v>
      </c>
      <c r="S457" s="211">
        <v>0</v>
      </c>
      <c r="T457" s="212">
        <f>S457*H457</f>
        <v>0</v>
      </c>
      <c r="AR457" s="25" t="s">
        <v>437</v>
      </c>
      <c r="AT457" s="25" t="s">
        <v>620</v>
      </c>
      <c r="AU457" s="25" t="s">
        <v>91</v>
      </c>
      <c r="AY457" s="25" t="s">
        <v>169</v>
      </c>
      <c r="BE457" s="213">
        <f>IF(N457="základní",J457,0)</f>
        <v>0</v>
      </c>
      <c r="BF457" s="213">
        <f>IF(N457="snížená",J457,0)</f>
        <v>0</v>
      </c>
      <c r="BG457" s="213">
        <f>IF(N457="zákl. přenesená",J457,0)</f>
        <v>0</v>
      </c>
      <c r="BH457" s="213">
        <f>IF(N457="sníž. přenesená",J457,0)</f>
        <v>0</v>
      </c>
      <c r="BI457" s="213">
        <f>IF(N457="nulová",J457,0)</f>
        <v>0</v>
      </c>
      <c r="BJ457" s="25" t="s">
        <v>25</v>
      </c>
      <c r="BK457" s="213">
        <f>ROUND(I457*H457,2)</f>
        <v>0</v>
      </c>
      <c r="BL457" s="25" t="s">
        <v>354</v>
      </c>
      <c r="BM457" s="25" t="s">
        <v>1186</v>
      </c>
    </row>
    <row r="458" spans="2:47" s="1" customFormat="1" ht="94.5">
      <c r="B458" s="42"/>
      <c r="C458" s="64"/>
      <c r="D458" s="214" t="s">
        <v>179</v>
      </c>
      <c r="E458" s="64"/>
      <c r="F458" s="215" t="s">
        <v>1187</v>
      </c>
      <c r="G458" s="64"/>
      <c r="H458" s="64"/>
      <c r="I458" s="173"/>
      <c r="J458" s="64"/>
      <c r="K458" s="64"/>
      <c r="L458" s="62"/>
      <c r="M458" s="216"/>
      <c r="N458" s="43"/>
      <c r="O458" s="43"/>
      <c r="P458" s="43"/>
      <c r="Q458" s="43"/>
      <c r="R458" s="43"/>
      <c r="S458" s="43"/>
      <c r="T458" s="79"/>
      <c r="AT458" s="25" t="s">
        <v>179</v>
      </c>
      <c r="AU458" s="25" t="s">
        <v>91</v>
      </c>
    </row>
    <row r="459" spans="2:65" s="1" customFormat="1" ht="25.5" customHeight="1">
      <c r="B459" s="42"/>
      <c r="C459" s="202" t="s">
        <v>1188</v>
      </c>
      <c r="D459" s="202" t="s">
        <v>172</v>
      </c>
      <c r="E459" s="203" t="s">
        <v>1189</v>
      </c>
      <c r="F459" s="204" t="s">
        <v>1190</v>
      </c>
      <c r="G459" s="205" t="s">
        <v>419</v>
      </c>
      <c r="H459" s="206">
        <v>1</v>
      </c>
      <c r="I459" s="207"/>
      <c r="J459" s="208">
        <f>ROUND(I459*H459,2)</f>
        <v>0</v>
      </c>
      <c r="K459" s="204" t="s">
        <v>183</v>
      </c>
      <c r="L459" s="62"/>
      <c r="M459" s="209" t="s">
        <v>24</v>
      </c>
      <c r="N459" s="210" t="s">
        <v>52</v>
      </c>
      <c r="O459" s="43"/>
      <c r="P459" s="211">
        <f>O459*H459</f>
        <v>0</v>
      </c>
      <c r="Q459" s="211">
        <v>0</v>
      </c>
      <c r="R459" s="211">
        <f>Q459*H459</f>
        <v>0</v>
      </c>
      <c r="S459" s="211">
        <v>0</v>
      </c>
      <c r="T459" s="212">
        <f>S459*H459</f>
        <v>0</v>
      </c>
      <c r="AR459" s="25" t="s">
        <v>354</v>
      </c>
      <c r="AT459" s="25" t="s">
        <v>172</v>
      </c>
      <c r="AU459" s="25" t="s">
        <v>91</v>
      </c>
      <c r="AY459" s="25" t="s">
        <v>169</v>
      </c>
      <c r="BE459" s="213">
        <f>IF(N459="základní",J459,0)</f>
        <v>0</v>
      </c>
      <c r="BF459" s="213">
        <f>IF(N459="snížená",J459,0)</f>
        <v>0</v>
      </c>
      <c r="BG459" s="213">
        <f>IF(N459="zákl. přenesená",J459,0)</f>
        <v>0</v>
      </c>
      <c r="BH459" s="213">
        <f>IF(N459="sníž. přenesená",J459,0)</f>
        <v>0</v>
      </c>
      <c r="BI459" s="213">
        <f>IF(N459="nulová",J459,0)</f>
        <v>0</v>
      </c>
      <c r="BJ459" s="25" t="s">
        <v>25</v>
      </c>
      <c r="BK459" s="213">
        <f>ROUND(I459*H459,2)</f>
        <v>0</v>
      </c>
      <c r="BL459" s="25" t="s">
        <v>354</v>
      </c>
      <c r="BM459" s="25" t="s">
        <v>1191</v>
      </c>
    </row>
    <row r="460" spans="2:51" s="12" customFormat="1" ht="13.5">
      <c r="B460" s="222"/>
      <c r="C460" s="223"/>
      <c r="D460" s="214" t="s">
        <v>276</v>
      </c>
      <c r="E460" s="224" t="s">
        <v>24</v>
      </c>
      <c r="F460" s="225" t="s">
        <v>611</v>
      </c>
      <c r="G460" s="223"/>
      <c r="H460" s="226">
        <v>1</v>
      </c>
      <c r="I460" s="227"/>
      <c r="J460" s="223"/>
      <c r="K460" s="223"/>
      <c r="L460" s="228"/>
      <c r="M460" s="229"/>
      <c r="N460" s="230"/>
      <c r="O460" s="230"/>
      <c r="P460" s="230"/>
      <c r="Q460" s="230"/>
      <c r="R460" s="230"/>
      <c r="S460" s="230"/>
      <c r="T460" s="231"/>
      <c r="AT460" s="232" t="s">
        <v>276</v>
      </c>
      <c r="AU460" s="232" t="s">
        <v>91</v>
      </c>
      <c r="AV460" s="12" t="s">
        <v>91</v>
      </c>
      <c r="AW460" s="12" t="s">
        <v>44</v>
      </c>
      <c r="AX460" s="12" t="s">
        <v>25</v>
      </c>
      <c r="AY460" s="232" t="s">
        <v>169</v>
      </c>
    </row>
    <row r="461" spans="2:65" s="1" customFormat="1" ht="25.5" customHeight="1">
      <c r="B461" s="42"/>
      <c r="C461" s="245" t="s">
        <v>1192</v>
      </c>
      <c r="D461" s="245" t="s">
        <v>620</v>
      </c>
      <c r="E461" s="246" t="s">
        <v>1193</v>
      </c>
      <c r="F461" s="247" t="s">
        <v>1194</v>
      </c>
      <c r="G461" s="248" t="s">
        <v>419</v>
      </c>
      <c r="H461" s="249">
        <v>1</v>
      </c>
      <c r="I461" s="250"/>
      <c r="J461" s="251">
        <f>ROUND(I461*H461,2)</f>
        <v>0</v>
      </c>
      <c r="K461" s="247" t="s">
        <v>183</v>
      </c>
      <c r="L461" s="252"/>
      <c r="M461" s="253" t="s">
        <v>24</v>
      </c>
      <c r="N461" s="254" t="s">
        <v>52</v>
      </c>
      <c r="O461" s="43"/>
      <c r="P461" s="211">
        <f>O461*H461</f>
        <v>0</v>
      </c>
      <c r="Q461" s="211">
        <v>0.027</v>
      </c>
      <c r="R461" s="211">
        <f>Q461*H461</f>
        <v>0.027</v>
      </c>
      <c r="S461" s="211">
        <v>0</v>
      </c>
      <c r="T461" s="212">
        <f>S461*H461</f>
        <v>0</v>
      </c>
      <c r="AR461" s="25" t="s">
        <v>437</v>
      </c>
      <c r="AT461" s="25" t="s">
        <v>620</v>
      </c>
      <c r="AU461" s="25" t="s">
        <v>91</v>
      </c>
      <c r="AY461" s="25" t="s">
        <v>169</v>
      </c>
      <c r="BE461" s="213">
        <f>IF(N461="základní",J461,0)</f>
        <v>0</v>
      </c>
      <c r="BF461" s="213">
        <f>IF(N461="snížená",J461,0)</f>
        <v>0</v>
      </c>
      <c r="BG461" s="213">
        <f>IF(N461="zákl. přenesená",J461,0)</f>
        <v>0</v>
      </c>
      <c r="BH461" s="213">
        <f>IF(N461="sníž. přenesená",J461,0)</f>
        <v>0</v>
      </c>
      <c r="BI461" s="213">
        <f>IF(N461="nulová",J461,0)</f>
        <v>0</v>
      </c>
      <c r="BJ461" s="25" t="s">
        <v>25</v>
      </c>
      <c r="BK461" s="213">
        <f>ROUND(I461*H461,2)</f>
        <v>0</v>
      </c>
      <c r="BL461" s="25" t="s">
        <v>354</v>
      </c>
      <c r="BM461" s="25" t="s">
        <v>1195</v>
      </c>
    </row>
    <row r="462" spans="2:47" s="1" customFormat="1" ht="108">
      <c r="B462" s="42"/>
      <c r="C462" s="64"/>
      <c r="D462" s="214" t="s">
        <v>179</v>
      </c>
      <c r="E462" s="64"/>
      <c r="F462" s="215" t="s">
        <v>1196</v>
      </c>
      <c r="G462" s="64"/>
      <c r="H462" s="64"/>
      <c r="I462" s="173"/>
      <c r="J462" s="64"/>
      <c r="K462" s="64"/>
      <c r="L462" s="62"/>
      <c r="M462" s="216"/>
      <c r="N462" s="43"/>
      <c r="O462" s="43"/>
      <c r="P462" s="43"/>
      <c r="Q462" s="43"/>
      <c r="R462" s="43"/>
      <c r="S462" s="43"/>
      <c r="T462" s="79"/>
      <c r="AT462" s="25" t="s">
        <v>179</v>
      </c>
      <c r="AU462" s="25" t="s">
        <v>91</v>
      </c>
    </row>
    <row r="463" spans="2:65" s="1" customFormat="1" ht="25.5" customHeight="1">
      <c r="B463" s="42"/>
      <c r="C463" s="202" t="s">
        <v>1197</v>
      </c>
      <c r="D463" s="202" t="s">
        <v>172</v>
      </c>
      <c r="E463" s="203" t="s">
        <v>1198</v>
      </c>
      <c r="F463" s="204" t="s">
        <v>1199</v>
      </c>
      <c r="G463" s="205" t="s">
        <v>419</v>
      </c>
      <c r="H463" s="206">
        <v>3</v>
      </c>
      <c r="I463" s="207"/>
      <c r="J463" s="208">
        <f>ROUND(I463*H463,2)</f>
        <v>0</v>
      </c>
      <c r="K463" s="204" t="s">
        <v>183</v>
      </c>
      <c r="L463" s="62"/>
      <c r="M463" s="209" t="s">
        <v>24</v>
      </c>
      <c r="N463" s="210" t="s">
        <v>52</v>
      </c>
      <c r="O463" s="43"/>
      <c r="P463" s="211">
        <f>O463*H463</f>
        <v>0</v>
      </c>
      <c r="Q463" s="211">
        <v>0</v>
      </c>
      <c r="R463" s="211">
        <f>Q463*H463</f>
        <v>0</v>
      </c>
      <c r="S463" s="211">
        <v>0</v>
      </c>
      <c r="T463" s="212">
        <f>S463*H463</f>
        <v>0</v>
      </c>
      <c r="AR463" s="25" t="s">
        <v>354</v>
      </c>
      <c r="AT463" s="25" t="s">
        <v>172</v>
      </c>
      <c r="AU463" s="25" t="s">
        <v>91</v>
      </c>
      <c r="AY463" s="25" t="s">
        <v>169</v>
      </c>
      <c r="BE463" s="213">
        <f>IF(N463="základní",J463,0)</f>
        <v>0</v>
      </c>
      <c r="BF463" s="213">
        <f>IF(N463="snížená",J463,0)</f>
        <v>0</v>
      </c>
      <c r="BG463" s="213">
        <f>IF(N463="zákl. přenesená",J463,0)</f>
        <v>0</v>
      </c>
      <c r="BH463" s="213">
        <f>IF(N463="sníž. přenesená",J463,0)</f>
        <v>0</v>
      </c>
      <c r="BI463" s="213">
        <f>IF(N463="nulová",J463,0)</f>
        <v>0</v>
      </c>
      <c r="BJ463" s="25" t="s">
        <v>25</v>
      </c>
      <c r="BK463" s="213">
        <f>ROUND(I463*H463,2)</f>
        <v>0</v>
      </c>
      <c r="BL463" s="25" t="s">
        <v>354</v>
      </c>
      <c r="BM463" s="25" t="s">
        <v>1200</v>
      </c>
    </row>
    <row r="464" spans="2:51" s="12" customFormat="1" ht="13.5">
      <c r="B464" s="222"/>
      <c r="C464" s="223"/>
      <c r="D464" s="214" t="s">
        <v>276</v>
      </c>
      <c r="E464" s="224" t="s">
        <v>24</v>
      </c>
      <c r="F464" s="225" t="s">
        <v>796</v>
      </c>
      <c r="G464" s="223"/>
      <c r="H464" s="226">
        <v>3</v>
      </c>
      <c r="I464" s="227"/>
      <c r="J464" s="223"/>
      <c r="K464" s="223"/>
      <c r="L464" s="228"/>
      <c r="M464" s="229"/>
      <c r="N464" s="230"/>
      <c r="O464" s="230"/>
      <c r="P464" s="230"/>
      <c r="Q464" s="230"/>
      <c r="R464" s="230"/>
      <c r="S464" s="230"/>
      <c r="T464" s="231"/>
      <c r="AT464" s="232" t="s">
        <v>276</v>
      </c>
      <c r="AU464" s="232" t="s">
        <v>91</v>
      </c>
      <c r="AV464" s="12" t="s">
        <v>91</v>
      </c>
      <c r="AW464" s="12" t="s">
        <v>44</v>
      </c>
      <c r="AX464" s="12" t="s">
        <v>25</v>
      </c>
      <c r="AY464" s="232" t="s">
        <v>169</v>
      </c>
    </row>
    <row r="465" spans="2:65" s="1" customFormat="1" ht="25.5" customHeight="1">
      <c r="B465" s="42"/>
      <c r="C465" s="245" t="s">
        <v>1201</v>
      </c>
      <c r="D465" s="245" t="s">
        <v>620</v>
      </c>
      <c r="E465" s="246" t="s">
        <v>1202</v>
      </c>
      <c r="F465" s="247" t="s">
        <v>1203</v>
      </c>
      <c r="G465" s="248" t="s">
        <v>419</v>
      </c>
      <c r="H465" s="249">
        <v>3</v>
      </c>
      <c r="I465" s="250"/>
      <c r="J465" s="251">
        <f>ROUND(I465*H465,2)</f>
        <v>0</v>
      </c>
      <c r="K465" s="247" t="s">
        <v>183</v>
      </c>
      <c r="L465" s="252"/>
      <c r="M465" s="253" t="s">
        <v>24</v>
      </c>
      <c r="N465" s="254" t="s">
        <v>52</v>
      </c>
      <c r="O465" s="43"/>
      <c r="P465" s="211">
        <f>O465*H465</f>
        <v>0</v>
      </c>
      <c r="Q465" s="211">
        <v>0.047</v>
      </c>
      <c r="R465" s="211">
        <f>Q465*H465</f>
        <v>0.14100000000000001</v>
      </c>
      <c r="S465" s="211">
        <v>0</v>
      </c>
      <c r="T465" s="212">
        <f>S465*H465</f>
        <v>0</v>
      </c>
      <c r="AR465" s="25" t="s">
        <v>437</v>
      </c>
      <c r="AT465" s="25" t="s">
        <v>620</v>
      </c>
      <c r="AU465" s="25" t="s">
        <v>91</v>
      </c>
      <c r="AY465" s="25" t="s">
        <v>169</v>
      </c>
      <c r="BE465" s="213">
        <f>IF(N465="základní",J465,0)</f>
        <v>0</v>
      </c>
      <c r="BF465" s="213">
        <f>IF(N465="snížená",J465,0)</f>
        <v>0</v>
      </c>
      <c r="BG465" s="213">
        <f>IF(N465="zákl. přenesená",J465,0)</f>
        <v>0</v>
      </c>
      <c r="BH465" s="213">
        <f>IF(N465="sníž. přenesená",J465,0)</f>
        <v>0</v>
      </c>
      <c r="BI465" s="213">
        <f>IF(N465="nulová",J465,0)</f>
        <v>0</v>
      </c>
      <c r="BJ465" s="25" t="s">
        <v>25</v>
      </c>
      <c r="BK465" s="213">
        <f>ROUND(I465*H465,2)</f>
        <v>0</v>
      </c>
      <c r="BL465" s="25" t="s">
        <v>354</v>
      </c>
      <c r="BM465" s="25" t="s">
        <v>1204</v>
      </c>
    </row>
    <row r="466" spans="2:47" s="1" customFormat="1" ht="108">
      <c r="B466" s="42"/>
      <c r="C466" s="64"/>
      <c r="D466" s="214" t="s">
        <v>179</v>
      </c>
      <c r="E466" s="64"/>
      <c r="F466" s="215" t="s">
        <v>1205</v>
      </c>
      <c r="G466" s="64"/>
      <c r="H466" s="64"/>
      <c r="I466" s="173"/>
      <c r="J466" s="64"/>
      <c r="K466" s="64"/>
      <c r="L466" s="62"/>
      <c r="M466" s="216"/>
      <c r="N466" s="43"/>
      <c r="O466" s="43"/>
      <c r="P466" s="43"/>
      <c r="Q466" s="43"/>
      <c r="R466" s="43"/>
      <c r="S466" s="43"/>
      <c r="T466" s="79"/>
      <c r="AT466" s="25" t="s">
        <v>179</v>
      </c>
      <c r="AU466" s="25" t="s">
        <v>91</v>
      </c>
    </row>
    <row r="467" spans="2:65" s="1" customFormat="1" ht="16.5" customHeight="1">
      <c r="B467" s="42"/>
      <c r="C467" s="202" t="s">
        <v>1206</v>
      </c>
      <c r="D467" s="202" t="s">
        <v>172</v>
      </c>
      <c r="E467" s="203" t="s">
        <v>1207</v>
      </c>
      <c r="F467" s="204" t="s">
        <v>1208</v>
      </c>
      <c r="G467" s="205" t="s">
        <v>419</v>
      </c>
      <c r="H467" s="206">
        <v>4</v>
      </c>
      <c r="I467" s="207"/>
      <c r="J467" s="208">
        <f>ROUND(I467*H467,2)</f>
        <v>0</v>
      </c>
      <c r="K467" s="204" t="s">
        <v>183</v>
      </c>
      <c r="L467" s="62"/>
      <c r="M467" s="209" t="s">
        <v>24</v>
      </c>
      <c r="N467" s="210" t="s">
        <v>52</v>
      </c>
      <c r="O467" s="43"/>
      <c r="P467" s="211">
        <f>O467*H467</f>
        <v>0</v>
      </c>
      <c r="Q467" s="211">
        <v>0</v>
      </c>
      <c r="R467" s="211">
        <f>Q467*H467</f>
        <v>0</v>
      </c>
      <c r="S467" s="211">
        <v>0</v>
      </c>
      <c r="T467" s="212">
        <f>S467*H467</f>
        <v>0</v>
      </c>
      <c r="AR467" s="25" t="s">
        <v>354</v>
      </c>
      <c r="AT467" s="25" t="s">
        <v>172</v>
      </c>
      <c r="AU467" s="25" t="s">
        <v>91</v>
      </c>
      <c r="AY467" s="25" t="s">
        <v>169</v>
      </c>
      <c r="BE467" s="213">
        <f>IF(N467="základní",J467,0)</f>
        <v>0</v>
      </c>
      <c r="BF467" s="213">
        <f>IF(N467="snížená",J467,0)</f>
        <v>0</v>
      </c>
      <c r="BG467" s="213">
        <f>IF(N467="zákl. přenesená",J467,0)</f>
        <v>0</v>
      </c>
      <c r="BH467" s="213">
        <f>IF(N467="sníž. přenesená",J467,0)</f>
        <v>0</v>
      </c>
      <c r="BI467" s="213">
        <f>IF(N467="nulová",J467,0)</f>
        <v>0</v>
      </c>
      <c r="BJ467" s="25" t="s">
        <v>25</v>
      </c>
      <c r="BK467" s="213">
        <f>ROUND(I467*H467,2)</f>
        <v>0</v>
      </c>
      <c r="BL467" s="25" t="s">
        <v>354</v>
      </c>
      <c r="BM467" s="25" t="s">
        <v>1209</v>
      </c>
    </row>
    <row r="468" spans="2:51" s="12" customFormat="1" ht="13.5">
      <c r="B468" s="222"/>
      <c r="C468" s="223"/>
      <c r="D468" s="214" t="s">
        <v>276</v>
      </c>
      <c r="E468" s="224" t="s">
        <v>24</v>
      </c>
      <c r="F468" s="225" t="s">
        <v>796</v>
      </c>
      <c r="G468" s="223"/>
      <c r="H468" s="226">
        <v>3</v>
      </c>
      <c r="I468" s="227"/>
      <c r="J468" s="223"/>
      <c r="K468" s="223"/>
      <c r="L468" s="228"/>
      <c r="M468" s="229"/>
      <c r="N468" s="230"/>
      <c r="O468" s="230"/>
      <c r="P468" s="230"/>
      <c r="Q468" s="230"/>
      <c r="R468" s="230"/>
      <c r="S468" s="230"/>
      <c r="T468" s="231"/>
      <c r="AT468" s="232" t="s">
        <v>276</v>
      </c>
      <c r="AU468" s="232" t="s">
        <v>91</v>
      </c>
      <c r="AV468" s="12" t="s">
        <v>91</v>
      </c>
      <c r="AW468" s="12" t="s">
        <v>44</v>
      </c>
      <c r="AX468" s="12" t="s">
        <v>81</v>
      </c>
      <c r="AY468" s="232" t="s">
        <v>169</v>
      </c>
    </row>
    <row r="469" spans="2:51" s="12" customFormat="1" ht="13.5">
      <c r="B469" s="222"/>
      <c r="C469" s="223"/>
      <c r="D469" s="214" t="s">
        <v>276</v>
      </c>
      <c r="E469" s="224" t="s">
        <v>24</v>
      </c>
      <c r="F469" s="225" t="s">
        <v>611</v>
      </c>
      <c r="G469" s="223"/>
      <c r="H469" s="226">
        <v>1</v>
      </c>
      <c r="I469" s="227"/>
      <c r="J469" s="223"/>
      <c r="K469" s="223"/>
      <c r="L469" s="228"/>
      <c r="M469" s="229"/>
      <c r="N469" s="230"/>
      <c r="O469" s="230"/>
      <c r="P469" s="230"/>
      <c r="Q469" s="230"/>
      <c r="R469" s="230"/>
      <c r="S469" s="230"/>
      <c r="T469" s="231"/>
      <c r="AT469" s="232" t="s">
        <v>276</v>
      </c>
      <c r="AU469" s="232" t="s">
        <v>91</v>
      </c>
      <c r="AV469" s="12" t="s">
        <v>91</v>
      </c>
      <c r="AW469" s="12" t="s">
        <v>44</v>
      </c>
      <c r="AX469" s="12" t="s">
        <v>81</v>
      </c>
      <c r="AY469" s="232" t="s">
        <v>169</v>
      </c>
    </row>
    <row r="470" spans="2:51" s="13" customFormat="1" ht="13.5">
      <c r="B470" s="233"/>
      <c r="C470" s="234"/>
      <c r="D470" s="214" t="s">
        <v>276</v>
      </c>
      <c r="E470" s="235" t="s">
        <v>24</v>
      </c>
      <c r="F470" s="236" t="s">
        <v>280</v>
      </c>
      <c r="G470" s="234"/>
      <c r="H470" s="237">
        <v>4</v>
      </c>
      <c r="I470" s="238"/>
      <c r="J470" s="234"/>
      <c r="K470" s="234"/>
      <c r="L470" s="239"/>
      <c r="M470" s="240"/>
      <c r="N470" s="241"/>
      <c r="O470" s="241"/>
      <c r="P470" s="241"/>
      <c r="Q470" s="241"/>
      <c r="R470" s="241"/>
      <c r="S470" s="241"/>
      <c r="T470" s="242"/>
      <c r="AT470" s="243" t="s">
        <v>276</v>
      </c>
      <c r="AU470" s="243" t="s">
        <v>91</v>
      </c>
      <c r="AV470" s="13" t="s">
        <v>193</v>
      </c>
      <c r="AW470" s="13" t="s">
        <v>44</v>
      </c>
      <c r="AX470" s="13" t="s">
        <v>25</v>
      </c>
      <c r="AY470" s="243" t="s">
        <v>169</v>
      </c>
    </row>
    <row r="471" spans="2:65" s="1" customFormat="1" ht="16.5" customHeight="1">
      <c r="B471" s="42"/>
      <c r="C471" s="245" t="s">
        <v>1210</v>
      </c>
      <c r="D471" s="245" t="s">
        <v>620</v>
      </c>
      <c r="E471" s="246" t="s">
        <v>1211</v>
      </c>
      <c r="F471" s="247" t="s">
        <v>1212</v>
      </c>
      <c r="G471" s="248" t="s">
        <v>419</v>
      </c>
      <c r="H471" s="249">
        <v>4</v>
      </c>
      <c r="I471" s="250"/>
      <c r="J471" s="251">
        <f>ROUND(I471*H471,2)</f>
        <v>0</v>
      </c>
      <c r="K471" s="247" t="s">
        <v>183</v>
      </c>
      <c r="L471" s="252"/>
      <c r="M471" s="253" t="s">
        <v>24</v>
      </c>
      <c r="N471" s="254" t="s">
        <v>52</v>
      </c>
      <c r="O471" s="43"/>
      <c r="P471" s="211">
        <f>O471*H471</f>
        <v>0</v>
      </c>
      <c r="Q471" s="211">
        <v>0.0032</v>
      </c>
      <c r="R471" s="211">
        <f>Q471*H471</f>
        <v>0.0128</v>
      </c>
      <c r="S471" s="211">
        <v>0</v>
      </c>
      <c r="T471" s="212">
        <f>S471*H471</f>
        <v>0</v>
      </c>
      <c r="AR471" s="25" t="s">
        <v>437</v>
      </c>
      <c r="AT471" s="25" t="s">
        <v>620</v>
      </c>
      <c r="AU471" s="25" t="s">
        <v>91</v>
      </c>
      <c r="AY471" s="25" t="s">
        <v>169</v>
      </c>
      <c r="BE471" s="213">
        <f>IF(N471="základní",J471,0)</f>
        <v>0</v>
      </c>
      <c r="BF471" s="213">
        <f>IF(N471="snížená",J471,0)</f>
        <v>0</v>
      </c>
      <c r="BG471" s="213">
        <f>IF(N471="zákl. přenesená",J471,0)</f>
        <v>0</v>
      </c>
      <c r="BH471" s="213">
        <f>IF(N471="sníž. přenesená",J471,0)</f>
        <v>0</v>
      </c>
      <c r="BI471" s="213">
        <f>IF(N471="nulová",J471,0)</f>
        <v>0</v>
      </c>
      <c r="BJ471" s="25" t="s">
        <v>25</v>
      </c>
      <c r="BK471" s="213">
        <f>ROUND(I471*H471,2)</f>
        <v>0</v>
      </c>
      <c r="BL471" s="25" t="s">
        <v>354</v>
      </c>
      <c r="BM471" s="25" t="s">
        <v>1213</v>
      </c>
    </row>
    <row r="472" spans="2:65" s="1" customFormat="1" ht="16.5" customHeight="1">
      <c r="B472" s="42"/>
      <c r="C472" s="202" t="s">
        <v>1214</v>
      </c>
      <c r="D472" s="202" t="s">
        <v>172</v>
      </c>
      <c r="E472" s="203" t="s">
        <v>1215</v>
      </c>
      <c r="F472" s="204" t="s">
        <v>1216</v>
      </c>
      <c r="G472" s="205" t="s">
        <v>419</v>
      </c>
      <c r="H472" s="206">
        <v>3</v>
      </c>
      <c r="I472" s="207"/>
      <c r="J472" s="208">
        <f>ROUND(I472*H472,2)</f>
        <v>0</v>
      </c>
      <c r="K472" s="204" t="s">
        <v>183</v>
      </c>
      <c r="L472" s="62"/>
      <c r="M472" s="209" t="s">
        <v>24</v>
      </c>
      <c r="N472" s="210" t="s">
        <v>52</v>
      </c>
      <c r="O472" s="43"/>
      <c r="P472" s="211">
        <f>O472*H472</f>
        <v>0</v>
      </c>
      <c r="Q472" s="211">
        <v>0</v>
      </c>
      <c r="R472" s="211">
        <f>Q472*H472</f>
        <v>0</v>
      </c>
      <c r="S472" s="211">
        <v>0</v>
      </c>
      <c r="T472" s="212">
        <f>S472*H472</f>
        <v>0</v>
      </c>
      <c r="AR472" s="25" t="s">
        <v>354</v>
      </c>
      <c r="AT472" s="25" t="s">
        <v>172</v>
      </c>
      <c r="AU472" s="25" t="s">
        <v>91</v>
      </c>
      <c r="AY472" s="25" t="s">
        <v>169</v>
      </c>
      <c r="BE472" s="213">
        <f>IF(N472="základní",J472,0)</f>
        <v>0</v>
      </c>
      <c r="BF472" s="213">
        <f>IF(N472="snížená",J472,0)</f>
        <v>0</v>
      </c>
      <c r="BG472" s="213">
        <f>IF(N472="zákl. přenesená",J472,0)</f>
        <v>0</v>
      </c>
      <c r="BH472" s="213">
        <f>IF(N472="sníž. přenesená",J472,0)</f>
        <v>0</v>
      </c>
      <c r="BI472" s="213">
        <f>IF(N472="nulová",J472,0)</f>
        <v>0</v>
      </c>
      <c r="BJ472" s="25" t="s">
        <v>25</v>
      </c>
      <c r="BK472" s="213">
        <f>ROUND(I472*H472,2)</f>
        <v>0</v>
      </c>
      <c r="BL472" s="25" t="s">
        <v>354</v>
      </c>
      <c r="BM472" s="25" t="s">
        <v>1217</v>
      </c>
    </row>
    <row r="473" spans="2:51" s="12" customFormat="1" ht="13.5">
      <c r="B473" s="222"/>
      <c r="C473" s="223"/>
      <c r="D473" s="214" t="s">
        <v>276</v>
      </c>
      <c r="E473" s="224" t="s">
        <v>24</v>
      </c>
      <c r="F473" s="225" t="s">
        <v>607</v>
      </c>
      <c r="G473" s="223"/>
      <c r="H473" s="226">
        <v>3</v>
      </c>
      <c r="I473" s="227"/>
      <c r="J473" s="223"/>
      <c r="K473" s="223"/>
      <c r="L473" s="228"/>
      <c r="M473" s="229"/>
      <c r="N473" s="230"/>
      <c r="O473" s="230"/>
      <c r="P473" s="230"/>
      <c r="Q473" s="230"/>
      <c r="R473" s="230"/>
      <c r="S473" s="230"/>
      <c r="T473" s="231"/>
      <c r="AT473" s="232" t="s">
        <v>276</v>
      </c>
      <c r="AU473" s="232" t="s">
        <v>91</v>
      </c>
      <c r="AV473" s="12" t="s">
        <v>91</v>
      </c>
      <c r="AW473" s="12" t="s">
        <v>44</v>
      </c>
      <c r="AX473" s="12" t="s">
        <v>25</v>
      </c>
      <c r="AY473" s="232" t="s">
        <v>169</v>
      </c>
    </row>
    <row r="474" spans="2:65" s="1" customFormat="1" ht="16.5" customHeight="1">
      <c r="B474" s="42"/>
      <c r="C474" s="245" t="s">
        <v>1218</v>
      </c>
      <c r="D474" s="245" t="s">
        <v>620</v>
      </c>
      <c r="E474" s="246" t="s">
        <v>1219</v>
      </c>
      <c r="F474" s="247" t="s">
        <v>1220</v>
      </c>
      <c r="G474" s="248" t="s">
        <v>419</v>
      </c>
      <c r="H474" s="249">
        <v>3</v>
      </c>
      <c r="I474" s="250"/>
      <c r="J474" s="251">
        <f>ROUND(I474*H474,2)</f>
        <v>0</v>
      </c>
      <c r="K474" s="247" t="s">
        <v>183</v>
      </c>
      <c r="L474" s="252"/>
      <c r="M474" s="253" t="s">
        <v>24</v>
      </c>
      <c r="N474" s="254" t="s">
        <v>52</v>
      </c>
      <c r="O474" s="43"/>
      <c r="P474" s="211">
        <f>O474*H474</f>
        <v>0</v>
      </c>
      <c r="Q474" s="211">
        <v>0.00021</v>
      </c>
      <c r="R474" s="211">
        <f>Q474*H474</f>
        <v>0.00063</v>
      </c>
      <c r="S474" s="211">
        <v>0</v>
      </c>
      <c r="T474" s="212">
        <f>S474*H474</f>
        <v>0</v>
      </c>
      <c r="AR474" s="25" t="s">
        <v>437</v>
      </c>
      <c r="AT474" s="25" t="s">
        <v>620</v>
      </c>
      <c r="AU474" s="25" t="s">
        <v>91</v>
      </c>
      <c r="AY474" s="25" t="s">
        <v>169</v>
      </c>
      <c r="BE474" s="213">
        <f>IF(N474="základní",J474,0)</f>
        <v>0</v>
      </c>
      <c r="BF474" s="213">
        <f>IF(N474="snížená",J474,0)</f>
        <v>0</v>
      </c>
      <c r="BG474" s="213">
        <f>IF(N474="zákl. přenesená",J474,0)</f>
        <v>0</v>
      </c>
      <c r="BH474" s="213">
        <f>IF(N474="sníž. přenesená",J474,0)</f>
        <v>0</v>
      </c>
      <c r="BI474" s="213">
        <f>IF(N474="nulová",J474,0)</f>
        <v>0</v>
      </c>
      <c r="BJ474" s="25" t="s">
        <v>25</v>
      </c>
      <c r="BK474" s="213">
        <f>ROUND(I474*H474,2)</f>
        <v>0</v>
      </c>
      <c r="BL474" s="25" t="s">
        <v>354</v>
      </c>
      <c r="BM474" s="25" t="s">
        <v>1221</v>
      </c>
    </row>
    <row r="475" spans="2:65" s="1" customFormat="1" ht="16.5" customHeight="1">
      <c r="B475" s="42"/>
      <c r="C475" s="202" t="s">
        <v>1222</v>
      </c>
      <c r="D475" s="202" t="s">
        <v>172</v>
      </c>
      <c r="E475" s="203" t="s">
        <v>1223</v>
      </c>
      <c r="F475" s="204" t="s">
        <v>1224</v>
      </c>
      <c r="G475" s="205" t="s">
        <v>1048</v>
      </c>
      <c r="H475" s="206">
        <v>1</v>
      </c>
      <c r="I475" s="207"/>
      <c r="J475" s="208">
        <f>ROUND(I475*H475,2)</f>
        <v>0</v>
      </c>
      <c r="K475" s="204" t="s">
        <v>183</v>
      </c>
      <c r="L475" s="62"/>
      <c r="M475" s="209" t="s">
        <v>24</v>
      </c>
      <c r="N475" s="210" t="s">
        <v>52</v>
      </c>
      <c r="O475" s="43"/>
      <c r="P475" s="211">
        <f>O475*H475</f>
        <v>0</v>
      </c>
      <c r="Q475" s="211">
        <v>0</v>
      </c>
      <c r="R475" s="211">
        <f>Q475*H475</f>
        <v>0</v>
      </c>
      <c r="S475" s="211">
        <v>0</v>
      </c>
      <c r="T475" s="212">
        <f>S475*H475</f>
        <v>0</v>
      </c>
      <c r="AR475" s="25" t="s">
        <v>354</v>
      </c>
      <c r="AT475" s="25" t="s">
        <v>172</v>
      </c>
      <c r="AU475" s="25" t="s">
        <v>91</v>
      </c>
      <c r="AY475" s="25" t="s">
        <v>169</v>
      </c>
      <c r="BE475" s="213">
        <f>IF(N475="základní",J475,0)</f>
        <v>0</v>
      </c>
      <c r="BF475" s="213">
        <f>IF(N475="snížená",J475,0)</f>
        <v>0</v>
      </c>
      <c r="BG475" s="213">
        <f>IF(N475="zákl. přenesená",J475,0)</f>
        <v>0</v>
      </c>
      <c r="BH475" s="213">
        <f>IF(N475="sníž. přenesená",J475,0)</f>
        <v>0</v>
      </c>
      <c r="BI475" s="213">
        <f>IF(N475="nulová",J475,0)</f>
        <v>0</v>
      </c>
      <c r="BJ475" s="25" t="s">
        <v>25</v>
      </c>
      <c r="BK475" s="213">
        <f>ROUND(I475*H475,2)</f>
        <v>0</v>
      </c>
      <c r="BL475" s="25" t="s">
        <v>354</v>
      </c>
      <c r="BM475" s="25" t="s">
        <v>1225</v>
      </c>
    </row>
    <row r="476" spans="2:51" s="12" customFormat="1" ht="13.5">
      <c r="B476" s="222"/>
      <c r="C476" s="223"/>
      <c r="D476" s="214" t="s">
        <v>276</v>
      </c>
      <c r="E476" s="224" t="s">
        <v>24</v>
      </c>
      <c r="F476" s="225" t="s">
        <v>1226</v>
      </c>
      <c r="G476" s="223"/>
      <c r="H476" s="226">
        <v>1</v>
      </c>
      <c r="I476" s="227"/>
      <c r="J476" s="223"/>
      <c r="K476" s="223"/>
      <c r="L476" s="228"/>
      <c r="M476" s="229"/>
      <c r="N476" s="230"/>
      <c r="O476" s="230"/>
      <c r="P476" s="230"/>
      <c r="Q476" s="230"/>
      <c r="R476" s="230"/>
      <c r="S476" s="230"/>
      <c r="T476" s="231"/>
      <c r="AT476" s="232" t="s">
        <v>276</v>
      </c>
      <c r="AU476" s="232" t="s">
        <v>91</v>
      </c>
      <c r="AV476" s="12" t="s">
        <v>91</v>
      </c>
      <c r="AW476" s="12" t="s">
        <v>44</v>
      </c>
      <c r="AX476" s="12" t="s">
        <v>25</v>
      </c>
      <c r="AY476" s="232" t="s">
        <v>169</v>
      </c>
    </row>
    <row r="477" spans="2:65" s="1" customFormat="1" ht="16.5" customHeight="1">
      <c r="B477" s="42"/>
      <c r="C477" s="245" t="s">
        <v>1227</v>
      </c>
      <c r="D477" s="245" t="s">
        <v>620</v>
      </c>
      <c r="E477" s="246" t="s">
        <v>1228</v>
      </c>
      <c r="F477" s="247" t="s">
        <v>1229</v>
      </c>
      <c r="G477" s="248" t="s">
        <v>1048</v>
      </c>
      <c r="H477" s="249">
        <v>1</v>
      </c>
      <c r="I477" s="250"/>
      <c r="J477" s="251">
        <f>ROUND(I477*H477,2)</f>
        <v>0</v>
      </c>
      <c r="K477" s="247" t="s">
        <v>183</v>
      </c>
      <c r="L477" s="252"/>
      <c r="M477" s="253" t="s">
        <v>24</v>
      </c>
      <c r="N477" s="254" t="s">
        <v>52</v>
      </c>
      <c r="O477" s="43"/>
      <c r="P477" s="211">
        <f>O477*H477</f>
        <v>0</v>
      </c>
      <c r="Q477" s="211">
        <v>0.0002</v>
      </c>
      <c r="R477" s="211">
        <f>Q477*H477</f>
        <v>0.0002</v>
      </c>
      <c r="S477" s="211">
        <v>0</v>
      </c>
      <c r="T477" s="212">
        <f>S477*H477</f>
        <v>0</v>
      </c>
      <c r="AR477" s="25" t="s">
        <v>437</v>
      </c>
      <c r="AT477" s="25" t="s">
        <v>620</v>
      </c>
      <c r="AU477" s="25" t="s">
        <v>91</v>
      </c>
      <c r="AY477" s="25" t="s">
        <v>169</v>
      </c>
      <c r="BE477" s="213">
        <f>IF(N477="základní",J477,0)</f>
        <v>0</v>
      </c>
      <c r="BF477" s="213">
        <f>IF(N477="snížená",J477,0)</f>
        <v>0</v>
      </c>
      <c r="BG477" s="213">
        <f>IF(N477="zákl. přenesená",J477,0)</f>
        <v>0</v>
      </c>
      <c r="BH477" s="213">
        <f>IF(N477="sníž. přenesená",J477,0)</f>
        <v>0</v>
      </c>
      <c r="BI477" s="213">
        <f>IF(N477="nulová",J477,0)</f>
        <v>0</v>
      </c>
      <c r="BJ477" s="25" t="s">
        <v>25</v>
      </c>
      <c r="BK477" s="213">
        <f>ROUND(I477*H477,2)</f>
        <v>0</v>
      </c>
      <c r="BL477" s="25" t="s">
        <v>354</v>
      </c>
      <c r="BM477" s="25" t="s">
        <v>1230</v>
      </c>
    </row>
    <row r="478" spans="2:65" s="1" customFormat="1" ht="16.5" customHeight="1">
      <c r="B478" s="42"/>
      <c r="C478" s="202" t="s">
        <v>1231</v>
      </c>
      <c r="D478" s="202" t="s">
        <v>172</v>
      </c>
      <c r="E478" s="203" t="s">
        <v>1232</v>
      </c>
      <c r="F478" s="204" t="s">
        <v>1233</v>
      </c>
      <c r="G478" s="205" t="s">
        <v>419</v>
      </c>
      <c r="H478" s="206">
        <v>10</v>
      </c>
      <c r="I478" s="207"/>
      <c r="J478" s="208">
        <f>ROUND(I478*H478,2)</f>
        <v>0</v>
      </c>
      <c r="K478" s="204" t="s">
        <v>183</v>
      </c>
      <c r="L478" s="62"/>
      <c r="M478" s="209" t="s">
        <v>24</v>
      </c>
      <c r="N478" s="210" t="s">
        <v>52</v>
      </c>
      <c r="O478" s="43"/>
      <c r="P478" s="211">
        <f>O478*H478</f>
        <v>0</v>
      </c>
      <c r="Q478" s="211">
        <v>0</v>
      </c>
      <c r="R478" s="211">
        <f>Q478*H478</f>
        <v>0</v>
      </c>
      <c r="S478" s="211">
        <v>0</v>
      </c>
      <c r="T478" s="212">
        <f>S478*H478</f>
        <v>0</v>
      </c>
      <c r="AR478" s="25" t="s">
        <v>354</v>
      </c>
      <c r="AT478" s="25" t="s">
        <v>172</v>
      </c>
      <c r="AU478" s="25" t="s">
        <v>91</v>
      </c>
      <c r="AY478" s="25" t="s">
        <v>169</v>
      </c>
      <c r="BE478" s="213">
        <f>IF(N478="základní",J478,0)</f>
        <v>0</v>
      </c>
      <c r="BF478" s="213">
        <f>IF(N478="snížená",J478,0)</f>
        <v>0</v>
      </c>
      <c r="BG478" s="213">
        <f>IF(N478="zákl. přenesená",J478,0)</f>
        <v>0</v>
      </c>
      <c r="BH478" s="213">
        <f>IF(N478="sníž. přenesená",J478,0)</f>
        <v>0</v>
      </c>
      <c r="BI478" s="213">
        <f>IF(N478="nulová",J478,0)</f>
        <v>0</v>
      </c>
      <c r="BJ478" s="25" t="s">
        <v>25</v>
      </c>
      <c r="BK478" s="213">
        <f>ROUND(I478*H478,2)</f>
        <v>0</v>
      </c>
      <c r="BL478" s="25" t="s">
        <v>354</v>
      </c>
      <c r="BM478" s="25" t="s">
        <v>1234</v>
      </c>
    </row>
    <row r="479" spans="2:51" s="12" customFormat="1" ht="13.5">
      <c r="B479" s="222"/>
      <c r="C479" s="223"/>
      <c r="D479" s="214" t="s">
        <v>276</v>
      </c>
      <c r="E479" s="224" t="s">
        <v>24</v>
      </c>
      <c r="F479" s="225" t="s">
        <v>607</v>
      </c>
      <c r="G479" s="223"/>
      <c r="H479" s="226">
        <v>3</v>
      </c>
      <c r="I479" s="227"/>
      <c r="J479" s="223"/>
      <c r="K479" s="223"/>
      <c r="L479" s="228"/>
      <c r="M479" s="229"/>
      <c r="N479" s="230"/>
      <c r="O479" s="230"/>
      <c r="P479" s="230"/>
      <c r="Q479" s="230"/>
      <c r="R479" s="230"/>
      <c r="S479" s="230"/>
      <c r="T479" s="231"/>
      <c r="AT479" s="232" t="s">
        <v>276</v>
      </c>
      <c r="AU479" s="232" t="s">
        <v>91</v>
      </c>
      <c r="AV479" s="12" t="s">
        <v>91</v>
      </c>
      <c r="AW479" s="12" t="s">
        <v>44</v>
      </c>
      <c r="AX479" s="12" t="s">
        <v>81</v>
      </c>
      <c r="AY479" s="232" t="s">
        <v>169</v>
      </c>
    </row>
    <row r="480" spans="2:51" s="12" customFormat="1" ht="13.5">
      <c r="B480" s="222"/>
      <c r="C480" s="223"/>
      <c r="D480" s="214" t="s">
        <v>276</v>
      </c>
      <c r="E480" s="224" t="s">
        <v>24</v>
      </c>
      <c r="F480" s="225" t="s">
        <v>1235</v>
      </c>
      <c r="G480" s="223"/>
      <c r="H480" s="226">
        <v>6</v>
      </c>
      <c r="I480" s="227"/>
      <c r="J480" s="223"/>
      <c r="K480" s="223"/>
      <c r="L480" s="228"/>
      <c r="M480" s="229"/>
      <c r="N480" s="230"/>
      <c r="O480" s="230"/>
      <c r="P480" s="230"/>
      <c r="Q480" s="230"/>
      <c r="R480" s="230"/>
      <c r="S480" s="230"/>
      <c r="T480" s="231"/>
      <c r="AT480" s="232" t="s">
        <v>276</v>
      </c>
      <c r="AU480" s="232" t="s">
        <v>91</v>
      </c>
      <c r="AV480" s="12" t="s">
        <v>91</v>
      </c>
      <c r="AW480" s="12" t="s">
        <v>44</v>
      </c>
      <c r="AX480" s="12" t="s">
        <v>81</v>
      </c>
      <c r="AY480" s="232" t="s">
        <v>169</v>
      </c>
    </row>
    <row r="481" spans="2:51" s="12" customFormat="1" ht="13.5">
      <c r="B481" s="222"/>
      <c r="C481" s="223"/>
      <c r="D481" s="214" t="s">
        <v>276</v>
      </c>
      <c r="E481" s="224" t="s">
        <v>24</v>
      </c>
      <c r="F481" s="225" t="s">
        <v>611</v>
      </c>
      <c r="G481" s="223"/>
      <c r="H481" s="226">
        <v>1</v>
      </c>
      <c r="I481" s="227"/>
      <c r="J481" s="223"/>
      <c r="K481" s="223"/>
      <c r="L481" s="228"/>
      <c r="M481" s="229"/>
      <c r="N481" s="230"/>
      <c r="O481" s="230"/>
      <c r="P481" s="230"/>
      <c r="Q481" s="230"/>
      <c r="R481" s="230"/>
      <c r="S481" s="230"/>
      <c r="T481" s="231"/>
      <c r="AT481" s="232" t="s">
        <v>276</v>
      </c>
      <c r="AU481" s="232" t="s">
        <v>91</v>
      </c>
      <c r="AV481" s="12" t="s">
        <v>91</v>
      </c>
      <c r="AW481" s="12" t="s">
        <v>44</v>
      </c>
      <c r="AX481" s="12" t="s">
        <v>81</v>
      </c>
      <c r="AY481" s="232" t="s">
        <v>169</v>
      </c>
    </row>
    <row r="482" spans="2:51" s="13" customFormat="1" ht="13.5">
      <c r="B482" s="233"/>
      <c r="C482" s="234"/>
      <c r="D482" s="214" t="s">
        <v>276</v>
      </c>
      <c r="E482" s="235" t="s">
        <v>24</v>
      </c>
      <c r="F482" s="236" t="s">
        <v>280</v>
      </c>
      <c r="G482" s="234"/>
      <c r="H482" s="237">
        <v>10</v>
      </c>
      <c r="I482" s="238"/>
      <c r="J482" s="234"/>
      <c r="K482" s="234"/>
      <c r="L482" s="239"/>
      <c r="M482" s="240"/>
      <c r="N482" s="241"/>
      <c r="O482" s="241"/>
      <c r="P482" s="241"/>
      <c r="Q482" s="241"/>
      <c r="R482" s="241"/>
      <c r="S482" s="241"/>
      <c r="T482" s="242"/>
      <c r="AT482" s="243" t="s">
        <v>276</v>
      </c>
      <c r="AU482" s="243" t="s">
        <v>91</v>
      </c>
      <c r="AV482" s="13" t="s">
        <v>193</v>
      </c>
      <c r="AW482" s="13" t="s">
        <v>44</v>
      </c>
      <c r="AX482" s="13" t="s">
        <v>25</v>
      </c>
      <c r="AY482" s="243" t="s">
        <v>169</v>
      </c>
    </row>
    <row r="483" spans="2:65" s="1" customFormat="1" ht="25.5" customHeight="1">
      <c r="B483" s="42"/>
      <c r="C483" s="245" t="s">
        <v>1236</v>
      </c>
      <c r="D483" s="245" t="s">
        <v>620</v>
      </c>
      <c r="E483" s="246" t="s">
        <v>1237</v>
      </c>
      <c r="F483" s="247" t="s">
        <v>1238</v>
      </c>
      <c r="G483" s="248" t="s">
        <v>419</v>
      </c>
      <c r="H483" s="249">
        <v>10</v>
      </c>
      <c r="I483" s="250"/>
      <c r="J483" s="251">
        <f>ROUND(I483*H483,2)</f>
        <v>0</v>
      </c>
      <c r="K483" s="247" t="s">
        <v>183</v>
      </c>
      <c r="L483" s="252"/>
      <c r="M483" s="253" t="s">
        <v>24</v>
      </c>
      <c r="N483" s="254" t="s">
        <v>52</v>
      </c>
      <c r="O483" s="43"/>
      <c r="P483" s="211">
        <f>O483*H483</f>
        <v>0</v>
      </c>
      <c r="Q483" s="211">
        <v>0.0012</v>
      </c>
      <c r="R483" s="211">
        <f>Q483*H483</f>
        <v>0.011999999999999999</v>
      </c>
      <c r="S483" s="211">
        <v>0</v>
      </c>
      <c r="T483" s="212">
        <f>S483*H483</f>
        <v>0</v>
      </c>
      <c r="AR483" s="25" t="s">
        <v>437</v>
      </c>
      <c r="AT483" s="25" t="s">
        <v>620</v>
      </c>
      <c r="AU483" s="25" t="s">
        <v>91</v>
      </c>
      <c r="AY483" s="25" t="s">
        <v>169</v>
      </c>
      <c r="BE483" s="213">
        <f>IF(N483="základní",J483,0)</f>
        <v>0</v>
      </c>
      <c r="BF483" s="213">
        <f>IF(N483="snížená",J483,0)</f>
        <v>0</v>
      </c>
      <c r="BG483" s="213">
        <f>IF(N483="zákl. přenesená",J483,0)</f>
        <v>0</v>
      </c>
      <c r="BH483" s="213">
        <f>IF(N483="sníž. přenesená",J483,0)</f>
        <v>0</v>
      </c>
      <c r="BI483" s="213">
        <f>IF(N483="nulová",J483,0)</f>
        <v>0</v>
      </c>
      <c r="BJ483" s="25" t="s">
        <v>25</v>
      </c>
      <c r="BK483" s="213">
        <f>ROUND(I483*H483,2)</f>
        <v>0</v>
      </c>
      <c r="BL483" s="25" t="s">
        <v>354</v>
      </c>
      <c r="BM483" s="25" t="s">
        <v>1239</v>
      </c>
    </row>
    <row r="484" spans="2:47" s="1" customFormat="1" ht="40.5">
      <c r="B484" s="42"/>
      <c r="C484" s="64"/>
      <c r="D484" s="214" t="s">
        <v>179</v>
      </c>
      <c r="E484" s="64"/>
      <c r="F484" s="215" t="s">
        <v>1240</v>
      </c>
      <c r="G484" s="64"/>
      <c r="H484" s="64"/>
      <c r="I484" s="173"/>
      <c r="J484" s="64"/>
      <c r="K484" s="64"/>
      <c r="L484" s="62"/>
      <c r="M484" s="216"/>
      <c r="N484" s="43"/>
      <c r="O484" s="43"/>
      <c r="P484" s="43"/>
      <c r="Q484" s="43"/>
      <c r="R484" s="43"/>
      <c r="S484" s="43"/>
      <c r="T484" s="79"/>
      <c r="AT484" s="25" t="s">
        <v>179</v>
      </c>
      <c r="AU484" s="25" t="s">
        <v>91</v>
      </c>
    </row>
    <row r="485" spans="2:65" s="1" customFormat="1" ht="25.5" customHeight="1">
      <c r="B485" s="42"/>
      <c r="C485" s="202" t="s">
        <v>1241</v>
      </c>
      <c r="D485" s="202" t="s">
        <v>172</v>
      </c>
      <c r="E485" s="203" t="s">
        <v>1242</v>
      </c>
      <c r="F485" s="204" t="s">
        <v>1243</v>
      </c>
      <c r="G485" s="205" t="s">
        <v>419</v>
      </c>
      <c r="H485" s="206">
        <v>1</v>
      </c>
      <c r="I485" s="207"/>
      <c r="J485" s="208">
        <f>ROUND(I485*H485,2)</f>
        <v>0</v>
      </c>
      <c r="K485" s="204" t="s">
        <v>183</v>
      </c>
      <c r="L485" s="62"/>
      <c r="M485" s="209" t="s">
        <v>24</v>
      </c>
      <c r="N485" s="210" t="s">
        <v>52</v>
      </c>
      <c r="O485" s="43"/>
      <c r="P485" s="211">
        <f>O485*H485</f>
        <v>0</v>
      </c>
      <c r="Q485" s="211">
        <v>0</v>
      </c>
      <c r="R485" s="211">
        <f>Q485*H485</f>
        <v>0</v>
      </c>
      <c r="S485" s="211">
        <v>0</v>
      </c>
      <c r="T485" s="212">
        <f>S485*H485</f>
        <v>0</v>
      </c>
      <c r="AR485" s="25" t="s">
        <v>354</v>
      </c>
      <c r="AT485" s="25" t="s">
        <v>172</v>
      </c>
      <c r="AU485" s="25" t="s">
        <v>91</v>
      </c>
      <c r="AY485" s="25" t="s">
        <v>169</v>
      </c>
      <c r="BE485" s="213">
        <f>IF(N485="základní",J485,0)</f>
        <v>0</v>
      </c>
      <c r="BF485" s="213">
        <f>IF(N485="snížená",J485,0)</f>
        <v>0</v>
      </c>
      <c r="BG485" s="213">
        <f>IF(N485="zákl. přenesená",J485,0)</f>
        <v>0</v>
      </c>
      <c r="BH485" s="213">
        <f>IF(N485="sníž. přenesená",J485,0)</f>
        <v>0</v>
      </c>
      <c r="BI485" s="213">
        <f>IF(N485="nulová",J485,0)</f>
        <v>0</v>
      </c>
      <c r="BJ485" s="25" t="s">
        <v>25</v>
      </c>
      <c r="BK485" s="213">
        <f>ROUND(I485*H485,2)</f>
        <v>0</v>
      </c>
      <c r="BL485" s="25" t="s">
        <v>354</v>
      </c>
      <c r="BM485" s="25" t="s">
        <v>1244</v>
      </c>
    </row>
    <row r="486" spans="2:51" s="12" customFormat="1" ht="13.5">
      <c r="B486" s="222"/>
      <c r="C486" s="223"/>
      <c r="D486" s="214" t="s">
        <v>276</v>
      </c>
      <c r="E486" s="224" t="s">
        <v>24</v>
      </c>
      <c r="F486" s="225" t="s">
        <v>611</v>
      </c>
      <c r="G486" s="223"/>
      <c r="H486" s="226">
        <v>1</v>
      </c>
      <c r="I486" s="227"/>
      <c r="J486" s="223"/>
      <c r="K486" s="223"/>
      <c r="L486" s="228"/>
      <c r="M486" s="229"/>
      <c r="N486" s="230"/>
      <c r="O486" s="230"/>
      <c r="P486" s="230"/>
      <c r="Q486" s="230"/>
      <c r="R486" s="230"/>
      <c r="S486" s="230"/>
      <c r="T486" s="231"/>
      <c r="AT486" s="232" t="s">
        <v>276</v>
      </c>
      <c r="AU486" s="232" t="s">
        <v>91</v>
      </c>
      <c r="AV486" s="12" t="s">
        <v>91</v>
      </c>
      <c r="AW486" s="12" t="s">
        <v>44</v>
      </c>
      <c r="AX486" s="12" t="s">
        <v>25</v>
      </c>
      <c r="AY486" s="232" t="s">
        <v>169</v>
      </c>
    </row>
    <row r="487" spans="2:65" s="1" customFormat="1" ht="16.5" customHeight="1">
      <c r="B487" s="42"/>
      <c r="C487" s="245" t="s">
        <v>1245</v>
      </c>
      <c r="D487" s="245" t="s">
        <v>620</v>
      </c>
      <c r="E487" s="246" t="s">
        <v>1246</v>
      </c>
      <c r="F487" s="247" t="s">
        <v>1247</v>
      </c>
      <c r="G487" s="248" t="s">
        <v>419</v>
      </c>
      <c r="H487" s="249">
        <v>1</v>
      </c>
      <c r="I487" s="250"/>
      <c r="J487" s="251">
        <f>ROUND(I487*H487,2)</f>
        <v>0</v>
      </c>
      <c r="K487" s="247" t="s">
        <v>183</v>
      </c>
      <c r="L487" s="252"/>
      <c r="M487" s="253" t="s">
        <v>24</v>
      </c>
      <c r="N487" s="254" t="s">
        <v>52</v>
      </c>
      <c r="O487" s="43"/>
      <c r="P487" s="211">
        <f>O487*H487</f>
        <v>0</v>
      </c>
      <c r="Q487" s="211">
        <v>0.00135</v>
      </c>
      <c r="R487" s="211">
        <f>Q487*H487</f>
        <v>0.00135</v>
      </c>
      <c r="S487" s="211">
        <v>0</v>
      </c>
      <c r="T487" s="212">
        <f>S487*H487</f>
        <v>0</v>
      </c>
      <c r="AR487" s="25" t="s">
        <v>437</v>
      </c>
      <c r="AT487" s="25" t="s">
        <v>620</v>
      </c>
      <c r="AU487" s="25" t="s">
        <v>91</v>
      </c>
      <c r="AY487" s="25" t="s">
        <v>169</v>
      </c>
      <c r="BE487" s="213">
        <f>IF(N487="základní",J487,0)</f>
        <v>0</v>
      </c>
      <c r="BF487" s="213">
        <f>IF(N487="snížená",J487,0)</f>
        <v>0</v>
      </c>
      <c r="BG487" s="213">
        <f>IF(N487="zákl. přenesená",J487,0)</f>
        <v>0</v>
      </c>
      <c r="BH487" s="213">
        <f>IF(N487="sníž. přenesená",J487,0)</f>
        <v>0</v>
      </c>
      <c r="BI487" s="213">
        <f>IF(N487="nulová",J487,0)</f>
        <v>0</v>
      </c>
      <c r="BJ487" s="25" t="s">
        <v>25</v>
      </c>
      <c r="BK487" s="213">
        <f>ROUND(I487*H487,2)</f>
        <v>0</v>
      </c>
      <c r="BL487" s="25" t="s">
        <v>354</v>
      </c>
      <c r="BM487" s="25" t="s">
        <v>1248</v>
      </c>
    </row>
    <row r="488" spans="2:65" s="1" customFormat="1" ht="25.5" customHeight="1">
      <c r="B488" s="42"/>
      <c r="C488" s="202" t="s">
        <v>1249</v>
      </c>
      <c r="D488" s="202" t="s">
        <v>172</v>
      </c>
      <c r="E488" s="203" t="s">
        <v>1250</v>
      </c>
      <c r="F488" s="204" t="s">
        <v>1251</v>
      </c>
      <c r="G488" s="205" t="s">
        <v>419</v>
      </c>
      <c r="H488" s="206">
        <v>3</v>
      </c>
      <c r="I488" s="207"/>
      <c r="J488" s="208">
        <f>ROUND(I488*H488,2)</f>
        <v>0</v>
      </c>
      <c r="K488" s="204" t="s">
        <v>183</v>
      </c>
      <c r="L488" s="62"/>
      <c r="M488" s="209" t="s">
        <v>24</v>
      </c>
      <c r="N488" s="210" t="s">
        <v>52</v>
      </c>
      <c r="O488" s="43"/>
      <c r="P488" s="211">
        <f>O488*H488</f>
        <v>0</v>
      </c>
      <c r="Q488" s="211">
        <v>0</v>
      </c>
      <c r="R488" s="211">
        <f>Q488*H488</f>
        <v>0</v>
      </c>
      <c r="S488" s="211">
        <v>0</v>
      </c>
      <c r="T488" s="212">
        <f>S488*H488</f>
        <v>0</v>
      </c>
      <c r="AR488" s="25" t="s">
        <v>354</v>
      </c>
      <c r="AT488" s="25" t="s">
        <v>172</v>
      </c>
      <c r="AU488" s="25" t="s">
        <v>91</v>
      </c>
      <c r="AY488" s="25" t="s">
        <v>169</v>
      </c>
      <c r="BE488" s="213">
        <f>IF(N488="základní",J488,0)</f>
        <v>0</v>
      </c>
      <c r="BF488" s="213">
        <f>IF(N488="snížená",J488,0)</f>
        <v>0</v>
      </c>
      <c r="BG488" s="213">
        <f>IF(N488="zákl. přenesená",J488,0)</f>
        <v>0</v>
      </c>
      <c r="BH488" s="213">
        <f>IF(N488="sníž. přenesená",J488,0)</f>
        <v>0</v>
      </c>
      <c r="BI488" s="213">
        <f>IF(N488="nulová",J488,0)</f>
        <v>0</v>
      </c>
      <c r="BJ488" s="25" t="s">
        <v>25</v>
      </c>
      <c r="BK488" s="213">
        <f>ROUND(I488*H488,2)</f>
        <v>0</v>
      </c>
      <c r="BL488" s="25" t="s">
        <v>354</v>
      </c>
      <c r="BM488" s="25" t="s">
        <v>1252</v>
      </c>
    </row>
    <row r="489" spans="2:51" s="12" customFormat="1" ht="13.5">
      <c r="B489" s="222"/>
      <c r="C489" s="223"/>
      <c r="D489" s="214" t="s">
        <v>276</v>
      </c>
      <c r="E489" s="224" t="s">
        <v>24</v>
      </c>
      <c r="F489" s="225" t="s">
        <v>796</v>
      </c>
      <c r="G489" s="223"/>
      <c r="H489" s="226">
        <v>3</v>
      </c>
      <c r="I489" s="227"/>
      <c r="J489" s="223"/>
      <c r="K489" s="223"/>
      <c r="L489" s="228"/>
      <c r="M489" s="229"/>
      <c r="N489" s="230"/>
      <c r="O489" s="230"/>
      <c r="P489" s="230"/>
      <c r="Q489" s="230"/>
      <c r="R489" s="230"/>
      <c r="S489" s="230"/>
      <c r="T489" s="231"/>
      <c r="AT489" s="232" t="s">
        <v>276</v>
      </c>
      <c r="AU489" s="232" t="s">
        <v>91</v>
      </c>
      <c r="AV489" s="12" t="s">
        <v>91</v>
      </c>
      <c r="AW489" s="12" t="s">
        <v>44</v>
      </c>
      <c r="AX489" s="12" t="s">
        <v>25</v>
      </c>
      <c r="AY489" s="232" t="s">
        <v>169</v>
      </c>
    </row>
    <row r="490" spans="2:65" s="1" customFormat="1" ht="16.5" customHeight="1">
      <c r="B490" s="42"/>
      <c r="C490" s="245" t="s">
        <v>1253</v>
      </c>
      <c r="D490" s="245" t="s">
        <v>620</v>
      </c>
      <c r="E490" s="246" t="s">
        <v>1254</v>
      </c>
      <c r="F490" s="247" t="s">
        <v>1255</v>
      </c>
      <c r="G490" s="248" t="s">
        <v>419</v>
      </c>
      <c r="H490" s="249">
        <v>3</v>
      </c>
      <c r="I490" s="250"/>
      <c r="J490" s="251">
        <f>ROUND(I490*H490,2)</f>
        <v>0</v>
      </c>
      <c r="K490" s="247" t="s">
        <v>183</v>
      </c>
      <c r="L490" s="252"/>
      <c r="M490" s="253" t="s">
        <v>24</v>
      </c>
      <c r="N490" s="254" t="s">
        <v>52</v>
      </c>
      <c r="O490" s="43"/>
      <c r="P490" s="211">
        <f>O490*H490</f>
        <v>0</v>
      </c>
      <c r="Q490" s="211">
        <v>0.00218</v>
      </c>
      <c r="R490" s="211">
        <f>Q490*H490</f>
        <v>0.006540000000000001</v>
      </c>
      <c r="S490" s="211">
        <v>0</v>
      </c>
      <c r="T490" s="212">
        <f>S490*H490</f>
        <v>0</v>
      </c>
      <c r="AR490" s="25" t="s">
        <v>437</v>
      </c>
      <c r="AT490" s="25" t="s">
        <v>620</v>
      </c>
      <c r="AU490" s="25" t="s">
        <v>91</v>
      </c>
      <c r="AY490" s="25" t="s">
        <v>169</v>
      </c>
      <c r="BE490" s="213">
        <f>IF(N490="základní",J490,0)</f>
        <v>0</v>
      </c>
      <c r="BF490" s="213">
        <f>IF(N490="snížená",J490,0)</f>
        <v>0</v>
      </c>
      <c r="BG490" s="213">
        <f>IF(N490="zákl. přenesená",J490,0)</f>
        <v>0</v>
      </c>
      <c r="BH490" s="213">
        <f>IF(N490="sníž. přenesená",J490,0)</f>
        <v>0</v>
      </c>
      <c r="BI490" s="213">
        <f>IF(N490="nulová",J490,0)</f>
        <v>0</v>
      </c>
      <c r="BJ490" s="25" t="s">
        <v>25</v>
      </c>
      <c r="BK490" s="213">
        <f>ROUND(I490*H490,2)</f>
        <v>0</v>
      </c>
      <c r="BL490" s="25" t="s">
        <v>354</v>
      </c>
      <c r="BM490" s="25" t="s">
        <v>1256</v>
      </c>
    </row>
    <row r="491" spans="2:65" s="1" customFormat="1" ht="38.25" customHeight="1">
      <c r="B491" s="42"/>
      <c r="C491" s="202" t="s">
        <v>1257</v>
      </c>
      <c r="D491" s="202" t="s">
        <v>172</v>
      </c>
      <c r="E491" s="203" t="s">
        <v>1258</v>
      </c>
      <c r="F491" s="204" t="s">
        <v>1259</v>
      </c>
      <c r="G491" s="205" t="s">
        <v>357</v>
      </c>
      <c r="H491" s="206">
        <v>0.385</v>
      </c>
      <c r="I491" s="207"/>
      <c r="J491" s="208">
        <f>ROUND(I491*H491,2)</f>
        <v>0</v>
      </c>
      <c r="K491" s="204" t="s">
        <v>183</v>
      </c>
      <c r="L491" s="62"/>
      <c r="M491" s="209" t="s">
        <v>24</v>
      </c>
      <c r="N491" s="210" t="s">
        <v>52</v>
      </c>
      <c r="O491" s="43"/>
      <c r="P491" s="211">
        <f>O491*H491</f>
        <v>0</v>
      </c>
      <c r="Q491" s="211">
        <v>0</v>
      </c>
      <c r="R491" s="211">
        <f>Q491*H491</f>
        <v>0</v>
      </c>
      <c r="S491" s="211">
        <v>0</v>
      </c>
      <c r="T491" s="212">
        <f>S491*H491</f>
        <v>0</v>
      </c>
      <c r="AR491" s="25" t="s">
        <v>354</v>
      </c>
      <c r="AT491" s="25" t="s">
        <v>172</v>
      </c>
      <c r="AU491" s="25" t="s">
        <v>91</v>
      </c>
      <c r="AY491" s="25" t="s">
        <v>169</v>
      </c>
      <c r="BE491" s="213">
        <f>IF(N491="základní",J491,0)</f>
        <v>0</v>
      </c>
      <c r="BF491" s="213">
        <f>IF(N491="snížená",J491,0)</f>
        <v>0</v>
      </c>
      <c r="BG491" s="213">
        <f>IF(N491="zákl. přenesená",J491,0)</f>
        <v>0</v>
      </c>
      <c r="BH491" s="213">
        <f>IF(N491="sníž. přenesená",J491,0)</f>
        <v>0</v>
      </c>
      <c r="BI491" s="213">
        <f>IF(N491="nulová",J491,0)</f>
        <v>0</v>
      </c>
      <c r="BJ491" s="25" t="s">
        <v>25</v>
      </c>
      <c r="BK491" s="213">
        <f>ROUND(I491*H491,2)</f>
        <v>0</v>
      </c>
      <c r="BL491" s="25" t="s">
        <v>354</v>
      </c>
      <c r="BM491" s="25" t="s">
        <v>1260</v>
      </c>
    </row>
    <row r="492" spans="2:65" s="1" customFormat="1" ht="38.25" customHeight="1">
      <c r="B492" s="42"/>
      <c r="C492" s="202" t="s">
        <v>1261</v>
      </c>
      <c r="D492" s="202" t="s">
        <v>172</v>
      </c>
      <c r="E492" s="203" t="s">
        <v>1262</v>
      </c>
      <c r="F492" s="204" t="s">
        <v>1263</v>
      </c>
      <c r="G492" s="205" t="s">
        <v>357</v>
      </c>
      <c r="H492" s="206">
        <v>0.385</v>
      </c>
      <c r="I492" s="207"/>
      <c r="J492" s="208">
        <f>ROUND(I492*H492,2)</f>
        <v>0</v>
      </c>
      <c r="K492" s="204" t="s">
        <v>183</v>
      </c>
      <c r="L492" s="62"/>
      <c r="M492" s="209" t="s">
        <v>24</v>
      </c>
      <c r="N492" s="210" t="s">
        <v>52</v>
      </c>
      <c r="O492" s="43"/>
      <c r="P492" s="211">
        <f>O492*H492</f>
        <v>0</v>
      </c>
      <c r="Q492" s="211">
        <v>0</v>
      </c>
      <c r="R492" s="211">
        <f>Q492*H492</f>
        <v>0</v>
      </c>
      <c r="S492" s="211">
        <v>0</v>
      </c>
      <c r="T492" s="212">
        <f>S492*H492</f>
        <v>0</v>
      </c>
      <c r="AR492" s="25" t="s">
        <v>354</v>
      </c>
      <c r="AT492" s="25" t="s">
        <v>172</v>
      </c>
      <c r="AU492" s="25" t="s">
        <v>91</v>
      </c>
      <c r="AY492" s="25" t="s">
        <v>169</v>
      </c>
      <c r="BE492" s="213">
        <f>IF(N492="základní",J492,0)</f>
        <v>0</v>
      </c>
      <c r="BF492" s="213">
        <f>IF(N492="snížená",J492,0)</f>
        <v>0</v>
      </c>
      <c r="BG492" s="213">
        <f>IF(N492="zákl. přenesená",J492,0)</f>
        <v>0</v>
      </c>
      <c r="BH492" s="213">
        <f>IF(N492="sníž. přenesená",J492,0)</f>
        <v>0</v>
      </c>
      <c r="BI492" s="213">
        <f>IF(N492="nulová",J492,0)</f>
        <v>0</v>
      </c>
      <c r="BJ492" s="25" t="s">
        <v>25</v>
      </c>
      <c r="BK492" s="213">
        <f>ROUND(I492*H492,2)</f>
        <v>0</v>
      </c>
      <c r="BL492" s="25" t="s">
        <v>354</v>
      </c>
      <c r="BM492" s="25" t="s">
        <v>1264</v>
      </c>
    </row>
    <row r="493" spans="2:65" s="1" customFormat="1" ht="38.25" customHeight="1">
      <c r="B493" s="42"/>
      <c r="C493" s="202" t="s">
        <v>1265</v>
      </c>
      <c r="D493" s="202" t="s">
        <v>172</v>
      </c>
      <c r="E493" s="203" t="s">
        <v>1266</v>
      </c>
      <c r="F493" s="204" t="s">
        <v>1267</v>
      </c>
      <c r="G493" s="205" t="s">
        <v>357</v>
      </c>
      <c r="H493" s="206">
        <v>0.385</v>
      </c>
      <c r="I493" s="207"/>
      <c r="J493" s="208">
        <f>ROUND(I493*H493,2)</f>
        <v>0</v>
      </c>
      <c r="K493" s="204" t="s">
        <v>183</v>
      </c>
      <c r="L493" s="62"/>
      <c r="M493" s="209" t="s">
        <v>24</v>
      </c>
      <c r="N493" s="210" t="s">
        <v>52</v>
      </c>
      <c r="O493" s="43"/>
      <c r="P493" s="211">
        <f>O493*H493</f>
        <v>0</v>
      </c>
      <c r="Q493" s="211">
        <v>0</v>
      </c>
      <c r="R493" s="211">
        <f>Q493*H493</f>
        <v>0</v>
      </c>
      <c r="S493" s="211">
        <v>0</v>
      </c>
      <c r="T493" s="212">
        <f>S493*H493</f>
        <v>0</v>
      </c>
      <c r="AR493" s="25" t="s">
        <v>354</v>
      </c>
      <c r="AT493" s="25" t="s">
        <v>172</v>
      </c>
      <c r="AU493" s="25" t="s">
        <v>91</v>
      </c>
      <c r="AY493" s="25" t="s">
        <v>169</v>
      </c>
      <c r="BE493" s="213">
        <f>IF(N493="základní",J493,0)</f>
        <v>0</v>
      </c>
      <c r="BF493" s="213">
        <f>IF(N493="snížená",J493,0)</f>
        <v>0</v>
      </c>
      <c r="BG493" s="213">
        <f>IF(N493="zákl. přenesená",J493,0)</f>
        <v>0</v>
      </c>
      <c r="BH493" s="213">
        <f>IF(N493="sníž. přenesená",J493,0)</f>
        <v>0</v>
      </c>
      <c r="BI493" s="213">
        <f>IF(N493="nulová",J493,0)</f>
        <v>0</v>
      </c>
      <c r="BJ493" s="25" t="s">
        <v>25</v>
      </c>
      <c r="BK493" s="213">
        <f>ROUND(I493*H493,2)</f>
        <v>0</v>
      </c>
      <c r="BL493" s="25" t="s">
        <v>354</v>
      </c>
      <c r="BM493" s="25" t="s">
        <v>1268</v>
      </c>
    </row>
    <row r="494" spans="2:63" s="11" customFormat="1" ht="29.85" customHeight="1">
      <c r="B494" s="186"/>
      <c r="C494" s="187"/>
      <c r="D494" s="188" t="s">
        <v>80</v>
      </c>
      <c r="E494" s="200" t="s">
        <v>494</v>
      </c>
      <c r="F494" s="200" t="s">
        <v>495</v>
      </c>
      <c r="G494" s="187"/>
      <c r="H494" s="187"/>
      <c r="I494" s="190"/>
      <c r="J494" s="201">
        <f>BK494</f>
        <v>0</v>
      </c>
      <c r="K494" s="187"/>
      <c r="L494" s="192"/>
      <c r="M494" s="193"/>
      <c r="N494" s="194"/>
      <c r="O494" s="194"/>
      <c r="P494" s="195">
        <f>SUM(P495:P513)</f>
        <v>0</v>
      </c>
      <c r="Q494" s="194"/>
      <c r="R494" s="195">
        <f>SUM(R495:R513)</f>
        <v>0.4657771</v>
      </c>
      <c r="S494" s="194"/>
      <c r="T494" s="196">
        <f>SUM(T495:T513)</f>
        <v>0</v>
      </c>
      <c r="AR494" s="197" t="s">
        <v>91</v>
      </c>
      <c r="AT494" s="198" t="s">
        <v>80</v>
      </c>
      <c r="AU494" s="198" t="s">
        <v>25</v>
      </c>
      <c r="AY494" s="197" t="s">
        <v>169</v>
      </c>
      <c r="BK494" s="199">
        <f>SUM(BK495:BK513)</f>
        <v>0</v>
      </c>
    </row>
    <row r="495" spans="2:65" s="1" customFormat="1" ht="25.5" customHeight="1">
      <c r="B495" s="42"/>
      <c r="C495" s="202" t="s">
        <v>1269</v>
      </c>
      <c r="D495" s="202" t="s">
        <v>172</v>
      </c>
      <c r="E495" s="203" t="s">
        <v>1270</v>
      </c>
      <c r="F495" s="204" t="s">
        <v>1271</v>
      </c>
      <c r="G495" s="205" t="s">
        <v>419</v>
      </c>
      <c r="H495" s="206">
        <v>2</v>
      </c>
      <c r="I495" s="207"/>
      <c r="J495" s="208">
        <f>ROUND(I495*H495,2)</f>
        <v>0</v>
      </c>
      <c r="K495" s="204" t="s">
        <v>183</v>
      </c>
      <c r="L495" s="62"/>
      <c r="M495" s="209" t="s">
        <v>24</v>
      </c>
      <c r="N495" s="210" t="s">
        <v>52</v>
      </c>
      <c r="O495" s="43"/>
      <c r="P495" s="211">
        <f>O495*H495</f>
        <v>0</v>
      </c>
      <c r="Q495" s="211">
        <v>0</v>
      </c>
      <c r="R495" s="211">
        <f>Q495*H495</f>
        <v>0</v>
      </c>
      <c r="S495" s="211">
        <v>0</v>
      </c>
      <c r="T495" s="212">
        <f>S495*H495</f>
        <v>0</v>
      </c>
      <c r="AR495" s="25" t="s">
        <v>354</v>
      </c>
      <c r="AT495" s="25" t="s">
        <v>172</v>
      </c>
      <c r="AU495" s="25" t="s">
        <v>91</v>
      </c>
      <c r="AY495" s="25" t="s">
        <v>169</v>
      </c>
      <c r="BE495" s="213">
        <f>IF(N495="základní",J495,0)</f>
        <v>0</v>
      </c>
      <c r="BF495" s="213">
        <f>IF(N495="snížená",J495,0)</f>
        <v>0</v>
      </c>
      <c r="BG495" s="213">
        <f>IF(N495="zákl. přenesená",J495,0)</f>
        <v>0</v>
      </c>
      <c r="BH495" s="213">
        <f>IF(N495="sníž. přenesená",J495,0)</f>
        <v>0</v>
      </c>
      <c r="BI495" s="213">
        <f>IF(N495="nulová",J495,0)</f>
        <v>0</v>
      </c>
      <c r="BJ495" s="25" t="s">
        <v>25</v>
      </c>
      <c r="BK495" s="213">
        <f>ROUND(I495*H495,2)</f>
        <v>0</v>
      </c>
      <c r="BL495" s="25" t="s">
        <v>354</v>
      </c>
      <c r="BM495" s="25" t="s">
        <v>1272</v>
      </c>
    </row>
    <row r="496" spans="2:51" s="12" customFormat="1" ht="13.5">
      <c r="B496" s="222"/>
      <c r="C496" s="223"/>
      <c r="D496" s="214" t="s">
        <v>276</v>
      </c>
      <c r="E496" s="224" t="s">
        <v>24</v>
      </c>
      <c r="F496" s="225" t="s">
        <v>1273</v>
      </c>
      <c r="G496" s="223"/>
      <c r="H496" s="226">
        <v>2</v>
      </c>
      <c r="I496" s="227"/>
      <c r="J496" s="223"/>
      <c r="K496" s="223"/>
      <c r="L496" s="228"/>
      <c r="M496" s="229"/>
      <c r="N496" s="230"/>
      <c r="O496" s="230"/>
      <c r="P496" s="230"/>
      <c r="Q496" s="230"/>
      <c r="R496" s="230"/>
      <c r="S496" s="230"/>
      <c r="T496" s="231"/>
      <c r="AT496" s="232" t="s">
        <v>276</v>
      </c>
      <c r="AU496" s="232" t="s">
        <v>91</v>
      </c>
      <c r="AV496" s="12" t="s">
        <v>91</v>
      </c>
      <c r="AW496" s="12" t="s">
        <v>44</v>
      </c>
      <c r="AX496" s="12" t="s">
        <v>25</v>
      </c>
      <c r="AY496" s="232" t="s">
        <v>169</v>
      </c>
    </row>
    <row r="497" spans="2:65" s="1" customFormat="1" ht="16.5" customHeight="1">
      <c r="B497" s="42"/>
      <c r="C497" s="245" t="s">
        <v>1274</v>
      </c>
      <c r="D497" s="245" t="s">
        <v>620</v>
      </c>
      <c r="E497" s="246" t="s">
        <v>1275</v>
      </c>
      <c r="F497" s="247" t="s">
        <v>1276</v>
      </c>
      <c r="G497" s="248" t="s">
        <v>419</v>
      </c>
      <c r="H497" s="249">
        <v>2</v>
      </c>
      <c r="I497" s="250"/>
      <c r="J497" s="251">
        <f>ROUND(I497*H497,2)</f>
        <v>0</v>
      </c>
      <c r="K497" s="247" t="s">
        <v>183</v>
      </c>
      <c r="L497" s="252"/>
      <c r="M497" s="253" t="s">
        <v>24</v>
      </c>
      <c r="N497" s="254" t="s">
        <v>52</v>
      </c>
      <c r="O497" s="43"/>
      <c r="P497" s="211">
        <f>O497*H497</f>
        <v>0</v>
      </c>
      <c r="Q497" s="211">
        <v>0.181</v>
      </c>
      <c r="R497" s="211">
        <f>Q497*H497</f>
        <v>0.362</v>
      </c>
      <c r="S497" s="211">
        <v>0</v>
      </c>
      <c r="T497" s="212">
        <f>S497*H497</f>
        <v>0</v>
      </c>
      <c r="AR497" s="25" t="s">
        <v>437</v>
      </c>
      <c r="AT497" s="25" t="s">
        <v>620</v>
      </c>
      <c r="AU497" s="25" t="s">
        <v>91</v>
      </c>
      <c r="AY497" s="25" t="s">
        <v>169</v>
      </c>
      <c r="BE497" s="213">
        <f>IF(N497="základní",J497,0)</f>
        <v>0</v>
      </c>
      <c r="BF497" s="213">
        <f>IF(N497="snížená",J497,0)</f>
        <v>0</v>
      </c>
      <c r="BG497" s="213">
        <f>IF(N497="zákl. přenesená",J497,0)</f>
        <v>0</v>
      </c>
      <c r="BH497" s="213">
        <f>IF(N497="sníž. přenesená",J497,0)</f>
        <v>0</v>
      </c>
      <c r="BI497" s="213">
        <f>IF(N497="nulová",J497,0)</f>
        <v>0</v>
      </c>
      <c r="BJ497" s="25" t="s">
        <v>25</v>
      </c>
      <c r="BK497" s="213">
        <f>ROUND(I497*H497,2)</f>
        <v>0</v>
      </c>
      <c r="BL497" s="25" t="s">
        <v>354</v>
      </c>
      <c r="BM497" s="25" t="s">
        <v>1277</v>
      </c>
    </row>
    <row r="498" spans="2:47" s="1" customFormat="1" ht="202.5">
      <c r="B498" s="42"/>
      <c r="C498" s="64"/>
      <c r="D498" s="214" t="s">
        <v>179</v>
      </c>
      <c r="E498" s="64"/>
      <c r="F498" s="215" t="s">
        <v>1278</v>
      </c>
      <c r="G498" s="64"/>
      <c r="H498" s="64"/>
      <c r="I498" s="173"/>
      <c r="J498" s="64"/>
      <c r="K498" s="64"/>
      <c r="L498" s="62"/>
      <c r="M498" s="216"/>
      <c r="N498" s="43"/>
      <c r="O498" s="43"/>
      <c r="P498" s="43"/>
      <c r="Q498" s="43"/>
      <c r="R498" s="43"/>
      <c r="S498" s="43"/>
      <c r="T498" s="79"/>
      <c r="AT498" s="25" t="s">
        <v>179</v>
      </c>
      <c r="AU498" s="25" t="s">
        <v>91</v>
      </c>
    </row>
    <row r="499" spans="2:65" s="1" customFormat="1" ht="25.5" customHeight="1">
      <c r="B499" s="42"/>
      <c r="C499" s="245" t="s">
        <v>1279</v>
      </c>
      <c r="D499" s="245" t="s">
        <v>620</v>
      </c>
      <c r="E499" s="246" t="s">
        <v>1280</v>
      </c>
      <c r="F499" s="247" t="s">
        <v>1281</v>
      </c>
      <c r="G499" s="248" t="s">
        <v>419</v>
      </c>
      <c r="H499" s="249">
        <v>2</v>
      </c>
      <c r="I499" s="250"/>
      <c r="J499" s="251">
        <f>ROUND(I499*H499,2)</f>
        <v>0</v>
      </c>
      <c r="K499" s="247" t="s">
        <v>183</v>
      </c>
      <c r="L499" s="252"/>
      <c r="M499" s="253" t="s">
        <v>24</v>
      </c>
      <c r="N499" s="254" t="s">
        <v>52</v>
      </c>
      <c r="O499" s="43"/>
      <c r="P499" s="211">
        <f>O499*H499</f>
        <v>0</v>
      </c>
      <c r="Q499" s="211">
        <v>0.012</v>
      </c>
      <c r="R499" s="211">
        <f>Q499*H499</f>
        <v>0.024</v>
      </c>
      <c r="S499" s="211">
        <v>0</v>
      </c>
      <c r="T499" s="212">
        <f>S499*H499</f>
        <v>0</v>
      </c>
      <c r="AR499" s="25" t="s">
        <v>437</v>
      </c>
      <c r="AT499" s="25" t="s">
        <v>620</v>
      </c>
      <c r="AU499" s="25" t="s">
        <v>91</v>
      </c>
      <c r="AY499" s="25" t="s">
        <v>169</v>
      </c>
      <c r="BE499" s="213">
        <f>IF(N499="základní",J499,0)</f>
        <v>0</v>
      </c>
      <c r="BF499" s="213">
        <f>IF(N499="snížená",J499,0)</f>
        <v>0</v>
      </c>
      <c r="BG499" s="213">
        <f>IF(N499="zákl. přenesená",J499,0)</f>
        <v>0</v>
      </c>
      <c r="BH499" s="213">
        <f>IF(N499="sníž. přenesená",J499,0)</f>
        <v>0</v>
      </c>
      <c r="BI499" s="213">
        <f>IF(N499="nulová",J499,0)</f>
        <v>0</v>
      </c>
      <c r="BJ499" s="25" t="s">
        <v>25</v>
      </c>
      <c r="BK499" s="213">
        <f>ROUND(I499*H499,2)</f>
        <v>0</v>
      </c>
      <c r="BL499" s="25" t="s">
        <v>354</v>
      </c>
      <c r="BM499" s="25" t="s">
        <v>1282</v>
      </c>
    </row>
    <row r="500" spans="2:47" s="1" customFormat="1" ht="54">
      <c r="B500" s="42"/>
      <c r="C500" s="64"/>
      <c r="D500" s="214" t="s">
        <v>179</v>
      </c>
      <c r="E500" s="64"/>
      <c r="F500" s="215" t="s">
        <v>1283</v>
      </c>
      <c r="G500" s="64"/>
      <c r="H500" s="64"/>
      <c r="I500" s="173"/>
      <c r="J500" s="64"/>
      <c r="K500" s="64"/>
      <c r="L500" s="62"/>
      <c r="M500" s="216"/>
      <c r="N500" s="43"/>
      <c r="O500" s="43"/>
      <c r="P500" s="43"/>
      <c r="Q500" s="43"/>
      <c r="R500" s="43"/>
      <c r="S500" s="43"/>
      <c r="T500" s="79"/>
      <c r="AT500" s="25" t="s">
        <v>179</v>
      </c>
      <c r="AU500" s="25" t="s">
        <v>91</v>
      </c>
    </row>
    <row r="501" spans="2:65" s="1" customFormat="1" ht="25.5" customHeight="1">
      <c r="B501" s="42"/>
      <c r="C501" s="202" t="s">
        <v>1284</v>
      </c>
      <c r="D501" s="202" t="s">
        <v>172</v>
      </c>
      <c r="E501" s="203" t="s">
        <v>1285</v>
      </c>
      <c r="F501" s="204" t="s">
        <v>1286</v>
      </c>
      <c r="G501" s="205" t="s">
        <v>509</v>
      </c>
      <c r="H501" s="206">
        <v>75.542</v>
      </c>
      <c r="I501" s="207"/>
      <c r="J501" s="208">
        <f>ROUND(I501*H501,2)</f>
        <v>0</v>
      </c>
      <c r="K501" s="204" t="s">
        <v>183</v>
      </c>
      <c r="L501" s="62"/>
      <c r="M501" s="209" t="s">
        <v>24</v>
      </c>
      <c r="N501" s="210" t="s">
        <v>52</v>
      </c>
      <c r="O501" s="43"/>
      <c r="P501" s="211">
        <f>O501*H501</f>
        <v>0</v>
      </c>
      <c r="Q501" s="211">
        <v>5E-05</v>
      </c>
      <c r="R501" s="211">
        <f>Q501*H501</f>
        <v>0.0037771000000000002</v>
      </c>
      <c r="S501" s="211">
        <v>0</v>
      </c>
      <c r="T501" s="212">
        <f>S501*H501</f>
        <v>0</v>
      </c>
      <c r="AR501" s="25" t="s">
        <v>354</v>
      </c>
      <c r="AT501" s="25" t="s">
        <v>172</v>
      </c>
      <c r="AU501" s="25" t="s">
        <v>91</v>
      </c>
      <c r="AY501" s="25" t="s">
        <v>169</v>
      </c>
      <c r="BE501" s="213">
        <f>IF(N501="základní",J501,0)</f>
        <v>0</v>
      </c>
      <c r="BF501" s="213">
        <f>IF(N501="snížená",J501,0)</f>
        <v>0</v>
      </c>
      <c r="BG501" s="213">
        <f>IF(N501="zákl. přenesená",J501,0)</f>
        <v>0</v>
      </c>
      <c r="BH501" s="213">
        <f>IF(N501="sníž. přenesená",J501,0)</f>
        <v>0</v>
      </c>
      <c r="BI501" s="213">
        <f>IF(N501="nulová",J501,0)</f>
        <v>0</v>
      </c>
      <c r="BJ501" s="25" t="s">
        <v>25</v>
      </c>
      <c r="BK501" s="213">
        <f>ROUND(I501*H501,2)</f>
        <v>0</v>
      </c>
      <c r="BL501" s="25" t="s">
        <v>354</v>
      </c>
      <c r="BM501" s="25" t="s">
        <v>1287</v>
      </c>
    </row>
    <row r="502" spans="2:51" s="12" customFormat="1" ht="13.5">
      <c r="B502" s="222"/>
      <c r="C502" s="223"/>
      <c r="D502" s="214" t="s">
        <v>276</v>
      </c>
      <c r="E502" s="224" t="s">
        <v>24</v>
      </c>
      <c r="F502" s="225" t="s">
        <v>1288</v>
      </c>
      <c r="G502" s="223"/>
      <c r="H502" s="226">
        <v>71.586</v>
      </c>
      <c r="I502" s="227"/>
      <c r="J502" s="223"/>
      <c r="K502" s="223"/>
      <c r="L502" s="228"/>
      <c r="M502" s="229"/>
      <c r="N502" s="230"/>
      <c r="O502" s="230"/>
      <c r="P502" s="230"/>
      <c r="Q502" s="230"/>
      <c r="R502" s="230"/>
      <c r="S502" s="230"/>
      <c r="T502" s="231"/>
      <c r="AT502" s="232" t="s">
        <v>276</v>
      </c>
      <c r="AU502" s="232" t="s">
        <v>91</v>
      </c>
      <c r="AV502" s="12" t="s">
        <v>91</v>
      </c>
      <c r="AW502" s="12" t="s">
        <v>44</v>
      </c>
      <c r="AX502" s="12" t="s">
        <v>81</v>
      </c>
      <c r="AY502" s="232" t="s">
        <v>169</v>
      </c>
    </row>
    <row r="503" spans="2:51" s="12" customFormat="1" ht="13.5">
      <c r="B503" s="222"/>
      <c r="C503" s="223"/>
      <c r="D503" s="214" t="s">
        <v>276</v>
      </c>
      <c r="E503" s="224" t="s">
        <v>24</v>
      </c>
      <c r="F503" s="225" t="s">
        <v>1289</v>
      </c>
      <c r="G503" s="223"/>
      <c r="H503" s="226">
        <v>3.956</v>
      </c>
      <c r="I503" s="227"/>
      <c r="J503" s="223"/>
      <c r="K503" s="223"/>
      <c r="L503" s="228"/>
      <c r="M503" s="229"/>
      <c r="N503" s="230"/>
      <c r="O503" s="230"/>
      <c r="P503" s="230"/>
      <c r="Q503" s="230"/>
      <c r="R503" s="230"/>
      <c r="S503" s="230"/>
      <c r="T503" s="231"/>
      <c r="AT503" s="232" t="s">
        <v>276</v>
      </c>
      <c r="AU503" s="232" t="s">
        <v>91</v>
      </c>
      <c r="AV503" s="12" t="s">
        <v>91</v>
      </c>
      <c r="AW503" s="12" t="s">
        <v>44</v>
      </c>
      <c r="AX503" s="12" t="s">
        <v>81</v>
      </c>
      <c r="AY503" s="232" t="s">
        <v>169</v>
      </c>
    </row>
    <row r="504" spans="2:51" s="13" customFormat="1" ht="13.5">
      <c r="B504" s="233"/>
      <c r="C504" s="234"/>
      <c r="D504" s="214" t="s">
        <v>276</v>
      </c>
      <c r="E504" s="235" t="s">
        <v>24</v>
      </c>
      <c r="F504" s="236" t="s">
        <v>280</v>
      </c>
      <c r="G504" s="234"/>
      <c r="H504" s="237">
        <v>75.542</v>
      </c>
      <c r="I504" s="238"/>
      <c r="J504" s="234"/>
      <c r="K504" s="234"/>
      <c r="L504" s="239"/>
      <c r="M504" s="240"/>
      <c r="N504" s="241"/>
      <c r="O504" s="241"/>
      <c r="P504" s="241"/>
      <c r="Q504" s="241"/>
      <c r="R504" s="241"/>
      <c r="S504" s="241"/>
      <c r="T504" s="242"/>
      <c r="AT504" s="243" t="s">
        <v>276</v>
      </c>
      <c r="AU504" s="243" t="s">
        <v>91</v>
      </c>
      <c r="AV504" s="13" t="s">
        <v>193</v>
      </c>
      <c r="AW504" s="13" t="s">
        <v>44</v>
      </c>
      <c r="AX504" s="13" t="s">
        <v>25</v>
      </c>
      <c r="AY504" s="243" t="s">
        <v>169</v>
      </c>
    </row>
    <row r="505" spans="2:65" s="1" customFormat="1" ht="16.5" customHeight="1">
      <c r="B505" s="42"/>
      <c r="C505" s="245" t="s">
        <v>1290</v>
      </c>
      <c r="D505" s="245" t="s">
        <v>620</v>
      </c>
      <c r="E505" s="246" t="s">
        <v>1291</v>
      </c>
      <c r="F505" s="247" t="s">
        <v>1292</v>
      </c>
      <c r="G505" s="248" t="s">
        <v>357</v>
      </c>
      <c r="H505" s="249">
        <v>0.072</v>
      </c>
      <c r="I505" s="250"/>
      <c r="J505" s="251">
        <f>ROUND(I505*H505,2)</f>
        <v>0</v>
      </c>
      <c r="K505" s="247" t="s">
        <v>183</v>
      </c>
      <c r="L505" s="252"/>
      <c r="M505" s="253" t="s">
        <v>24</v>
      </c>
      <c r="N505" s="254" t="s">
        <v>52</v>
      </c>
      <c r="O505" s="43"/>
      <c r="P505" s="211">
        <f>O505*H505</f>
        <v>0</v>
      </c>
      <c r="Q505" s="211">
        <v>1</v>
      </c>
      <c r="R505" s="211">
        <f>Q505*H505</f>
        <v>0.072</v>
      </c>
      <c r="S505" s="211">
        <v>0</v>
      </c>
      <c r="T505" s="212">
        <f>S505*H505</f>
        <v>0</v>
      </c>
      <c r="AR505" s="25" t="s">
        <v>437</v>
      </c>
      <c r="AT505" s="25" t="s">
        <v>620</v>
      </c>
      <c r="AU505" s="25" t="s">
        <v>91</v>
      </c>
      <c r="AY505" s="25" t="s">
        <v>169</v>
      </c>
      <c r="BE505" s="213">
        <f>IF(N505="základní",J505,0)</f>
        <v>0</v>
      </c>
      <c r="BF505" s="213">
        <f>IF(N505="snížená",J505,0)</f>
        <v>0</v>
      </c>
      <c r="BG505" s="213">
        <f>IF(N505="zákl. přenesená",J505,0)</f>
        <v>0</v>
      </c>
      <c r="BH505" s="213">
        <f>IF(N505="sníž. přenesená",J505,0)</f>
        <v>0</v>
      </c>
      <c r="BI505" s="213">
        <f>IF(N505="nulová",J505,0)</f>
        <v>0</v>
      </c>
      <c r="BJ505" s="25" t="s">
        <v>25</v>
      </c>
      <c r="BK505" s="213">
        <f>ROUND(I505*H505,2)</f>
        <v>0</v>
      </c>
      <c r="BL505" s="25" t="s">
        <v>354</v>
      </c>
      <c r="BM505" s="25" t="s">
        <v>1293</v>
      </c>
    </row>
    <row r="506" spans="2:51" s="12" customFormat="1" ht="13.5">
      <c r="B506" s="222"/>
      <c r="C506" s="223"/>
      <c r="D506" s="214" t="s">
        <v>276</v>
      </c>
      <c r="E506" s="224" t="s">
        <v>24</v>
      </c>
      <c r="F506" s="225" t="s">
        <v>1294</v>
      </c>
      <c r="G506" s="223"/>
      <c r="H506" s="226">
        <v>0.072</v>
      </c>
      <c r="I506" s="227"/>
      <c r="J506" s="223"/>
      <c r="K506" s="223"/>
      <c r="L506" s="228"/>
      <c r="M506" s="229"/>
      <c r="N506" s="230"/>
      <c r="O506" s="230"/>
      <c r="P506" s="230"/>
      <c r="Q506" s="230"/>
      <c r="R506" s="230"/>
      <c r="S506" s="230"/>
      <c r="T506" s="231"/>
      <c r="AT506" s="232" t="s">
        <v>276</v>
      </c>
      <c r="AU506" s="232" t="s">
        <v>91</v>
      </c>
      <c r="AV506" s="12" t="s">
        <v>91</v>
      </c>
      <c r="AW506" s="12" t="s">
        <v>44</v>
      </c>
      <c r="AX506" s="12" t="s">
        <v>81</v>
      </c>
      <c r="AY506" s="232" t="s">
        <v>169</v>
      </c>
    </row>
    <row r="507" spans="2:51" s="13" customFormat="1" ht="13.5">
      <c r="B507" s="233"/>
      <c r="C507" s="234"/>
      <c r="D507" s="214" t="s">
        <v>276</v>
      </c>
      <c r="E507" s="235" t="s">
        <v>24</v>
      </c>
      <c r="F507" s="236" t="s">
        <v>280</v>
      </c>
      <c r="G507" s="234"/>
      <c r="H507" s="237">
        <v>0.072</v>
      </c>
      <c r="I507" s="238"/>
      <c r="J507" s="234"/>
      <c r="K507" s="234"/>
      <c r="L507" s="239"/>
      <c r="M507" s="240"/>
      <c r="N507" s="241"/>
      <c r="O507" s="241"/>
      <c r="P507" s="241"/>
      <c r="Q507" s="241"/>
      <c r="R507" s="241"/>
      <c r="S507" s="241"/>
      <c r="T507" s="242"/>
      <c r="AT507" s="243" t="s">
        <v>276</v>
      </c>
      <c r="AU507" s="243" t="s">
        <v>91</v>
      </c>
      <c r="AV507" s="13" t="s">
        <v>193</v>
      </c>
      <c r="AW507" s="13" t="s">
        <v>44</v>
      </c>
      <c r="AX507" s="13" t="s">
        <v>25</v>
      </c>
      <c r="AY507" s="243" t="s">
        <v>169</v>
      </c>
    </row>
    <row r="508" spans="2:65" s="1" customFormat="1" ht="16.5" customHeight="1">
      <c r="B508" s="42"/>
      <c r="C508" s="245" t="s">
        <v>1295</v>
      </c>
      <c r="D508" s="245" t="s">
        <v>620</v>
      </c>
      <c r="E508" s="246" t="s">
        <v>1296</v>
      </c>
      <c r="F508" s="247" t="s">
        <v>1297</v>
      </c>
      <c r="G508" s="248" t="s">
        <v>357</v>
      </c>
      <c r="H508" s="249">
        <v>0.004</v>
      </c>
      <c r="I508" s="250"/>
      <c r="J508" s="251">
        <f>ROUND(I508*H508,2)</f>
        <v>0</v>
      </c>
      <c r="K508" s="247" t="s">
        <v>183</v>
      </c>
      <c r="L508" s="252"/>
      <c r="M508" s="253" t="s">
        <v>24</v>
      </c>
      <c r="N508" s="254" t="s">
        <v>52</v>
      </c>
      <c r="O508" s="43"/>
      <c r="P508" s="211">
        <f>O508*H508</f>
        <v>0</v>
      </c>
      <c r="Q508" s="211">
        <v>1</v>
      </c>
      <c r="R508" s="211">
        <f>Q508*H508</f>
        <v>0.004</v>
      </c>
      <c r="S508" s="211">
        <v>0</v>
      </c>
      <c r="T508" s="212">
        <f>S508*H508</f>
        <v>0</v>
      </c>
      <c r="AR508" s="25" t="s">
        <v>437</v>
      </c>
      <c r="AT508" s="25" t="s">
        <v>620</v>
      </c>
      <c r="AU508" s="25" t="s">
        <v>91</v>
      </c>
      <c r="AY508" s="25" t="s">
        <v>169</v>
      </c>
      <c r="BE508" s="213">
        <f>IF(N508="základní",J508,0)</f>
        <v>0</v>
      </c>
      <c r="BF508" s="213">
        <f>IF(N508="snížená",J508,0)</f>
        <v>0</v>
      </c>
      <c r="BG508" s="213">
        <f>IF(N508="zákl. přenesená",J508,0)</f>
        <v>0</v>
      </c>
      <c r="BH508" s="213">
        <f>IF(N508="sníž. přenesená",J508,0)</f>
        <v>0</v>
      </c>
      <c r="BI508" s="213">
        <f>IF(N508="nulová",J508,0)</f>
        <v>0</v>
      </c>
      <c r="BJ508" s="25" t="s">
        <v>25</v>
      </c>
      <c r="BK508" s="213">
        <f>ROUND(I508*H508,2)</f>
        <v>0</v>
      </c>
      <c r="BL508" s="25" t="s">
        <v>354</v>
      </c>
      <c r="BM508" s="25" t="s">
        <v>1298</v>
      </c>
    </row>
    <row r="509" spans="2:51" s="12" customFormat="1" ht="13.5">
      <c r="B509" s="222"/>
      <c r="C509" s="223"/>
      <c r="D509" s="214" t="s">
        <v>276</v>
      </c>
      <c r="E509" s="224" t="s">
        <v>24</v>
      </c>
      <c r="F509" s="225" t="s">
        <v>1299</v>
      </c>
      <c r="G509" s="223"/>
      <c r="H509" s="226">
        <v>0.004</v>
      </c>
      <c r="I509" s="227"/>
      <c r="J509" s="223"/>
      <c r="K509" s="223"/>
      <c r="L509" s="228"/>
      <c r="M509" s="229"/>
      <c r="N509" s="230"/>
      <c r="O509" s="230"/>
      <c r="P509" s="230"/>
      <c r="Q509" s="230"/>
      <c r="R509" s="230"/>
      <c r="S509" s="230"/>
      <c r="T509" s="231"/>
      <c r="AT509" s="232" t="s">
        <v>276</v>
      </c>
      <c r="AU509" s="232" t="s">
        <v>91</v>
      </c>
      <c r="AV509" s="12" t="s">
        <v>91</v>
      </c>
      <c r="AW509" s="12" t="s">
        <v>44</v>
      </c>
      <c r="AX509" s="12" t="s">
        <v>81</v>
      </c>
      <c r="AY509" s="232" t="s">
        <v>169</v>
      </c>
    </row>
    <row r="510" spans="2:51" s="13" customFormat="1" ht="13.5">
      <c r="B510" s="233"/>
      <c r="C510" s="234"/>
      <c r="D510" s="214" t="s">
        <v>276</v>
      </c>
      <c r="E510" s="235" t="s">
        <v>24</v>
      </c>
      <c r="F510" s="236" t="s">
        <v>280</v>
      </c>
      <c r="G510" s="234"/>
      <c r="H510" s="237">
        <v>0.004</v>
      </c>
      <c r="I510" s="238"/>
      <c r="J510" s="234"/>
      <c r="K510" s="234"/>
      <c r="L510" s="239"/>
      <c r="M510" s="240"/>
      <c r="N510" s="241"/>
      <c r="O510" s="241"/>
      <c r="P510" s="241"/>
      <c r="Q510" s="241"/>
      <c r="R510" s="241"/>
      <c r="S510" s="241"/>
      <c r="T510" s="242"/>
      <c r="AT510" s="243" t="s">
        <v>276</v>
      </c>
      <c r="AU510" s="243" t="s">
        <v>91</v>
      </c>
      <c r="AV510" s="13" t="s">
        <v>193</v>
      </c>
      <c r="AW510" s="13" t="s">
        <v>44</v>
      </c>
      <c r="AX510" s="13" t="s">
        <v>25</v>
      </c>
      <c r="AY510" s="243" t="s">
        <v>169</v>
      </c>
    </row>
    <row r="511" spans="2:65" s="1" customFormat="1" ht="38.25" customHeight="1">
      <c r="B511" s="42"/>
      <c r="C511" s="202" t="s">
        <v>1300</v>
      </c>
      <c r="D511" s="202" t="s">
        <v>172</v>
      </c>
      <c r="E511" s="203" t="s">
        <v>1301</v>
      </c>
      <c r="F511" s="204" t="s">
        <v>1302</v>
      </c>
      <c r="G511" s="205" t="s">
        <v>357</v>
      </c>
      <c r="H511" s="206">
        <v>0.466</v>
      </c>
      <c r="I511" s="207"/>
      <c r="J511" s="208">
        <f>ROUND(I511*H511,2)</f>
        <v>0</v>
      </c>
      <c r="K511" s="204" t="s">
        <v>183</v>
      </c>
      <c r="L511" s="62"/>
      <c r="M511" s="209" t="s">
        <v>24</v>
      </c>
      <c r="N511" s="210" t="s">
        <v>52</v>
      </c>
      <c r="O511" s="43"/>
      <c r="P511" s="211">
        <f>O511*H511</f>
        <v>0</v>
      </c>
      <c r="Q511" s="211">
        <v>0</v>
      </c>
      <c r="R511" s="211">
        <f>Q511*H511</f>
        <v>0</v>
      </c>
      <c r="S511" s="211">
        <v>0</v>
      </c>
      <c r="T511" s="212">
        <f>S511*H511</f>
        <v>0</v>
      </c>
      <c r="AR511" s="25" t="s">
        <v>354</v>
      </c>
      <c r="AT511" s="25" t="s">
        <v>172</v>
      </c>
      <c r="AU511" s="25" t="s">
        <v>91</v>
      </c>
      <c r="AY511" s="25" t="s">
        <v>169</v>
      </c>
      <c r="BE511" s="213">
        <f>IF(N511="základní",J511,0)</f>
        <v>0</v>
      </c>
      <c r="BF511" s="213">
        <f>IF(N511="snížená",J511,0)</f>
        <v>0</v>
      </c>
      <c r="BG511" s="213">
        <f>IF(N511="zákl. přenesená",J511,0)</f>
        <v>0</v>
      </c>
      <c r="BH511" s="213">
        <f>IF(N511="sníž. přenesená",J511,0)</f>
        <v>0</v>
      </c>
      <c r="BI511" s="213">
        <f>IF(N511="nulová",J511,0)</f>
        <v>0</v>
      </c>
      <c r="BJ511" s="25" t="s">
        <v>25</v>
      </c>
      <c r="BK511" s="213">
        <f>ROUND(I511*H511,2)</f>
        <v>0</v>
      </c>
      <c r="BL511" s="25" t="s">
        <v>354</v>
      </c>
      <c r="BM511" s="25" t="s">
        <v>1303</v>
      </c>
    </row>
    <row r="512" spans="2:65" s="1" customFormat="1" ht="38.25" customHeight="1">
      <c r="B512" s="42"/>
      <c r="C512" s="202" t="s">
        <v>1304</v>
      </c>
      <c r="D512" s="202" t="s">
        <v>172</v>
      </c>
      <c r="E512" s="203" t="s">
        <v>1305</v>
      </c>
      <c r="F512" s="204" t="s">
        <v>1306</v>
      </c>
      <c r="G512" s="205" t="s">
        <v>357</v>
      </c>
      <c r="H512" s="206">
        <v>0.466</v>
      </c>
      <c r="I512" s="207"/>
      <c r="J512" s="208">
        <f>ROUND(I512*H512,2)</f>
        <v>0</v>
      </c>
      <c r="K512" s="204" t="s">
        <v>183</v>
      </c>
      <c r="L512" s="62"/>
      <c r="M512" s="209" t="s">
        <v>24</v>
      </c>
      <c r="N512" s="210" t="s">
        <v>52</v>
      </c>
      <c r="O512" s="43"/>
      <c r="P512" s="211">
        <f>O512*H512</f>
        <v>0</v>
      </c>
      <c r="Q512" s="211">
        <v>0</v>
      </c>
      <c r="R512" s="211">
        <f>Q512*H512</f>
        <v>0</v>
      </c>
      <c r="S512" s="211">
        <v>0</v>
      </c>
      <c r="T512" s="212">
        <f>S512*H512</f>
        <v>0</v>
      </c>
      <c r="AR512" s="25" t="s">
        <v>354</v>
      </c>
      <c r="AT512" s="25" t="s">
        <v>172</v>
      </c>
      <c r="AU512" s="25" t="s">
        <v>91</v>
      </c>
      <c r="AY512" s="25" t="s">
        <v>169</v>
      </c>
      <c r="BE512" s="213">
        <f>IF(N512="základní",J512,0)</f>
        <v>0</v>
      </c>
      <c r="BF512" s="213">
        <f>IF(N512="snížená",J512,0)</f>
        <v>0</v>
      </c>
      <c r="BG512" s="213">
        <f>IF(N512="zákl. přenesená",J512,0)</f>
        <v>0</v>
      </c>
      <c r="BH512" s="213">
        <f>IF(N512="sníž. přenesená",J512,0)</f>
        <v>0</v>
      </c>
      <c r="BI512" s="213">
        <f>IF(N512="nulová",J512,0)</f>
        <v>0</v>
      </c>
      <c r="BJ512" s="25" t="s">
        <v>25</v>
      </c>
      <c r="BK512" s="213">
        <f>ROUND(I512*H512,2)</f>
        <v>0</v>
      </c>
      <c r="BL512" s="25" t="s">
        <v>354</v>
      </c>
      <c r="BM512" s="25" t="s">
        <v>1307</v>
      </c>
    </row>
    <row r="513" spans="2:65" s="1" customFormat="1" ht="38.25" customHeight="1">
      <c r="B513" s="42"/>
      <c r="C513" s="202" t="s">
        <v>1308</v>
      </c>
      <c r="D513" s="202" t="s">
        <v>172</v>
      </c>
      <c r="E513" s="203" t="s">
        <v>1309</v>
      </c>
      <c r="F513" s="204" t="s">
        <v>1310</v>
      </c>
      <c r="G513" s="205" t="s">
        <v>357</v>
      </c>
      <c r="H513" s="206">
        <v>0.466</v>
      </c>
      <c r="I513" s="207"/>
      <c r="J513" s="208">
        <f>ROUND(I513*H513,2)</f>
        <v>0</v>
      </c>
      <c r="K513" s="204" t="s">
        <v>183</v>
      </c>
      <c r="L513" s="62"/>
      <c r="M513" s="209" t="s">
        <v>24</v>
      </c>
      <c r="N513" s="210" t="s">
        <v>52</v>
      </c>
      <c r="O513" s="43"/>
      <c r="P513" s="211">
        <f>O513*H513</f>
        <v>0</v>
      </c>
      <c r="Q513" s="211">
        <v>0</v>
      </c>
      <c r="R513" s="211">
        <f>Q513*H513</f>
        <v>0</v>
      </c>
      <c r="S513" s="211">
        <v>0</v>
      </c>
      <c r="T513" s="212">
        <f>S513*H513</f>
        <v>0</v>
      </c>
      <c r="AR513" s="25" t="s">
        <v>354</v>
      </c>
      <c r="AT513" s="25" t="s">
        <v>172</v>
      </c>
      <c r="AU513" s="25" t="s">
        <v>91</v>
      </c>
      <c r="AY513" s="25" t="s">
        <v>169</v>
      </c>
      <c r="BE513" s="213">
        <f>IF(N513="základní",J513,0)</f>
        <v>0</v>
      </c>
      <c r="BF513" s="213">
        <f>IF(N513="snížená",J513,0)</f>
        <v>0</v>
      </c>
      <c r="BG513" s="213">
        <f>IF(N513="zákl. přenesená",J513,0)</f>
        <v>0</v>
      </c>
      <c r="BH513" s="213">
        <f>IF(N513="sníž. přenesená",J513,0)</f>
        <v>0</v>
      </c>
      <c r="BI513" s="213">
        <f>IF(N513="nulová",J513,0)</f>
        <v>0</v>
      </c>
      <c r="BJ513" s="25" t="s">
        <v>25</v>
      </c>
      <c r="BK513" s="213">
        <f>ROUND(I513*H513,2)</f>
        <v>0</v>
      </c>
      <c r="BL513" s="25" t="s">
        <v>354</v>
      </c>
      <c r="BM513" s="25" t="s">
        <v>1311</v>
      </c>
    </row>
    <row r="514" spans="2:63" s="11" customFormat="1" ht="29.85" customHeight="1">
      <c r="B514" s="186"/>
      <c r="C514" s="187"/>
      <c r="D514" s="188" t="s">
        <v>80</v>
      </c>
      <c r="E514" s="200" t="s">
        <v>517</v>
      </c>
      <c r="F514" s="200" t="s">
        <v>518</v>
      </c>
      <c r="G514" s="187"/>
      <c r="H514" s="187"/>
      <c r="I514" s="190"/>
      <c r="J514" s="201">
        <f>BK514</f>
        <v>0</v>
      </c>
      <c r="K514" s="187"/>
      <c r="L514" s="192"/>
      <c r="M514" s="193"/>
      <c r="N514" s="194"/>
      <c r="O514" s="194"/>
      <c r="P514" s="195">
        <f>SUM(P515:P538)</f>
        <v>0</v>
      </c>
      <c r="Q514" s="194"/>
      <c r="R514" s="195">
        <f>SUM(R515:R538)</f>
        <v>0.35414559999999995</v>
      </c>
      <c r="S514" s="194"/>
      <c r="T514" s="196">
        <f>SUM(T515:T538)</f>
        <v>0</v>
      </c>
      <c r="AR514" s="197" t="s">
        <v>91</v>
      </c>
      <c r="AT514" s="198" t="s">
        <v>80</v>
      </c>
      <c r="AU514" s="198" t="s">
        <v>25</v>
      </c>
      <c r="AY514" s="197" t="s">
        <v>169</v>
      </c>
      <c r="BK514" s="199">
        <f>SUM(BK515:BK538)</f>
        <v>0</v>
      </c>
    </row>
    <row r="515" spans="2:65" s="1" customFormat="1" ht="25.5" customHeight="1">
      <c r="B515" s="42"/>
      <c r="C515" s="202" t="s">
        <v>1312</v>
      </c>
      <c r="D515" s="202" t="s">
        <v>172</v>
      </c>
      <c r="E515" s="203" t="s">
        <v>1313</v>
      </c>
      <c r="F515" s="204" t="s">
        <v>1314</v>
      </c>
      <c r="G515" s="205" t="s">
        <v>196</v>
      </c>
      <c r="H515" s="206">
        <v>5.2</v>
      </c>
      <c r="I515" s="207"/>
      <c r="J515" s="208">
        <f>ROUND(I515*H515,2)</f>
        <v>0</v>
      </c>
      <c r="K515" s="204" t="s">
        <v>183</v>
      </c>
      <c r="L515" s="62"/>
      <c r="M515" s="209" t="s">
        <v>24</v>
      </c>
      <c r="N515" s="210" t="s">
        <v>52</v>
      </c>
      <c r="O515" s="43"/>
      <c r="P515" s="211">
        <f>O515*H515</f>
        <v>0</v>
      </c>
      <c r="Q515" s="211">
        <v>0.03766</v>
      </c>
      <c r="R515" s="211">
        <f>Q515*H515</f>
        <v>0.195832</v>
      </c>
      <c r="S515" s="211">
        <v>0</v>
      </c>
      <c r="T515" s="212">
        <f>S515*H515</f>
        <v>0</v>
      </c>
      <c r="AR515" s="25" t="s">
        <v>354</v>
      </c>
      <c r="AT515" s="25" t="s">
        <v>172</v>
      </c>
      <c r="AU515" s="25" t="s">
        <v>91</v>
      </c>
      <c r="AY515" s="25" t="s">
        <v>169</v>
      </c>
      <c r="BE515" s="213">
        <f>IF(N515="základní",J515,0)</f>
        <v>0</v>
      </c>
      <c r="BF515" s="213">
        <f>IF(N515="snížená",J515,0)</f>
        <v>0</v>
      </c>
      <c r="BG515" s="213">
        <f>IF(N515="zákl. přenesená",J515,0)</f>
        <v>0</v>
      </c>
      <c r="BH515" s="213">
        <f>IF(N515="sníž. přenesená",J515,0)</f>
        <v>0</v>
      </c>
      <c r="BI515" s="213">
        <f>IF(N515="nulová",J515,0)</f>
        <v>0</v>
      </c>
      <c r="BJ515" s="25" t="s">
        <v>25</v>
      </c>
      <c r="BK515" s="213">
        <f>ROUND(I515*H515,2)</f>
        <v>0</v>
      </c>
      <c r="BL515" s="25" t="s">
        <v>354</v>
      </c>
      <c r="BM515" s="25" t="s">
        <v>1315</v>
      </c>
    </row>
    <row r="516" spans="2:51" s="12" customFormat="1" ht="13.5">
      <c r="B516" s="222"/>
      <c r="C516" s="223"/>
      <c r="D516" s="214" t="s">
        <v>276</v>
      </c>
      <c r="E516" s="224" t="s">
        <v>24</v>
      </c>
      <c r="F516" s="225" t="s">
        <v>1128</v>
      </c>
      <c r="G516" s="223"/>
      <c r="H516" s="226">
        <v>1.8</v>
      </c>
      <c r="I516" s="227"/>
      <c r="J516" s="223"/>
      <c r="K516" s="223"/>
      <c r="L516" s="228"/>
      <c r="M516" s="229"/>
      <c r="N516" s="230"/>
      <c r="O516" s="230"/>
      <c r="P516" s="230"/>
      <c r="Q516" s="230"/>
      <c r="R516" s="230"/>
      <c r="S516" s="230"/>
      <c r="T516" s="231"/>
      <c r="AT516" s="232" t="s">
        <v>276</v>
      </c>
      <c r="AU516" s="232" t="s">
        <v>91</v>
      </c>
      <c r="AV516" s="12" t="s">
        <v>91</v>
      </c>
      <c r="AW516" s="12" t="s">
        <v>44</v>
      </c>
      <c r="AX516" s="12" t="s">
        <v>81</v>
      </c>
      <c r="AY516" s="232" t="s">
        <v>169</v>
      </c>
    </row>
    <row r="517" spans="2:51" s="12" customFormat="1" ht="13.5">
      <c r="B517" s="222"/>
      <c r="C517" s="223"/>
      <c r="D517" s="214" t="s">
        <v>276</v>
      </c>
      <c r="E517" s="224" t="s">
        <v>24</v>
      </c>
      <c r="F517" s="225" t="s">
        <v>1129</v>
      </c>
      <c r="G517" s="223"/>
      <c r="H517" s="226">
        <v>1.7</v>
      </c>
      <c r="I517" s="227"/>
      <c r="J517" s="223"/>
      <c r="K517" s="223"/>
      <c r="L517" s="228"/>
      <c r="M517" s="229"/>
      <c r="N517" s="230"/>
      <c r="O517" s="230"/>
      <c r="P517" s="230"/>
      <c r="Q517" s="230"/>
      <c r="R517" s="230"/>
      <c r="S517" s="230"/>
      <c r="T517" s="231"/>
      <c r="AT517" s="232" t="s">
        <v>276</v>
      </c>
      <c r="AU517" s="232" t="s">
        <v>91</v>
      </c>
      <c r="AV517" s="12" t="s">
        <v>91</v>
      </c>
      <c r="AW517" s="12" t="s">
        <v>44</v>
      </c>
      <c r="AX517" s="12" t="s">
        <v>81</v>
      </c>
      <c r="AY517" s="232" t="s">
        <v>169</v>
      </c>
    </row>
    <row r="518" spans="2:51" s="12" customFormat="1" ht="13.5">
      <c r="B518" s="222"/>
      <c r="C518" s="223"/>
      <c r="D518" s="214" t="s">
        <v>276</v>
      </c>
      <c r="E518" s="224" t="s">
        <v>24</v>
      </c>
      <c r="F518" s="225" t="s">
        <v>1130</v>
      </c>
      <c r="G518" s="223"/>
      <c r="H518" s="226">
        <v>1.7</v>
      </c>
      <c r="I518" s="227"/>
      <c r="J518" s="223"/>
      <c r="K518" s="223"/>
      <c r="L518" s="228"/>
      <c r="M518" s="229"/>
      <c r="N518" s="230"/>
      <c r="O518" s="230"/>
      <c r="P518" s="230"/>
      <c r="Q518" s="230"/>
      <c r="R518" s="230"/>
      <c r="S518" s="230"/>
      <c r="T518" s="231"/>
      <c r="AT518" s="232" t="s">
        <v>276</v>
      </c>
      <c r="AU518" s="232" t="s">
        <v>91</v>
      </c>
      <c r="AV518" s="12" t="s">
        <v>91</v>
      </c>
      <c r="AW518" s="12" t="s">
        <v>44</v>
      </c>
      <c r="AX518" s="12" t="s">
        <v>81</v>
      </c>
      <c r="AY518" s="232" t="s">
        <v>169</v>
      </c>
    </row>
    <row r="519" spans="2:51" s="13" customFormat="1" ht="13.5">
      <c r="B519" s="233"/>
      <c r="C519" s="234"/>
      <c r="D519" s="214" t="s">
        <v>276</v>
      </c>
      <c r="E519" s="235" t="s">
        <v>24</v>
      </c>
      <c r="F519" s="236" t="s">
        <v>280</v>
      </c>
      <c r="G519" s="234"/>
      <c r="H519" s="237">
        <v>5.2</v>
      </c>
      <c r="I519" s="238"/>
      <c r="J519" s="234"/>
      <c r="K519" s="234"/>
      <c r="L519" s="239"/>
      <c r="M519" s="240"/>
      <c r="N519" s="241"/>
      <c r="O519" s="241"/>
      <c r="P519" s="241"/>
      <c r="Q519" s="241"/>
      <c r="R519" s="241"/>
      <c r="S519" s="241"/>
      <c r="T519" s="242"/>
      <c r="AT519" s="243" t="s">
        <v>276</v>
      </c>
      <c r="AU519" s="243" t="s">
        <v>91</v>
      </c>
      <c r="AV519" s="13" t="s">
        <v>193</v>
      </c>
      <c r="AW519" s="13" t="s">
        <v>44</v>
      </c>
      <c r="AX519" s="13" t="s">
        <v>25</v>
      </c>
      <c r="AY519" s="243" t="s">
        <v>169</v>
      </c>
    </row>
    <row r="520" spans="2:65" s="1" customFormat="1" ht="16.5" customHeight="1">
      <c r="B520" s="42"/>
      <c r="C520" s="245" t="s">
        <v>1316</v>
      </c>
      <c r="D520" s="245" t="s">
        <v>620</v>
      </c>
      <c r="E520" s="246" t="s">
        <v>1317</v>
      </c>
      <c r="F520" s="247" t="s">
        <v>1318</v>
      </c>
      <c r="G520" s="248" t="s">
        <v>196</v>
      </c>
      <c r="H520" s="249">
        <v>5.72</v>
      </c>
      <c r="I520" s="250"/>
      <c r="J520" s="251">
        <f>ROUND(I520*H520,2)</f>
        <v>0</v>
      </c>
      <c r="K520" s="247" t="s">
        <v>183</v>
      </c>
      <c r="L520" s="252"/>
      <c r="M520" s="253" t="s">
        <v>24</v>
      </c>
      <c r="N520" s="254" t="s">
        <v>52</v>
      </c>
      <c r="O520" s="43"/>
      <c r="P520" s="211">
        <f>O520*H520</f>
        <v>0</v>
      </c>
      <c r="Q520" s="211">
        <v>0.0192</v>
      </c>
      <c r="R520" s="211">
        <f>Q520*H520</f>
        <v>0.10982399999999999</v>
      </c>
      <c r="S520" s="211">
        <v>0</v>
      </c>
      <c r="T520" s="212">
        <f>S520*H520</f>
        <v>0</v>
      </c>
      <c r="AR520" s="25" t="s">
        <v>437</v>
      </c>
      <c r="AT520" s="25" t="s">
        <v>620</v>
      </c>
      <c r="AU520" s="25" t="s">
        <v>91</v>
      </c>
      <c r="AY520" s="25" t="s">
        <v>169</v>
      </c>
      <c r="BE520" s="213">
        <f>IF(N520="základní",J520,0)</f>
        <v>0</v>
      </c>
      <c r="BF520" s="213">
        <f>IF(N520="snížená",J520,0)</f>
        <v>0</v>
      </c>
      <c r="BG520" s="213">
        <f>IF(N520="zákl. přenesená",J520,0)</f>
        <v>0</v>
      </c>
      <c r="BH520" s="213">
        <f>IF(N520="sníž. přenesená",J520,0)</f>
        <v>0</v>
      </c>
      <c r="BI520" s="213">
        <f>IF(N520="nulová",J520,0)</f>
        <v>0</v>
      </c>
      <c r="BJ520" s="25" t="s">
        <v>25</v>
      </c>
      <c r="BK520" s="213">
        <f>ROUND(I520*H520,2)</f>
        <v>0</v>
      </c>
      <c r="BL520" s="25" t="s">
        <v>354</v>
      </c>
      <c r="BM520" s="25" t="s">
        <v>1319</v>
      </c>
    </row>
    <row r="521" spans="2:47" s="1" customFormat="1" ht="40.5">
      <c r="B521" s="42"/>
      <c r="C521" s="64"/>
      <c r="D521" s="214" t="s">
        <v>179</v>
      </c>
      <c r="E521" s="64"/>
      <c r="F521" s="215" t="s">
        <v>1320</v>
      </c>
      <c r="G521" s="64"/>
      <c r="H521" s="64"/>
      <c r="I521" s="173"/>
      <c r="J521" s="64"/>
      <c r="K521" s="64"/>
      <c r="L521" s="62"/>
      <c r="M521" s="216"/>
      <c r="N521" s="43"/>
      <c r="O521" s="43"/>
      <c r="P521" s="43"/>
      <c r="Q521" s="43"/>
      <c r="R521" s="43"/>
      <c r="S521" s="43"/>
      <c r="T521" s="79"/>
      <c r="AT521" s="25" t="s">
        <v>179</v>
      </c>
      <c r="AU521" s="25" t="s">
        <v>91</v>
      </c>
    </row>
    <row r="522" spans="2:51" s="12" customFormat="1" ht="13.5">
      <c r="B522" s="222"/>
      <c r="C522" s="223"/>
      <c r="D522" s="214" t="s">
        <v>276</v>
      </c>
      <c r="E522" s="223"/>
      <c r="F522" s="225" t="s">
        <v>1143</v>
      </c>
      <c r="G522" s="223"/>
      <c r="H522" s="226">
        <v>5.72</v>
      </c>
      <c r="I522" s="227"/>
      <c r="J522" s="223"/>
      <c r="K522" s="223"/>
      <c r="L522" s="228"/>
      <c r="M522" s="229"/>
      <c r="N522" s="230"/>
      <c r="O522" s="230"/>
      <c r="P522" s="230"/>
      <c r="Q522" s="230"/>
      <c r="R522" s="230"/>
      <c r="S522" s="230"/>
      <c r="T522" s="231"/>
      <c r="AT522" s="232" t="s">
        <v>276</v>
      </c>
      <c r="AU522" s="232" t="s">
        <v>91</v>
      </c>
      <c r="AV522" s="12" t="s">
        <v>91</v>
      </c>
      <c r="AW522" s="12" t="s">
        <v>6</v>
      </c>
      <c r="AX522" s="12" t="s">
        <v>25</v>
      </c>
      <c r="AY522" s="232" t="s">
        <v>169</v>
      </c>
    </row>
    <row r="523" spans="2:65" s="1" customFormat="1" ht="16.5" customHeight="1">
      <c r="B523" s="42"/>
      <c r="C523" s="202" t="s">
        <v>1321</v>
      </c>
      <c r="D523" s="202" t="s">
        <v>172</v>
      </c>
      <c r="E523" s="203" t="s">
        <v>1322</v>
      </c>
      <c r="F523" s="204" t="s">
        <v>1323</v>
      </c>
      <c r="G523" s="205" t="s">
        <v>196</v>
      </c>
      <c r="H523" s="206">
        <v>5.2</v>
      </c>
      <c r="I523" s="207"/>
      <c r="J523" s="208">
        <f>ROUND(I523*H523,2)</f>
        <v>0</v>
      </c>
      <c r="K523" s="204" t="s">
        <v>183</v>
      </c>
      <c r="L523" s="62"/>
      <c r="M523" s="209" t="s">
        <v>24</v>
      </c>
      <c r="N523" s="210" t="s">
        <v>52</v>
      </c>
      <c r="O523" s="43"/>
      <c r="P523" s="211">
        <f>O523*H523</f>
        <v>0</v>
      </c>
      <c r="Q523" s="211">
        <v>0.0003</v>
      </c>
      <c r="R523" s="211">
        <f>Q523*H523</f>
        <v>0.00156</v>
      </c>
      <c r="S523" s="211">
        <v>0</v>
      </c>
      <c r="T523" s="212">
        <f>S523*H523</f>
        <v>0</v>
      </c>
      <c r="AR523" s="25" t="s">
        <v>354</v>
      </c>
      <c r="AT523" s="25" t="s">
        <v>172</v>
      </c>
      <c r="AU523" s="25" t="s">
        <v>91</v>
      </c>
      <c r="AY523" s="25" t="s">
        <v>169</v>
      </c>
      <c r="BE523" s="213">
        <f>IF(N523="základní",J523,0)</f>
        <v>0</v>
      </c>
      <c r="BF523" s="213">
        <f>IF(N523="snížená",J523,0)</f>
        <v>0</v>
      </c>
      <c r="BG523" s="213">
        <f>IF(N523="zákl. přenesená",J523,0)</f>
        <v>0</v>
      </c>
      <c r="BH523" s="213">
        <f>IF(N523="sníž. přenesená",J523,0)</f>
        <v>0</v>
      </c>
      <c r="BI523" s="213">
        <f>IF(N523="nulová",J523,0)</f>
        <v>0</v>
      </c>
      <c r="BJ523" s="25" t="s">
        <v>25</v>
      </c>
      <c r="BK523" s="213">
        <f>ROUND(I523*H523,2)</f>
        <v>0</v>
      </c>
      <c r="BL523" s="25" t="s">
        <v>354</v>
      </c>
      <c r="BM523" s="25" t="s">
        <v>1324</v>
      </c>
    </row>
    <row r="524" spans="2:65" s="1" customFormat="1" ht="16.5" customHeight="1">
      <c r="B524" s="42"/>
      <c r="C524" s="202" t="s">
        <v>1325</v>
      </c>
      <c r="D524" s="202" t="s">
        <v>172</v>
      </c>
      <c r="E524" s="203" t="s">
        <v>1326</v>
      </c>
      <c r="F524" s="204" t="s">
        <v>1327</v>
      </c>
      <c r="G524" s="205" t="s">
        <v>219</v>
      </c>
      <c r="H524" s="206">
        <v>14.72</v>
      </c>
      <c r="I524" s="207"/>
      <c r="J524" s="208">
        <f>ROUND(I524*H524,2)</f>
        <v>0</v>
      </c>
      <c r="K524" s="204" t="s">
        <v>183</v>
      </c>
      <c r="L524" s="62"/>
      <c r="M524" s="209" t="s">
        <v>24</v>
      </c>
      <c r="N524" s="210" t="s">
        <v>52</v>
      </c>
      <c r="O524" s="43"/>
      <c r="P524" s="211">
        <f>O524*H524</f>
        <v>0</v>
      </c>
      <c r="Q524" s="211">
        <v>3E-05</v>
      </c>
      <c r="R524" s="211">
        <f>Q524*H524</f>
        <v>0.00044160000000000005</v>
      </c>
      <c r="S524" s="211">
        <v>0</v>
      </c>
      <c r="T524" s="212">
        <f>S524*H524</f>
        <v>0</v>
      </c>
      <c r="AR524" s="25" t="s">
        <v>354</v>
      </c>
      <c r="AT524" s="25" t="s">
        <v>172</v>
      </c>
      <c r="AU524" s="25" t="s">
        <v>91</v>
      </c>
      <c r="AY524" s="25" t="s">
        <v>169</v>
      </c>
      <c r="BE524" s="213">
        <f>IF(N524="základní",J524,0)</f>
        <v>0</v>
      </c>
      <c r="BF524" s="213">
        <f>IF(N524="snížená",J524,0)</f>
        <v>0</v>
      </c>
      <c r="BG524" s="213">
        <f>IF(N524="zákl. přenesená",J524,0)</f>
        <v>0</v>
      </c>
      <c r="BH524" s="213">
        <f>IF(N524="sníž. přenesená",J524,0)</f>
        <v>0</v>
      </c>
      <c r="BI524" s="213">
        <f>IF(N524="nulová",J524,0)</f>
        <v>0</v>
      </c>
      <c r="BJ524" s="25" t="s">
        <v>25</v>
      </c>
      <c r="BK524" s="213">
        <f>ROUND(I524*H524,2)</f>
        <v>0</v>
      </c>
      <c r="BL524" s="25" t="s">
        <v>354</v>
      </c>
      <c r="BM524" s="25" t="s">
        <v>1328</v>
      </c>
    </row>
    <row r="525" spans="2:51" s="14" customFormat="1" ht="13.5">
      <c r="B525" s="255"/>
      <c r="C525" s="256"/>
      <c r="D525" s="214" t="s">
        <v>276</v>
      </c>
      <c r="E525" s="257" t="s">
        <v>24</v>
      </c>
      <c r="F525" s="258" t="s">
        <v>1329</v>
      </c>
      <c r="G525" s="256"/>
      <c r="H525" s="257" t="s">
        <v>24</v>
      </c>
      <c r="I525" s="259"/>
      <c r="J525" s="256"/>
      <c r="K525" s="256"/>
      <c r="L525" s="260"/>
      <c r="M525" s="261"/>
      <c r="N525" s="262"/>
      <c r="O525" s="262"/>
      <c r="P525" s="262"/>
      <c r="Q525" s="262"/>
      <c r="R525" s="262"/>
      <c r="S525" s="262"/>
      <c r="T525" s="263"/>
      <c r="AT525" s="264" t="s">
        <v>276</v>
      </c>
      <c r="AU525" s="264" t="s">
        <v>91</v>
      </c>
      <c r="AV525" s="14" t="s">
        <v>25</v>
      </c>
      <c r="AW525" s="14" t="s">
        <v>44</v>
      </c>
      <c r="AX525" s="14" t="s">
        <v>81</v>
      </c>
      <c r="AY525" s="264" t="s">
        <v>169</v>
      </c>
    </row>
    <row r="526" spans="2:51" s="12" customFormat="1" ht="13.5">
      <c r="B526" s="222"/>
      <c r="C526" s="223"/>
      <c r="D526" s="214" t="s">
        <v>276</v>
      </c>
      <c r="E526" s="224" t="s">
        <v>24</v>
      </c>
      <c r="F526" s="225" t="s">
        <v>1330</v>
      </c>
      <c r="G526" s="223"/>
      <c r="H526" s="226">
        <v>4.44</v>
      </c>
      <c r="I526" s="227"/>
      <c r="J526" s="223"/>
      <c r="K526" s="223"/>
      <c r="L526" s="228"/>
      <c r="M526" s="229"/>
      <c r="N526" s="230"/>
      <c r="O526" s="230"/>
      <c r="P526" s="230"/>
      <c r="Q526" s="230"/>
      <c r="R526" s="230"/>
      <c r="S526" s="230"/>
      <c r="T526" s="231"/>
      <c r="AT526" s="232" t="s">
        <v>276</v>
      </c>
      <c r="AU526" s="232" t="s">
        <v>91</v>
      </c>
      <c r="AV526" s="12" t="s">
        <v>91</v>
      </c>
      <c r="AW526" s="12" t="s">
        <v>44</v>
      </c>
      <c r="AX526" s="12" t="s">
        <v>81</v>
      </c>
      <c r="AY526" s="232" t="s">
        <v>169</v>
      </c>
    </row>
    <row r="527" spans="2:51" s="12" customFormat="1" ht="13.5">
      <c r="B527" s="222"/>
      <c r="C527" s="223"/>
      <c r="D527" s="214" t="s">
        <v>276</v>
      </c>
      <c r="E527" s="224" t="s">
        <v>24</v>
      </c>
      <c r="F527" s="225" t="s">
        <v>1331</v>
      </c>
      <c r="G527" s="223"/>
      <c r="H527" s="226">
        <v>5.14</v>
      </c>
      <c r="I527" s="227"/>
      <c r="J527" s="223"/>
      <c r="K527" s="223"/>
      <c r="L527" s="228"/>
      <c r="M527" s="229"/>
      <c r="N527" s="230"/>
      <c r="O527" s="230"/>
      <c r="P527" s="230"/>
      <c r="Q527" s="230"/>
      <c r="R527" s="230"/>
      <c r="S527" s="230"/>
      <c r="T527" s="231"/>
      <c r="AT527" s="232" t="s">
        <v>276</v>
      </c>
      <c r="AU527" s="232" t="s">
        <v>91</v>
      </c>
      <c r="AV527" s="12" t="s">
        <v>91</v>
      </c>
      <c r="AW527" s="12" t="s">
        <v>44</v>
      </c>
      <c r="AX527" s="12" t="s">
        <v>81</v>
      </c>
      <c r="AY527" s="232" t="s">
        <v>169</v>
      </c>
    </row>
    <row r="528" spans="2:51" s="12" customFormat="1" ht="13.5">
      <c r="B528" s="222"/>
      <c r="C528" s="223"/>
      <c r="D528" s="214" t="s">
        <v>276</v>
      </c>
      <c r="E528" s="224" t="s">
        <v>24</v>
      </c>
      <c r="F528" s="225" t="s">
        <v>1332</v>
      </c>
      <c r="G528" s="223"/>
      <c r="H528" s="226">
        <v>5.14</v>
      </c>
      <c r="I528" s="227"/>
      <c r="J528" s="223"/>
      <c r="K528" s="223"/>
      <c r="L528" s="228"/>
      <c r="M528" s="229"/>
      <c r="N528" s="230"/>
      <c r="O528" s="230"/>
      <c r="P528" s="230"/>
      <c r="Q528" s="230"/>
      <c r="R528" s="230"/>
      <c r="S528" s="230"/>
      <c r="T528" s="231"/>
      <c r="AT528" s="232" t="s">
        <v>276</v>
      </c>
      <c r="AU528" s="232" t="s">
        <v>91</v>
      </c>
      <c r="AV528" s="12" t="s">
        <v>91</v>
      </c>
      <c r="AW528" s="12" t="s">
        <v>44</v>
      </c>
      <c r="AX528" s="12" t="s">
        <v>81</v>
      </c>
      <c r="AY528" s="232" t="s">
        <v>169</v>
      </c>
    </row>
    <row r="529" spans="2:51" s="13" customFormat="1" ht="13.5">
      <c r="B529" s="233"/>
      <c r="C529" s="234"/>
      <c r="D529" s="214" t="s">
        <v>276</v>
      </c>
      <c r="E529" s="235" t="s">
        <v>24</v>
      </c>
      <c r="F529" s="236" t="s">
        <v>280</v>
      </c>
      <c r="G529" s="234"/>
      <c r="H529" s="237">
        <v>14.72</v>
      </c>
      <c r="I529" s="238"/>
      <c r="J529" s="234"/>
      <c r="K529" s="234"/>
      <c r="L529" s="239"/>
      <c r="M529" s="240"/>
      <c r="N529" s="241"/>
      <c r="O529" s="241"/>
      <c r="P529" s="241"/>
      <c r="Q529" s="241"/>
      <c r="R529" s="241"/>
      <c r="S529" s="241"/>
      <c r="T529" s="242"/>
      <c r="AT529" s="243" t="s">
        <v>276</v>
      </c>
      <c r="AU529" s="243" t="s">
        <v>91</v>
      </c>
      <c r="AV529" s="13" t="s">
        <v>193</v>
      </c>
      <c r="AW529" s="13" t="s">
        <v>44</v>
      </c>
      <c r="AX529" s="13" t="s">
        <v>25</v>
      </c>
      <c r="AY529" s="243" t="s">
        <v>169</v>
      </c>
    </row>
    <row r="530" spans="2:65" s="1" customFormat="1" ht="25.5" customHeight="1">
      <c r="B530" s="42"/>
      <c r="C530" s="202" t="s">
        <v>1333</v>
      </c>
      <c r="D530" s="202" t="s">
        <v>172</v>
      </c>
      <c r="E530" s="203" t="s">
        <v>1334</v>
      </c>
      <c r="F530" s="204" t="s">
        <v>1335</v>
      </c>
      <c r="G530" s="205" t="s">
        <v>196</v>
      </c>
      <c r="H530" s="206">
        <v>5.2</v>
      </c>
      <c r="I530" s="207"/>
      <c r="J530" s="208">
        <f>ROUND(I530*H530,2)</f>
        <v>0</v>
      </c>
      <c r="K530" s="204" t="s">
        <v>183</v>
      </c>
      <c r="L530" s="62"/>
      <c r="M530" s="209" t="s">
        <v>24</v>
      </c>
      <c r="N530" s="210" t="s">
        <v>52</v>
      </c>
      <c r="O530" s="43"/>
      <c r="P530" s="211">
        <f>O530*H530</f>
        <v>0</v>
      </c>
      <c r="Q530" s="211">
        <v>0.00715</v>
      </c>
      <c r="R530" s="211">
        <f>Q530*H530</f>
        <v>0.037180000000000005</v>
      </c>
      <c r="S530" s="211">
        <v>0</v>
      </c>
      <c r="T530" s="212">
        <f>S530*H530</f>
        <v>0</v>
      </c>
      <c r="AR530" s="25" t="s">
        <v>354</v>
      </c>
      <c r="AT530" s="25" t="s">
        <v>172</v>
      </c>
      <c r="AU530" s="25" t="s">
        <v>91</v>
      </c>
      <c r="AY530" s="25" t="s">
        <v>169</v>
      </c>
      <c r="BE530" s="213">
        <f>IF(N530="základní",J530,0)</f>
        <v>0</v>
      </c>
      <c r="BF530" s="213">
        <f>IF(N530="snížená",J530,0)</f>
        <v>0</v>
      </c>
      <c r="BG530" s="213">
        <f>IF(N530="zákl. přenesená",J530,0)</f>
        <v>0</v>
      </c>
      <c r="BH530" s="213">
        <f>IF(N530="sníž. přenesená",J530,0)</f>
        <v>0</v>
      </c>
      <c r="BI530" s="213">
        <f>IF(N530="nulová",J530,0)</f>
        <v>0</v>
      </c>
      <c r="BJ530" s="25" t="s">
        <v>25</v>
      </c>
      <c r="BK530" s="213">
        <f>ROUND(I530*H530,2)</f>
        <v>0</v>
      </c>
      <c r="BL530" s="25" t="s">
        <v>354</v>
      </c>
      <c r="BM530" s="25" t="s">
        <v>1336</v>
      </c>
    </row>
    <row r="531" spans="2:51" s="12" customFormat="1" ht="13.5">
      <c r="B531" s="222"/>
      <c r="C531" s="223"/>
      <c r="D531" s="214" t="s">
        <v>276</v>
      </c>
      <c r="E531" s="224" t="s">
        <v>24</v>
      </c>
      <c r="F531" s="225" t="s">
        <v>1128</v>
      </c>
      <c r="G531" s="223"/>
      <c r="H531" s="226">
        <v>1.8</v>
      </c>
      <c r="I531" s="227"/>
      <c r="J531" s="223"/>
      <c r="K531" s="223"/>
      <c r="L531" s="228"/>
      <c r="M531" s="229"/>
      <c r="N531" s="230"/>
      <c r="O531" s="230"/>
      <c r="P531" s="230"/>
      <c r="Q531" s="230"/>
      <c r="R531" s="230"/>
      <c r="S531" s="230"/>
      <c r="T531" s="231"/>
      <c r="AT531" s="232" t="s">
        <v>276</v>
      </c>
      <c r="AU531" s="232" t="s">
        <v>91</v>
      </c>
      <c r="AV531" s="12" t="s">
        <v>91</v>
      </c>
      <c r="AW531" s="12" t="s">
        <v>44</v>
      </c>
      <c r="AX531" s="12" t="s">
        <v>81</v>
      </c>
      <c r="AY531" s="232" t="s">
        <v>169</v>
      </c>
    </row>
    <row r="532" spans="2:51" s="12" customFormat="1" ht="13.5">
      <c r="B532" s="222"/>
      <c r="C532" s="223"/>
      <c r="D532" s="214" t="s">
        <v>276</v>
      </c>
      <c r="E532" s="224" t="s">
        <v>24</v>
      </c>
      <c r="F532" s="225" t="s">
        <v>1129</v>
      </c>
      <c r="G532" s="223"/>
      <c r="H532" s="226">
        <v>1.7</v>
      </c>
      <c r="I532" s="227"/>
      <c r="J532" s="223"/>
      <c r="K532" s="223"/>
      <c r="L532" s="228"/>
      <c r="M532" s="229"/>
      <c r="N532" s="230"/>
      <c r="O532" s="230"/>
      <c r="P532" s="230"/>
      <c r="Q532" s="230"/>
      <c r="R532" s="230"/>
      <c r="S532" s="230"/>
      <c r="T532" s="231"/>
      <c r="AT532" s="232" t="s">
        <v>276</v>
      </c>
      <c r="AU532" s="232" t="s">
        <v>91</v>
      </c>
      <c r="AV532" s="12" t="s">
        <v>91</v>
      </c>
      <c r="AW532" s="12" t="s">
        <v>44</v>
      </c>
      <c r="AX532" s="12" t="s">
        <v>81</v>
      </c>
      <c r="AY532" s="232" t="s">
        <v>169</v>
      </c>
    </row>
    <row r="533" spans="2:51" s="12" customFormat="1" ht="13.5">
      <c r="B533" s="222"/>
      <c r="C533" s="223"/>
      <c r="D533" s="214" t="s">
        <v>276</v>
      </c>
      <c r="E533" s="224" t="s">
        <v>24</v>
      </c>
      <c r="F533" s="225" t="s">
        <v>1130</v>
      </c>
      <c r="G533" s="223"/>
      <c r="H533" s="226">
        <v>1.7</v>
      </c>
      <c r="I533" s="227"/>
      <c r="J533" s="223"/>
      <c r="K533" s="223"/>
      <c r="L533" s="228"/>
      <c r="M533" s="229"/>
      <c r="N533" s="230"/>
      <c r="O533" s="230"/>
      <c r="P533" s="230"/>
      <c r="Q533" s="230"/>
      <c r="R533" s="230"/>
      <c r="S533" s="230"/>
      <c r="T533" s="231"/>
      <c r="AT533" s="232" t="s">
        <v>276</v>
      </c>
      <c r="AU533" s="232" t="s">
        <v>91</v>
      </c>
      <c r="AV533" s="12" t="s">
        <v>91</v>
      </c>
      <c r="AW533" s="12" t="s">
        <v>44</v>
      </c>
      <c r="AX533" s="12" t="s">
        <v>81</v>
      </c>
      <c r="AY533" s="232" t="s">
        <v>169</v>
      </c>
    </row>
    <row r="534" spans="2:51" s="13" customFormat="1" ht="13.5">
      <c r="B534" s="233"/>
      <c r="C534" s="234"/>
      <c r="D534" s="214" t="s">
        <v>276</v>
      </c>
      <c r="E534" s="235" t="s">
        <v>24</v>
      </c>
      <c r="F534" s="236" t="s">
        <v>280</v>
      </c>
      <c r="G534" s="234"/>
      <c r="H534" s="237">
        <v>5.2</v>
      </c>
      <c r="I534" s="238"/>
      <c r="J534" s="234"/>
      <c r="K534" s="234"/>
      <c r="L534" s="239"/>
      <c r="M534" s="240"/>
      <c r="N534" s="241"/>
      <c r="O534" s="241"/>
      <c r="P534" s="241"/>
      <c r="Q534" s="241"/>
      <c r="R534" s="241"/>
      <c r="S534" s="241"/>
      <c r="T534" s="242"/>
      <c r="AT534" s="243" t="s">
        <v>276</v>
      </c>
      <c r="AU534" s="243" t="s">
        <v>91</v>
      </c>
      <c r="AV534" s="13" t="s">
        <v>193</v>
      </c>
      <c r="AW534" s="13" t="s">
        <v>44</v>
      </c>
      <c r="AX534" s="13" t="s">
        <v>25</v>
      </c>
      <c r="AY534" s="243" t="s">
        <v>169</v>
      </c>
    </row>
    <row r="535" spans="2:65" s="1" customFormat="1" ht="25.5" customHeight="1">
      <c r="B535" s="42"/>
      <c r="C535" s="202" t="s">
        <v>1337</v>
      </c>
      <c r="D535" s="202" t="s">
        <v>172</v>
      </c>
      <c r="E535" s="203" t="s">
        <v>1338</v>
      </c>
      <c r="F535" s="204" t="s">
        <v>1339</v>
      </c>
      <c r="G535" s="205" t="s">
        <v>196</v>
      </c>
      <c r="H535" s="206">
        <v>5.2</v>
      </c>
      <c r="I535" s="207"/>
      <c r="J535" s="208">
        <f>ROUND(I535*H535,2)</f>
        <v>0</v>
      </c>
      <c r="K535" s="204" t="s">
        <v>183</v>
      </c>
      <c r="L535" s="62"/>
      <c r="M535" s="209" t="s">
        <v>24</v>
      </c>
      <c r="N535" s="210" t="s">
        <v>52</v>
      </c>
      <c r="O535" s="43"/>
      <c r="P535" s="211">
        <f>O535*H535</f>
        <v>0</v>
      </c>
      <c r="Q535" s="211">
        <v>0.00179</v>
      </c>
      <c r="R535" s="211">
        <f>Q535*H535</f>
        <v>0.009308</v>
      </c>
      <c r="S535" s="211">
        <v>0</v>
      </c>
      <c r="T535" s="212">
        <f>S535*H535</f>
        <v>0</v>
      </c>
      <c r="AR535" s="25" t="s">
        <v>354</v>
      </c>
      <c r="AT535" s="25" t="s">
        <v>172</v>
      </c>
      <c r="AU535" s="25" t="s">
        <v>91</v>
      </c>
      <c r="AY535" s="25" t="s">
        <v>169</v>
      </c>
      <c r="BE535" s="213">
        <f>IF(N535="základní",J535,0)</f>
        <v>0</v>
      </c>
      <c r="BF535" s="213">
        <f>IF(N535="snížená",J535,0)</f>
        <v>0</v>
      </c>
      <c r="BG535" s="213">
        <f>IF(N535="zákl. přenesená",J535,0)</f>
        <v>0</v>
      </c>
      <c r="BH535" s="213">
        <f>IF(N535="sníž. přenesená",J535,0)</f>
        <v>0</v>
      </c>
      <c r="BI535" s="213">
        <f>IF(N535="nulová",J535,0)</f>
        <v>0</v>
      </c>
      <c r="BJ535" s="25" t="s">
        <v>25</v>
      </c>
      <c r="BK535" s="213">
        <f>ROUND(I535*H535,2)</f>
        <v>0</v>
      </c>
      <c r="BL535" s="25" t="s">
        <v>354</v>
      </c>
      <c r="BM535" s="25" t="s">
        <v>1340</v>
      </c>
    </row>
    <row r="536" spans="2:65" s="1" customFormat="1" ht="38.25" customHeight="1">
      <c r="B536" s="42"/>
      <c r="C536" s="202" t="s">
        <v>1341</v>
      </c>
      <c r="D536" s="202" t="s">
        <v>172</v>
      </c>
      <c r="E536" s="203" t="s">
        <v>1342</v>
      </c>
      <c r="F536" s="204" t="s">
        <v>1343</v>
      </c>
      <c r="G536" s="205" t="s">
        <v>357</v>
      </c>
      <c r="H536" s="206">
        <v>0.354</v>
      </c>
      <c r="I536" s="207"/>
      <c r="J536" s="208">
        <f>ROUND(I536*H536,2)</f>
        <v>0</v>
      </c>
      <c r="K536" s="204" t="s">
        <v>183</v>
      </c>
      <c r="L536" s="62"/>
      <c r="M536" s="209" t="s">
        <v>24</v>
      </c>
      <c r="N536" s="210" t="s">
        <v>52</v>
      </c>
      <c r="O536" s="43"/>
      <c r="P536" s="211">
        <f>O536*H536</f>
        <v>0</v>
      </c>
      <c r="Q536" s="211">
        <v>0</v>
      </c>
      <c r="R536" s="211">
        <f>Q536*H536</f>
        <v>0</v>
      </c>
      <c r="S536" s="211">
        <v>0</v>
      </c>
      <c r="T536" s="212">
        <f>S536*H536</f>
        <v>0</v>
      </c>
      <c r="AR536" s="25" t="s">
        <v>354</v>
      </c>
      <c r="AT536" s="25" t="s">
        <v>172</v>
      </c>
      <c r="AU536" s="25" t="s">
        <v>91</v>
      </c>
      <c r="AY536" s="25" t="s">
        <v>169</v>
      </c>
      <c r="BE536" s="213">
        <f>IF(N536="základní",J536,0)</f>
        <v>0</v>
      </c>
      <c r="BF536" s="213">
        <f>IF(N536="snížená",J536,0)</f>
        <v>0</v>
      </c>
      <c r="BG536" s="213">
        <f>IF(N536="zákl. přenesená",J536,0)</f>
        <v>0</v>
      </c>
      <c r="BH536" s="213">
        <f>IF(N536="sníž. přenesená",J536,0)</f>
        <v>0</v>
      </c>
      <c r="BI536" s="213">
        <f>IF(N536="nulová",J536,0)</f>
        <v>0</v>
      </c>
      <c r="BJ536" s="25" t="s">
        <v>25</v>
      </c>
      <c r="BK536" s="213">
        <f>ROUND(I536*H536,2)</f>
        <v>0</v>
      </c>
      <c r="BL536" s="25" t="s">
        <v>354</v>
      </c>
      <c r="BM536" s="25" t="s">
        <v>1344</v>
      </c>
    </row>
    <row r="537" spans="2:65" s="1" customFormat="1" ht="38.25" customHeight="1">
      <c r="B537" s="42"/>
      <c r="C537" s="202" t="s">
        <v>1345</v>
      </c>
      <c r="D537" s="202" t="s">
        <v>172</v>
      </c>
      <c r="E537" s="203" t="s">
        <v>1346</v>
      </c>
      <c r="F537" s="204" t="s">
        <v>1347</v>
      </c>
      <c r="G537" s="205" t="s">
        <v>357</v>
      </c>
      <c r="H537" s="206">
        <v>0.354</v>
      </c>
      <c r="I537" s="207"/>
      <c r="J537" s="208">
        <f>ROUND(I537*H537,2)</f>
        <v>0</v>
      </c>
      <c r="K537" s="204" t="s">
        <v>183</v>
      </c>
      <c r="L537" s="62"/>
      <c r="M537" s="209" t="s">
        <v>24</v>
      </c>
      <c r="N537" s="210" t="s">
        <v>52</v>
      </c>
      <c r="O537" s="43"/>
      <c r="P537" s="211">
        <f>O537*H537</f>
        <v>0</v>
      </c>
      <c r="Q537" s="211">
        <v>0</v>
      </c>
      <c r="R537" s="211">
        <f>Q537*H537</f>
        <v>0</v>
      </c>
      <c r="S537" s="211">
        <v>0</v>
      </c>
      <c r="T537" s="212">
        <f>S537*H537</f>
        <v>0</v>
      </c>
      <c r="AR537" s="25" t="s">
        <v>354</v>
      </c>
      <c r="AT537" s="25" t="s">
        <v>172</v>
      </c>
      <c r="AU537" s="25" t="s">
        <v>91</v>
      </c>
      <c r="AY537" s="25" t="s">
        <v>169</v>
      </c>
      <c r="BE537" s="213">
        <f>IF(N537="základní",J537,0)</f>
        <v>0</v>
      </c>
      <c r="BF537" s="213">
        <f>IF(N537="snížená",J537,0)</f>
        <v>0</v>
      </c>
      <c r="BG537" s="213">
        <f>IF(N537="zákl. přenesená",J537,0)</f>
        <v>0</v>
      </c>
      <c r="BH537" s="213">
        <f>IF(N537="sníž. přenesená",J537,0)</f>
        <v>0</v>
      </c>
      <c r="BI537" s="213">
        <f>IF(N537="nulová",J537,0)</f>
        <v>0</v>
      </c>
      <c r="BJ537" s="25" t="s">
        <v>25</v>
      </c>
      <c r="BK537" s="213">
        <f>ROUND(I537*H537,2)</f>
        <v>0</v>
      </c>
      <c r="BL537" s="25" t="s">
        <v>354</v>
      </c>
      <c r="BM537" s="25" t="s">
        <v>1348</v>
      </c>
    </row>
    <row r="538" spans="2:65" s="1" customFormat="1" ht="38.25" customHeight="1">
      <c r="B538" s="42"/>
      <c r="C538" s="202" t="s">
        <v>1349</v>
      </c>
      <c r="D538" s="202" t="s">
        <v>172</v>
      </c>
      <c r="E538" s="203" t="s">
        <v>1350</v>
      </c>
      <c r="F538" s="204" t="s">
        <v>1351</v>
      </c>
      <c r="G538" s="205" t="s">
        <v>357</v>
      </c>
      <c r="H538" s="206">
        <v>0.354</v>
      </c>
      <c r="I538" s="207"/>
      <c r="J538" s="208">
        <f>ROUND(I538*H538,2)</f>
        <v>0</v>
      </c>
      <c r="K538" s="204" t="s">
        <v>183</v>
      </c>
      <c r="L538" s="62"/>
      <c r="M538" s="209" t="s">
        <v>24</v>
      </c>
      <c r="N538" s="210" t="s">
        <v>52</v>
      </c>
      <c r="O538" s="43"/>
      <c r="P538" s="211">
        <f>O538*H538</f>
        <v>0</v>
      </c>
      <c r="Q538" s="211">
        <v>0</v>
      </c>
      <c r="R538" s="211">
        <f>Q538*H538</f>
        <v>0</v>
      </c>
      <c r="S538" s="211">
        <v>0</v>
      </c>
      <c r="T538" s="212">
        <f>S538*H538</f>
        <v>0</v>
      </c>
      <c r="AR538" s="25" t="s">
        <v>354</v>
      </c>
      <c r="AT538" s="25" t="s">
        <v>172</v>
      </c>
      <c r="AU538" s="25" t="s">
        <v>91</v>
      </c>
      <c r="AY538" s="25" t="s">
        <v>169</v>
      </c>
      <c r="BE538" s="213">
        <f>IF(N538="základní",J538,0)</f>
        <v>0</v>
      </c>
      <c r="BF538" s="213">
        <f>IF(N538="snížená",J538,0)</f>
        <v>0</v>
      </c>
      <c r="BG538" s="213">
        <f>IF(N538="zákl. přenesená",J538,0)</f>
        <v>0</v>
      </c>
      <c r="BH538" s="213">
        <f>IF(N538="sníž. přenesená",J538,0)</f>
        <v>0</v>
      </c>
      <c r="BI538" s="213">
        <f>IF(N538="nulová",J538,0)</f>
        <v>0</v>
      </c>
      <c r="BJ538" s="25" t="s">
        <v>25</v>
      </c>
      <c r="BK538" s="213">
        <f>ROUND(I538*H538,2)</f>
        <v>0</v>
      </c>
      <c r="BL538" s="25" t="s">
        <v>354</v>
      </c>
      <c r="BM538" s="25" t="s">
        <v>1352</v>
      </c>
    </row>
    <row r="539" spans="2:63" s="11" customFormat="1" ht="29.85" customHeight="1">
      <c r="B539" s="186"/>
      <c r="C539" s="187"/>
      <c r="D539" s="188" t="s">
        <v>80</v>
      </c>
      <c r="E539" s="200" t="s">
        <v>1353</v>
      </c>
      <c r="F539" s="200" t="s">
        <v>1354</v>
      </c>
      <c r="G539" s="187"/>
      <c r="H539" s="187"/>
      <c r="I539" s="190"/>
      <c r="J539" s="201">
        <f>BK539</f>
        <v>0</v>
      </c>
      <c r="K539" s="187"/>
      <c r="L539" s="192"/>
      <c r="M539" s="193"/>
      <c r="N539" s="194"/>
      <c r="O539" s="194"/>
      <c r="P539" s="195">
        <f>SUM(P540:P592)</f>
        <v>0</v>
      </c>
      <c r="Q539" s="194"/>
      <c r="R539" s="195">
        <f>SUM(R540:R592)</f>
        <v>7.9853713200000005</v>
      </c>
      <c r="S539" s="194"/>
      <c r="T539" s="196">
        <f>SUM(T540:T592)</f>
        <v>0</v>
      </c>
      <c r="AR539" s="197" t="s">
        <v>91</v>
      </c>
      <c r="AT539" s="198" t="s">
        <v>80</v>
      </c>
      <c r="AU539" s="198" t="s">
        <v>25</v>
      </c>
      <c r="AY539" s="197" t="s">
        <v>169</v>
      </c>
      <c r="BK539" s="199">
        <f>SUM(BK540:BK592)</f>
        <v>0</v>
      </c>
    </row>
    <row r="540" spans="2:65" s="1" customFormat="1" ht="16.5" customHeight="1">
      <c r="B540" s="42"/>
      <c r="C540" s="202" t="s">
        <v>1355</v>
      </c>
      <c r="D540" s="202" t="s">
        <v>172</v>
      </c>
      <c r="E540" s="203" t="s">
        <v>1356</v>
      </c>
      <c r="F540" s="204" t="s">
        <v>1357</v>
      </c>
      <c r="G540" s="205" t="s">
        <v>196</v>
      </c>
      <c r="H540" s="206">
        <v>276.034</v>
      </c>
      <c r="I540" s="207"/>
      <c r="J540" s="208">
        <f>ROUND(I540*H540,2)</f>
        <v>0</v>
      </c>
      <c r="K540" s="204" t="s">
        <v>183</v>
      </c>
      <c r="L540" s="62"/>
      <c r="M540" s="209" t="s">
        <v>24</v>
      </c>
      <c r="N540" s="210" t="s">
        <v>52</v>
      </c>
      <c r="O540" s="43"/>
      <c r="P540" s="211">
        <f>O540*H540</f>
        <v>0</v>
      </c>
      <c r="Q540" s="211">
        <v>0</v>
      </c>
      <c r="R540" s="211">
        <f>Q540*H540</f>
        <v>0</v>
      </c>
      <c r="S540" s="211">
        <v>0</v>
      </c>
      <c r="T540" s="212">
        <f>S540*H540</f>
        <v>0</v>
      </c>
      <c r="AR540" s="25" t="s">
        <v>354</v>
      </c>
      <c r="AT540" s="25" t="s">
        <v>172</v>
      </c>
      <c r="AU540" s="25" t="s">
        <v>91</v>
      </c>
      <c r="AY540" s="25" t="s">
        <v>169</v>
      </c>
      <c r="BE540" s="213">
        <f>IF(N540="základní",J540,0)</f>
        <v>0</v>
      </c>
      <c r="BF540" s="213">
        <f>IF(N540="snížená",J540,0)</f>
        <v>0</v>
      </c>
      <c r="BG540" s="213">
        <f>IF(N540="zákl. přenesená",J540,0)</f>
        <v>0</v>
      </c>
      <c r="BH540" s="213">
        <f>IF(N540="sníž. přenesená",J540,0)</f>
        <v>0</v>
      </c>
      <c r="BI540" s="213">
        <f>IF(N540="nulová",J540,0)</f>
        <v>0</v>
      </c>
      <c r="BJ540" s="25" t="s">
        <v>25</v>
      </c>
      <c r="BK540" s="213">
        <f>ROUND(I540*H540,2)</f>
        <v>0</v>
      </c>
      <c r="BL540" s="25" t="s">
        <v>354</v>
      </c>
      <c r="BM540" s="25" t="s">
        <v>1358</v>
      </c>
    </row>
    <row r="541" spans="2:51" s="14" customFormat="1" ht="13.5">
      <c r="B541" s="255"/>
      <c r="C541" s="256"/>
      <c r="D541" s="214" t="s">
        <v>276</v>
      </c>
      <c r="E541" s="257" t="s">
        <v>24</v>
      </c>
      <c r="F541" s="258" t="s">
        <v>1359</v>
      </c>
      <c r="G541" s="256"/>
      <c r="H541" s="257" t="s">
        <v>24</v>
      </c>
      <c r="I541" s="259"/>
      <c r="J541" s="256"/>
      <c r="K541" s="256"/>
      <c r="L541" s="260"/>
      <c r="M541" s="261"/>
      <c r="N541" s="262"/>
      <c r="O541" s="262"/>
      <c r="P541" s="262"/>
      <c r="Q541" s="262"/>
      <c r="R541" s="262"/>
      <c r="S541" s="262"/>
      <c r="T541" s="263"/>
      <c r="AT541" s="264" t="s">
        <v>276</v>
      </c>
      <c r="AU541" s="264" t="s">
        <v>91</v>
      </c>
      <c r="AV541" s="14" t="s">
        <v>25</v>
      </c>
      <c r="AW541" s="14" t="s">
        <v>44</v>
      </c>
      <c r="AX541" s="14" t="s">
        <v>81</v>
      </c>
      <c r="AY541" s="264" t="s">
        <v>169</v>
      </c>
    </row>
    <row r="542" spans="2:51" s="12" customFormat="1" ht="13.5">
      <c r="B542" s="222"/>
      <c r="C542" s="223"/>
      <c r="D542" s="214" t="s">
        <v>276</v>
      </c>
      <c r="E542" s="224" t="s">
        <v>24</v>
      </c>
      <c r="F542" s="225" t="s">
        <v>660</v>
      </c>
      <c r="G542" s="223"/>
      <c r="H542" s="226">
        <v>187.5</v>
      </c>
      <c r="I542" s="227"/>
      <c r="J542" s="223"/>
      <c r="K542" s="223"/>
      <c r="L542" s="228"/>
      <c r="M542" s="229"/>
      <c r="N542" s="230"/>
      <c r="O542" s="230"/>
      <c r="P542" s="230"/>
      <c r="Q542" s="230"/>
      <c r="R542" s="230"/>
      <c r="S542" s="230"/>
      <c r="T542" s="231"/>
      <c r="AT542" s="232" t="s">
        <v>276</v>
      </c>
      <c r="AU542" s="232" t="s">
        <v>91</v>
      </c>
      <c r="AV542" s="12" t="s">
        <v>91</v>
      </c>
      <c r="AW542" s="12" t="s">
        <v>44</v>
      </c>
      <c r="AX542" s="12" t="s">
        <v>81</v>
      </c>
      <c r="AY542" s="232" t="s">
        <v>169</v>
      </c>
    </row>
    <row r="543" spans="2:51" s="12" customFormat="1" ht="13.5">
      <c r="B543" s="222"/>
      <c r="C543" s="223"/>
      <c r="D543" s="214" t="s">
        <v>276</v>
      </c>
      <c r="E543" s="224" t="s">
        <v>24</v>
      </c>
      <c r="F543" s="225" t="s">
        <v>670</v>
      </c>
      <c r="G543" s="223"/>
      <c r="H543" s="226">
        <v>26.5</v>
      </c>
      <c r="I543" s="227"/>
      <c r="J543" s="223"/>
      <c r="K543" s="223"/>
      <c r="L543" s="228"/>
      <c r="M543" s="229"/>
      <c r="N543" s="230"/>
      <c r="O543" s="230"/>
      <c r="P543" s="230"/>
      <c r="Q543" s="230"/>
      <c r="R543" s="230"/>
      <c r="S543" s="230"/>
      <c r="T543" s="231"/>
      <c r="AT543" s="232" t="s">
        <v>276</v>
      </c>
      <c r="AU543" s="232" t="s">
        <v>91</v>
      </c>
      <c r="AV543" s="12" t="s">
        <v>91</v>
      </c>
      <c r="AW543" s="12" t="s">
        <v>44</v>
      </c>
      <c r="AX543" s="12" t="s">
        <v>81</v>
      </c>
      <c r="AY543" s="232" t="s">
        <v>169</v>
      </c>
    </row>
    <row r="544" spans="2:51" s="12" customFormat="1" ht="13.5">
      <c r="B544" s="222"/>
      <c r="C544" s="223"/>
      <c r="D544" s="214" t="s">
        <v>276</v>
      </c>
      <c r="E544" s="224" t="s">
        <v>24</v>
      </c>
      <c r="F544" s="225" t="s">
        <v>671</v>
      </c>
      <c r="G544" s="223"/>
      <c r="H544" s="226">
        <v>28.4</v>
      </c>
      <c r="I544" s="227"/>
      <c r="J544" s="223"/>
      <c r="K544" s="223"/>
      <c r="L544" s="228"/>
      <c r="M544" s="229"/>
      <c r="N544" s="230"/>
      <c r="O544" s="230"/>
      <c r="P544" s="230"/>
      <c r="Q544" s="230"/>
      <c r="R544" s="230"/>
      <c r="S544" s="230"/>
      <c r="T544" s="231"/>
      <c r="AT544" s="232" t="s">
        <v>276</v>
      </c>
      <c r="AU544" s="232" t="s">
        <v>91</v>
      </c>
      <c r="AV544" s="12" t="s">
        <v>91</v>
      </c>
      <c r="AW544" s="12" t="s">
        <v>44</v>
      </c>
      <c r="AX544" s="12" t="s">
        <v>81</v>
      </c>
      <c r="AY544" s="232" t="s">
        <v>169</v>
      </c>
    </row>
    <row r="545" spans="2:51" s="12" customFormat="1" ht="13.5">
      <c r="B545" s="222"/>
      <c r="C545" s="223"/>
      <c r="D545" s="214" t="s">
        <v>276</v>
      </c>
      <c r="E545" s="224" t="s">
        <v>24</v>
      </c>
      <c r="F545" s="225" t="s">
        <v>672</v>
      </c>
      <c r="G545" s="223"/>
      <c r="H545" s="226">
        <v>20.6</v>
      </c>
      <c r="I545" s="227"/>
      <c r="J545" s="223"/>
      <c r="K545" s="223"/>
      <c r="L545" s="228"/>
      <c r="M545" s="229"/>
      <c r="N545" s="230"/>
      <c r="O545" s="230"/>
      <c r="P545" s="230"/>
      <c r="Q545" s="230"/>
      <c r="R545" s="230"/>
      <c r="S545" s="230"/>
      <c r="T545" s="231"/>
      <c r="AT545" s="232" t="s">
        <v>276</v>
      </c>
      <c r="AU545" s="232" t="s">
        <v>91</v>
      </c>
      <c r="AV545" s="12" t="s">
        <v>91</v>
      </c>
      <c r="AW545" s="12" t="s">
        <v>44</v>
      </c>
      <c r="AX545" s="12" t="s">
        <v>81</v>
      </c>
      <c r="AY545" s="232" t="s">
        <v>169</v>
      </c>
    </row>
    <row r="546" spans="2:51" s="14" customFormat="1" ht="13.5">
      <c r="B546" s="255"/>
      <c r="C546" s="256"/>
      <c r="D546" s="214" t="s">
        <v>276</v>
      </c>
      <c r="E546" s="257" t="s">
        <v>24</v>
      </c>
      <c r="F546" s="258" t="s">
        <v>1360</v>
      </c>
      <c r="G546" s="256"/>
      <c r="H546" s="257" t="s">
        <v>24</v>
      </c>
      <c r="I546" s="259"/>
      <c r="J546" s="256"/>
      <c r="K546" s="256"/>
      <c r="L546" s="260"/>
      <c r="M546" s="261"/>
      <c r="N546" s="262"/>
      <c r="O546" s="262"/>
      <c r="P546" s="262"/>
      <c r="Q546" s="262"/>
      <c r="R546" s="262"/>
      <c r="S546" s="262"/>
      <c r="T546" s="263"/>
      <c r="AT546" s="264" t="s">
        <v>276</v>
      </c>
      <c r="AU546" s="264" t="s">
        <v>91</v>
      </c>
      <c r="AV546" s="14" t="s">
        <v>25</v>
      </c>
      <c r="AW546" s="14" t="s">
        <v>44</v>
      </c>
      <c r="AX546" s="14" t="s">
        <v>81</v>
      </c>
      <c r="AY546" s="264" t="s">
        <v>169</v>
      </c>
    </row>
    <row r="547" spans="2:51" s="12" customFormat="1" ht="13.5">
      <c r="B547" s="222"/>
      <c r="C547" s="223"/>
      <c r="D547" s="214" t="s">
        <v>276</v>
      </c>
      <c r="E547" s="224" t="s">
        <v>24</v>
      </c>
      <c r="F547" s="225" t="s">
        <v>1361</v>
      </c>
      <c r="G547" s="223"/>
      <c r="H547" s="226">
        <v>5.934</v>
      </c>
      <c r="I547" s="227"/>
      <c r="J547" s="223"/>
      <c r="K547" s="223"/>
      <c r="L547" s="228"/>
      <c r="M547" s="229"/>
      <c r="N547" s="230"/>
      <c r="O547" s="230"/>
      <c r="P547" s="230"/>
      <c r="Q547" s="230"/>
      <c r="R547" s="230"/>
      <c r="S547" s="230"/>
      <c r="T547" s="231"/>
      <c r="AT547" s="232" t="s">
        <v>276</v>
      </c>
      <c r="AU547" s="232" t="s">
        <v>91</v>
      </c>
      <c r="AV547" s="12" t="s">
        <v>91</v>
      </c>
      <c r="AW547" s="12" t="s">
        <v>44</v>
      </c>
      <c r="AX547" s="12" t="s">
        <v>81</v>
      </c>
      <c r="AY547" s="232" t="s">
        <v>169</v>
      </c>
    </row>
    <row r="548" spans="2:51" s="12" customFormat="1" ht="13.5">
      <c r="B548" s="222"/>
      <c r="C548" s="223"/>
      <c r="D548" s="214" t="s">
        <v>276</v>
      </c>
      <c r="E548" s="224" t="s">
        <v>24</v>
      </c>
      <c r="F548" s="225" t="s">
        <v>1362</v>
      </c>
      <c r="G548" s="223"/>
      <c r="H548" s="226">
        <v>2.063</v>
      </c>
      <c r="I548" s="227"/>
      <c r="J548" s="223"/>
      <c r="K548" s="223"/>
      <c r="L548" s="228"/>
      <c r="M548" s="229"/>
      <c r="N548" s="230"/>
      <c r="O548" s="230"/>
      <c r="P548" s="230"/>
      <c r="Q548" s="230"/>
      <c r="R548" s="230"/>
      <c r="S548" s="230"/>
      <c r="T548" s="231"/>
      <c r="AT548" s="232" t="s">
        <v>276</v>
      </c>
      <c r="AU548" s="232" t="s">
        <v>91</v>
      </c>
      <c r="AV548" s="12" t="s">
        <v>91</v>
      </c>
      <c r="AW548" s="12" t="s">
        <v>44</v>
      </c>
      <c r="AX548" s="12" t="s">
        <v>81</v>
      </c>
      <c r="AY548" s="232" t="s">
        <v>169</v>
      </c>
    </row>
    <row r="549" spans="2:51" s="12" customFormat="1" ht="13.5">
      <c r="B549" s="222"/>
      <c r="C549" s="223"/>
      <c r="D549" s="214" t="s">
        <v>276</v>
      </c>
      <c r="E549" s="224" t="s">
        <v>24</v>
      </c>
      <c r="F549" s="225" t="s">
        <v>1363</v>
      </c>
      <c r="G549" s="223"/>
      <c r="H549" s="226">
        <v>2.156</v>
      </c>
      <c r="I549" s="227"/>
      <c r="J549" s="223"/>
      <c r="K549" s="223"/>
      <c r="L549" s="228"/>
      <c r="M549" s="229"/>
      <c r="N549" s="230"/>
      <c r="O549" s="230"/>
      <c r="P549" s="230"/>
      <c r="Q549" s="230"/>
      <c r="R549" s="230"/>
      <c r="S549" s="230"/>
      <c r="T549" s="231"/>
      <c r="AT549" s="232" t="s">
        <v>276</v>
      </c>
      <c r="AU549" s="232" t="s">
        <v>91</v>
      </c>
      <c r="AV549" s="12" t="s">
        <v>91</v>
      </c>
      <c r="AW549" s="12" t="s">
        <v>44</v>
      </c>
      <c r="AX549" s="12" t="s">
        <v>81</v>
      </c>
      <c r="AY549" s="232" t="s">
        <v>169</v>
      </c>
    </row>
    <row r="550" spans="2:51" s="12" customFormat="1" ht="13.5">
      <c r="B550" s="222"/>
      <c r="C550" s="223"/>
      <c r="D550" s="214" t="s">
        <v>276</v>
      </c>
      <c r="E550" s="224" t="s">
        <v>24</v>
      </c>
      <c r="F550" s="225" t="s">
        <v>1364</v>
      </c>
      <c r="G550" s="223"/>
      <c r="H550" s="226">
        <v>2.881</v>
      </c>
      <c r="I550" s="227"/>
      <c r="J550" s="223"/>
      <c r="K550" s="223"/>
      <c r="L550" s="228"/>
      <c r="M550" s="229"/>
      <c r="N550" s="230"/>
      <c r="O550" s="230"/>
      <c r="P550" s="230"/>
      <c r="Q550" s="230"/>
      <c r="R550" s="230"/>
      <c r="S550" s="230"/>
      <c r="T550" s="231"/>
      <c r="AT550" s="232" t="s">
        <v>276</v>
      </c>
      <c r="AU550" s="232" t="s">
        <v>91</v>
      </c>
      <c r="AV550" s="12" t="s">
        <v>91</v>
      </c>
      <c r="AW550" s="12" t="s">
        <v>44</v>
      </c>
      <c r="AX550" s="12" t="s">
        <v>81</v>
      </c>
      <c r="AY550" s="232" t="s">
        <v>169</v>
      </c>
    </row>
    <row r="551" spans="2:51" s="13" customFormat="1" ht="13.5">
      <c r="B551" s="233"/>
      <c r="C551" s="234"/>
      <c r="D551" s="214" t="s">
        <v>276</v>
      </c>
      <c r="E551" s="235" t="s">
        <v>560</v>
      </c>
      <c r="F551" s="236" t="s">
        <v>280</v>
      </c>
      <c r="G551" s="234"/>
      <c r="H551" s="237">
        <v>276.034</v>
      </c>
      <c r="I551" s="238"/>
      <c r="J551" s="234"/>
      <c r="K551" s="234"/>
      <c r="L551" s="239"/>
      <c r="M551" s="240"/>
      <c r="N551" s="241"/>
      <c r="O551" s="241"/>
      <c r="P551" s="241"/>
      <c r="Q551" s="241"/>
      <c r="R551" s="241"/>
      <c r="S551" s="241"/>
      <c r="T551" s="242"/>
      <c r="AT551" s="243" t="s">
        <v>276</v>
      </c>
      <c r="AU551" s="243" t="s">
        <v>91</v>
      </c>
      <c r="AV551" s="13" t="s">
        <v>193</v>
      </c>
      <c r="AW551" s="13" t="s">
        <v>44</v>
      </c>
      <c r="AX551" s="13" t="s">
        <v>25</v>
      </c>
      <c r="AY551" s="243" t="s">
        <v>169</v>
      </c>
    </row>
    <row r="552" spans="2:65" s="1" customFormat="1" ht="25.5" customHeight="1">
      <c r="B552" s="42"/>
      <c r="C552" s="202" t="s">
        <v>1365</v>
      </c>
      <c r="D552" s="202" t="s">
        <v>172</v>
      </c>
      <c r="E552" s="203" t="s">
        <v>1366</v>
      </c>
      <c r="F552" s="204" t="s">
        <v>1367</v>
      </c>
      <c r="G552" s="205" t="s">
        <v>219</v>
      </c>
      <c r="H552" s="206">
        <v>130.34</v>
      </c>
      <c r="I552" s="207"/>
      <c r="J552" s="208">
        <f>ROUND(I552*H552,2)</f>
        <v>0</v>
      </c>
      <c r="K552" s="204" t="s">
        <v>183</v>
      </c>
      <c r="L552" s="62"/>
      <c r="M552" s="209" t="s">
        <v>24</v>
      </c>
      <c r="N552" s="210" t="s">
        <v>52</v>
      </c>
      <c r="O552" s="43"/>
      <c r="P552" s="211">
        <f>O552*H552</f>
        <v>0</v>
      </c>
      <c r="Q552" s="211">
        <v>2E-05</v>
      </c>
      <c r="R552" s="211">
        <f>Q552*H552</f>
        <v>0.0026068000000000003</v>
      </c>
      <c r="S552" s="211">
        <v>0</v>
      </c>
      <c r="T552" s="212">
        <f>S552*H552</f>
        <v>0</v>
      </c>
      <c r="AR552" s="25" t="s">
        <v>354</v>
      </c>
      <c r="AT552" s="25" t="s">
        <v>172</v>
      </c>
      <c r="AU552" s="25" t="s">
        <v>91</v>
      </c>
      <c r="AY552" s="25" t="s">
        <v>169</v>
      </c>
      <c r="BE552" s="213">
        <f>IF(N552="základní",J552,0)</f>
        <v>0</v>
      </c>
      <c r="BF552" s="213">
        <f>IF(N552="snížená",J552,0)</f>
        <v>0</v>
      </c>
      <c r="BG552" s="213">
        <f>IF(N552="zákl. přenesená",J552,0)</f>
        <v>0</v>
      </c>
      <c r="BH552" s="213">
        <f>IF(N552="sníž. přenesená",J552,0)</f>
        <v>0</v>
      </c>
      <c r="BI552" s="213">
        <f>IF(N552="nulová",J552,0)</f>
        <v>0</v>
      </c>
      <c r="BJ552" s="25" t="s">
        <v>25</v>
      </c>
      <c r="BK552" s="213">
        <f>ROUND(I552*H552,2)</f>
        <v>0</v>
      </c>
      <c r="BL552" s="25" t="s">
        <v>354</v>
      </c>
      <c r="BM552" s="25" t="s">
        <v>1368</v>
      </c>
    </row>
    <row r="553" spans="2:51" s="12" customFormat="1" ht="13.5">
      <c r="B553" s="222"/>
      <c r="C553" s="223"/>
      <c r="D553" s="214" t="s">
        <v>276</v>
      </c>
      <c r="E553" s="224" t="s">
        <v>24</v>
      </c>
      <c r="F553" s="225" t="s">
        <v>1369</v>
      </c>
      <c r="G553" s="223"/>
      <c r="H553" s="226">
        <v>59.34</v>
      </c>
      <c r="I553" s="227"/>
      <c r="J553" s="223"/>
      <c r="K553" s="223"/>
      <c r="L553" s="228"/>
      <c r="M553" s="229"/>
      <c r="N553" s="230"/>
      <c r="O553" s="230"/>
      <c r="P553" s="230"/>
      <c r="Q553" s="230"/>
      <c r="R553" s="230"/>
      <c r="S553" s="230"/>
      <c r="T553" s="231"/>
      <c r="AT553" s="232" t="s">
        <v>276</v>
      </c>
      <c r="AU553" s="232" t="s">
        <v>91</v>
      </c>
      <c r="AV553" s="12" t="s">
        <v>91</v>
      </c>
      <c r="AW553" s="12" t="s">
        <v>44</v>
      </c>
      <c r="AX553" s="12" t="s">
        <v>81</v>
      </c>
      <c r="AY553" s="232" t="s">
        <v>169</v>
      </c>
    </row>
    <row r="554" spans="2:51" s="12" customFormat="1" ht="13.5">
      <c r="B554" s="222"/>
      <c r="C554" s="223"/>
      <c r="D554" s="214" t="s">
        <v>276</v>
      </c>
      <c r="E554" s="224" t="s">
        <v>24</v>
      </c>
      <c r="F554" s="225" t="s">
        <v>1370</v>
      </c>
      <c r="G554" s="223"/>
      <c r="H554" s="226">
        <v>20.63</v>
      </c>
      <c r="I554" s="227"/>
      <c r="J554" s="223"/>
      <c r="K554" s="223"/>
      <c r="L554" s="228"/>
      <c r="M554" s="229"/>
      <c r="N554" s="230"/>
      <c r="O554" s="230"/>
      <c r="P554" s="230"/>
      <c r="Q554" s="230"/>
      <c r="R554" s="230"/>
      <c r="S554" s="230"/>
      <c r="T554" s="231"/>
      <c r="AT554" s="232" t="s">
        <v>276</v>
      </c>
      <c r="AU554" s="232" t="s">
        <v>91</v>
      </c>
      <c r="AV554" s="12" t="s">
        <v>91</v>
      </c>
      <c r="AW554" s="12" t="s">
        <v>44</v>
      </c>
      <c r="AX554" s="12" t="s">
        <v>81</v>
      </c>
      <c r="AY554" s="232" t="s">
        <v>169</v>
      </c>
    </row>
    <row r="555" spans="2:51" s="12" customFormat="1" ht="13.5">
      <c r="B555" s="222"/>
      <c r="C555" s="223"/>
      <c r="D555" s="214" t="s">
        <v>276</v>
      </c>
      <c r="E555" s="224" t="s">
        <v>24</v>
      </c>
      <c r="F555" s="225" t="s">
        <v>1371</v>
      </c>
      <c r="G555" s="223"/>
      <c r="H555" s="226">
        <v>21.56</v>
      </c>
      <c r="I555" s="227"/>
      <c r="J555" s="223"/>
      <c r="K555" s="223"/>
      <c r="L555" s="228"/>
      <c r="M555" s="229"/>
      <c r="N555" s="230"/>
      <c r="O555" s="230"/>
      <c r="P555" s="230"/>
      <c r="Q555" s="230"/>
      <c r="R555" s="230"/>
      <c r="S555" s="230"/>
      <c r="T555" s="231"/>
      <c r="AT555" s="232" t="s">
        <v>276</v>
      </c>
      <c r="AU555" s="232" t="s">
        <v>91</v>
      </c>
      <c r="AV555" s="12" t="s">
        <v>91</v>
      </c>
      <c r="AW555" s="12" t="s">
        <v>44</v>
      </c>
      <c r="AX555" s="12" t="s">
        <v>81</v>
      </c>
      <c r="AY555" s="232" t="s">
        <v>169</v>
      </c>
    </row>
    <row r="556" spans="2:51" s="12" customFormat="1" ht="13.5">
      <c r="B556" s="222"/>
      <c r="C556" s="223"/>
      <c r="D556" s="214" t="s">
        <v>276</v>
      </c>
      <c r="E556" s="224" t="s">
        <v>24</v>
      </c>
      <c r="F556" s="225" t="s">
        <v>1372</v>
      </c>
      <c r="G556" s="223"/>
      <c r="H556" s="226">
        <v>28.81</v>
      </c>
      <c r="I556" s="227"/>
      <c r="J556" s="223"/>
      <c r="K556" s="223"/>
      <c r="L556" s="228"/>
      <c r="M556" s="229"/>
      <c r="N556" s="230"/>
      <c r="O556" s="230"/>
      <c r="P556" s="230"/>
      <c r="Q556" s="230"/>
      <c r="R556" s="230"/>
      <c r="S556" s="230"/>
      <c r="T556" s="231"/>
      <c r="AT556" s="232" t="s">
        <v>276</v>
      </c>
      <c r="AU556" s="232" t="s">
        <v>91</v>
      </c>
      <c r="AV556" s="12" t="s">
        <v>91</v>
      </c>
      <c r="AW556" s="12" t="s">
        <v>44</v>
      </c>
      <c r="AX556" s="12" t="s">
        <v>81</v>
      </c>
      <c r="AY556" s="232" t="s">
        <v>169</v>
      </c>
    </row>
    <row r="557" spans="2:51" s="13" customFormat="1" ht="13.5">
      <c r="B557" s="233"/>
      <c r="C557" s="234"/>
      <c r="D557" s="214" t="s">
        <v>276</v>
      </c>
      <c r="E557" s="235" t="s">
        <v>24</v>
      </c>
      <c r="F557" s="236" t="s">
        <v>280</v>
      </c>
      <c r="G557" s="234"/>
      <c r="H557" s="237">
        <v>130.34</v>
      </c>
      <c r="I557" s="238"/>
      <c r="J557" s="234"/>
      <c r="K557" s="234"/>
      <c r="L557" s="239"/>
      <c r="M557" s="240"/>
      <c r="N557" s="241"/>
      <c r="O557" s="241"/>
      <c r="P557" s="241"/>
      <c r="Q557" s="241"/>
      <c r="R557" s="241"/>
      <c r="S557" s="241"/>
      <c r="T557" s="242"/>
      <c r="AT557" s="243" t="s">
        <v>276</v>
      </c>
      <c r="AU557" s="243" t="s">
        <v>91</v>
      </c>
      <c r="AV557" s="13" t="s">
        <v>193</v>
      </c>
      <c r="AW557" s="13" t="s">
        <v>44</v>
      </c>
      <c r="AX557" s="13" t="s">
        <v>25</v>
      </c>
      <c r="AY557" s="243" t="s">
        <v>169</v>
      </c>
    </row>
    <row r="558" spans="2:65" s="1" customFormat="1" ht="16.5" customHeight="1">
      <c r="B558" s="42"/>
      <c r="C558" s="202" t="s">
        <v>1373</v>
      </c>
      <c r="D558" s="202" t="s">
        <v>172</v>
      </c>
      <c r="E558" s="203" t="s">
        <v>1374</v>
      </c>
      <c r="F558" s="204" t="s">
        <v>1375</v>
      </c>
      <c r="G558" s="205" t="s">
        <v>196</v>
      </c>
      <c r="H558" s="206">
        <v>276.034</v>
      </c>
      <c r="I558" s="207"/>
      <c r="J558" s="208">
        <f>ROUND(I558*H558,2)</f>
        <v>0</v>
      </c>
      <c r="K558" s="204" t="s">
        <v>183</v>
      </c>
      <c r="L558" s="62"/>
      <c r="M558" s="209" t="s">
        <v>24</v>
      </c>
      <c r="N558" s="210" t="s">
        <v>52</v>
      </c>
      <c r="O558" s="43"/>
      <c r="P558" s="211">
        <f>O558*H558</f>
        <v>0</v>
      </c>
      <c r="Q558" s="211">
        <v>4E-05</v>
      </c>
      <c r="R558" s="211">
        <f>Q558*H558</f>
        <v>0.01104136</v>
      </c>
      <c r="S558" s="211">
        <v>0</v>
      </c>
      <c r="T558" s="212">
        <f>S558*H558</f>
        <v>0</v>
      </c>
      <c r="AR558" s="25" t="s">
        <v>354</v>
      </c>
      <c r="AT558" s="25" t="s">
        <v>172</v>
      </c>
      <c r="AU558" s="25" t="s">
        <v>91</v>
      </c>
      <c r="AY558" s="25" t="s">
        <v>169</v>
      </c>
      <c r="BE558" s="213">
        <f>IF(N558="základní",J558,0)</f>
        <v>0</v>
      </c>
      <c r="BF558" s="213">
        <f>IF(N558="snížená",J558,0)</f>
        <v>0</v>
      </c>
      <c r="BG558" s="213">
        <f>IF(N558="zákl. přenesená",J558,0)</f>
        <v>0</v>
      </c>
      <c r="BH558" s="213">
        <f>IF(N558="sníž. přenesená",J558,0)</f>
        <v>0</v>
      </c>
      <c r="BI558" s="213">
        <f>IF(N558="nulová",J558,0)</f>
        <v>0</v>
      </c>
      <c r="BJ558" s="25" t="s">
        <v>25</v>
      </c>
      <c r="BK558" s="213">
        <f>ROUND(I558*H558,2)</f>
        <v>0</v>
      </c>
      <c r="BL558" s="25" t="s">
        <v>354</v>
      </c>
      <c r="BM558" s="25" t="s">
        <v>1376</v>
      </c>
    </row>
    <row r="559" spans="2:51" s="12" customFormat="1" ht="13.5">
      <c r="B559" s="222"/>
      <c r="C559" s="223"/>
      <c r="D559" s="214" t="s">
        <v>276</v>
      </c>
      <c r="E559" s="224" t="s">
        <v>24</v>
      </c>
      <c r="F559" s="225" t="s">
        <v>1377</v>
      </c>
      <c r="G559" s="223"/>
      <c r="H559" s="226">
        <v>276.034</v>
      </c>
      <c r="I559" s="227"/>
      <c r="J559" s="223"/>
      <c r="K559" s="223"/>
      <c r="L559" s="228"/>
      <c r="M559" s="229"/>
      <c r="N559" s="230"/>
      <c r="O559" s="230"/>
      <c r="P559" s="230"/>
      <c r="Q559" s="230"/>
      <c r="R559" s="230"/>
      <c r="S559" s="230"/>
      <c r="T559" s="231"/>
      <c r="AT559" s="232" t="s">
        <v>276</v>
      </c>
      <c r="AU559" s="232" t="s">
        <v>91</v>
      </c>
      <c r="AV559" s="12" t="s">
        <v>91</v>
      </c>
      <c r="AW559" s="12" t="s">
        <v>44</v>
      </c>
      <c r="AX559" s="12" t="s">
        <v>25</v>
      </c>
      <c r="AY559" s="232" t="s">
        <v>169</v>
      </c>
    </row>
    <row r="560" spans="2:65" s="1" customFormat="1" ht="16.5" customHeight="1">
      <c r="B560" s="42"/>
      <c r="C560" s="202" t="s">
        <v>1378</v>
      </c>
      <c r="D560" s="202" t="s">
        <v>172</v>
      </c>
      <c r="E560" s="203" t="s">
        <v>1379</v>
      </c>
      <c r="F560" s="204" t="s">
        <v>1380</v>
      </c>
      <c r="G560" s="205" t="s">
        <v>196</v>
      </c>
      <c r="H560" s="206">
        <v>263</v>
      </c>
      <c r="I560" s="207"/>
      <c r="J560" s="208">
        <f>ROUND(I560*H560,2)</f>
        <v>0</v>
      </c>
      <c r="K560" s="204" t="s">
        <v>183</v>
      </c>
      <c r="L560" s="62"/>
      <c r="M560" s="209" t="s">
        <v>24</v>
      </c>
      <c r="N560" s="210" t="s">
        <v>52</v>
      </c>
      <c r="O560" s="43"/>
      <c r="P560" s="211">
        <f>O560*H560</f>
        <v>0</v>
      </c>
      <c r="Q560" s="211">
        <v>0.024</v>
      </c>
      <c r="R560" s="211">
        <f>Q560*H560</f>
        <v>6.312</v>
      </c>
      <c r="S560" s="211">
        <v>0</v>
      </c>
      <c r="T560" s="212">
        <f>S560*H560</f>
        <v>0</v>
      </c>
      <c r="AR560" s="25" t="s">
        <v>354</v>
      </c>
      <c r="AT560" s="25" t="s">
        <v>172</v>
      </c>
      <c r="AU560" s="25" t="s">
        <v>91</v>
      </c>
      <c r="AY560" s="25" t="s">
        <v>169</v>
      </c>
      <c r="BE560" s="213">
        <f>IF(N560="základní",J560,0)</f>
        <v>0</v>
      </c>
      <c r="BF560" s="213">
        <f>IF(N560="snížená",J560,0)</f>
        <v>0</v>
      </c>
      <c r="BG560" s="213">
        <f>IF(N560="zákl. přenesená",J560,0)</f>
        <v>0</v>
      </c>
      <c r="BH560" s="213">
        <f>IF(N560="sníž. přenesená",J560,0)</f>
        <v>0</v>
      </c>
      <c r="BI560" s="213">
        <f>IF(N560="nulová",J560,0)</f>
        <v>0</v>
      </c>
      <c r="BJ560" s="25" t="s">
        <v>25</v>
      </c>
      <c r="BK560" s="213">
        <f>ROUND(I560*H560,2)</f>
        <v>0</v>
      </c>
      <c r="BL560" s="25" t="s">
        <v>354</v>
      </c>
      <c r="BM560" s="25" t="s">
        <v>1381</v>
      </c>
    </row>
    <row r="561" spans="2:51" s="14" customFormat="1" ht="13.5">
      <c r="B561" s="255"/>
      <c r="C561" s="256"/>
      <c r="D561" s="214" t="s">
        <v>276</v>
      </c>
      <c r="E561" s="257" t="s">
        <v>24</v>
      </c>
      <c r="F561" s="258" t="s">
        <v>1359</v>
      </c>
      <c r="G561" s="256"/>
      <c r="H561" s="257" t="s">
        <v>24</v>
      </c>
      <c r="I561" s="259"/>
      <c r="J561" s="256"/>
      <c r="K561" s="256"/>
      <c r="L561" s="260"/>
      <c r="M561" s="261"/>
      <c r="N561" s="262"/>
      <c r="O561" s="262"/>
      <c r="P561" s="262"/>
      <c r="Q561" s="262"/>
      <c r="R561" s="262"/>
      <c r="S561" s="262"/>
      <c r="T561" s="263"/>
      <c r="AT561" s="264" t="s">
        <v>276</v>
      </c>
      <c r="AU561" s="264" t="s">
        <v>91</v>
      </c>
      <c r="AV561" s="14" t="s">
        <v>25</v>
      </c>
      <c r="AW561" s="14" t="s">
        <v>44</v>
      </c>
      <c r="AX561" s="14" t="s">
        <v>81</v>
      </c>
      <c r="AY561" s="264" t="s">
        <v>169</v>
      </c>
    </row>
    <row r="562" spans="2:51" s="12" customFormat="1" ht="13.5">
      <c r="B562" s="222"/>
      <c r="C562" s="223"/>
      <c r="D562" s="214" t="s">
        <v>276</v>
      </c>
      <c r="E562" s="224" t="s">
        <v>24</v>
      </c>
      <c r="F562" s="225" t="s">
        <v>660</v>
      </c>
      <c r="G562" s="223"/>
      <c r="H562" s="226">
        <v>187.5</v>
      </c>
      <c r="I562" s="227"/>
      <c r="J562" s="223"/>
      <c r="K562" s="223"/>
      <c r="L562" s="228"/>
      <c r="M562" s="229"/>
      <c r="N562" s="230"/>
      <c r="O562" s="230"/>
      <c r="P562" s="230"/>
      <c r="Q562" s="230"/>
      <c r="R562" s="230"/>
      <c r="S562" s="230"/>
      <c r="T562" s="231"/>
      <c r="AT562" s="232" t="s">
        <v>276</v>
      </c>
      <c r="AU562" s="232" t="s">
        <v>91</v>
      </c>
      <c r="AV562" s="12" t="s">
        <v>91</v>
      </c>
      <c r="AW562" s="12" t="s">
        <v>44</v>
      </c>
      <c r="AX562" s="12" t="s">
        <v>81</v>
      </c>
      <c r="AY562" s="232" t="s">
        <v>169</v>
      </c>
    </row>
    <row r="563" spans="2:51" s="12" customFormat="1" ht="13.5">
      <c r="B563" s="222"/>
      <c r="C563" s="223"/>
      <c r="D563" s="214" t="s">
        <v>276</v>
      </c>
      <c r="E563" s="224" t="s">
        <v>24</v>
      </c>
      <c r="F563" s="225" t="s">
        <v>670</v>
      </c>
      <c r="G563" s="223"/>
      <c r="H563" s="226">
        <v>26.5</v>
      </c>
      <c r="I563" s="227"/>
      <c r="J563" s="223"/>
      <c r="K563" s="223"/>
      <c r="L563" s="228"/>
      <c r="M563" s="229"/>
      <c r="N563" s="230"/>
      <c r="O563" s="230"/>
      <c r="P563" s="230"/>
      <c r="Q563" s="230"/>
      <c r="R563" s="230"/>
      <c r="S563" s="230"/>
      <c r="T563" s="231"/>
      <c r="AT563" s="232" t="s">
        <v>276</v>
      </c>
      <c r="AU563" s="232" t="s">
        <v>91</v>
      </c>
      <c r="AV563" s="12" t="s">
        <v>91</v>
      </c>
      <c r="AW563" s="12" t="s">
        <v>44</v>
      </c>
      <c r="AX563" s="12" t="s">
        <v>81</v>
      </c>
      <c r="AY563" s="232" t="s">
        <v>169</v>
      </c>
    </row>
    <row r="564" spans="2:51" s="12" customFormat="1" ht="13.5">
      <c r="B564" s="222"/>
      <c r="C564" s="223"/>
      <c r="D564" s="214" t="s">
        <v>276</v>
      </c>
      <c r="E564" s="224" t="s">
        <v>24</v>
      </c>
      <c r="F564" s="225" t="s">
        <v>671</v>
      </c>
      <c r="G564" s="223"/>
      <c r="H564" s="226">
        <v>28.4</v>
      </c>
      <c r="I564" s="227"/>
      <c r="J564" s="223"/>
      <c r="K564" s="223"/>
      <c r="L564" s="228"/>
      <c r="M564" s="229"/>
      <c r="N564" s="230"/>
      <c r="O564" s="230"/>
      <c r="P564" s="230"/>
      <c r="Q564" s="230"/>
      <c r="R564" s="230"/>
      <c r="S564" s="230"/>
      <c r="T564" s="231"/>
      <c r="AT564" s="232" t="s">
        <v>276</v>
      </c>
      <c r="AU564" s="232" t="s">
        <v>91</v>
      </c>
      <c r="AV564" s="12" t="s">
        <v>91</v>
      </c>
      <c r="AW564" s="12" t="s">
        <v>44</v>
      </c>
      <c r="AX564" s="12" t="s">
        <v>81</v>
      </c>
      <c r="AY564" s="232" t="s">
        <v>169</v>
      </c>
    </row>
    <row r="565" spans="2:51" s="12" customFormat="1" ht="13.5">
      <c r="B565" s="222"/>
      <c r="C565" s="223"/>
      <c r="D565" s="214" t="s">
        <v>276</v>
      </c>
      <c r="E565" s="224" t="s">
        <v>24</v>
      </c>
      <c r="F565" s="225" t="s">
        <v>672</v>
      </c>
      <c r="G565" s="223"/>
      <c r="H565" s="226">
        <v>20.6</v>
      </c>
      <c r="I565" s="227"/>
      <c r="J565" s="223"/>
      <c r="K565" s="223"/>
      <c r="L565" s="228"/>
      <c r="M565" s="229"/>
      <c r="N565" s="230"/>
      <c r="O565" s="230"/>
      <c r="P565" s="230"/>
      <c r="Q565" s="230"/>
      <c r="R565" s="230"/>
      <c r="S565" s="230"/>
      <c r="T565" s="231"/>
      <c r="AT565" s="232" t="s">
        <v>276</v>
      </c>
      <c r="AU565" s="232" t="s">
        <v>91</v>
      </c>
      <c r="AV565" s="12" t="s">
        <v>91</v>
      </c>
      <c r="AW565" s="12" t="s">
        <v>44</v>
      </c>
      <c r="AX565" s="12" t="s">
        <v>81</v>
      </c>
      <c r="AY565" s="232" t="s">
        <v>169</v>
      </c>
    </row>
    <row r="566" spans="2:51" s="13" customFormat="1" ht="13.5">
      <c r="B566" s="233"/>
      <c r="C566" s="234"/>
      <c r="D566" s="214" t="s">
        <v>276</v>
      </c>
      <c r="E566" s="235" t="s">
        <v>24</v>
      </c>
      <c r="F566" s="236" t="s">
        <v>280</v>
      </c>
      <c r="G566" s="234"/>
      <c r="H566" s="237">
        <v>263</v>
      </c>
      <c r="I566" s="238"/>
      <c r="J566" s="234"/>
      <c r="K566" s="234"/>
      <c r="L566" s="239"/>
      <c r="M566" s="240"/>
      <c r="N566" s="241"/>
      <c r="O566" s="241"/>
      <c r="P566" s="241"/>
      <c r="Q566" s="241"/>
      <c r="R566" s="241"/>
      <c r="S566" s="241"/>
      <c r="T566" s="242"/>
      <c r="AT566" s="243" t="s">
        <v>276</v>
      </c>
      <c r="AU566" s="243" t="s">
        <v>91</v>
      </c>
      <c r="AV566" s="13" t="s">
        <v>193</v>
      </c>
      <c r="AW566" s="13" t="s">
        <v>44</v>
      </c>
      <c r="AX566" s="13" t="s">
        <v>25</v>
      </c>
      <c r="AY566" s="243" t="s">
        <v>169</v>
      </c>
    </row>
    <row r="567" spans="2:65" s="1" customFormat="1" ht="25.5" customHeight="1">
      <c r="B567" s="42"/>
      <c r="C567" s="202" t="s">
        <v>1382</v>
      </c>
      <c r="D567" s="202" t="s">
        <v>172</v>
      </c>
      <c r="E567" s="203" t="s">
        <v>1383</v>
      </c>
      <c r="F567" s="204" t="s">
        <v>1384</v>
      </c>
      <c r="G567" s="205" t="s">
        <v>419</v>
      </c>
      <c r="H567" s="206">
        <v>3</v>
      </c>
      <c r="I567" s="207"/>
      <c r="J567" s="208">
        <f>ROUND(I567*H567,2)</f>
        <v>0</v>
      </c>
      <c r="K567" s="204" t="s">
        <v>183</v>
      </c>
      <c r="L567" s="62"/>
      <c r="M567" s="209" t="s">
        <v>24</v>
      </c>
      <c r="N567" s="210" t="s">
        <v>52</v>
      </c>
      <c r="O567" s="43"/>
      <c r="P567" s="211">
        <f>O567*H567</f>
        <v>0</v>
      </c>
      <c r="Q567" s="211">
        <v>0.00591</v>
      </c>
      <c r="R567" s="211">
        <f>Q567*H567</f>
        <v>0.017730000000000003</v>
      </c>
      <c r="S567" s="211">
        <v>0</v>
      </c>
      <c r="T567" s="212">
        <f>S567*H567</f>
        <v>0</v>
      </c>
      <c r="AR567" s="25" t="s">
        <v>354</v>
      </c>
      <c r="AT567" s="25" t="s">
        <v>172</v>
      </c>
      <c r="AU567" s="25" t="s">
        <v>91</v>
      </c>
      <c r="AY567" s="25" t="s">
        <v>169</v>
      </c>
      <c r="BE567" s="213">
        <f>IF(N567="základní",J567,0)</f>
        <v>0</v>
      </c>
      <c r="BF567" s="213">
        <f>IF(N567="snížená",J567,0)</f>
        <v>0</v>
      </c>
      <c r="BG567" s="213">
        <f>IF(N567="zákl. přenesená",J567,0)</f>
        <v>0</v>
      </c>
      <c r="BH567" s="213">
        <f>IF(N567="sníž. přenesená",J567,0)</f>
        <v>0</v>
      </c>
      <c r="BI567" s="213">
        <f>IF(N567="nulová",J567,0)</f>
        <v>0</v>
      </c>
      <c r="BJ567" s="25" t="s">
        <v>25</v>
      </c>
      <c r="BK567" s="213">
        <f>ROUND(I567*H567,2)</f>
        <v>0</v>
      </c>
      <c r="BL567" s="25" t="s">
        <v>354</v>
      </c>
      <c r="BM567" s="25" t="s">
        <v>1385</v>
      </c>
    </row>
    <row r="568" spans="2:51" s="12" customFormat="1" ht="13.5">
      <c r="B568" s="222"/>
      <c r="C568" s="223"/>
      <c r="D568" s="214" t="s">
        <v>276</v>
      </c>
      <c r="E568" s="224" t="s">
        <v>24</v>
      </c>
      <c r="F568" s="225" t="s">
        <v>1386</v>
      </c>
      <c r="G568" s="223"/>
      <c r="H568" s="226">
        <v>3</v>
      </c>
      <c r="I568" s="227"/>
      <c r="J568" s="223"/>
      <c r="K568" s="223"/>
      <c r="L568" s="228"/>
      <c r="M568" s="229"/>
      <c r="N568" s="230"/>
      <c r="O568" s="230"/>
      <c r="P568" s="230"/>
      <c r="Q568" s="230"/>
      <c r="R568" s="230"/>
      <c r="S568" s="230"/>
      <c r="T568" s="231"/>
      <c r="AT568" s="232" t="s">
        <v>276</v>
      </c>
      <c r="AU568" s="232" t="s">
        <v>91</v>
      </c>
      <c r="AV568" s="12" t="s">
        <v>91</v>
      </c>
      <c r="AW568" s="12" t="s">
        <v>44</v>
      </c>
      <c r="AX568" s="12" t="s">
        <v>25</v>
      </c>
      <c r="AY568" s="232" t="s">
        <v>169</v>
      </c>
    </row>
    <row r="569" spans="2:65" s="1" customFormat="1" ht="25.5" customHeight="1">
      <c r="B569" s="42"/>
      <c r="C569" s="202" t="s">
        <v>1387</v>
      </c>
      <c r="D569" s="202" t="s">
        <v>172</v>
      </c>
      <c r="E569" s="203" t="s">
        <v>1388</v>
      </c>
      <c r="F569" s="204" t="s">
        <v>1389</v>
      </c>
      <c r="G569" s="205" t="s">
        <v>419</v>
      </c>
      <c r="H569" s="206">
        <v>3</v>
      </c>
      <c r="I569" s="207"/>
      <c r="J569" s="208">
        <f>ROUND(I569*H569,2)</f>
        <v>0</v>
      </c>
      <c r="K569" s="204" t="s">
        <v>183</v>
      </c>
      <c r="L569" s="62"/>
      <c r="M569" s="209" t="s">
        <v>24</v>
      </c>
      <c r="N569" s="210" t="s">
        <v>52</v>
      </c>
      <c r="O569" s="43"/>
      <c r="P569" s="211">
        <f>O569*H569</f>
        <v>0</v>
      </c>
      <c r="Q569" s="211">
        <v>0.00846</v>
      </c>
      <c r="R569" s="211">
        <f>Q569*H569</f>
        <v>0.02538</v>
      </c>
      <c r="S569" s="211">
        <v>0</v>
      </c>
      <c r="T569" s="212">
        <f>S569*H569</f>
        <v>0</v>
      </c>
      <c r="AR569" s="25" t="s">
        <v>354</v>
      </c>
      <c r="AT569" s="25" t="s">
        <v>172</v>
      </c>
      <c r="AU569" s="25" t="s">
        <v>91</v>
      </c>
      <c r="AY569" s="25" t="s">
        <v>169</v>
      </c>
      <c r="BE569" s="213">
        <f>IF(N569="základní",J569,0)</f>
        <v>0</v>
      </c>
      <c r="BF569" s="213">
        <f>IF(N569="snížená",J569,0)</f>
        <v>0</v>
      </c>
      <c r="BG569" s="213">
        <f>IF(N569="zákl. přenesená",J569,0)</f>
        <v>0</v>
      </c>
      <c r="BH569" s="213">
        <f>IF(N569="sníž. přenesená",J569,0)</f>
        <v>0</v>
      </c>
      <c r="BI569" s="213">
        <f>IF(N569="nulová",J569,0)</f>
        <v>0</v>
      </c>
      <c r="BJ569" s="25" t="s">
        <v>25</v>
      </c>
      <c r="BK569" s="213">
        <f>ROUND(I569*H569,2)</f>
        <v>0</v>
      </c>
      <c r="BL569" s="25" t="s">
        <v>354</v>
      </c>
      <c r="BM569" s="25" t="s">
        <v>1390</v>
      </c>
    </row>
    <row r="570" spans="2:51" s="12" customFormat="1" ht="13.5">
      <c r="B570" s="222"/>
      <c r="C570" s="223"/>
      <c r="D570" s="214" t="s">
        <v>276</v>
      </c>
      <c r="E570" s="224" t="s">
        <v>24</v>
      </c>
      <c r="F570" s="225" t="s">
        <v>1386</v>
      </c>
      <c r="G570" s="223"/>
      <c r="H570" s="226">
        <v>3</v>
      </c>
      <c r="I570" s="227"/>
      <c r="J570" s="223"/>
      <c r="K570" s="223"/>
      <c r="L570" s="228"/>
      <c r="M570" s="229"/>
      <c r="N570" s="230"/>
      <c r="O570" s="230"/>
      <c r="P570" s="230"/>
      <c r="Q570" s="230"/>
      <c r="R570" s="230"/>
      <c r="S570" s="230"/>
      <c r="T570" s="231"/>
      <c r="AT570" s="232" t="s">
        <v>276</v>
      </c>
      <c r="AU570" s="232" t="s">
        <v>91</v>
      </c>
      <c r="AV570" s="12" t="s">
        <v>91</v>
      </c>
      <c r="AW570" s="12" t="s">
        <v>44</v>
      </c>
      <c r="AX570" s="12" t="s">
        <v>25</v>
      </c>
      <c r="AY570" s="232" t="s">
        <v>169</v>
      </c>
    </row>
    <row r="571" spans="2:65" s="1" customFormat="1" ht="25.5" customHeight="1">
      <c r="B571" s="42"/>
      <c r="C571" s="202" t="s">
        <v>1391</v>
      </c>
      <c r="D571" s="202" t="s">
        <v>172</v>
      </c>
      <c r="E571" s="203" t="s">
        <v>1392</v>
      </c>
      <c r="F571" s="204" t="s">
        <v>1393</v>
      </c>
      <c r="G571" s="205" t="s">
        <v>196</v>
      </c>
      <c r="H571" s="206">
        <v>3</v>
      </c>
      <c r="I571" s="207"/>
      <c r="J571" s="208">
        <f>ROUND(I571*H571,2)</f>
        <v>0</v>
      </c>
      <c r="K571" s="204" t="s">
        <v>183</v>
      </c>
      <c r="L571" s="62"/>
      <c r="M571" s="209" t="s">
        <v>24</v>
      </c>
      <c r="N571" s="210" t="s">
        <v>52</v>
      </c>
      <c r="O571" s="43"/>
      <c r="P571" s="211">
        <f>O571*H571</f>
        <v>0</v>
      </c>
      <c r="Q571" s="211">
        <v>0.00755</v>
      </c>
      <c r="R571" s="211">
        <f>Q571*H571</f>
        <v>0.02265</v>
      </c>
      <c r="S571" s="211">
        <v>0</v>
      </c>
      <c r="T571" s="212">
        <f>S571*H571</f>
        <v>0</v>
      </c>
      <c r="AR571" s="25" t="s">
        <v>354</v>
      </c>
      <c r="AT571" s="25" t="s">
        <v>172</v>
      </c>
      <c r="AU571" s="25" t="s">
        <v>91</v>
      </c>
      <c r="AY571" s="25" t="s">
        <v>169</v>
      </c>
      <c r="BE571" s="213">
        <f>IF(N571="základní",J571,0)</f>
        <v>0</v>
      </c>
      <c r="BF571" s="213">
        <f>IF(N571="snížená",J571,0)</f>
        <v>0</v>
      </c>
      <c r="BG571" s="213">
        <f>IF(N571="zákl. přenesená",J571,0)</f>
        <v>0</v>
      </c>
      <c r="BH571" s="213">
        <f>IF(N571="sníž. přenesená",J571,0)</f>
        <v>0</v>
      </c>
      <c r="BI571" s="213">
        <f>IF(N571="nulová",J571,0)</f>
        <v>0</v>
      </c>
      <c r="BJ571" s="25" t="s">
        <v>25</v>
      </c>
      <c r="BK571" s="213">
        <f>ROUND(I571*H571,2)</f>
        <v>0</v>
      </c>
      <c r="BL571" s="25" t="s">
        <v>354</v>
      </c>
      <c r="BM571" s="25" t="s">
        <v>1394</v>
      </c>
    </row>
    <row r="572" spans="2:51" s="12" customFormat="1" ht="13.5">
      <c r="B572" s="222"/>
      <c r="C572" s="223"/>
      <c r="D572" s="214" t="s">
        <v>276</v>
      </c>
      <c r="E572" s="224" t="s">
        <v>24</v>
      </c>
      <c r="F572" s="225" t="s">
        <v>1386</v>
      </c>
      <c r="G572" s="223"/>
      <c r="H572" s="226">
        <v>3</v>
      </c>
      <c r="I572" s="227"/>
      <c r="J572" s="223"/>
      <c r="K572" s="223"/>
      <c r="L572" s="228"/>
      <c r="M572" s="229"/>
      <c r="N572" s="230"/>
      <c r="O572" s="230"/>
      <c r="P572" s="230"/>
      <c r="Q572" s="230"/>
      <c r="R572" s="230"/>
      <c r="S572" s="230"/>
      <c r="T572" s="231"/>
      <c r="AT572" s="232" t="s">
        <v>276</v>
      </c>
      <c r="AU572" s="232" t="s">
        <v>91</v>
      </c>
      <c r="AV572" s="12" t="s">
        <v>91</v>
      </c>
      <c r="AW572" s="12" t="s">
        <v>44</v>
      </c>
      <c r="AX572" s="12" t="s">
        <v>25</v>
      </c>
      <c r="AY572" s="232" t="s">
        <v>169</v>
      </c>
    </row>
    <row r="573" spans="2:65" s="1" customFormat="1" ht="25.5" customHeight="1">
      <c r="B573" s="42"/>
      <c r="C573" s="202" t="s">
        <v>1395</v>
      </c>
      <c r="D573" s="202" t="s">
        <v>172</v>
      </c>
      <c r="E573" s="203" t="s">
        <v>1396</v>
      </c>
      <c r="F573" s="204" t="s">
        <v>1397</v>
      </c>
      <c r="G573" s="205" t="s">
        <v>196</v>
      </c>
      <c r="H573" s="206">
        <v>276.034</v>
      </c>
      <c r="I573" s="207"/>
      <c r="J573" s="208">
        <f>ROUND(I573*H573,2)</f>
        <v>0</v>
      </c>
      <c r="K573" s="204" t="s">
        <v>183</v>
      </c>
      <c r="L573" s="62"/>
      <c r="M573" s="209" t="s">
        <v>24</v>
      </c>
      <c r="N573" s="210" t="s">
        <v>52</v>
      </c>
      <c r="O573" s="43"/>
      <c r="P573" s="211">
        <f>O573*H573</f>
        <v>0</v>
      </c>
      <c r="Q573" s="211">
        <v>0.0004</v>
      </c>
      <c r="R573" s="211">
        <f>Q573*H573</f>
        <v>0.1104136</v>
      </c>
      <c r="S573" s="211">
        <v>0</v>
      </c>
      <c r="T573" s="212">
        <f>S573*H573</f>
        <v>0</v>
      </c>
      <c r="AR573" s="25" t="s">
        <v>354</v>
      </c>
      <c r="AT573" s="25" t="s">
        <v>172</v>
      </c>
      <c r="AU573" s="25" t="s">
        <v>91</v>
      </c>
      <c r="AY573" s="25" t="s">
        <v>169</v>
      </c>
      <c r="BE573" s="213">
        <f>IF(N573="základní",J573,0)</f>
        <v>0</v>
      </c>
      <c r="BF573" s="213">
        <f>IF(N573="snížená",J573,0)</f>
        <v>0</v>
      </c>
      <c r="BG573" s="213">
        <f>IF(N573="zákl. přenesená",J573,0)</f>
        <v>0</v>
      </c>
      <c r="BH573" s="213">
        <f>IF(N573="sníž. přenesená",J573,0)</f>
        <v>0</v>
      </c>
      <c r="BI573" s="213">
        <f>IF(N573="nulová",J573,0)</f>
        <v>0</v>
      </c>
      <c r="BJ573" s="25" t="s">
        <v>25</v>
      </c>
      <c r="BK573" s="213">
        <f>ROUND(I573*H573,2)</f>
        <v>0</v>
      </c>
      <c r="BL573" s="25" t="s">
        <v>354</v>
      </c>
      <c r="BM573" s="25" t="s">
        <v>1398</v>
      </c>
    </row>
    <row r="574" spans="2:51" s="12" customFormat="1" ht="13.5">
      <c r="B574" s="222"/>
      <c r="C574" s="223"/>
      <c r="D574" s="214" t="s">
        <v>276</v>
      </c>
      <c r="E574" s="224" t="s">
        <v>24</v>
      </c>
      <c r="F574" s="225" t="s">
        <v>560</v>
      </c>
      <c r="G574" s="223"/>
      <c r="H574" s="226">
        <v>276.034</v>
      </c>
      <c r="I574" s="227"/>
      <c r="J574" s="223"/>
      <c r="K574" s="223"/>
      <c r="L574" s="228"/>
      <c r="M574" s="229"/>
      <c r="N574" s="230"/>
      <c r="O574" s="230"/>
      <c r="P574" s="230"/>
      <c r="Q574" s="230"/>
      <c r="R574" s="230"/>
      <c r="S574" s="230"/>
      <c r="T574" s="231"/>
      <c r="AT574" s="232" t="s">
        <v>276</v>
      </c>
      <c r="AU574" s="232" t="s">
        <v>91</v>
      </c>
      <c r="AV574" s="12" t="s">
        <v>91</v>
      </c>
      <c r="AW574" s="12" t="s">
        <v>44</v>
      </c>
      <c r="AX574" s="12" t="s">
        <v>81</v>
      </c>
      <c r="AY574" s="232" t="s">
        <v>169</v>
      </c>
    </row>
    <row r="575" spans="2:51" s="13" customFormat="1" ht="13.5">
      <c r="B575" s="233"/>
      <c r="C575" s="234"/>
      <c r="D575" s="214" t="s">
        <v>276</v>
      </c>
      <c r="E575" s="235" t="s">
        <v>24</v>
      </c>
      <c r="F575" s="236" t="s">
        <v>280</v>
      </c>
      <c r="G575" s="234"/>
      <c r="H575" s="237">
        <v>276.034</v>
      </c>
      <c r="I575" s="238"/>
      <c r="J575" s="234"/>
      <c r="K575" s="234"/>
      <c r="L575" s="239"/>
      <c r="M575" s="240"/>
      <c r="N575" s="241"/>
      <c r="O575" s="241"/>
      <c r="P575" s="241"/>
      <c r="Q575" s="241"/>
      <c r="R575" s="241"/>
      <c r="S575" s="241"/>
      <c r="T575" s="242"/>
      <c r="AT575" s="243" t="s">
        <v>276</v>
      </c>
      <c r="AU575" s="243" t="s">
        <v>91</v>
      </c>
      <c r="AV575" s="13" t="s">
        <v>193</v>
      </c>
      <c r="AW575" s="13" t="s">
        <v>44</v>
      </c>
      <c r="AX575" s="13" t="s">
        <v>25</v>
      </c>
      <c r="AY575" s="243" t="s">
        <v>169</v>
      </c>
    </row>
    <row r="576" spans="2:65" s="1" customFormat="1" ht="16.5" customHeight="1">
      <c r="B576" s="42"/>
      <c r="C576" s="202" t="s">
        <v>1399</v>
      </c>
      <c r="D576" s="202" t="s">
        <v>172</v>
      </c>
      <c r="E576" s="203" t="s">
        <v>1400</v>
      </c>
      <c r="F576" s="204" t="s">
        <v>1401</v>
      </c>
      <c r="G576" s="205" t="s">
        <v>196</v>
      </c>
      <c r="H576" s="206">
        <v>255.434</v>
      </c>
      <c r="I576" s="207"/>
      <c r="J576" s="208">
        <f>ROUND(I576*H576,2)</f>
        <v>0</v>
      </c>
      <c r="K576" s="204" t="s">
        <v>183</v>
      </c>
      <c r="L576" s="62"/>
      <c r="M576" s="209" t="s">
        <v>24</v>
      </c>
      <c r="N576" s="210" t="s">
        <v>52</v>
      </c>
      <c r="O576" s="43"/>
      <c r="P576" s="211">
        <f>O576*H576</f>
        <v>0</v>
      </c>
      <c r="Q576" s="211">
        <v>0.00024</v>
      </c>
      <c r="R576" s="211">
        <f>Q576*H576</f>
        <v>0.06130416</v>
      </c>
      <c r="S576" s="211">
        <v>0</v>
      </c>
      <c r="T576" s="212">
        <f>S576*H576</f>
        <v>0</v>
      </c>
      <c r="AR576" s="25" t="s">
        <v>354</v>
      </c>
      <c r="AT576" s="25" t="s">
        <v>172</v>
      </c>
      <c r="AU576" s="25" t="s">
        <v>91</v>
      </c>
      <c r="AY576" s="25" t="s">
        <v>169</v>
      </c>
      <c r="BE576" s="213">
        <f>IF(N576="základní",J576,0)</f>
        <v>0</v>
      </c>
      <c r="BF576" s="213">
        <f>IF(N576="snížená",J576,0)</f>
        <v>0</v>
      </c>
      <c r="BG576" s="213">
        <f>IF(N576="zákl. přenesená",J576,0)</f>
        <v>0</v>
      </c>
      <c r="BH576" s="213">
        <f>IF(N576="sníž. přenesená",J576,0)</f>
        <v>0</v>
      </c>
      <c r="BI576" s="213">
        <f>IF(N576="nulová",J576,0)</f>
        <v>0</v>
      </c>
      <c r="BJ576" s="25" t="s">
        <v>25</v>
      </c>
      <c r="BK576" s="213">
        <f>ROUND(I576*H576,2)</f>
        <v>0</v>
      </c>
      <c r="BL576" s="25" t="s">
        <v>354</v>
      </c>
      <c r="BM576" s="25" t="s">
        <v>1402</v>
      </c>
    </row>
    <row r="577" spans="2:51" s="12" customFormat="1" ht="13.5">
      <c r="B577" s="222"/>
      <c r="C577" s="223"/>
      <c r="D577" s="214" t="s">
        <v>276</v>
      </c>
      <c r="E577" s="224" t="s">
        <v>24</v>
      </c>
      <c r="F577" s="225" t="s">
        <v>1377</v>
      </c>
      <c r="G577" s="223"/>
      <c r="H577" s="226">
        <v>276.034</v>
      </c>
      <c r="I577" s="227"/>
      <c r="J577" s="223"/>
      <c r="K577" s="223"/>
      <c r="L577" s="228"/>
      <c r="M577" s="229"/>
      <c r="N577" s="230"/>
      <c r="O577" s="230"/>
      <c r="P577" s="230"/>
      <c r="Q577" s="230"/>
      <c r="R577" s="230"/>
      <c r="S577" s="230"/>
      <c r="T577" s="231"/>
      <c r="AT577" s="232" t="s">
        <v>276</v>
      </c>
      <c r="AU577" s="232" t="s">
        <v>91</v>
      </c>
      <c r="AV577" s="12" t="s">
        <v>91</v>
      </c>
      <c r="AW577" s="12" t="s">
        <v>44</v>
      </c>
      <c r="AX577" s="12" t="s">
        <v>81</v>
      </c>
      <c r="AY577" s="232" t="s">
        <v>169</v>
      </c>
    </row>
    <row r="578" spans="2:51" s="12" customFormat="1" ht="13.5">
      <c r="B578" s="222"/>
      <c r="C578" s="223"/>
      <c r="D578" s="214" t="s">
        <v>276</v>
      </c>
      <c r="E578" s="224" t="s">
        <v>24</v>
      </c>
      <c r="F578" s="225" t="s">
        <v>1403</v>
      </c>
      <c r="G578" s="223"/>
      <c r="H578" s="226">
        <v>-20.6</v>
      </c>
      <c r="I578" s="227"/>
      <c r="J578" s="223"/>
      <c r="K578" s="223"/>
      <c r="L578" s="228"/>
      <c r="M578" s="229"/>
      <c r="N578" s="230"/>
      <c r="O578" s="230"/>
      <c r="P578" s="230"/>
      <c r="Q578" s="230"/>
      <c r="R578" s="230"/>
      <c r="S578" s="230"/>
      <c r="T578" s="231"/>
      <c r="AT578" s="232" t="s">
        <v>276</v>
      </c>
      <c r="AU578" s="232" t="s">
        <v>91</v>
      </c>
      <c r="AV578" s="12" t="s">
        <v>91</v>
      </c>
      <c r="AW578" s="12" t="s">
        <v>44</v>
      </c>
      <c r="AX578" s="12" t="s">
        <v>81</v>
      </c>
      <c r="AY578" s="232" t="s">
        <v>169</v>
      </c>
    </row>
    <row r="579" spans="2:51" s="13" customFormat="1" ht="13.5">
      <c r="B579" s="233"/>
      <c r="C579" s="234"/>
      <c r="D579" s="214" t="s">
        <v>276</v>
      </c>
      <c r="E579" s="235" t="s">
        <v>24</v>
      </c>
      <c r="F579" s="236" t="s">
        <v>280</v>
      </c>
      <c r="G579" s="234"/>
      <c r="H579" s="237">
        <v>255.434</v>
      </c>
      <c r="I579" s="238"/>
      <c r="J579" s="234"/>
      <c r="K579" s="234"/>
      <c r="L579" s="239"/>
      <c r="M579" s="240"/>
      <c r="N579" s="241"/>
      <c r="O579" s="241"/>
      <c r="P579" s="241"/>
      <c r="Q579" s="241"/>
      <c r="R579" s="241"/>
      <c r="S579" s="241"/>
      <c r="T579" s="242"/>
      <c r="AT579" s="243" t="s">
        <v>276</v>
      </c>
      <c r="AU579" s="243" t="s">
        <v>91</v>
      </c>
      <c r="AV579" s="13" t="s">
        <v>193</v>
      </c>
      <c r="AW579" s="13" t="s">
        <v>44</v>
      </c>
      <c r="AX579" s="13" t="s">
        <v>25</v>
      </c>
      <c r="AY579" s="243" t="s">
        <v>169</v>
      </c>
    </row>
    <row r="580" spans="2:65" s="1" customFormat="1" ht="16.5" customHeight="1">
      <c r="B580" s="42"/>
      <c r="C580" s="202" t="s">
        <v>1404</v>
      </c>
      <c r="D580" s="202" t="s">
        <v>172</v>
      </c>
      <c r="E580" s="203" t="s">
        <v>1405</v>
      </c>
      <c r="F580" s="204" t="s">
        <v>1406</v>
      </c>
      <c r="G580" s="205" t="s">
        <v>196</v>
      </c>
      <c r="H580" s="206">
        <v>255.434</v>
      </c>
      <c r="I580" s="207"/>
      <c r="J580" s="208">
        <f>ROUND(I580*H580,2)</f>
        <v>0</v>
      </c>
      <c r="K580" s="204" t="s">
        <v>183</v>
      </c>
      <c r="L580" s="62"/>
      <c r="M580" s="209" t="s">
        <v>24</v>
      </c>
      <c r="N580" s="210" t="s">
        <v>52</v>
      </c>
      <c r="O580" s="43"/>
      <c r="P580" s="211">
        <f>O580*H580</f>
        <v>0</v>
      </c>
      <c r="Q580" s="211">
        <v>0.0035</v>
      </c>
      <c r="R580" s="211">
        <f>Q580*H580</f>
        <v>0.894019</v>
      </c>
      <c r="S580" s="211">
        <v>0</v>
      </c>
      <c r="T580" s="212">
        <f>S580*H580</f>
        <v>0</v>
      </c>
      <c r="AR580" s="25" t="s">
        <v>354</v>
      </c>
      <c r="AT580" s="25" t="s">
        <v>172</v>
      </c>
      <c r="AU580" s="25" t="s">
        <v>91</v>
      </c>
      <c r="AY580" s="25" t="s">
        <v>169</v>
      </c>
      <c r="BE580" s="213">
        <f>IF(N580="základní",J580,0)</f>
        <v>0</v>
      </c>
      <c r="BF580" s="213">
        <f>IF(N580="snížená",J580,0)</f>
        <v>0</v>
      </c>
      <c r="BG580" s="213">
        <f>IF(N580="zákl. přenesená",J580,0)</f>
        <v>0</v>
      </c>
      <c r="BH580" s="213">
        <f>IF(N580="sníž. přenesená",J580,0)</f>
        <v>0</v>
      </c>
      <c r="BI580" s="213">
        <f>IF(N580="nulová",J580,0)</f>
        <v>0</v>
      </c>
      <c r="BJ580" s="25" t="s">
        <v>25</v>
      </c>
      <c r="BK580" s="213">
        <f>ROUND(I580*H580,2)</f>
        <v>0</v>
      </c>
      <c r="BL580" s="25" t="s">
        <v>354</v>
      </c>
      <c r="BM580" s="25" t="s">
        <v>1407</v>
      </c>
    </row>
    <row r="581" spans="2:65" s="1" customFormat="1" ht="16.5" customHeight="1">
      <c r="B581" s="42"/>
      <c r="C581" s="202" t="s">
        <v>1408</v>
      </c>
      <c r="D581" s="202" t="s">
        <v>172</v>
      </c>
      <c r="E581" s="203" t="s">
        <v>1409</v>
      </c>
      <c r="F581" s="204" t="s">
        <v>1410</v>
      </c>
      <c r="G581" s="205" t="s">
        <v>196</v>
      </c>
      <c r="H581" s="206">
        <v>20.6</v>
      </c>
      <c r="I581" s="207"/>
      <c r="J581" s="208">
        <f>ROUND(I581*H581,2)</f>
        <v>0</v>
      </c>
      <c r="K581" s="204" t="s">
        <v>183</v>
      </c>
      <c r="L581" s="62"/>
      <c r="M581" s="209" t="s">
        <v>24</v>
      </c>
      <c r="N581" s="210" t="s">
        <v>52</v>
      </c>
      <c r="O581" s="43"/>
      <c r="P581" s="211">
        <f>O581*H581</f>
        <v>0</v>
      </c>
      <c r="Q581" s="211">
        <v>0.00025</v>
      </c>
      <c r="R581" s="211">
        <f>Q581*H581</f>
        <v>0.00515</v>
      </c>
      <c r="S581" s="211">
        <v>0</v>
      </c>
      <c r="T581" s="212">
        <f>S581*H581</f>
        <v>0</v>
      </c>
      <c r="AR581" s="25" t="s">
        <v>354</v>
      </c>
      <c r="AT581" s="25" t="s">
        <v>172</v>
      </c>
      <c r="AU581" s="25" t="s">
        <v>91</v>
      </c>
      <c r="AY581" s="25" t="s">
        <v>169</v>
      </c>
      <c r="BE581" s="213">
        <f>IF(N581="základní",J581,0)</f>
        <v>0</v>
      </c>
      <c r="BF581" s="213">
        <f>IF(N581="snížená",J581,0)</f>
        <v>0</v>
      </c>
      <c r="BG581" s="213">
        <f>IF(N581="zákl. přenesená",J581,0)</f>
        <v>0</v>
      </c>
      <c r="BH581" s="213">
        <f>IF(N581="sníž. přenesená",J581,0)</f>
        <v>0</v>
      </c>
      <c r="BI581" s="213">
        <f>IF(N581="nulová",J581,0)</f>
        <v>0</v>
      </c>
      <c r="BJ581" s="25" t="s">
        <v>25</v>
      </c>
      <c r="BK581" s="213">
        <f>ROUND(I581*H581,2)</f>
        <v>0</v>
      </c>
      <c r="BL581" s="25" t="s">
        <v>354</v>
      </c>
      <c r="BM581" s="25" t="s">
        <v>1411</v>
      </c>
    </row>
    <row r="582" spans="2:51" s="12" customFormat="1" ht="13.5">
      <c r="B582" s="222"/>
      <c r="C582" s="223"/>
      <c r="D582" s="214" t="s">
        <v>276</v>
      </c>
      <c r="E582" s="224" t="s">
        <v>24</v>
      </c>
      <c r="F582" s="225" t="s">
        <v>672</v>
      </c>
      <c r="G582" s="223"/>
      <c r="H582" s="226">
        <v>20.6</v>
      </c>
      <c r="I582" s="227"/>
      <c r="J582" s="223"/>
      <c r="K582" s="223"/>
      <c r="L582" s="228"/>
      <c r="M582" s="229"/>
      <c r="N582" s="230"/>
      <c r="O582" s="230"/>
      <c r="P582" s="230"/>
      <c r="Q582" s="230"/>
      <c r="R582" s="230"/>
      <c r="S582" s="230"/>
      <c r="T582" s="231"/>
      <c r="AT582" s="232" t="s">
        <v>276</v>
      </c>
      <c r="AU582" s="232" t="s">
        <v>91</v>
      </c>
      <c r="AV582" s="12" t="s">
        <v>91</v>
      </c>
      <c r="AW582" s="12" t="s">
        <v>44</v>
      </c>
      <c r="AX582" s="12" t="s">
        <v>25</v>
      </c>
      <c r="AY582" s="232" t="s">
        <v>169</v>
      </c>
    </row>
    <row r="583" spans="2:65" s="1" customFormat="1" ht="25.5" customHeight="1">
      <c r="B583" s="42"/>
      <c r="C583" s="202" t="s">
        <v>1412</v>
      </c>
      <c r="D583" s="202" t="s">
        <v>172</v>
      </c>
      <c r="E583" s="203" t="s">
        <v>1413</v>
      </c>
      <c r="F583" s="204" t="s">
        <v>1414</v>
      </c>
      <c r="G583" s="205" t="s">
        <v>196</v>
      </c>
      <c r="H583" s="206">
        <v>20.6</v>
      </c>
      <c r="I583" s="207"/>
      <c r="J583" s="208">
        <f>ROUND(I583*H583,2)</f>
        <v>0</v>
      </c>
      <c r="K583" s="204" t="s">
        <v>183</v>
      </c>
      <c r="L583" s="62"/>
      <c r="M583" s="209" t="s">
        <v>24</v>
      </c>
      <c r="N583" s="210" t="s">
        <v>52</v>
      </c>
      <c r="O583" s="43"/>
      <c r="P583" s="211">
        <f>O583*H583</f>
        <v>0</v>
      </c>
      <c r="Q583" s="211">
        <v>0.0035</v>
      </c>
      <c r="R583" s="211">
        <f>Q583*H583</f>
        <v>0.07210000000000001</v>
      </c>
      <c r="S583" s="211">
        <v>0</v>
      </c>
      <c r="T583" s="212">
        <f>S583*H583</f>
        <v>0</v>
      </c>
      <c r="AR583" s="25" t="s">
        <v>354</v>
      </c>
      <c r="AT583" s="25" t="s">
        <v>172</v>
      </c>
      <c r="AU583" s="25" t="s">
        <v>91</v>
      </c>
      <c r="AY583" s="25" t="s">
        <v>169</v>
      </c>
      <c r="BE583" s="213">
        <f>IF(N583="základní",J583,0)</f>
        <v>0</v>
      </c>
      <c r="BF583" s="213">
        <f>IF(N583="snížená",J583,0)</f>
        <v>0</v>
      </c>
      <c r="BG583" s="213">
        <f>IF(N583="zákl. přenesená",J583,0)</f>
        <v>0</v>
      </c>
      <c r="BH583" s="213">
        <f>IF(N583="sníž. přenesená",J583,0)</f>
        <v>0</v>
      </c>
      <c r="BI583" s="213">
        <f>IF(N583="nulová",J583,0)</f>
        <v>0</v>
      </c>
      <c r="BJ583" s="25" t="s">
        <v>25</v>
      </c>
      <c r="BK583" s="213">
        <f>ROUND(I583*H583,2)</f>
        <v>0</v>
      </c>
      <c r="BL583" s="25" t="s">
        <v>354</v>
      </c>
      <c r="BM583" s="25" t="s">
        <v>1415</v>
      </c>
    </row>
    <row r="584" spans="2:65" s="1" customFormat="1" ht="25.5" customHeight="1">
      <c r="B584" s="42"/>
      <c r="C584" s="202" t="s">
        <v>1416</v>
      </c>
      <c r="D584" s="202" t="s">
        <v>172</v>
      </c>
      <c r="E584" s="203" t="s">
        <v>1417</v>
      </c>
      <c r="F584" s="204" t="s">
        <v>1418</v>
      </c>
      <c r="G584" s="205" t="s">
        <v>219</v>
      </c>
      <c r="H584" s="206">
        <v>130.34</v>
      </c>
      <c r="I584" s="207"/>
      <c r="J584" s="208">
        <f>ROUND(I584*H584,2)</f>
        <v>0</v>
      </c>
      <c r="K584" s="204" t="s">
        <v>183</v>
      </c>
      <c r="L584" s="62"/>
      <c r="M584" s="209" t="s">
        <v>24</v>
      </c>
      <c r="N584" s="210" t="s">
        <v>52</v>
      </c>
      <c r="O584" s="43"/>
      <c r="P584" s="211">
        <f>O584*H584</f>
        <v>0</v>
      </c>
      <c r="Q584" s="211">
        <v>0.00346</v>
      </c>
      <c r="R584" s="211">
        <f>Q584*H584</f>
        <v>0.4509764</v>
      </c>
      <c r="S584" s="211">
        <v>0</v>
      </c>
      <c r="T584" s="212">
        <f>S584*H584</f>
        <v>0</v>
      </c>
      <c r="AR584" s="25" t="s">
        <v>354</v>
      </c>
      <c r="AT584" s="25" t="s">
        <v>172</v>
      </c>
      <c r="AU584" s="25" t="s">
        <v>91</v>
      </c>
      <c r="AY584" s="25" t="s">
        <v>169</v>
      </c>
      <c r="BE584" s="213">
        <f>IF(N584="základní",J584,0)</f>
        <v>0</v>
      </c>
      <c r="BF584" s="213">
        <f>IF(N584="snížená",J584,0)</f>
        <v>0</v>
      </c>
      <c r="BG584" s="213">
        <f>IF(N584="zákl. přenesená",J584,0)</f>
        <v>0</v>
      </c>
      <c r="BH584" s="213">
        <f>IF(N584="sníž. přenesená",J584,0)</f>
        <v>0</v>
      </c>
      <c r="BI584" s="213">
        <f>IF(N584="nulová",J584,0)</f>
        <v>0</v>
      </c>
      <c r="BJ584" s="25" t="s">
        <v>25</v>
      </c>
      <c r="BK584" s="213">
        <f>ROUND(I584*H584,2)</f>
        <v>0</v>
      </c>
      <c r="BL584" s="25" t="s">
        <v>354</v>
      </c>
      <c r="BM584" s="25" t="s">
        <v>1419</v>
      </c>
    </row>
    <row r="585" spans="2:51" s="12" customFormat="1" ht="13.5">
      <c r="B585" s="222"/>
      <c r="C585" s="223"/>
      <c r="D585" s="214" t="s">
        <v>276</v>
      </c>
      <c r="E585" s="224" t="s">
        <v>24</v>
      </c>
      <c r="F585" s="225" t="s">
        <v>1369</v>
      </c>
      <c r="G585" s="223"/>
      <c r="H585" s="226">
        <v>59.34</v>
      </c>
      <c r="I585" s="227"/>
      <c r="J585" s="223"/>
      <c r="K585" s="223"/>
      <c r="L585" s="228"/>
      <c r="M585" s="229"/>
      <c r="N585" s="230"/>
      <c r="O585" s="230"/>
      <c r="P585" s="230"/>
      <c r="Q585" s="230"/>
      <c r="R585" s="230"/>
      <c r="S585" s="230"/>
      <c r="T585" s="231"/>
      <c r="AT585" s="232" t="s">
        <v>276</v>
      </c>
      <c r="AU585" s="232" t="s">
        <v>91</v>
      </c>
      <c r="AV585" s="12" t="s">
        <v>91</v>
      </c>
      <c r="AW585" s="12" t="s">
        <v>44</v>
      </c>
      <c r="AX585" s="12" t="s">
        <v>81</v>
      </c>
      <c r="AY585" s="232" t="s">
        <v>169</v>
      </c>
    </row>
    <row r="586" spans="2:51" s="12" customFormat="1" ht="13.5">
      <c r="B586" s="222"/>
      <c r="C586" s="223"/>
      <c r="D586" s="214" t="s">
        <v>276</v>
      </c>
      <c r="E586" s="224" t="s">
        <v>24</v>
      </c>
      <c r="F586" s="225" t="s">
        <v>1370</v>
      </c>
      <c r="G586" s="223"/>
      <c r="H586" s="226">
        <v>20.63</v>
      </c>
      <c r="I586" s="227"/>
      <c r="J586" s="223"/>
      <c r="K586" s="223"/>
      <c r="L586" s="228"/>
      <c r="M586" s="229"/>
      <c r="N586" s="230"/>
      <c r="O586" s="230"/>
      <c r="P586" s="230"/>
      <c r="Q586" s="230"/>
      <c r="R586" s="230"/>
      <c r="S586" s="230"/>
      <c r="T586" s="231"/>
      <c r="AT586" s="232" t="s">
        <v>276</v>
      </c>
      <c r="AU586" s="232" t="s">
        <v>91</v>
      </c>
      <c r="AV586" s="12" t="s">
        <v>91</v>
      </c>
      <c r="AW586" s="12" t="s">
        <v>44</v>
      </c>
      <c r="AX586" s="12" t="s">
        <v>81</v>
      </c>
      <c r="AY586" s="232" t="s">
        <v>169</v>
      </c>
    </row>
    <row r="587" spans="2:51" s="12" customFormat="1" ht="13.5">
      <c r="B587" s="222"/>
      <c r="C587" s="223"/>
      <c r="D587" s="214" t="s">
        <v>276</v>
      </c>
      <c r="E587" s="224" t="s">
        <v>24</v>
      </c>
      <c r="F587" s="225" t="s">
        <v>1371</v>
      </c>
      <c r="G587" s="223"/>
      <c r="H587" s="226">
        <v>21.56</v>
      </c>
      <c r="I587" s="227"/>
      <c r="J587" s="223"/>
      <c r="K587" s="223"/>
      <c r="L587" s="228"/>
      <c r="M587" s="229"/>
      <c r="N587" s="230"/>
      <c r="O587" s="230"/>
      <c r="P587" s="230"/>
      <c r="Q587" s="230"/>
      <c r="R587" s="230"/>
      <c r="S587" s="230"/>
      <c r="T587" s="231"/>
      <c r="AT587" s="232" t="s">
        <v>276</v>
      </c>
      <c r="AU587" s="232" t="s">
        <v>91</v>
      </c>
      <c r="AV587" s="12" t="s">
        <v>91</v>
      </c>
      <c r="AW587" s="12" t="s">
        <v>44</v>
      </c>
      <c r="AX587" s="12" t="s">
        <v>81</v>
      </c>
      <c r="AY587" s="232" t="s">
        <v>169</v>
      </c>
    </row>
    <row r="588" spans="2:51" s="12" customFormat="1" ht="13.5">
      <c r="B588" s="222"/>
      <c r="C588" s="223"/>
      <c r="D588" s="214" t="s">
        <v>276</v>
      </c>
      <c r="E588" s="224" t="s">
        <v>24</v>
      </c>
      <c r="F588" s="225" t="s">
        <v>1372</v>
      </c>
      <c r="G588" s="223"/>
      <c r="H588" s="226">
        <v>28.81</v>
      </c>
      <c r="I588" s="227"/>
      <c r="J588" s="223"/>
      <c r="K588" s="223"/>
      <c r="L588" s="228"/>
      <c r="M588" s="229"/>
      <c r="N588" s="230"/>
      <c r="O588" s="230"/>
      <c r="P588" s="230"/>
      <c r="Q588" s="230"/>
      <c r="R588" s="230"/>
      <c r="S588" s="230"/>
      <c r="T588" s="231"/>
      <c r="AT588" s="232" t="s">
        <v>276</v>
      </c>
      <c r="AU588" s="232" t="s">
        <v>91</v>
      </c>
      <c r="AV588" s="12" t="s">
        <v>91</v>
      </c>
      <c r="AW588" s="12" t="s">
        <v>44</v>
      </c>
      <c r="AX588" s="12" t="s">
        <v>81</v>
      </c>
      <c r="AY588" s="232" t="s">
        <v>169</v>
      </c>
    </row>
    <row r="589" spans="2:51" s="13" customFormat="1" ht="13.5">
      <c r="B589" s="233"/>
      <c r="C589" s="234"/>
      <c r="D589" s="214" t="s">
        <v>276</v>
      </c>
      <c r="E589" s="235" t="s">
        <v>24</v>
      </c>
      <c r="F589" s="236" t="s">
        <v>280</v>
      </c>
      <c r="G589" s="234"/>
      <c r="H589" s="237">
        <v>130.34</v>
      </c>
      <c r="I589" s="238"/>
      <c r="J589" s="234"/>
      <c r="K589" s="234"/>
      <c r="L589" s="239"/>
      <c r="M589" s="240"/>
      <c r="N589" s="241"/>
      <c r="O589" s="241"/>
      <c r="P589" s="241"/>
      <c r="Q589" s="241"/>
      <c r="R589" s="241"/>
      <c r="S589" s="241"/>
      <c r="T589" s="242"/>
      <c r="AT589" s="243" t="s">
        <v>276</v>
      </c>
      <c r="AU589" s="243" t="s">
        <v>91</v>
      </c>
      <c r="AV589" s="13" t="s">
        <v>193</v>
      </c>
      <c r="AW589" s="13" t="s">
        <v>44</v>
      </c>
      <c r="AX589" s="13" t="s">
        <v>25</v>
      </c>
      <c r="AY589" s="243" t="s">
        <v>169</v>
      </c>
    </row>
    <row r="590" spans="2:65" s="1" customFormat="1" ht="25.5" customHeight="1">
      <c r="B590" s="42"/>
      <c r="C590" s="202" t="s">
        <v>1420</v>
      </c>
      <c r="D590" s="202" t="s">
        <v>172</v>
      </c>
      <c r="E590" s="203" t="s">
        <v>1421</v>
      </c>
      <c r="F590" s="204" t="s">
        <v>1422</v>
      </c>
      <c r="G590" s="205" t="s">
        <v>357</v>
      </c>
      <c r="H590" s="206">
        <v>7.985</v>
      </c>
      <c r="I590" s="207"/>
      <c r="J590" s="208">
        <f>ROUND(I590*H590,2)</f>
        <v>0</v>
      </c>
      <c r="K590" s="204" t="s">
        <v>183</v>
      </c>
      <c r="L590" s="62"/>
      <c r="M590" s="209" t="s">
        <v>24</v>
      </c>
      <c r="N590" s="210" t="s">
        <v>52</v>
      </c>
      <c r="O590" s="43"/>
      <c r="P590" s="211">
        <f>O590*H590</f>
        <v>0</v>
      </c>
      <c r="Q590" s="211">
        <v>0</v>
      </c>
      <c r="R590" s="211">
        <f>Q590*H590</f>
        <v>0</v>
      </c>
      <c r="S590" s="211">
        <v>0</v>
      </c>
      <c r="T590" s="212">
        <f>S590*H590</f>
        <v>0</v>
      </c>
      <c r="AR590" s="25" t="s">
        <v>354</v>
      </c>
      <c r="AT590" s="25" t="s">
        <v>172</v>
      </c>
      <c r="AU590" s="25" t="s">
        <v>91</v>
      </c>
      <c r="AY590" s="25" t="s">
        <v>169</v>
      </c>
      <c r="BE590" s="213">
        <f>IF(N590="základní",J590,0)</f>
        <v>0</v>
      </c>
      <c r="BF590" s="213">
        <f>IF(N590="snížená",J590,0)</f>
        <v>0</v>
      </c>
      <c r="BG590" s="213">
        <f>IF(N590="zákl. přenesená",J590,0)</f>
        <v>0</v>
      </c>
      <c r="BH590" s="213">
        <f>IF(N590="sníž. přenesená",J590,0)</f>
        <v>0</v>
      </c>
      <c r="BI590" s="213">
        <f>IF(N590="nulová",J590,0)</f>
        <v>0</v>
      </c>
      <c r="BJ590" s="25" t="s">
        <v>25</v>
      </c>
      <c r="BK590" s="213">
        <f>ROUND(I590*H590,2)</f>
        <v>0</v>
      </c>
      <c r="BL590" s="25" t="s">
        <v>354</v>
      </c>
      <c r="BM590" s="25" t="s">
        <v>1423</v>
      </c>
    </row>
    <row r="591" spans="2:65" s="1" customFormat="1" ht="38.25" customHeight="1">
      <c r="B591" s="42"/>
      <c r="C591" s="202" t="s">
        <v>1424</v>
      </c>
      <c r="D591" s="202" t="s">
        <v>172</v>
      </c>
      <c r="E591" s="203" t="s">
        <v>1425</v>
      </c>
      <c r="F591" s="204" t="s">
        <v>1426</v>
      </c>
      <c r="G591" s="205" t="s">
        <v>357</v>
      </c>
      <c r="H591" s="206">
        <v>7.985</v>
      </c>
      <c r="I591" s="207"/>
      <c r="J591" s="208">
        <f>ROUND(I591*H591,2)</f>
        <v>0</v>
      </c>
      <c r="K591" s="204" t="s">
        <v>183</v>
      </c>
      <c r="L591" s="62"/>
      <c r="M591" s="209" t="s">
        <v>24</v>
      </c>
      <c r="N591" s="210" t="s">
        <v>52</v>
      </c>
      <c r="O591" s="43"/>
      <c r="P591" s="211">
        <f>O591*H591</f>
        <v>0</v>
      </c>
      <c r="Q591" s="211">
        <v>0</v>
      </c>
      <c r="R591" s="211">
        <f>Q591*H591</f>
        <v>0</v>
      </c>
      <c r="S591" s="211">
        <v>0</v>
      </c>
      <c r="T591" s="212">
        <f>S591*H591</f>
        <v>0</v>
      </c>
      <c r="AR591" s="25" t="s">
        <v>354</v>
      </c>
      <c r="AT591" s="25" t="s">
        <v>172</v>
      </c>
      <c r="AU591" s="25" t="s">
        <v>91</v>
      </c>
      <c r="AY591" s="25" t="s">
        <v>169</v>
      </c>
      <c r="BE591" s="213">
        <f>IF(N591="základní",J591,0)</f>
        <v>0</v>
      </c>
      <c r="BF591" s="213">
        <f>IF(N591="snížená",J591,0)</f>
        <v>0</v>
      </c>
      <c r="BG591" s="213">
        <f>IF(N591="zákl. přenesená",J591,0)</f>
        <v>0</v>
      </c>
      <c r="BH591" s="213">
        <f>IF(N591="sníž. přenesená",J591,0)</f>
        <v>0</v>
      </c>
      <c r="BI591" s="213">
        <f>IF(N591="nulová",J591,0)</f>
        <v>0</v>
      </c>
      <c r="BJ591" s="25" t="s">
        <v>25</v>
      </c>
      <c r="BK591" s="213">
        <f>ROUND(I591*H591,2)</f>
        <v>0</v>
      </c>
      <c r="BL591" s="25" t="s">
        <v>354</v>
      </c>
      <c r="BM591" s="25" t="s">
        <v>1427</v>
      </c>
    </row>
    <row r="592" spans="2:65" s="1" customFormat="1" ht="38.25" customHeight="1">
      <c r="B592" s="42"/>
      <c r="C592" s="202" t="s">
        <v>1428</v>
      </c>
      <c r="D592" s="202" t="s">
        <v>172</v>
      </c>
      <c r="E592" s="203" t="s">
        <v>1429</v>
      </c>
      <c r="F592" s="204" t="s">
        <v>1430</v>
      </c>
      <c r="G592" s="205" t="s">
        <v>357</v>
      </c>
      <c r="H592" s="206">
        <v>7.985</v>
      </c>
      <c r="I592" s="207"/>
      <c r="J592" s="208">
        <f>ROUND(I592*H592,2)</f>
        <v>0</v>
      </c>
      <c r="K592" s="204" t="s">
        <v>183</v>
      </c>
      <c r="L592" s="62"/>
      <c r="M592" s="209" t="s">
        <v>24</v>
      </c>
      <c r="N592" s="210" t="s">
        <v>52</v>
      </c>
      <c r="O592" s="43"/>
      <c r="P592" s="211">
        <f>O592*H592</f>
        <v>0</v>
      </c>
      <c r="Q592" s="211">
        <v>0</v>
      </c>
      <c r="R592" s="211">
        <f>Q592*H592</f>
        <v>0</v>
      </c>
      <c r="S592" s="211">
        <v>0</v>
      </c>
      <c r="T592" s="212">
        <f>S592*H592</f>
        <v>0</v>
      </c>
      <c r="AR592" s="25" t="s">
        <v>354</v>
      </c>
      <c r="AT592" s="25" t="s">
        <v>172</v>
      </c>
      <c r="AU592" s="25" t="s">
        <v>91</v>
      </c>
      <c r="AY592" s="25" t="s">
        <v>169</v>
      </c>
      <c r="BE592" s="213">
        <f>IF(N592="základní",J592,0)</f>
        <v>0</v>
      </c>
      <c r="BF592" s="213">
        <f>IF(N592="snížená",J592,0)</f>
        <v>0</v>
      </c>
      <c r="BG592" s="213">
        <f>IF(N592="zákl. přenesená",J592,0)</f>
        <v>0</v>
      </c>
      <c r="BH592" s="213">
        <f>IF(N592="sníž. přenesená",J592,0)</f>
        <v>0</v>
      </c>
      <c r="BI592" s="213">
        <f>IF(N592="nulová",J592,0)</f>
        <v>0</v>
      </c>
      <c r="BJ592" s="25" t="s">
        <v>25</v>
      </c>
      <c r="BK592" s="213">
        <f>ROUND(I592*H592,2)</f>
        <v>0</v>
      </c>
      <c r="BL592" s="25" t="s">
        <v>354</v>
      </c>
      <c r="BM592" s="25" t="s">
        <v>1431</v>
      </c>
    </row>
    <row r="593" spans="2:63" s="11" customFormat="1" ht="29.85" customHeight="1">
      <c r="B593" s="186"/>
      <c r="C593" s="187"/>
      <c r="D593" s="188" t="s">
        <v>80</v>
      </c>
      <c r="E593" s="200" t="s">
        <v>527</v>
      </c>
      <c r="F593" s="200" t="s">
        <v>528</v>
      </c>
      <c r="G593" s="187"/>
      <c r="H593" s="187"/>
      <c r="I593" s="190"/>
      <c r="J593" s="201">
        <f>BK593</f>
        <v>0</v>
      </c>
      <c r="K593" s="187"/>
      <c r="L593" s="192"/>
      <c r="M593" s="193"/>
      <c r="N593" s="194"/>
      <c r="O593" s="194"/>
      <c r="P593" s="195">
        <f>SUM(P594:P628)</f>
        <v>0</v>
      </c>
      <c r="Q593" s="194"/>
      <c r="R593" s="195">
        <f>SUM(R594:R628)</f>
        <v>0.6976727999999999</v>
      </c>
      <c r="S593" s="194"/>
      <c r="T593" s="196">
        <f>SUM(T594:T628)</f>
        <v>0</v>
      </c>
      <c r="AR593" s="197" t="s">
        <v>91</v>
      </c>
      <c r="AT593" s="198" t="s">
        <v>80</v>
      </c>
      <c r="AU593" s="198" t="s">
        <v>25</v>
      </c>
      <c r="AY593" s="197" t="s">
        <v>169</v>
      </c>
      <c r="BK593" s="199">
        <f>SUM(BK594:BK628)</f>
        <v>0</v>
      </c>
    </row>
    <row r="594" spans="2:65" s="1" customFormat="1" ht="25.5" customHeight="1">
      <c r="B594" s="42"/>
      <c r="C594" s="202" t="s">
        <v>1432</v>
      </c>
      <c r="D594" s="202" t="s">
        <v>172</v>
      </c>
      <c r="E594" s="203" t="s">
        <v>1433</v>
      </c>
      <c r="F594" s="204" t="s">
        <v>1434</v>
      </c>
      <c r="G594" s="205" t="s">
        <v>196</v>
      </c>
      <c r="H594" s="206">
        <v>26.496</v>
      </c>
      <c r="I594" s="207"/>
      <c r="J594" s="208">
        <f>ROUND(I594*H594,2)</f>
        <v>0</v>
      </c>
      <c r="K594" s="204" t="s">
        <v>183</v>
      </c>
      <c r="L594" s="62"/>
      <c r="M594" s="209" t="s">
        <v>24</v>
      </c>
      <c r="N594" s="210" t="s">
        <v>52</v>
      </c>
      <c r="O594" s="43"/>
      <c r="P594" s="211">
        <f>O594*H594</f>
        <v>0</v>
      </c>
      <c r="Q594" s="211">
        <v>0.003</v>
      </c>
      <c r="R594" s="211">
        <f>Q594*H594</f>
        <v>0.079488</v>
      </c>
      <c r="S594" s="211">
        <v>0</v>
      </c>
      <c r="T594" s="212">
        <f>S594*H594</f>
        <v>0</v>
      </c>
      <c r="AR594" s="25" t="s">
        <v>354</v>
      </c>
      <c r="AT594" s="25" t="s">
        <v>172</v>
      </c>
      <c r="AU594" s="25" t="s">
        <v>91</v>
      </c>
      <c r="AY594" s="25" t="s">
        <v>169</v>
      </c>
      <c r="BE594" s="213">
        <f>IF(N594="základní",J594,0)</f>
        <v>0</v>
      </c>
      <c r="BF594" s="213">
        <f>IF(N594="snížená",J594,0)</f>
        <v>0</v>
      </c>
      <c r="BG594" s="213">
        <f>IF(N594="zákl. přenesená",J594,0)</f>
        <v>0</v>
      </c>
      <c r="BH594" s="213">
        <f>IF(N594="sníž. přenesená",J594,0)</f>
        <v>0</v>
      </c>
      <c r="BI594" s="213">
        <f>IF(N594="nulová",J594,0)</f>
        <v>0</v>
      </c>
      <c r="BJ594" s="25" t="s">
        <v>25</v>
      </c>
      <c r="BK594" s="213">
        <f>ROUND(I594*H594,2)</f>
        <v>0</v>
      </c>
      <c r="BL594" s="25" t="s">
        <v>354</v>
      </c>
      <c r="BM594" s="25" t="s">
        <v>1435</v>
      </c>
    </row>
    <row r="595" spans="2:51" s="12" customFormat="1" ht="13.5">
      <c r="B595" s="222"/>
      <c r="C595" s="223"/>
      <c r="D595" s="214" t="s">
        <v>276</v>
      </c>
      <c r="E595" s="224" t="s">
        <v>24</v>
      </c>
      <c r="F595" s="225" t="s">
        <v>1436</v>
      </c>
      <c r="G595" s="223"/>
      <c r="H595" s="226">
        <v>7.992</v>
      </c>
      <c r="I595" s="227"/>
      <c r="J595" s="223"/>
      <c r="K595" s="223"/>
      <c r="L595" s="228"/>
      <c r="M595" s="229"/>
      <c r="N595" s="230"/>
      <c r="O595" s="230"/>
      <c r="P595" s="230"/>
      <c r="Q595" s="230"/>
      <c r="R595" s="230"/>
      <c r="S595" s="230"/>
      <c r="T595" s="231"/>
      <c r="AT595" s="232" t="s">
        <v>276</v>
      </c>
      <c r="AU595" s="232" t="s">
        <v>91</v>
      </c>
      <c r="AV595" s="12" t="s">
        <v>91</v>
      </c>
      <c r="AW595" s="12" t="s">
        <v>44</v>
      </c>
      <c r="AX595" s="12" t="s">
        <v>81</v>
      </c>
      <c r="AY595" s="232" t="s">
        <v>169</v>
      </c>
    </row>
    <row r="596" spans="2:51" s="12" customFormat="1" ht="13.5">
      <c r="B596" s="222"/>
      <c r="C596" s="223"/>
      <c r="D596" s="214" t="s">
        <v>276</v>
      </c>
      <c r="E596" s="224" t="s">
        <v>24</v>
      </c>
      <c r="F596" s="225" t="s">
        <v>1437</v>
      </c>
      <c r="G596" s="223"/>
      <c r="H596" s="226">
        <v>9.252</v>
      </c>
      <c r="I596" s="227"/>
      <c r="J596" s="223"/>
      <c r="K596" s="223"/>
      <c r="L596" s="228"/>
      <c r="M596" s="229"/>
      <c r="N596" s="230"/>
      <c r="O596" s="230"/>
      <c r="P596" s="230"/>
      <c r="Q596" s="230"/>
      <c r="R596" s="230"/>
      <c r="S596" s="230"/>
      <c r="T596" s="231"/>
      <c r="AT596" s="232" t="s">
        <v>276</v>
      </c>
      <c r="AU596" s="232" t="s">
        <v>91</v>
      </c>
      <c r="AV596" s="12" t="s">
        <v>91</v>
      </c>
      <c r="AW596" s="12" t="s">
        <v>44</v>
      </c>
      <c r="AX596" s="12" t="s">
        <v>81</v>
      </c>
      <c r="AY596" s="232" t="s">
        <v>169</v>
      </c>
    </row>
    <row r="597" spans="2:51" s="12" customFormat="1" ht="13.5">
      <c r="B597" s="222"/>
      <c r="C597" s="223"/>
      <c r="D597" s="214" t="s">
        <v>276</v>
      </c>
      <c r="E597" s="224" t="s">
        <v>24</v>
      </c>
      <c r="F597" s="225" t="s">
        <v>1438</v>
      </c>
      <c r="G597" s="223"/>
      <c r="H597" s="226">
        <v>9.252</v>
      </c>
      <c r="I597" s="227"/>
      <c r="J597" s="223"/>
      <c r="K597" s="223"/>
      <c r="L597" s="228"/>
      <c r="M597" s="229"/>
      <c r="N597" s="230"/>
      <c r="O597" s="230"/>
      <c r="P597" s="230"/>
      <c r="Q597" s="230"/>
      <c r="R597" s="230"/>
      <c r="S597" s="230"/>
      <c r="T597" s="231"/>
      <c r="AT597" s="232" t="s">
        <v>276</v>
      </c>
      <c r="AU597" s="232" t="s">
        <v>91</v>
      </c>
      <c r="AV597" s="12" t="s">
        <v>91</v>
      </c>
      <c r="AW597" s="12" t="s">
        <v>44</v>
      </c>
      <c r="AX597" s="12" t="s">
        <v>81</v>
      </c>
      <c r="AY597" s="232" t="s">
        <v>169</v>
      </c>
    </row>
    <row r="598" spans="2:51" s="13" customFormat="1" ht="13.5">
      <c r="B598" s="233"/>
      <c r="C598" s="234"/>
      <c r="D598" s="214" t="s">
        <v>276</v>
      </c>
      <c r="E598" s="235" t="s">
        <v>24</v>
      </c>
      <c r="F598" s="236" t="s">
        <v>280</v>
      </c>
      <c r="G598" s="234"/>
      <c r="H598" s="237">
        <v>26.496</v>
      </c>
      <c r="I598" s="238"/>
      <c r="J598" s="234"/>
      <c r="K598" s="234"/>
      <c r="L598" s="239"/>
      <c r="M598" s="240"/>
      <c r="N598" s="241"/>
      <c r="O598" s="241"/>
      <c r="P598" s="241"/>
      <c r="Q598" s="241"/>
      <c r="R598" s="241"/>
      <c r="S598" s="241"/>
      <c r="T598" s="242"/>
      <c r="AT598" s="243" t="s">
        <v>276</v>
      </c>
      <c r="AU598" s="243" t="s">
        <v>91</v>
      </c>
      <c r="AV598" s="13" t="s">
        <v>193</v>
      </c>
      <c r="AW598" s="13" t="s">
        <v>44</v>
      </c>
      <c r="AX598" s="13" t="s">
        <v>25</v>
      </c>
      <c r="AY598" s="243" t="s">
        <v>169</v>
      </c>
    </row>
    <row r="599" spans="2:65" s="1" customFormat="1" ht="16.5" customHeight="1">
      <c r="B599" s="42"/>
      <c r="C599" s="245" t="s">
        <v>1439</v>
      </c>
      <c r="D599" s="245" t="s">
        <v>620</v>
      </c>
      <c r="E599" s="246" t="s">
        <v>1440</v>
      </c>
      <c r="F599" s="247" t="s">
        <v>1441</v>
      </c>
      <c r="G599" s="248" t="s">
        <v>196</v>
      </c>
      <c r="H599" s="249">
        <v>29.146</v>
      </c>
      <c r="I599" s="250"/>
      <c r="J599" s="251">
        <f>ROUND(I599*H599,2)</f>
        <v>0</v>
      </c>
      <c r="K599" s="247" t="s">
        <v>24</v>
      </c>
      <c r="L599" s="252"/>
      <c r="M599" s="253" t="s">
        <v>24</v>
      </c>
      <c r="N599" s="254" t="s">
        <v>52</v>
      </c>
      <c r="O599" s="43"/>
      <c r="P599" s="211">
        <f>O599*H599</f>
        <v>0</v>
      </c>
      <c r="Q599" s="211">
        <v>0.018</v>
      </c>
      <c r="R599" s="211">
        <f>Q599*H599</f>
        <v>0.524628</v>
      </c>
      <c r="S599" s="211">
        <v>0</v>
      </c>
      <c r="T599" s="212">
        <f>S599*H599</f>
        <v>0</v>
      </c>
      <c r="AR599" s="25" t="s">
        <v>437</v>
      </c>
      <c r="AT599" s="25" t="s">
        <v>620</v>
      </c>
      <c r="AU599" s="25" t="s">
        <v>91</v>
      </c>
      <c r="AY599" s="25" t="s">
        <v>169</v>
      </c>
      <c r="BE599" s="213">
        <f>IF(N599="základní",J599,0)</f>
        <v>0</v>
      </c>
      <c r="BF599" s="213">
        <f>IF(N599="snížená",J599,0)</f>
        <v>0</v>
      </c>
      <c r="BG599" s="213">
        <f>IF(N599="zákl. přenesená",J599,0)</f>
        <v>0</v>
      </c>
      <c r="BH599" s="213">
        <f>IF(N599="sníž. přenesená",J599,0)</f>
        <v>0</v>
      </c>
      <c r="BI599" s="213">
        <f>IF(N599="nulová",J599,0)</f>
        <v>0</v>
      </c>
      <c r="BJ599" s="25" t="s">
        <v>25</v>
      </c>
      <c r="BK599" s="213">
        <f>ROUND(I599*H599,2)</f>
        <v>0</v>
      </c>
      <c r="BL599" s="25" t="s">
        <v>354</v>
      </c>
      <c r="BM599" s="25" t="s">
        <v>1442</v>
      </c>
    </row>
    <row r="600" spans="2:47" s="1" customFormat="1" ht="40.5">
      <c r="B600" s="42"/>
      <c r="C600" s="64"/>
      <c r="D600" s="214" t="s">
        <v>179</v>
      </c>
      <c r="E600" s="64"/>
      <c r="F600" s="215" t="s">
        <v>1443</v>
      </c>
      <c r="G600" s="64"/>
      <c r="H600" s="64"/>
      <c r="I600" s="173"/>
      <c r="J600" s="64"/>
      <c r="K600" s="64"/>
      <c r="L600" s="62"/>
      <c r="M600" s="216"/>
      <c r="N600" s="43"/>
      <c r="O600" s="43"/>
      <c r="P600" s="43"/>
      <c r="Q600" s="43"/>
      <c r="R600" s="43"/>
      <c r="S600" s="43"/>
      <c r="T600" s="79"/>
      <c r="AT600" s="25" t="s">
        <v>179</v>
      </c>
      <c r="AU600" s="25" t="s">
        <v>91</v>
      </c>
    </row>
    <row r="601" spans="2:51" s="12" customFormat="1" ht="13.5">
      <c r="B601" s="222"/>
      <c r="C601" s="223"/>
      <c r="D601" s="214" t="s">
        <v>276</v>
      </c>
      <c r="E601" s="223"/>
      <c r="F601" s="225" t="s">
        <v>1444</v>
      </c>
      <c r="G601" s="223"/>
      <c r="H601" s="226">
        <v>29.146</v>
      </c>
      <c r="I601" s="227"/>
      <c r="J601" s="223"/>
      <c r="K601" s="223"/>
      <c r="L601" s="228"/>
      <c r="M601" s="229"/>
      <c r="N601" s="230"/>
      <c r="O601" s="230"/>
      <c r="P601" s="230"/>
      <c r="Q601" s="230"/>
      <c r="R601" s="230"/>
      <c r="S601" s="230"/>
      <c r="T601" s="231"/>
      <c r="AT601" s="232" t="s">
        <v>276</v>
      </c>
      <c r="AU601" s="232" t="s">
        <v>91</v>
      </c>
      <c r="AV601" s="12" t="s">
        <v>91</v>
      </c>
      <c r="AW601" s="12" t="s">
        <v>6</v>
      </c>
      <c r="AX601" s="12" t="s">
        <v>25</v>
      </c>
      <c r="AY601" s="232" t="s">
        <v>169</v>
      </c>
    </row>
    <row r="602" spans="2:65" s="1" customFormat="1" ht="25.5" customHeight="1">
      <c r="B602" s="42"/>
      <c r="C602" s="202" t="s">
        <v>1445</v>
      </c>
      <c r="D602" s="202" t="s">
        <v>172</v>
      </c>
      <c r="E602" s="203" t="s">
        <v>1446</v>
      </c>
      <c r="F602" s="204" t="s">
        <v>1447</v>
      </c>
      <c r="G602" s="205" t="s">
        <v>219</v>
      </c>
      <c r="H602" s="206">
        <v>14.4</v>
      </c>
      <c r="I602" s="207"/>
      <c r="J602" s="208">
        <f>ROUND(I602*H602,2)</f>
        <v>0</v>
      </c>
      <c r="K602" s="204" t="s">
        <v>183</v>
      </c>
      <c r="L602" s="62"/>
      <c r="M602" s="209" t="s">
        <v>24</v>
      </c>
      <c r="N602" s="210" t="s">
        <v>52</v>
      </c>
      <c r="O602" s="43"/>
      <c r="P602" s="211">
        <f>O602*H602</f>
        <v>0</v>
      </c>
      <c r="Q602" s="211">
        <v>0.00026</v>
      </c>
      <c r="R602" s="211">
        <f>Q602*H602</f>
        <v>0.003744</v>
      </c>
      <c r="S602" s="211">
        <v>0</v>
      </c>
      <c r="T602" s="212">
        <f>S602*H602</f>
        <v>0</v>
      </c>
      <c r="AR602" s="25" t="s">
        <v>354</v>
      </c>
      <c r="AT602" s="25" t="s">
        <v>172</v>
      </c>
      <c r="AU602" s="25" t="s">
        <v>91</v>
      </c>
      <c r="AY602" s="25" t="s">
        <v>169</v>
      </c>
      <c r="BE602" s="213">
        <f>IF(N602="základní",J602,0)</f>
        <v>0</v>
      </c>
      <c r="BF602" s="213">
        <f>IF(N602="snížená",J602,0)</f>
        <v>0</v>
      </c>
      <c r="BG602" s="213">
        <f>IF(N602="zákl. přenesená",J602,0)</f>
        <v>0</v>
      </c>
      <c r="BH602" s="213">
        <f>IF(N602="sníž. přenesená",J602,0)</f>
        <v>0</v>
      </c>
      <c r="BI602" s="213">
        <f>IF(N602="nulová",J602,0)</f>
        <v>0</v>
      </c>
      <c r="BJ602" s="25" t="s">
        <v>25</v>
      </c>
      <c r="BK602" s="213">
        <f>ROUND(I602*H602,2)</f>
        <v>0</v>
      </c>
      <c r="BL602" s="25" t="s">
        <v>354</v>
      </c>
      <c r="BM602" s="25" t="s">
        <v>1448</v>
      </c>
    </row>
    <row r="603" spans="2:51" s="14" customFormat="1" ht="13.5">
      <c r="B603" s="255"/>
      <c r="C603" s="256"/>
      <c r="D603" s="214" t="s">
        <v>276</v>
      </c>
      <c r="E603" s="257" t="s">
        <v>24</v>
      </c>
      <c r="F603" s="258" t="s">
        <v>1449</v>
      </c>
      <c r="G603" s="256"/>
      <c r="H603" s="257" t="s">
        <v>24</v>
      </c>
      <c r="I603" s="259"/>
      <c r="J603" s="256"/>
      <c r="K603" s="256"/>
      <c r="L603" s="260"/>
      <c r="M603" s="261"/>
      <c r="N603" s="262"/>
      <c r="O603" s="262"/>
      <c r="P603" s="262"/>
      <c r="Q603" s="262"/>
      <c r="R603" s="262"/>
      <c r="S603" s="262"/>
      <c r="T603" s="263"/>
      <c r="AT603" s="264" t="s">
        <v>276</v>
      </c>
      <c r="AU603" s="264" t="s">
        <v>91</v>
      </c>
      <c r="AV603" s="14" t="s">
        <v>25</v>
      </c>
      <c r="AW603" s="14" t="s">
        <v>44</v>
      </c>
      <c r="AX603" s="14" t="s">
        <v>81</v>
      </c>
      <c r="AY603" s="264" t="s">
        <v>169</v>
      </c>
    </row>
    <row r="604" spans="2:51" s="12" customFormat="1" ht="13.5">
      <c r="B604" s="222"/>
      <c r="C604" s="223"/>
      <c r="D604" s="214" t="s">
        <v>276</v>
      </c>
      <c r="E604" s="224" t="s">
        <v>24</v>
      </c>
      <c r="F604" s="225" t="s">
        <v>1450</v>
      </c>
      <c r="G604" s="223"/>
      <c r="H604" s="226">
        <v>3.6</v>
      </c>
      <c r="I604" s="227"/>
      <c r="J604" s="223"/>
      <c r="K604" s="223"/>
      <c r="L604" s="228"/>
      <c r="M604" s="229"/>
      <c r="N604" s="230"/>
      <c r="O604" s="230"/>
      <c r="P604" s="230"/>
      <c r="Q604" s="230"/>
      <c r="R604" s="230"/>
      <c r="S604" s="230"/>
      <c r="T604" s="231"/>
      <c r="AT604" s="232" t="s">
        <v>276</v>
      </c>
      <c r="AU604" s="232" t="s">
        <v>91</v>
      </c>
      <c r="AV604" s="12" t="s">
        <v>91</v>
      </c>
      <c r="AW604" s="12" t="s">
        <v>44</v>
      </c>
      <c r="AX604" s="12" t="s">
        <v>81</v>
      </c>
      <c r="AY604" s="232" t="s">
        <v>169</v>
      </c>
    </row>
    <row r="605" spans="2:51" s="12" customFormat="1" ht="13.5">
      <c r="B605" s="222"/>
      <c r="C605" s="223"/>
      <c r="D605" s="214" t="s">
        <v>276</v>
      </c>
      <c r="E605" s="224" t="s">
        <v>24</v>
      </c>
      <c r="F605" s="225" t="s">
        <v>1451</v>
      </c>
      <c r="G605" s="223"/>
      <c r="H605" s="226">
        <v>7.2</v>
      </c>
      <c r="I605" s="227"/>
      <c r="J605" s="223"/>
      <c r="K605" s="223"/>
      <c r="L605" s="228"/>
      <c r="M605" s="229"/>
      <c r="N605" s="230"/>
      <c r="O605" s="230"/>
      <c r="P605" s="230"/>
      <c r="Q605" s="230"/>
      <c r="R605" s="230"/>
      <c r="S605" s="230"/>
      <c r="T605" s="231"/>
      <c r="AT605" s="232" t="s">
        <v>276</v>
      </c>
      <c r="AU605" s="232" t="s">
        <v>91</v>
      </c>
      <c r="AV605" s="12" t="s">
        <v>91</v>
      </c>
      <c r="AW605" s="12" t="s">
        <v>44</v>
      </c>
      <c r="AX605" s="12" t="s">
        <v>81</v>
      </c>
      <c r="AY605" s="232" t="s">
        <v>169</v>
      </c>
    </row>
    <row r="606" spans="2:51" s="12" customFormat="1" ht="13.5">
      <c r="B606" s="222"/>
      <c r="C606" s="223"/>
      <c r="D606" s="214" t="s">
        <v>276</v>
      </c>
      <c r="E606" s="224" t="s">
        <v>24</v>
      </c>
      <c r="F606" s="225" t="s">
        <v>1452</v>
      </c>
      <c r="G606" s="223"/>
      <c r="H606" s="226">
        <v>3.6</v>
      </c>
      <c r="I606" s="227"/>
      <c r="J606" s="223"/>
      <c r="K606" s="223"/>
      <c r="L606" s="228"/>
      <c r="M606" s="229"/>
      <c r="N606" s="230"/>
      <c r="O606" s="230"/>
      <c r="P606" s="230"/>
      <c r="Q606" s="230"/>
      <c r="R606" s="230"/>
      <c r="S606" s="230"/>
      <c r="T606" s="231"/>
      <c r="AT606" s="232" t="s">
        <v>276</v>
      </c>
      <c r="AU606" s="232" t="s">
        <v>91</v>
      </c>
      <c r="AV606" s="12" t="s">
        <v>91</v>
      </c>
      <c r="AW606" s="12" t="s">
        <v>44</v>
      </c>
      <c r="AX606" s="12" t="s">
        <v>81</v>
      </c>
      <c r="AY606" s="232" t="s">
        <v>169</v>
      </c>
    </row>
    <row r="607" spans="2:51" s="13" customFormat="1" ht="13.5">
      <c r="B607" s="233"/>
      <c r="C607" s="234"/>
      <c r="D607" s="214" t="s">
        <v>276</v>
      </c>
      <c r="E607" s="235" t="s">
        <v>24</v>
      </c>
      <c r="F607" s="236" t="s">
        <v>280</v>
      </c>
      <c r="G607" s="234"/>
      <c r="H607" s="237">
        <v>14.4</v>
      </c>
      <c r="I607" s="238"/>
      <c r="J607" s="234"/>
      <c r="K607" s="234"/>
      <c r="L607" s="239"/>
      <c r="M607" s="240"/>
      <c r="N607" s="241"/>
      <c r="O607" s="241"/>
      <c r="P607" s="241"/>
      <c r="Q607" s="241"/>
      <c r="R607" s="241"/>
      <c r="S607" s="241"/>
      <c r="T607" s="242"/>
      <c r="AT607" s="243" t="s">
        <v>276</v>
      </c>
      <c r="AU607" s="243" t="s">
        <v>91</v>
      </c>
      <c r="AV607" s="13" t="s">
        <v>193</v>
      </c>
      <c r="AW607" s="13" t="s">
        <v>44</v>
      </c>
      <c r="AX607" s="13" t="s">
        <v>25</v>
      </c>
      <c r="AY607" s="243" t="s">
        <v>169</v>
      </c>
    </row>
    <row r="608" spans="2:65" s="1" customFormat="1" ht="16.5" customHeight="1">
      <c r="B608" s="42"/>
      <c r="C608" s="202" t="s">
        <v>1453</v>
      </c>
      <c r="D608" s="202" t="s">
        <v>172</v>
      </c>
      <c r="E608" s="203" t="s">
        <v>1454</v>
      </c>
      <c r="F608" s="204" t="s">
        <v>1455</v>
      </c>
      <c r="G608" s="205" t="s">
        <v>196</v>
      </c>
      <c r="H608" s="206">
        <v>29.376</v>
      </c>
      <c r="I608" s="207"/>
      <c r="J608" s="208">
        <f>ROUND(I608*H608,2)</f>
        <v>0</v>
      </c>
      <c r="K608" s="204" t="s">
        <v>183</v>
      </c>
      <c r="L608" s="62"/>
      <c r="M608" s="209" t="s">
        <v>24</v>
      </c>
      <c r="N608" s="210" t="s">
        <v>52</v>
      </c>
      <c r="O608" s="43"/>
      <c r="P608" s="211">
        <f>O608*H608</f>
        <v>0</v>
      </c>
      <c r="Q608" s="211">
        <v>0.0003</v>
      </c>
      <c r="R608" s="211">
        <f>Q608*H608</f>
        <v>0.008812799999999999</v>
      </c>
      <c r="S608" s="211">
        <v>0</v>
      </c>
      <c r="T608" s="212">
        <f>S608*H608</f>
        <v>0</v>
      </c>
      <c r="AR608" s="25" t="s">
        <v>354</v>
      </c>
      <c r="AT608" s="25" t="s">
        <v>172</v>
      </c>
      <c r="AU608" s="25" t="s">
        <v>91</v>
      </c>
      <c r="AY608" s="25" t="s">
        <v>169</v>
      </c>
      <c r="BE608" s="213">
        <f>IF(N608="základní",J608,0)</f>
        <v>0</v>
      </c>
      <c r="BF608" s="213">
        <f>IF(N608="snížená",J608,0)</f>
        <v>0</v>
      </c>
      <c r="BG608" s="213">
        <f>IF(N608="zákl. přenesená",J608,0)</f>
        <v>0</v>
      </c>
      <c r="BH608" s="213">
        <f>IF(N608="sníž. přenesená",J608,0)</f>
        <v>0</v>
      </c>
      <c r="BI608" s="213">
        <f>IF(N608="nulová",J608,0)</f>
        <v>0</v>
      </c>
      <c r="BJ608" s="25" t="s">
        <v>25</v>
      </c>
      <c r="BK608" s="213">
        <f>ROUND(I608*H608,2)</f>
        <v>0</v>
      </c>
      <c r="BL608" s="25" t="s">
        <v>354</v>
      </c>
      <c r="BM608" s="25" t="s">
        <v>1456</v>
      </c>
    </row>
    <row r="609" spans="2:51" s="12" customFormat="1" ht="13.5">
      <c r="B609" s="222"/>
      <c r="C609" s="223"/>
      <c r="D609" s="214" t="s">
        <v>276</v>
      </c>
      <c r="E609" s="224" t="s">
        <v>24</v>
      </c>
      <c r="F609" s="225" t="s">
        <v>1436</v>
      </c>
      <c r="G609" s="223"/>
      <c r="H609" s="226">
        <v>7.992</v>
      </c>
      <c r="I609" s="227"/>
      <c r="J609" s="223"/>
      <c r="K609" s="223"/>
      <c r="L609" s="228"/>
      <c r="M609" s="229"/>
      <c r="N609" s="230"/>
      <c r="O609" s="230"/>
      <c r="P609" s="230"/>
      <c r="Q609" s="230"/>
      <c r="R609" s="230"/>
      <c r="S609" s="230"/>
      <c r="T609" s="231"/>
      <c r="AT609" s="232" t="s">
        <v>276</v>
      </c>
      <c r="AU609" s="232" t="s">
        <v>91</v>
      </c>
      <c r="AV609" s="12" t="s">
        <v>91</v>
      </c>
      <c r="AW609" s="12" t="s">
        <v>44</v>
      </c>
      <c r="AX609" s="12" t="s">
        <v>81</v>
      </c>
      <c r="AY609" s="232" t="s">
        <v>169</v>
      </c>
    </row>
    <row r="610" spans="2:51" s="12" customFormat="1" ht="13.5">
      <c r="B610" s="222"/>
      <c r="C610" s="223"/>
      <c r="D610" s="214" t="s">
        <v>276</v>
      </c>
      <c r="E610" s="224" t="s">
        <v>24</v>
      </c>
      <c r="F610" s="225" t="s">
        <v>1437</v>
      </c>
      <c r="G610" s="223"/>
      <c r="H610" s="226">
        <v>9.252</v>
      </c>
      <c r="I610" s="227"/>
      <c r="J610" s="223"/>
      <c r="K610" s="223"/>
      <c r="L610" s="228"/>
      <c r="M610" s="229"/>
      <c r="N610" s="230"/>
      <c r="O610" s="230"/>
      <c r="P610" s="230"/>
      <c r="Q610" s="230"/>
      <c r="R610" s="230"/>
      <c r="S610" s="230"/>
      <c r="T610" s="231"/>
      <c r="AT610" s="232" t="s">
        <v>276</v>
      </c>
      <c r="AU610" s="232" t="s">
        <v>91</v>
      </c>
      <c r="AV610" s="12" t="s">
        <v>91</v>
      </c>
      <c r="AW610" s="12" t="s">
        <v>44</v>
      </c>
      <c r="AX610" s="12" t="s">
        <v>81</v>
      </c>
      <c r="AY610" s="232" t="s">
        <v>169</v>
      </c>
    </row>
    <row r="611" spans="2:51" s="12" customFormat="1" ht="13.5">
      <c r="B611" s="222"/>
      <c r="C611" s="223"/>
      <c r="D611" s="214" t="s">
        <v>276</v>
      </c>
      <c r="E611" s="224" t="s">
        <v>24</v>
      </c>
      <c r="F611" s="225" t="s">
        <v>1438</v>
      </c>
      <c r="G611" s="223"/>
      <c r="H611" s="226">
        <v>9.252</v>
      </c>
      <c r="I611" s="227"/>
      <c r="J611" s="223"/>
      <c r="K611" s="223"/>
      <c r="L611" s="228"/>
      <c r="M611" s="229"/>
      <c r="N611" s="230"/>
      <c r="O611" s="230"/>
      <c r="P611" s="230"/>
      <c r="Q611" s="230"/>
      <c r="R611" s="230"/>
      <c r="S611" s="230"/>
      <c r="T611" s="231"/>
      <c r="AT611" s="232" t="s">
        <v>276</v>
      </c>
      <c r="AU611" s="232" t="s">
        <v>91</v>
      </c>
      <c r="AV611" s="12" t="s">
        <v>91</v>
      </c>
      <c r="AW611" s="12" t="s">
        <v>44</v>
      </c>
      <c r="AX611" s="12" t="s">
        <v>81</v>
      </c>
      <c r="AY611" s="232" t="s">
        <v>169</v>
      </c>
    </row>
    <row r="612" spans="2:51" s="12" customFormat="1" ht="13.5">
      <c r="B612" s="222"/>
      <c r="C612" s="223"/>
      <c r="D612" s="214" t="s">
        <v>276</v>
      </c>
      <c r="E612" s="224" t="s">
        <v>24</v>
      </c>
      <c r="F612" s="225" t="s">
        <v>1457</v>
      </c>
      <c r="G612" s="223"/>
      <c r="H612" s="226">
        <v>2.88</v>
      </c>
      <c r="I612" s="227"/>
      <c r="J612" s="223"/>
      <c r="K612" s="223"/>
      <c r="L612" s="228"/>
      <c r="M612" s="229"/>
      <c r="N612" s="230"/>
      <c r="O612" s="230"/>
      <c r="P612" s="230"/>
      <c r="Q612" s="230"/>
      <c r="R612" s="230"/>
      <c r="S612" s="230"/>
      <c r="T612" s="231"/>
      <c r="AT612" s="232" t="s">
        <v>276</v>
      </c>
      <c r="AU612" s="232" t="s">
        <v>91</v>
      </c>
      <c r="AV612" s="12" t="s">
        <v>91</v>
      </c>
      <c r="AW612" s="12" t="s">
        <v>44</v>
      </c>
      <c r="AX612" s="12" t="s">
        <v>81</v>
      </c>
      <c r="AY612" s="232" t="s">
        <v>169</v>
      </c>
    </row>
    <row r="613" spans="2:51" s="13" customFormat="1" ht="13.5">
      <c r="B613" s="233"/>
      <c r="C613" s="234"/>
      <c r="D613" s="214" t="s">
        <v>276</v>
      </c>
      <c r="E613" s="235" t="s">
        <v>24</v>
      </c>
      <c r="F613" s="236" t="s">
        <v>280</v>
      </c>
      <c r="G613" s="234"/>
      <c r="H613" s="237">
        <v>29.376</v>
      </c>
      <c r="I613" s="238"/>
      <c r="J613" s="234"/>
      <c r="K613" s="234"/>
      <c r="L613" s="239"/>
      <c r="M613" s="240"/>
      <c r="N613" s="241"/>
      <c r="O613" s="241"/>
      <c r="P613" s="241"/>
      <c r="Q613" s="241"/>
      <c r="R613" s="241"/>
      <c r="S613" s="241"/>
      <c r="T613" s="242"/>
      <c r="AT613" s="243" t="s">
        <v>276</v>
      </c>
      <c r="AU613" s="243" t="s">
        <v>91</v>
      </c>
      <c r="AV613" s="13" t="s">
        <v>193</v>
      </c>
      <c r="AW613" s="13" t="s">
        <v>44</v>
      </c>
      <c r="AX613" s="13" t="s">
        <v>25</v>
      </c>
      <c r="AY613" s="243" t="s">
        <v>169</v>
      </c>
    </row>
    <row r="614" spans="2:65" s="1" customFormat="1" ht="16.5" customHeight="1">
      <c r="B614" s="42"/>
      <c r="C614" s="202" t="s">
        <v>1458</v>
      </c>
      <c r="D614" s="202" t="s">
        <v>172</v>
      </c>
      <c r="E614" s="203" t="s">
        <v>1459</v>
      </c>
      <c r="F614" s="204" t="s">
        <v>1460</v>
      </c>
      <c r="G614" s="205" t="s">
        <v>219</v>
      </c>
      <c r="H614" s="206">
        <v>40.8</v>
      </c>
      <c r="I614" s="207"/>
      <c r="J614" s="208">
        <f>ROUND(I614*H614,2)</f>
        <v>0</v>
      </c>
      <c r="K614" s="204" t="s">
        <v>183</v>
      </c>
      <c r="L614" s="62"/>
      <c r="M614" s="209" t="s">
        <v>24</v>
      </c>
      <c r="N614" s="210" t="s">
        <v>52</v>
      </c>
      <c r="O614" s="43"/>
      <c r="P614" s="211">
        <f>O614*H614</f>
        <v>0</v>
      </c>
      <c r="Q614" s="211">
        <v>3E-05</v>
      </c>
      <c r="R614" s="211">
        <f>Q614*H614</f>
        <v>0.001224</v>
      </c>
      <c r="S614" s="211">
        <v>0</v>
      </c>
      <c r="T614" s="212">
        <f>S614*H614</f>
        <v>0</v>
      </c>
      <c r="AR614" s="25" t="s">
        <v>354</v>
      </c>
      <c r="AT614" s="25" t="s">
        <v>172</v>
      </c>
      <c r="AU614" s="25" t="s">
        <v>91</v>
      </c>
      <c r="AY614" s="25" t="s">
        <v>169</v>
      </c>
      <c r="BE614" s="213">
        <f>IF(N614="základní",J614,0)</f>
        <v>0</v>
      </c>
      <c r="BF614" s="213">
        <f>IF(N614="snížená",J614,0)</f>
        <v>0</v>
      </c>
      <c r="BG614" s="213">
        <f>IF(N614="zákl. přenesená",J614,0)</f>
        <v>0</v>
      </c>
      <c r="BH614" s="213">
        <f>IF(N614="sníž. přenesená",J614,0)</f>
        <v>0</v>
      </c>
      <c r="BI614" s="213">
        <f>IF(N614="nulová",J614,0)</f>
        <v>0</v>
      </c>
      <c r="BJ614" s="25" t="s">
        <v>25</v>
      </c>
      <c r="BK614" s="213">
        <f>ROUND(I614*H614,2)</f>
        <v>0</v>
      </c>
      <c r="BL614" s="25" t="s">
        <v>354</v>
      </c>
      <c r="BM614" s="25" t="s">
        <v>1461</v>
      </c>
    </row>
    <row r="615" spans="2:51" s="14" customFormat="1" ht="13.5">
      <c r="B615" s="255"/>
      <c r="C615" s="256"/>
      <c r="D615" s="214" t="s">
        <v>276</v>
      </c>
      <c r="E615" s="257" t="s">
        <v>24</v>
      </c>
      <c r="F615" s="258" t="s">
        <v>1462</v>
      </c>
      <c r="G615" s="256"/>
      <c r="H615" s="257" t="s">
        <v>24</v>
      </c>
      <c r="I615" s="259"/>
      <c r="J615" s="256"/>
      <c r="K615" s="256"/>
      <c r="L615" s="260"/>
      <c r="M615" s="261"/>
      <c r="N615" s="262"/>
      <c r="O615" s="262"/>
      <c r="P615" s="262"/>
      <c r="Q615" s="262"/>
      <c r="R615" s="262"/>
      <c r="S615" s="262"/>
      <c r="T615" s="263"/>
      <c r="AT615" s="264" t="s">
        <v>276</v>
      </c>
      <c r="AU615" s="264" t="s">
        <v>91</v>
      </c>
      <c r="AV615" s="14" t="s">
        <v>25</v>
      </c>
      <c r="AW615" s="14" t="s">
        <v>44</v>
      </c>
      <c r="AX615" s="14" t="s">
        <v>81</v>
      </c>
      <c r="AY615" s="264" t="s">
        <v>169</v>
      </c>
    </row>
    <row r="616" spans="2:51" s="12" customFormat="1" ht="13.5">
      <c r="B616" s="222"/>
      <c r="C616" s="223"/>
      <c r="D616" s="214" t="s">
        <v>276</v>
      </c>
      <c r="E616" s="224" t="s">
        <v>24</v>
      </c>
      <c r="F616" s="225" t="s">
        <v>1463</v>
      </c>
      <c r="G616" s="223"/>
      <c r="H616" s="226">
        <v>7.2</v>
      </c>
      <c r="I616" s="227"/>
      <c r="J616" s="223"/>
      <c r="K616" s="223"/>
      <c r="L616" s="228"/>
      <c r="M616" s="229"/>
      <c r="N616" s="230"/>
      <c r="O616" s="230"/>
      <c r="P616" s="230"/>
      <c r="Q616" s="230"/>
      <c r="R616" s="230"/>
      <c r="S616" s="230"/>
      <c r="T616" s="231"/>
      <c r="AT616" s="232" t="s">
        <v>276</v>
      </c>
      <c r="AU616" s="232" t="s">
        <v>91</v>
      </c>
      <c r="AV616" s="12" t="s">
        <v>91</v>
      </c>
      <c r="AW616" s="12" t="s">
        <v>44</v>
      </c>
      <c r="AX616" s="12" t="s">
        <v>81</v>
      </c>
      <c r="AY616" s="232" t="s">
        <v>169</v>
      </c>
    </row>
    <row r="617" spans="2:51" s="12" customFormat="1" ht="13.5">
      <c r="B617" s="222"/>
      <c r="C617" s="223"/>
      <c r="D617" s="214" t="s">
        <v>276</v>
      </c>
      <c r="E617" s="224" t="s">
        <v>24</v>
      </c>
      <c r="F617" s="225" t="s">
        <v>1464</v>
      </c>
      <c r="G617" s="223"/>
      <c r="H617" s="226">
        <v>7.2</v>
      </c>
      <c r="I617" s="227"/>
      <c r="J617" s="223"/>
      <c r="K617" s="223"/>
      <c r="L617" s="228"/>
      <c r="M617" s="229"/>
      <c r="N617" s="230"/>
      <c r="O617" s="230"/>
      <c r="P617" s="230"/>
      <c r="Q617" s="230"/>
      <c r="R617" s="230"/>
      <c r="S617" s="230"/>
      <c r="T617" s="231"/>
      <c r="AT617" s="232" t="s">
        <v>276</v>
      </c>
      <c r="AU617" s="232" t="s">
        <v>91</v>
      </c>
      <c r="AV617" s="12" t="s">
        <v>91</v>
      </c>
      <c r="AW617" s="12" t="s">
        <v>44</v>
      </c>
      <c r="AX617" s="12" t="s">
        <v>81</v>
      </c>
      <c r="AY617" s="232" t="s">
        <v>169</v>
      </c>
    </row>
    <row r="618" spans="2:51" s="12" customFormat="1" ht="13.5">
      <c r="B618" s="222"/>
      <c r="C618" s="223"/>
      <c r="D618" s="214" t="s">
        <v>276</v>
      </c>
      <c r="E618" s="224" t="s">
        <v>24</v>
      </c>
      <c r="F618" s="225" t="s">
        <v>1465</v>
      </c>
      <c r="G618" s="223"/>
      <c r="H618" s="226">
        <v>7.2</v>
      </c>
      <c r="I618" s="227"/>
      <c r="J618" s="223"/>
      <c r="K618" s="223"/>
      <c r="L618" s="228"/>
      <c r="M618" s="229"/>
      <c r="N618" s="230"/>
      <c r="O618" s="230"/>
      <c r="P618" s="230"/>
      <c r="Q618" s="230"/>
      <c r="R618" s="230"/>
      <c r="S618" s="230"/>
      <c r="T618" s="231"/>
      <c r="AT618" s="232" t="s">
        <v>276</v>
      </c>
      <c r="AU618" s="232" t="s">
        <v>91</v>
      </c>
      <c r="AV618" s="12" t="s">
        <v>91</v>
      </c>
      <c r="AW618" s="12" t="s">
        <v>44</v>
      </c>
      <c r="AX618" s="12" t="s">
        <v>81</v>
      </c>
      <c r="AY618" s="232" t="s">
        <v>169</v>
      </c>
    </row>
    <row r="619" spans="2:51" s="12" customFormat="1" ht="13.5">
      <c r="B619" s="222"/>
      <c r="C619" s="223"/>
      <c r="D619" s="214" t="s">
        <v>276</v>
      </c>
      <c r="E619" s="224" t="s">
        <v>24</v>
      </c>
      <c r="F619" s="225" t="s">
        <v>1466</v>
      </c>
      <c r="G619" s="223"/>
      <c r="H619" s="226">
        <v>19.2</v>
      </c>
      <c r="I619" s="227"/>
      <c r="J619" s="223"/>
      <c r="K619" s="223"/>
      <c r="L619" s="228"/>
      <c r="M619" s="229"/>
      <c r="N619" s="230"/>
      <c r="O619" s="230"/>
      <c r="P619" s="230"/>
      <c r="Q619" s="230"/>
      <c r="R619" s="230"/>
      <c r="S619" s="230"/>
      <c r="T619" s="231"/>
      <c r="AT619" s="232" t="s">
        <v>276</v>
      </c>
      <c r="AU619" s="232" t="s">
        <v>91</v>
      </c>
      <c r="AV619" s="12" t="s">
        <v>91</v>
      </c>
      <c r="AW619" s="12" t="s">
        <v>44</v>
      </c>
      <c r="AX619" s="12" t="s">
        <v>81</v>
      </c>
      <c r="AY619" s="232" t="s">
        <v>169</v>
      </c>
    </row>
    <row r="620" spans="2:51" s="13" customFormat="1" ht="13.5">
      <c r="B620" s="233"/>
      <c r="C620" s="234"/>
      <c r="D620" s="214" t="s">
        <v>276</v>
      </c>
      <c r="E620" s="235" t="s">
        <v>24</v>
      </c>
      <c r="F620" s="236" t="s">
        <v>280</v>
      </c>
      <c r="G620" s="234"/>
      <c r="H620" s="237">
        <v>40.8</v>
      </c>
      <c r="I620" s="238"/>
      <c r="J620" s="234"/>
      <c r="K620" s="234"/>
      <c r="L620" s="239"/>
      <c r="M620" s="240"/>
      <c r="N620" s="241"/>
      <c r="O620" s="241"/>
      <c r="P620" s="241"/>
      <c r="Q620" s="241"/>
      <c r="R620" s="241"/>
      <c r="S620" s="241"/>
      <c r="T620" s="242"/>
      <c r="AT620" s="243" t="s">
        <v>276</v>
      </c>
      <c r="AU620" s="243" t="s">
        <v>91</v>
      </c>
      <c r="AV620" s="13" t="s">
        <v>193</v>
      </c>
      <c r="AW620" s="13" t="s">
        <v>44</v>
      </c>
      <c r="AX620" s="13" t="s">
        <v>25</v>
      </c>
      <c r="AY620" s="243" t="s">
        <v>169</v>
      </c>
    </row>
    <row r="621" spans="2:65" s="1" customFormat="1" ht="25.5" customHeight="1">
      <c r="B621" s="42"/>
      <c r="C621" s="202" t="s">
        <v>1467</v>
      </c>
      <c r="D621" s="202" t="s">
        <v>172</v>
      </c>
      <c r="E621" s="203" t="s">
        <v>1468</v>
      </c>
      <c r="F621" s="204" t="s">
        <v>1469</v>
      </c>
      <c r="G621" s="205" t="s">
        <v>219</v>
      </c>
      <c r="H621" s="206">
        <v>14.4</v>
      </c>
      <c r="I621" s="207"/>
      <c r="J621" s="208">
        <f>ROUND(I621*H621,2)</f>
        <v>0</v>
      </c>
      <c r="K621" s="204" t="s">
        <v>183</v>
      </c>
      <c r="L621" s="62"/>
      <c r="M621" s="209" t="s">
        <v>24</v>
      </c>
      <c r="N621" s="210" t="s">
        <v>52</v>
      </c>
      <c r="O621" s="43"/>
      <c r="P621" s="211">
        <f>O621*H621</f>
        <v>0</v>
      </c>
      <c r="Q621" s="211">
        <v>0.00104</v>
      </c>
      <c r="R621" s="211">
        <f>Q621*H621</f>
        <v>0.014976</v>
      </c>
      <c r="S621" s="211">
        <v>0</v>
      </c>
      <c r="T621" s="212">
        <f>S621*H621</f>
        <v>0</v>
      </c>
      <c r="AR621" s="25" t="s">
        <v>354</v>
      </c>
      <c r="AT621" s="25" t="s">
        <v>172</v>
      </c>
      <c r="AU621" s="25" t="s">
        <v>91</v>
      </c>
      <c r="AY621" s="25" t="s">
        <v>169</v>
      </c>
      <c r="BE621" s="213">
        <f>IF(N621="základní",J621,0)</f>
        <v>0</v>
      </c>
      <c r="BF621" s="213">
        <f>IF(N621="snížená",J621,0)</f>
        <v>0</v>
      </c>
      <c r="BG621" s="213">
        <f>IF(N621="zákl. přenesená",J621,0)</f>
        <v>0</v>
      </c>
      <c r="BH621" s="213">
        <f>IF(N621="sníž. přenesená",J621,0)</f>
        <v>0</v>
      </c>
      <c r="BI621" s="213">
        <f>IF(N621="nulová",J621,0)</f>
        <v>0</v>
      </c>
      <c r="BJ621" s="25" t="s">
        <v>25</v>
      </c>
      <c r="BK621" s="213">
        <f>ROUND(I621*H621,2)</f>
        <v>0</v>
      </c>
      <c r="BL621" s="25" t="s">
        <v>354</v>
      </c>
      <c r="BM621" s="25" t="s">
        <v>1470</v>
      </c>
    </row>
    <row r="622" spans="2:51" s="12" customFormat="1" ht="13.5">
      <c r="B622" s="222"/>
      <c r="C622" s="223"/>
      <c r="D622" s="214" t="s">
        <v>276</v>
      </c>
      <c r="E622" s="224" t="s">
        <v>24</v>
      </c>
      <c r="F622" s="225" t="s">
        <v>1471</v>
      </c>
      <c r="G622" s="223"/>
      <c r="H622" s="226">
        <v>14.4</v>
      </c>
      <c r="I622" s="227"/>
      <c r="J622" s="223"/>
      <c r="K622" s="223"/>
      <c r="L622" s="228"/>
      <c r="M622" s="229"/>
      <c r="N622" s="230"/>
      <c r="O622" s="230"/>
      <c r="P622" s="230"/>
      <c r="Q622" s="230"/>
      <c r="R622" s="230"/>
      <c r="S622" s="230"/>
      <c r="T622" s="231"/>
      <c r="AT622" s="232" t="s">
        <v>276</v>
      </c>
      <c r="AU622" s="232" t="s">
        <v>91</v>
      </c>
      <c r="AV622" s="12" t="s">
        <v>91</v>
      </c>
      <c r="AW622" s="12" t="s">
        <v>44</v>
      </c>
      <c r="AX622" s="12" t="s">
        <v>25</v>
      </c>
      <c r="AY622" s="232" t="s">
        <v>169</v>
      </c>
    </row>
    <row r="623" spans="2:65" s="1" customFormat="1" ht="16.5" customHeight="1">
      <c r="B623" s="42"/>
      <c r="C623" s="245" t="s">
        <v>1472</v>
      </c>
      <c r="D623" s="245" t="s">
        <v>620</v>
      </c>
      <c r="E623" s="246" t="s">
        <v>1440</v>
      </c>
      <c r="F623" s="247" t="s">
        <v>1441</v>
      </c>
      <c r="G623" s="248" t="s">
        <v>196</v>
      </c>
      <c r="H623" s="249">
        <v>3.6</v>
      </c>
      <c r="I623" s="250"/>
      <c r="J623" s="251">
        <f>ROUND(I623*H623,2)</f>
        <v>0</v>
      </c>
      <c r="K623" s="247" t="s">
        <v>24</v>
      </c>
      <c r="L623" s="252"/>
      <c r="M623" s="253" t="s">
        <v>24</v>
      </c>
      <c r="N623" s="254" t="s">
        <v>52</v>
      </c>
      <c r="O623" s="43"/>
      <c r="P623" s="211">
        <f>O623*H623</f>
        <v>0</v>
      </c>
      <c r="Q623" s="211">
        <v>0.018</v>
      </c>
      <c r="R623" s="211">
        <f>Q623*H623</f>
        <v>0.0648</v>
      </c>
      <c r="S623" s="211">
        <v>0</v>
      </c>
      <c r="T623" s="212">
        <f>S623*H623</f>
        <v>0</v>
      </c>
      <c r="AR623" s="25" t="s">
        <v>437</v>
      </c>
      <c r="AT623" s="25" t="s">
        <v>620</v>
      </c>
      <c r="AU623" s="25" t="s">
        <v>91</v>
      </c>
      <c r="AY623" s="25" t="s">
        <v>169</v>
      </c>
      <c r="BE623" s="213">
        <f>IF(N623="základní",J623,0)</f>
        <v>0</v>
      </c>
      <c r="BF623" s="213">
        <f>IF(N623="snížená",J623,0)</f>
        <v>0</v>
      </c>
      <c r="BG623" s="213">
        <f>IF(N623="zákl. přenesená",J623,0)</f>
        <v>0</v>
      </c>
      <c r="BH623" s="213">
        <f>IF(N623="sníž. přenesená",J623,0)</f>
        <v>0</v>
      </c>
      <c r="BI623" s="213">
        <f>IF(N623="nulová",J623,0)</f>
        <v>0</v>
      </c>
      <c r="BJ623" s="25" t="s">
        <v>25</v>
      </c>
      <c r="BK623" s="213">
        <f>ROUND(I623*H623,2)</f>
        <v>0</v>
      </c>
      <c r="BL623" s="25" t="s">
        <v>354</v>
      </c>
      <c r="BM623" s="25" t="s">
        <v>1473</v>
      </c>
    </row>
    <row r="624" spans="2:47" s="1" customFormat="1" ht="40.5">
      <c r="B624" s="42"/>
      <c r="C624" s="64"/>
      <c r="D624" s="214" t="s">
        <v>179</v>
      </c>
      <c r="E624" s="64"/>
      <c r="F624" s="215" t="s">
        <v>1443</v>
      </c>
      <c r="G624" s="64"/>
      <c r="H624" s="64"/>
      <c r="I624" s="173"/>
      <c r="J624" s="64"/>
      <c r="K624" s="64"/>
      <c r="L624" s="62"/>
      <c r="M624" s="216"/>
      <c r="N624" s="43"/>
      <c r="O624" s="43"/>
      <c r="P624" s="43"/>
      <c r="Q624" s="43"/>
      <c r="R624" s="43"/>
      <c r="S624" s="43"/>
      <c r="T624" s="79"/>
      <c r="AT624" s="25" t="s">
        <v>179</v>
      </c>
      <c r="AU624" s="25" t="s">
        <v>91</v>
      </c>
    </row>
    <row r="625" spans="2:51" s="12" customFormat="1" ht="13.5">
      <c r="B625" s="222"/>
      <c r="C625" s="223"/>
      <c r="D625" s="214" t="s">
        <v>276</v>
      </c>
      <c r="E625" s="223"/>
      <c r="F625" s="225" t="s">
        <v>1474</v>
      </c>
      <c r="G625" s="223"/>
      <c r="H625" s="226">
        <v>3.6</v>
      </c>
      <c r="I625" s="227"/>
      <c r="J625" s="223"/>
      <c r="K625" s="223"/>
      <c r="L625" s="228"/>
      <c r="M625" s="229"/>
      <c r="N625" s="230"/>
      <c r="O625" s="230"/>
      <c r="P625" s="230"/>
      <c r="Q625" s="230"/>
      <c r="R625" s="230"/>
      <c r="S625" s="230"/>
      <c r="T625" s="231"/>
      <c r="AT625" s="232" t="s">
        <v>276</v>
      </c>
      <c r="AU625" s="232" t="s">
        <v>91</v>
      </c>
      <c r="AV625" s="12" t="s">
        <v>91</v>
      </c>
      <c r="AW625" s="12" t="s">
        <v>6</v>
      </c>
      <c r="AX625" s="12" t="s">
        <v>25</v>
      </c>
      <c r="AY625" s="232" t="s">
        <v>169</v>
      </c>
    </row>
    <row r="626" spans="2:65" s="1" customFormat="1" ht="38.25" customHeight="1">
      <c r="B626" s="42"/>
      <c r="C626" s="202" t="s">
        <v>1475</v>
      </c>
      <c r="D626" s="202" t="s">
        <v>172</v>
      </c>
      <c r="E626" s="203" t="s">
        <v>1476</v>
      </c>
      <c r="F626" s="204" t="s">
        <v>1477</v>
      </c>
      <c r="G626" s="205" t="s">
        <v>357</v>
      </c>
      <c r="H626" s="206">
        <v>0.698</v>
      </c>
      <c r="I626" s="207"/>
      <c r="J626" s="208">
        <f>ROUND(I626*H626,2)</f>
        <v>0</v>
      </c>
      <c r="K626" s="204" t="s">
        <v>183</v>
      </c>
      <c r="L626" s="62"/>
      <c r="M626" s="209" t="s">
        <v>24</v>
      </c>
      <c r="N626" s="210" t="s">
        <v>52</v>
      </c>
      <c r="O626" s="43"/>
      <c r="P626" s="211">
        <f>O626*H626</f>
        <v>0</v>
      </c>
      <c r="Q626" s="211">
        <v>0</v>
      </c>
      <c r="R626" s="211">
        <f>Q626*H626</f>
        <v>0</v>
      </c>
      <c r="S626" s="211">
        <v>0</v>
      </c>
      <c r="T626" s="212">
        <f>S626*H626</f>
        <v>0</v>
      </c>
      <c r="AR626" s="25" t="s">
        <v>354</v>
      </c>
      <c r="AT626" s="25" t="s">
        <v>172</v>
      </c>
      <c r="AU626" s="25" t="s">
        <v>91</v>
      </c>
      <c r="AY626" s="25" t="s">
        <v>169</v>
      </c>
      <c r="BE626" s="213">
        <f>IF(N626="základní",J626,0)</f>
        <v>0</v>
      </c>
      <c r="BF626" s="213">
        <f>IF(N626="snížená",J626,0)</f>
        <v>0</v>
      </c>
      <c r="BG626" s="213">
        <f>IF(N626="zákl. přenesená",J626,0)</f>
        <v>0</v>
      </c>
      <c r="BH626" s="213">
        <f>IF(N626="sníž. přenesená",J626,0)</f>
        <v>0</v>
      </c>
      <c r="BI626" s="213">
        <f>IF(N626="nulová",J626,0)</f>
        <v>0</v>
      </c>
      <c r="BJ626" s="25" t="s">
        <v>25</v>
      </c>
      <c r="BK626" s="213">
        <f>ROUND(I626*H626,2)</f>
        <v>0</v>
      </c>
      <c r="BL626" s="25" t="s">
        <v>354</v>
      </c>
      <c r="BM626" s="25" t="s">
        <v>1478</v>
      </c>
    </row>
    <row r="627" spans="2:65" s="1" customFormat="1" ht="38.25" customHeight="1">
      <c r="B627" s="42"/>
      <c r="C627" s="202" t="s">
        <v>1479</v>
      </c>
      <c r="D627" s="202" t="s">
        <v>172</v>
      </c>
      <c r="E627" s="203" t="s">
        <v>1480</v>
      </c>
      <c r="F627" s="204" t="s">
        <v>1481</v>
      </c>
      <c r="G627" s="205" t="s">
        <v>357</v>
      </c>
      <c r="H627" s="206">
        <v>0.698</v>
      </c>
      <c r="I627" s="207"/>
      <c r="J627" s="208">
        <f>ROUND(I627*H627,2)</f>
        <v>0</v>
      </c>
      <c r="K627" s="204" t="s">
        <v>183</v>
      </c>
      <c r="L627" s="62"/>
      <c r="M627" s="209" t="s">
        <v>24</v>
      </c>
      <c r="N627" s="210" t="s">
        <v>52</v>
      </c>
      <c r="O627" s="43"/>
      <c r="P627" s="211">
        <f>O627*H627</f>
        <v>0</v>
      </c>
      <c r="Q627" s="211">
        <v>0</v>
      </c>
      <c r="R627" s="211">
        <f>Q627*H627</f>
        <v>0</v>
      </c>
      <c r="S627" s="211">
        <v>0</v>
      </c>
      <c r="T627" s="212">
        <f>S627*H627</f>
        <v>0</v>
      </c>
      <c r="AR627" s="25" t="s">
        <v>354</v>
      </c>
      <c r="AT627" s="25" t="s">
        <v>172</v>
      </c>
      <c r="AU627" s="25" t="s">
        <v>91</v>
      </c>
      <c r="AY627" s="25" t="s">
        <v>169</v>
      </c>
      <c r="BE627" s="213">
        <f>IF(N627="základní",J627,0)</f>
        <v>0</v>
      </c>
      <c r="BF627" s="213">
        <f>IF(N627="snížená",J627,0)</f>
        <v>0</v>
      </c>
      <c r="BG627" s="213">
        <f>IF(N627="zákl. přenesená",J627,0)</f>
        <v>0</v>
      </c>
      <c r="BH627" s="213">
        <f>IF(N627="sníž. přenesená",J627,0)</f>
        <v>0</v>
      </c>
      <c r="BI627" s="213">
        <f>IF(N627="nulová",J627,0)</f>
        <v>0</v>
      </c>
      <c r="BJ627" s="25" t="s">
        <v>25</v>
      </c>
      <c r="BK627" s="213">
        <f>ROUND(I627*H627,2)</f>
        <v>0</v>
      </c>
      <c r="BL627" s="25" t="s">
        <v>354</v>
      </c>
      <c r="BM627" s="25" t="s">
        <v>1482</v>
      </c>
    </row>
    <row r="628" spans="2:65" s="1" customFormat="1" ht="38.25" customHeight="1">
      <c r="B628" s="42"/>
      <c r="C628" s="202" t="s">
        <v>1483</v>
      </c>
      <c r="D628" s="202" t="s">
        <v>172</v>
      </c>
      <c r="E628" s="203" t="s">
        <v>1484</v>
      </c>
      <c r="F628" s="204" t="s">
        <v>1485</v>
      </c>
      <c r="G628" s="205" t="s">
        <v>357</v>
      </c>
      <c r="H628" s="206">
        <v>0.698</v>
      </c>
      <c r="I628" s="207"/>
      <c r="J628" s="208">
        <f>ROUND(I628*H628,2)</f>
        <v>0</v>
      </c>
      <c r="K628" s="204" t="s">
        <v>183</v>
      </c>
      <c r="L628" s="62"/>
      <c r="M628" s="209" t="s">
        <v>24</v>
      </c>
      <c r="N628" s="210" t="s">
        <v>52</v>
      </c>
      <c r="O628" s="43"/>
      <c r="P628" s="211">
        <f>O628*H628</f>
        <v>0</v>
      </c>
      <c r="Q628" s="211">
        <v>0</v>
      </c>
      <c r="R628" s="211">
        <f>Q628*H628</f>
        <v>0</v>
      </c>
      <c r="S628" s="211">
        <v>0</v>
      </c>
      <c r="T628" s="212">
        <f>S628*H628</f>
        <v>0</v>
      </c>
      <c r="AR628" s="25" t="s">
        <v>354</v>
      </c>
      <c r="AT628" s="25" t="s">
        <v>172</v>
      </c>
      <c r="AU628" s="25" t="s">
        <v>91</v>
      </c>
      <c r="AY628" s="25" t="s">
        <v>169</v>
      </c>
      <c r="BE628" s="213">
        <f>IF(N628="základní",J628,0)</f>
        <v>0</v>
      </c>
      <c r="BF628" s="213">
        <f>IF(N628="snížená",J628,0)</f>
        <v>0</v>
      </c>
      <c r="BG628" s="213">
        <f>IF(N628="zákl. přenesená",J628,0)</f>
        <v>0</v>
      </c>
      <c r="BH628" s="213">
        <f>IF(N628="sníž. přenesená",J628,0)</f>
        <v>0</v>
      </c>
      <c r="BI628" s="213">
        <f>IF(N628="nulová",J628,0)</f>
        <v>0</v>
      </c>
      <c r="BJ628" s="25" t="s">
        <v>25</v>
      </c>
      <c r="BK628" s="213">
        <f>ROUND(I628*H628,2)</f>
        <v>0</v>
      </c>
      <c r="BL628" s="25" t="s">
        <v>354</v>
      </c>
      <c r="BM628" s="25" t="s">
        <v>1486</v>
      </c>
    </row>
    <row r="629" spans="2:63" s="11" customFormat="1" ht="29.85" customHeight="1">
      <c r="B629" s="186"/>
      <c r="C629" s="187"/>
      <c r="D629" s="188" t="s">
        <v>80</v>
      </c>
      <c r="E629" s="200" t="s">
        <v>1487</v>
      </c>
      <c r="F629" s="200" t="s">
        <v>1488</v>
      </c>
      <c r="G629" s="187"/>
      <c r="H629" s="187"/>
      <c r="I629" s="190"/>
      <c r="J629" s="201">
        <f>BK629</f>
        <v>0</v>
      </c>
      <c r="K629" s="187"/>
      <c r="L629" s="192"/>
      <c r="M629" s="193"/>
      <c r="N629" s="194"/>
      <c r="O629" s="194"/>
      <c r="P629" s="195">
        <f>SUM(P630:P649)</f>
        <v>0</v>
      </c>
      <c r="Q629" s="194"/>
      <c r="R629" s="195">
        <f>SUM(R630:R649)</f>
        <v>0.00873931</v>
      </c>
      <c r="S629" s="194"/>
      <c r="T629" s="196">
        <f>SUM(T630:T649)</f>
        <v>0</v>
      </c>
      <c r="AR629" s="197" t="s">
        <v>91</v>
      </c>
      <c r="AT629" s="198" t="s">
        <v>80</v>
      </c>
      <c r="AU629" s="198" t="s">
        <v>25</v>
      </c>
      <c r="AY629" s="197" t="s">
        <v>169</v>
      </c>
      <c r="BK629" s="199">
        <f>SUM(BK630:BK649)</f>
        <v>0</v>
      </c>
    </row>
    <row r="630" spans="2:65" s="1" customFormat="1" ht="25.5" customHeight="1">
      <c r="B630" s="42"/>
      <c r="C630" s="202" t="s">
        <v>1489</v>
      </c>
      <c r="D630" s="202" t="s">
        <v>172</v>
      </c>
      <c r="E630" s="203" t="s">
        <v>1490</v>
      </c>
      <c r="F630" s="204" t="s">
        <v>1491</v>
      </c>
      <c r="G630" s="205" t="s">
        <v>196</v>
      </c>
      <c r="H630" s="206">
        <v>26.707</v>
      </c>
      <c r="I630" s="207"/>
      <c r="J630" s="208">
        <f>ROUND(I630*H630,2)</f>
        <v>0</v>
      </c>
      <c r="K630" s="204" t="s">
        <v>183</v>
      </c>
      <c r="L630" s="62"/>
      <c r="M630" s="209" t="s">
        <v>24</v>
      </c>
      <c r="N630" s="210" t="s">
        <v>52</v>
      </c>
      <c r="O630" s="43"/>
      <c r="P630" s="211">
        <f>O630*H630</f>
        <v>0</v>
      </c>
      <c r="Q630" s="211">
        <v>8E-05</v>
      </c>
      <c r="R630" s="211">
        <f>Q630*H630</f>
        <v>0.00213656</v>
      </c>
      <c r="S630" s="211">
        <v>0</v>
      </c>
      <c r="T630" s="212">
        <f>S630*H630</f>
        <v>0</v>
      </c>
      <c r="AR630" s="25" t="s">
        <v>354</v>
      </c>
      <c r="AT630" s="25" t="s">
        <v>172</v>
      </c>
      <c r="AU630" s="25" t="s">
        <v>91</v>
      </c>
      <c r="AY630" s="25" t="s">
        <v>169</v>
      </c>
      <c r="BE630" s="213">
        <f>IF(N630="základní",J630,0)</f>
        <v>0</v>
      </c>
      <c r="BF630" s="213">
        <f>IF(N630="snížená",J630,0)</f>
        <v>0</v>
      </c>
      <c r="BG630" s="213">
        <f>IF(N630="zákl. přenesená",J630,0)</f>
        <v>0</v>
      </c>
      <c r="BH630" s="213">
        <f>IF(N630="sníž. přenesená",J630,0)</f>
        <v>0</v>
      </c>
      <c r="BI630" s="213">
        <f>IF(N630="nulová",J630,0)</f>
        <v>0</v>
      </c>
      <c r="BJ630" s="25" t="s">
        <v>25</v>
      </c>
      <c r="BK630" s="213">
        <f>ROUND(I630*H630,2)</f>
        <v>0</v>
      </c>
      <c r="BL630" s="25" t="s">
        <v>354</v>
      </c>
      <c r="BM630" s="25" t="s">
        <v>1492</v>
      </c>
    </row>
    <row r="631" spans="2:51" s="14" customFormat="1" ht="13.5">
      <c r="B631" s="255"/>
      <c r="C631" s="256"/>
      <c r="D631" s="214" t="s">
        <v>276</v>
      </c>
      <c r="E631" s="257" t="s">
        <v>24</v>
      </c>
      <c r="F631" s="258" t="s">
        <v>1493</v>
      </c>
      <c r="G631" s="256"/>
      <c r="H631" s="257" t="s">
        <v>24</v>
      </c>
      <c r="I631" s="259"/>
      <c r="J631" s="256"/>
      <c r="K631" s="256"/>
      <c r="L631" s="260"/>
      <c r="M631" s="261"/>
      <c r="N631" s="262"/>
      <c r="O631" s="262"/>
      <c r="P631" s="262"/>
      <c r="Q631" s="262"/>
      <c r="R631" s="262"/>
      <c r="S631" s="262"/>
      <c r="T631" s="263"/>
      <c r="AT631" s="264" t="s">
        <v>276</v>
      </c>
      <c r="AU631" s="264" t="s">
        <v>91</v>
      </c>
      <c r="AV631" s="14" t="s">
        <v>25</v>
      </c>
      <c r="AW631" s="14" t="s">
        <v>44</v>
      </c>
      <c r="AX631" s="14" t="s">
        <v>81</v>
      </c>
      <c r="AY631" s="264" t="s">
        <v>169</v>
      </c>
    </row>
    <row r="632" spans="2:51" s="12" customFormat="1" ht="13.5">
      <c r="B632" s="222"/>
      <c r="C632" s="223"/>
      <c r="D632" s="214" t="s">
        <v>276</v>
      </c>
      <c r="E632" s="224" t="s">
        <v>24</v>
      </c>
      <c r="F632" s="225" t="s">
        <v>1494</v>
      </c>
      <c r="G632" s="223"/>
      <c r="H632" s="226">
        <v>3.132</v>
      </c>
      <c r="I632" s="227"/>
      <c r="J632" s="223"/>
      <c r="K632" s="223"/>
      <c r="L632" s="228"/>
      <c r="M632" s="229"/>
      <c r="N632" s="230"/>
      <c r="O632" s="230"/>
      <c r="P632" s="230"/>
      <c r="Q632" s="230"/>
      <c r="R632" s="230"/>
      <c r="S632" s="230"/>
      <c r="T632" s="231"/>
      <c r="AT632" s="232" t="s">
        <v>276</v>
      </c>
      <c r="AU632" s="232" t="s">
        <v>91</v>
      </c>
      <c r="AV632" s="12" t="s">
        <v>91</v>
      </c>
      <c r="AW632" s="12" t="s">
        <v>44</v>
      </c>
      <c r="AX632" s="12" t="s">
        <v>81</v>
      </c>
      <c r="AY632" s="232" t="s">
        <v>169</v>
      </c>
    </row>
    <row r="633" spans="2:51" s="12" customFormat="1" ht="13.5">
      <c r="B633" s="222"/>
      <c r="C633" s="223"/>
      <c r="D633" s="214" t="s">
        <v>276</v>
      </c>
      <c r="E633" s="224" t="s">
        <v>24</v>
      </c>
      <c r="F633" s="225" t="s">
        <v>1495</v>
      </c>
      <c r="G633" s="223"/>
      <c r="H633" s="226">
        <v>4.204</v>
      </c>
      <c r="I633" s="227"/>
      <c r="J633" s="223"/>
      <c r="K633" s="223"/>
      <c r="L633" s="228"/>
      <c r="M633" s="229"/>
      <c r="N633" s="230"/>
      <c r="O633" s="230"/>
      <c r="P633" s="230"/>
      <c r="Q633" s="230"/>
      <c r="R633" s="230"/>
      <c r="S633" s="230"/>
      <c r="T633" s="231"/>
      <c r="AT633" s="232" t="s">
        <v>276</v>
      </c>
      <c r="AU633" s="232" t="s">
        <v>91</v>
      </c>
      <c r="AV633" s="12" t="s">
        <v>91</v>
      </c>
      <c r="AW633" s="12" t="s">
        <v>44</v>
      </c>
      <c r="AX633" s="12" t="s">
        <v>81</v>
      </c>
      <c r="AY633" s="232" t="s">
        <v>169</v>
      </c>
    </row>
    <row r="634" spans="2:51" s="12" customFormat="1" ht="13.5">
      <c r="B634" s="222"/>
      <c r="C634" s="223"/>
      <c r="D634" s="214" t="s">
        <v>276</v>
      </c>
      <c r="E634" s="224" t="s">
        <v>24</v>
      </c>
      <c r="F634" s="225" t="s">
        <v>1496</v>
      </c>
      <c r="G634" s="223"/>
      <c r="H634" s="226">
        <v>1.258</v>
      </c>
      <c r="I634" s="227"/>
      <c r="J634" s="223"/>
      <c r="K634" s="223"/>
      <c r="L634" s="228"/>
      <c r="M634" s="229"/>
      <c r="N634" s="230"/>
      <c r="O634" s="230"/>
      <c r="P634" s="230"/>
      <c r="Q634" s="230"/>
      <c r="R634" s="230"/>
      <c r="S634" s="230"/>
      <c r="T634" s="231"/>
      <c r="AT634" s="232" t="s">
        <v>276</v>
      </c>
      <c r="AU634" s="232" t="s">
        <v>91</v>
      </c>
      <c r="AV634" s="12" t="s">
        <v>91</v>
      </c>
      <c r="AW634" s="12" t="s">
        <v>44</v>
      </c>
      <c r="AX634" s="12" t="s">
        <v>81</v>
      </c>
      <c r="AY634" s="232" t="s">
        <v>169</v>
      </c>
    </row>
    <row r="635" spans="2:51" s="15" customFormat="1" ht="13.5">
      <c r="B635" s="266"/>
      <c r="C635" s="267"/>
      <c r="D635" s="214" t="s">
        <v>276</v>
      </c>
      <c r="E635" s="268" t="s">
        <v>585</v>
      </c>
      <c r="F635" s="269" t="s">
        <v>1497</v>
      </c>
      <c r="G635" s="267"/>
      <c r="H635" s="270">
        <v>8.594</v>
      </c>
      <c r="I635" s="271"/>
      <c r="J635" s="267"/>
      <c r="K635" s="267"/>
      <c r="L635" s="272"/>
      <c r="M635" s="273"/>
      <c r="N635" s="274"/>
      <c r="O635" s="274"/>
      <c r="P635" s="274"/>
      <c r="Q635" s="274"/>
      <c r="R635" s="274"/>
      <c r="S635" s="274"/>
      <c r="T635" s="275"/>
      <c r="AT635" s="276" t="s">
        <v>276</v>
      </c>
      <c r="AU635" s="276" t="s">
        <v>91</v>
      </c>
      <c r="AV635" s="15" t="s">
        <v>103</v>
      </c>
      <c r="AW635" s="15" t="s">
        <v>44</v>
      </c>
      <c r="AX635" s="15" t="s">
        <v>81</v>
      </c>
      <c r="AY635" s="276" t="s">
        <v>169</v>
      </c>
    </row>
    <row r="636" spans="2:51" s="12" customFormat="1" ht="13.5">
      <c r="B636" s="222"/>
      <c r="C636" s="223"/>
      <c r="D636" s="214" t="s">
        <v>276</v>
      </c>
      <c r="E636" s="224" t="s">
        <v>562</v>
      </c>
      <c r="F636" s="225" t="s">
        <v>1498</v>
      </c>
      <c r="G636" s="223"/>
      <c r="H636" s="226">
        <v>18.113</v>
      </c>
      <c r="I636" s="227"/>
      <c r="J636" s="223"/>
      <c r="K636" s="223"/>
      <c r="L636" s="228"/>
      <c r="M636" s="229"/>
      <c r="N636" s="230"/>
      <c r="O636" s="230"/>
      <c r="P636" s="230"/>
      <c r="Q636" s="230"/>
      <c r="R636" s="230"/>
      <c r="S636" s="230"/>
      <c r="T636" s="231"/>
      <c r="AT636" s="232" t="s">
        <v>276</v>
      </c>
      <c r="AU636" s="232" t="s">
        <v>91</v>
      </c>
      <c r="AV636" s="12" t="s">
        <v>91</v>
      </c>
      <c r="AW636" s="12" t="s">
        <v>44</v>
      </c>
      <c r="AX636" s="12" t="s">
        <v>81</v>
      </c>
      <c r="AY636" s="232" t="s">
        <v>169</v>
      </c>
    </row>
    <row r="637" spans="2:51" s="13" customFormat="1" ht="13.5">
      <c r="B637" s="233"/>
      <c r="C637" s="234"/>
      <c r="D637" s="214" t="s">
        <v>276</v>
      </c>
      <c r="E637" s="235" t="s">
        <v>24</v>
      </c>
      <c r="F637" s="236" t="s">
        <v>280</v>
      </c>
      <c r="G637" s="234"/>
      <c r="H637" s="237">
        <v>26.707</v>
      </c>
      <c r="I637" s="238"/>
      <c r="J637" s="234"/>
      <c r="K637" s="234"/>
      <c r="L637" s="239"/>
      <c r="M637" s="240"/>
      <c r="N637" s="241"/>
      <c r="O637" s="241"/>
      <c r="P637" s="241"/>
      <c r="Q637" s="241"/>
      <c r="R637" s="241"/>
      <c r="S637" s="241"/>
      <c r="T637" s="242"/>
      <c r="AT637" s="243" t="s">
        <v>276</v>
      </c>
      <c r="AU637" s="243" t="s">
        <v>91</v>
      </c>
      <c r="AV637" s="13" t="s">
        <v>193</v>
      </c>
      <c r="AW637" s="13" t="s">
        <v>44</v>
      </c>
      <c r="AX637" s="13" t="s">
        <v>25</v>
      </c>
      <c r="AY637" s="243" t="s">
        <v>169</v>
      </c>
    </row>
    <row r="638" spans="2:65" s="1" customFormat="1" ht="25.5" customHeight="1">
      <c r="B638" s="42"/>
      <c r="C638" s="202" t="s">
        <v>1499</v>
      </c>
      <c r="D638" s="202" t="s">
        <v>172</v>
      </c>
      <c r="E638" s="203" t="s">
        <v>1500</v>
      </c>
      <c r="F638" s="204" t="s">
        <v>1501</v>
      </c>
      <c r="G638" s="205" t="s">
        <v>196</v>
      </c>
      <c r="H638" s="206">
        <v>26.707</v>
      </c>
      <c r="I638" s="207"/>
      <c r="J638" s="208">
        <f>ROUND(I638*H638,2)</f>
        <v>0</v>
      </c>
      <c r="K638" s="204" t="s">
        <v>183</v>
      </c>
      <c r="L638" s="62"/>
      <c r="M638" s="209" t="s">
        <v>24</v>
      </c>
      <c r="N638" s="210" t="s">
        <v>52</v>
      </c>
      <c r="O638" s="43"/>
      <c r="P638" s="211">
        <f>O638*H638</f>
        <v>0</v>
      </c>
      <c r="Q638" s="211">
        <v>0</v>
      </c>
      <c r="R638" s="211">
        <f>Q638*H638</f>
        <v>0</v>
      </c>
      <c r="S638" s="211">
        <v>0</v>
      </c>
      <c r="T638" s="212">
        <f>S638*H638</f>
        <v>0</v>
      </c>
      <c r="AR638" s="25" t="s">
        <v>354</v>
      </c>
      <c r="AT638" s="25" t="s">
        <v>172</v>
      </c>
      <c r="AU638" s="25" t="s">
        <v>91</v>
      </c>
      <c r="AY638" s="25" t="s">
        <v>169</v>
      </c>
      <c r="BE638" s="213">
        <f>IF(N638="základní",J638,0)</f>
        <v>0</v>
      </c>
      <c r="BF638" s="213">
        <f>IF(N638="snížená",J638,0)</f>
        <v>0</v>
      </c>
      <c r="BG638" s="213">
        <f>IF(N638="zákl. přenesená",J638,0)</f>
        <v>0</v>
      </c>
      <c r="BH638" s="213">
        <f>IF(N638="sníž. přenesená",J638,0)</f>
        <v>0</v>
      </c>
      <c r="BI638" s="213">
        <f>IF(N638="nulová",J638,0)</f>
        <v>0</v>
      </c>
      <c r="BJ638" s="25" t="s">
        <v>25</v>
      </c>
      <c r="BK638" s="213">
        <f>ROUND(I638*H638,2)</f>
        <v>0</v>
      </c>
      <c r="BL638" s="25" t="s">
        <v>354</v>
      </c>
      <c r="BM638" s="25" t="s">
        <v>1502</v>
      </c>
    </row>
    <row r="639" spans="2:51" s="12" customFormat="1" ht="13.5">
      <c r="B639" s="222"/>
      <c r="C639" s="223"/>
      <c r="D639" s="214" t="s">
        <v>276</v>
      </c>
      <c r="E639" s="224" t="s">
        <v>24</v>
      </c>
      <c r="F639" s="225" t="s">
        <v>585</v>
      </c>
      <c r="G639" s="223"/>
      <c r="H639" s="226">
        <v>8.594</v>
      </c>
      <c r="I639" s="227"/>
      <c r="J639" s="223"/>
      <c r="K639" s="223"/>
      <c r="L639" s="228"/>
      <c r="M639" s="229"/>
      <c r="N639" s="230"/>
      <c r="O639" s="230"/>
      <c r="P639" s="230"/>
      <c r="Q639" s="230"/>
      <c r="R639" s="230"/>
      <c r="S639" s="230"/>
      <c r="T639" s="231"/>
      <c r="AT639" s="232" t="s">
        <v>276</v>
      </c>
      <c r="AU639" s="232" t="s">
        <v>91</v>
      </c>
      <c r="AV639" s="12" t="s">
        <v>91</v>
      </c>
      <c r="AW639" s="12" t="s">
        <v>44</v>
      </c>
      <c r="AX639" s="12" t="s">
        <v>81</v>
      </c>
      <c r="AY639" s="232" t="s">
        <v>169</v>
      </c>
    </row>
    <row r="640" spans="2:51" s="12" customFormat="1" ht="13.5">
      <c r="B640" s="222"/>
      <c r="C640" s="223"/>
      <c r="D640" s="214" t="s">
        <v>276</v>
      </c>
      <c r="E640" s="224" t="s">
        <v>24</v>
      </c>
      <c r="F640" s="225" t="s">
        <v>562</v>
      </c>
      <c r="G640" s="223"/>
      <c r="H640" s="226">
        <v>18.113</v>
      </c>
      <c r="I640" s="227"/>
      <c r="J640" s="223"/>
      <c r="K640" s="223"/>
      <c r="L640" s="228"/>
      <c r="M640" s="229"/>
      <c r="N640" s="230"/>
      <c r="O640" s="230"/>
      <c r="P640" s="230"/>
      <c r="Q640" s="230"/>
      <c r="R640" s="230"/>
      <c r="S640" s="230"/>
      <c r="T640" s="231"/>
      <c r="AT640" s="232" t="s">
        <v>276</v>
      </c>
      <c r="AU640" s="232" t="s">
        <v>91</v>
      </c>
      <c r="AV640" s="12" t="s">
        <v>91</v>
      </c>
      <c r="AW640" s="12" t="s">
        <v>44</v>
      </c>
      <c r="AX640" s="12" t="s">
        <v>81</v>
      </c>
      <c r="AY640" s="232" t="s">
        <v>169</v>
      </c>
    </row>
    <row r="641" spans="2:51" s="13" customFormat="1" ht="13.5">
      <c r="B641" s="233"/>
      <c r="C641" s="234"/>
      <c r="D641" s="214" t="s">
        <v>276</v>
      </c>
      <c r="E641" s="235" t="s">
        <v>24</v>
      </c>
      <c r="F641" s="236" t="s">
        <v>280</v>
      </c>
      <c r="G641" s="234"/>
      <c r="H641" s="237">
        <v>26.707</v>
      </c>
      <c r="I641" s="238"/>
      <c r="J641" s="234"/>
      <c r="K641" s="234"/>
      <c r="L641" s="239"/>
      <c r="M641" s="240"/>
      <c r="N641" s="241"/>
      <c r="O641" s="241"/>
      <c r="P641" s="241"/>
      <c r="Q641" s="241"/>
      <c r="R641" s="241"/>
      <c r="S641" s="241"/>
      <c r="T641" s="242"/>
      <c r="AT641" s="243" t="s">
        <v>276</v>
      </c>
      <c r="AU641" s="243" t="s">
        <v>91</v>
      </c>
      <c r="AV641" s="13" t="s">
        <v>193</v>
      </c>
      <c r="AW641" s="13" t="s">
        <v>44</v>
      </c>
      <c r="AX641" s="13" t="s">
        <v>25</v>
      </c>
      <c r="AY641" s="243" t="s">
        <v>169</v>
      </c>
    </row>
    <row r="642" spans="2:65" s="1" customFormat="1" ht="25.5" customHeight="1">
      <c r="B642" s="42"/>
      <c r="C642" s="202" t="s">
        <v>1503</v>
      </c>
      <c r="D642" s="202" t="s">
        <v>172</v>
      </c>
      <c r="E642" s="203" t="s">
        <v>1504</v>
      </c>
      <c r="F642" s="204" t="s">
        <v>1505</v>
      </c>
      <c r="G642" s="205" t="s">
        <v>196</v>
      </c>
      <c r="H642" s="206">
        <v>26.707</v>
      </c>
      <c r="I642" s="207"/>
      <c r="J642" s="208">
        <f>ROUND(I642*H642,2)</f>
        <v>0</v>
      </c>
      <c r="K642" s="204" t="s">
        <v>183</v>
      </c>
      <c r="L642" s="62"/>
      <c r="M642" s="209" t="s">
        <v>24</v>
      </c>
      <c r="N642" s="210" t="s">
        <v>52</v>
      </c>
      <c r="O642" s="43"/>
      <c r="P642" s="211">
        <f>O642*H642</f>
        <v>0</v>
      </c>
      <c r="Q642" s="211">
        <v>0.00017</v>
      </c>
      <c r="R642" s="211">
        <f>Q642*H642</f>
        <v>0.00454019</v>
      </c>
      <c r="S642" s="211">
        <v>0</v>
      </c>
      <c r="T642" s="212">
        <f>S642*H642</f>
        <v>0</v>
      </c>
      <c r="AR642" s="25" t="s">
        <v>354</v>
      </c>
      <c r="AT642" s="25" t="s">
        <v>172</v>
      </c>
      <c r="AU642" s="25" t="s">
        <v>91</v>
      </c>
      <c r="AY642" s="25" t="s">
        <v>169</v>
      </c>
      <c r="BE642" s="213">
        <f>IF(N642="základní",J642,0)</f>
        <v>0</v>
      </c>
      <c r="BF642" s="213">
        <f>IF(N642="snížená",J642,0)</f>
        <v>0</v>
      </c>
      <c r="BG642" s="213">
        <f>IF(N642="zákl. přenesená",J642,0)</f>
        <v>0</v>
      </c>
      <c r="BH642" s="213">
        <f>IF(N642="sníž. přenesená",J642,0)</f>
        <v>0</v>
      </c>
      <c r="BI642" s="213">
        <f>IF(N642="nulová",J642,0)</f>
        <v>0</v>
      </c>
      <c r="BJ642" s="25" t="s">
        <v>25</v>
      </c>
      <c r="BK642" s="213">
        <f>ROUND(I642*H642,2)</f>
        <v>0</v>
      </c>
      <c r="BL642" s="25" t="s">
        <v>354</v>
      </c>
      <c r="BM642" s="25" t="s">
        <v>1506</v>
      </c>
    </row>
    <row r="643" spans="2:51" s="12" customFormat="1" ht="13.5">
      <c r="B643" s="222"/>
      <c r="C643" s="223"/>
      <c r="D643" s="214" t="s">
        <v>276</v>
      </c>
      <c r="E643" s="224" t="s">
        <v>24</v>
      </c>
      <c r="F643" s="225" t="s">
        <v>585</v>
      </c>
      <c r="G643" s="223"/>
      <c r="H643" s="226">
        <v>8.594</v>
      </c>
      <c r="I643" s="227"/>
      <c r="J643" s="223"/>
      <c r="K643" s="223"/>
      <c r="L643" s="228"/>
      <c r="M643" s="229"/>
      <c r="N643" s="230"/>
      <c r="O643" s="230"/>
      <c r="P643" s="230"/>
      <c r="Q643" s="230"/>
      <c r="R643" s="230"/>
      <c r="S643" s="230"/>
      <c r="T643" s="231"/>
      <c r="AT643" s="232" t="s">
        <v>276</v>
      </c>
      <c r="AU643" s="232" t="s">
        <v>91</v>
      </c>
      <c r="AV643" s="12" t="s">
        <v>91</v>
      </c>
      <c r="AW643" s="12" t="s">
        <v>44</v>
      </c>
      <c r="AX643" s="12" t="s">
        <v>81</v>
      </c>
      <c r="AY643" s="232" t="s">
        <v>169</v>
      </c>
    </row>
    <row r="644" spans="2:51" s="12" customFormat="1" ht="13.5">
      <c r="B644" s="222"/>
      <c r="C644" s="223"/>
      <c r="D644" s="214" t="s">
        <v>276</v>
      </c>
      <c r="E644" s="224" t="s">
        <v>24</v>
      </c>
      <c r="F644" s="225" t="s">
        <v>562</v>
      </c>
      <c r="G644" s="223"/>
      <c r="H644" s="226">
        <v>18.113</v>
      </c>
      <c r="I644" s="227"/>
      <c r="J644" s="223"/>
      <c r="K644" s="223"/>
      <c r="L644" s="228"/>
      <c r="M644" s="229"/>
      <c r="N644" s="230"/>
      <c r="O644" s="230"/>
      <c r="P644" s="230"/>
      <c r="Q644" s="230"/>
      <c r="R644" s="230"/>
      <c r="S644" s="230"/>
      <c r="T644" s="231"/>
      <c r="AT644" s="232" t="s">
        <v>276</v>
      </c>
      <c r="AU644" s="232" t="s">
        <v>91</v>
      </c>
      <c r="AV644" s="12" t="s">
        <v>91</v>
      </c>
      <c r="AW644" s="12" t="s">
        <v>44</v>
      </c>
      <c r="AX644" s="12" t="s">
        <v>81</v>
      </c>
      <c r="AY644" s="232" t="s">
        <v>169</v>
      </c>
    </row>
    <row r="645" spans="2:51" s="13" customFormat="1" ht="13.5">
      <c r="B645" s="233"/>
      <c r="C645" s="234"/>
      <c r="D645" s="214" t="s">
        <v>276</v>
      </c>
      <c r="E645" s="235" t="s">
        <v>24</v>
      </c>
      <c r="F645" s="236" t="s">
        <v>280</v>
      </c>
      <c r="G645" s="234"/>
      <c r="H645" s="237">
        <v>26.707</v>
      </c>
      <c r="I645" s="238"/>
      <c r="J645" s="234"/>
      <c r="K645" s="234"/>
      <c r="L645" s="239"/>
      <c r="M645" s="240"/>
      <c r="N645" s="241"/>
      <c r="O645" s="241"/>
      <c r="P645" s="241"/>
      <c r="Q645" s="241"/>
      <c r="R645" s="241"/>
      <c r="S645" s="241"/>
      <c r="T645" s="242"/>
      <c r="AT645" s="243" t="s">
        <v>276</v>
      </c>
      <c r="AU645" s="243" t="s">
        <v>91</v>
      </c>
      <c r="AV645" s="13" t="s">
        <v>193</v>
      </c>
      <c r="AW645" s="13" t="s">
        <v>44</v>
      </c>
      <c r="AX645" s="13" t="s">
        <v>25</v>
      </c>
      <c r="AY645" s="243" t="s">
        <v>169</v>
      </c>
    </row>
    <row r="646" spans="2:65" s="1" customFormat="1" ht="16.5" customHeight="1">
      <c r="B646" s="42"/>
      <c r="C646" s="202" t="s">
        <v>1507</v>
      </c>
      <c r="D646" s="202" t="s">
        <v>172</v>
      </c>
      <c r="E646" s="203" t="s">
        <v>1508</v>
      </c>
      <c r="F646" s="204" t="s">
        <v>1509</v>
      </c>
      <c r="G646" s="205" t="s">
        <v>196</v>
      </c>
      <c r="H646" s="206">
        <v>8.594</v>
      </c>
      <c r="I646" s="207"/>
      <c r="J646" s="208">
        <f>ROUND(I646*H646,2)</f>
        <v>0</v>
      </c>
      <c r="K646" s="204" t="s">
        <v>183</v>
      </c>
      <c r="L646" s="62"/>
      <c r="M646" s="209" t="s">
        <v>24</v>
      </c>
      <c r="N646" s="210" t="s">
        <v>52</v>
      </c>
      <c r="O646" s="43"/>
      <c r="P646" s="211">
        <f>O646*H646</f>
        <v>0</v>
      </c>
      <c r="Q646" s="211">
        <v>0.00012</v>
      </c>
      <c r="R646" s="211">
        <f>Q646*H646</f>
        <v>0.0010312799999999999</v>
      </c>
      <c r="S646" s="211">
        <v>0</v>
      </c>
      <c r="T646" s="212">
        <f>S646*H646</f>
        <v>0</v>
      </c>
      <c r="AR646" s="25" t="s">
        <v>354</v>
      </c>
      <c r="AT646" s="25" t="s">
        <v>172</v>
      </c>
      <c r="AU646" s="25" t="s">
        <v>91</v>
      </c>
      <c r="AY646" s="25" t="s">
        <v>169</v>
      </c>
      <c r="BE646" s="213">
        <f>IF(N646="základní",J646,0)</f>
        <v>0</v>
      </c>
      <c r="BF646" s="213">
        <f>IF(N646="snížená",J646,0)</f>
        <v>0</v>
      </c>
      <c r="BG646" s="213">
        <f>IF(N646="zákl. přenesená",J646,0)</f>
        <v>0</v>
      </c>
      <c r="BH646" s="213">
        <f>IF(N646="sníž. přenesená",J646,0)</f>
        <v>0</v>
      </c>
      <c r="BI646" s="213">
        <f>IF(N646="nulová",J646,0)</f>
        <v>0</v>
      </c>
      <c r="BJ646" s="25" t="s">
        <v>25</v>
      </c>
      <c r="BK646" s="213">
        <f>ROUND(I646*H646,2)</f>
        <v>0</v>
      </c>
      <c r="BL646" s="25" t="s">
        <v>354</v>
      </c>
      <c r="BM646" s="25" t="s">
        <v>1510</v>
      </c>
    </row>
    <row r="647" spans="2:51" s="12" customFormat="1" ht="13.5">
      <c r="B647" s="222"/>
      <c r="C647" s="223"/>
      <c r="D647" s="214" t="s">
        <v>276</v>
      </c>
      <c r="E647" s="224" t="s">
        <v>24</v>
      </c>
      <c r="F647" s="225" t="s">
        <v>585</v>
      </c>
      <c r="G647" s="223"/>
      <c r="H647" s="226">
        <v>8.594</v>
      </c>
      <c r="I647" s="227"/>
      <c r="J647" s="223"/>
      <c r="K647" s="223"/>
      <c r="L647" s="228"/>
      <c r="M647" s="229"/>
      <c r="N647" s="230"/>
      <c r="O647" s="230"/>
      <c r="P647" s="230"/>
      <c r="Q647" s="230"/>
      <c r="R647" s="230"/>
      <c r="S647" s="230"/>
      <c r="T647" s="231"/>
      <c r="AT647" s="232" t="s">
        <v>276</v>
      </c>
      <c r="AU647" s="232" t="s">
        <v>91</v>
      </c>
      <c r="AV647" s="12" t="s">
        <v>91</v>
      </c>
      <c r="AW647" s="12" t="s">
        <v>44</v>
      </c>
      <c r="AX647" s="12" t="s">
        <v>25</v>
      </c>
      <c r="AY647" s="232" t="s">
        <v>169</v>
      </c>
    </row>
    <row r="648" spans="2:65" s="1" customFormat="1" ht="25.5" customHeight="1">
      <c r="B648" s="42"/>
      <c r="C648" s="202" t="s">
        <v>1511</v>
      </c>
      <c r="D648" s="202" t="s">
        <v>172</v>
      </c>
      <c r="E648" s="203" t="s">
        <v>1512</v>
      </c>
      <c r="F648" s="204" t="s">
        <v>1513</v>
      </c>
      <c r="G648" s="205" t="s">
        <v>196</v>
      </c>
      <c r="H648" s="206">
        <v>8.594</v>
      </c>
      <c r="I648" s="207"/>
      <c r="J648" s="208">
        <f>ROUND(I648*H648,2)</f>
        <v>0</v>
      </c>
      <c r="K648" s="204" t="s">
        <v>183</v>
      </c>
      <c r="L648" s="62"/>
      <c r="M648" s="209" t="s">
        <v>24</v>
      </c>
      <c r="N648" s="210" t="s">
        <v>52</v>
      </c>
      <c r="O648" s="43"/>
      <c r="P648" s="211">
        <f>O648*H648</f>
        <v>0</v>
      </c>
      <c r="Q648" s="211">
        <v>0.00012</v>
      </c>
      <c r="R648" s="211">
        <f>Q648*H648</f>
        <v>0.0010312799999999999</v>
      </c>
      <c r="S648" s="211">
        <v>0</v>
      </c>
      <c r="T648" s="212">
        <f>S648*H648</f>
        <v>0</v>
      </c>
      <c r="AR648" s="25" t="s">
        <v>354</v>
      </c>
      <c r="AT648" s="25" t="s">
        <v>172</v>
      </c>
      <c r="AU648" s="25" t="s">
        <v>91</v>
      </c>
      <c r="AY648" s="25" t="s">
        <v>169</v>
      </c>
      <c r="BE648" s="213">
        <f>IF(N648="základní",J648,0)</f>
        <v>0</v>
      </c>
      <c r="BF648" s="213">
        <f>IF(N648="snížená",J648,0)</f>
        <v>0</v>
      </c>
      <c r="BG648" s="213">
        <f>IF(N648="zákl. přenesená",J648,0)</f>
        <v>0</v>
      </c>
      <c r="BH648" s="213">
        <f>IF(N648="sníž. přenesená",J648,0)</f>
        <v>0</v>
      </c>
      <c r="BI648" s="213">
        <f>IF(N648="nulová",J648,0)</f>
        <v>0</v>
      </c>
      <c r="BJ648" s="25" t="s">
        <v>25</v>
      </c>
      <c r="BK648" s="213">
        <f>ROUND(I648*H648,2)</f>
        <v>0</v>
      </c>
      <c r="BL648" s="25" t="s">
        <v>354</v>
      </c>
      <c r="BM648" s="25" t="s">
        <v>1514</v>
      </c>
    </row>
    <row r="649" spans="2:51" s="12" customFormat="1" ht="13.5">
      <c r="B649" s="222"/>
      <c r="C649" s="223"/>
      <c r="D649" s="214" t="s">
        <v>276</v>
      </c>
      <c r="E649" s="224" t="s">
        <v>24</v>
      </c>
      <c r="F649" s="225" t="s">
        <v>585</v>
      </c>
      <c r="G649" s="223"/>
      <c r="H649" s="226">
        <v>8.594</v>
      </c>
      <c r="I649" s="227"/>
      <c r="J649" s="223"/>
      <c r="K649" s="223"/>
      <c r="L649" s="228"/>
      <c r="M649" s="229"/>
      <c r="N649" s="230"/>
      <c r="O649" s="230"/>
      <c r="P649" s="230"/>
      <c r="Q649" s="230"/>
      <c r="R649" s="230"/>
      <c r="S649" s="230"/>
      <c r="T649" s="231"/>
      <c r="AT649" s="232" t="s">
        <v>276</v>
      </c>
      <c r="AU649" s="232" t="s">
        <v>91</v>
      </c>
      <c r="AV649" s="12" t="s">
        <v>91</v>
      </c>
      <c r="AW649" s="12" t="s">
        <v>44</v>
      </c>
      <c r="AX649" s="12" t="s">
        <v>25</v>
      </c>
      <c r="AY649" s="232" t="s">
        <v>169</v>
      </c>
    </row>
    <row r="650" spans="2:63" s="11" customFormat="1" ht="29.85" customHeight="1">
      <c r="B650" s="186"/>
      <c r="C650" s="187"/>
      <c r="D650" s="188" t="s">
        <v>80</v>
      </c>
      <c r="E650" s="200" t="s">
        <v>1515</v>
      </c>
      <c r="F650" s="200" t="s">
        <v>1516</v>
      </c>
      <c r="G650" s="187"/>
      <c r="H650" s="187"/>
      <c r="I650" s="190"/>
      <c r="J650" s="201">
        <f>BK650</f>
        <v>0</v>
      </c>
      <c r="K650" s="187"/>
      <c r="L650" s="192"/>
      <c r="M650" s="193"/>
      <c r="N650" s="194"/>
      <c r="O650" s="194"/>
      <c r="P650" s="195">
        <f>SUM(P651:P679)</f>
        <v>0</v>
      </c>
      <c r="Q650" s="194"/>
      <c r="R650" s="195">
        <f>SUM(R651:R679)</f>
        <v>1.15432604</v>
      </c>
      <c r="S650" s="194"/>
      <c r="T650" s="196">
        <f>SUM(T651:T679)</f>
        <v>0</v>
      </c>
      <c r="AR650" s="197" t="s">
        <v>91</v>
      </c>
      <c r="AT650" s="198" t="s">
        <v>80</v>
      </c>
      <c r="AU650" s="198" t="s">
        <v>25</v>
      </c>
      <c r="AY650" s="197" t="s">
        <v>169</v>
      </c>
      <c r="BK650" s="199">
        <f>SUM(BK651:BK679)</f>
        <v>0</v>
      </c>
    </row>
    <row r="651" spans="2:65" s="1" customFormat="1" ht="16.5" customHeight="1">
      <c r="B651" s="42"/>
      <c r="C651" s="202" t="s">
        <v>1517</v>
      </c>
      <c r="D651" s="202" t="s">
        <v>172</v>
      </c>
      <c r="E651" s="203" t="s">
        <v>1518</v>
      </c>
      <c r="F651" s="204" t="s">
        <v>1519</v>
      </c>
      <c r="G651" s="205" t="s">
        <v>196</v>
      </c>
      <c r="H651" s="206">
        <v>945.765</v>
      </c>
      <c r="I651" s="207"/>
      <c r="J651" s="208">
        <f>ROUND(I651*H651,2)</f>
        <v>0</v>
      </c>
      <c r="K651" s="204" t="s">
        <v>183</v>
      </c>
      <c r="L651" s="62"/>
      <c r="M651" s="209" t="s">
        <v>24</v>
      </c>
      <c r="N651" s="210" t="s">
        <v>52</v>
      </c>
      <c r="O651" s="43"/>
      <c r="P651" s="211">
        <f>O651*H651</f>
        <v>0</v>
      </c>
      <c r="Q651" s="211">
        <v>0</v>
      </c>
      <c r="R651" s="211">
        <f>Q651*H651</f>
        <v>0</v>
      </c>
      <c r="S651" s="211">
        <v>0</v>
      </c>
      <c r="T651" s="212">
        <f>S651*H651</f>
        <v>0</v>
      </c>
      <c r="AR651" s="25" t="s">
        <v>354</v>
      </c>
      <c r="AT651" s="25" t="s">
        <v>172</v>
      </c>
      <c r="AU651" s="25" t="s">
        <v>91</v>
      </c>
      <c r="AY651" s="25" t="s">
        <v>169</v>
      </c>
      <c r="BE651" s="213">
        <f>IF(N651="základní",J651,0)</f>
        <v>0</v>
      </c>
      <c r="BF651" s="213">
        <f>IF(N651="snížená",J651,0)</f>
        <v>0</v>
      </c>
      <c r="BG651" s="213">
        <f>IF(N651="zákl. přenesená",J651,0)</f>
        <v>0</v>
      </c>
      <c r="BH651" s="213">
        <f>IF(N651="sníž. přenesená",J651,0)</f>
        <v>0</v>
      </c>
      <c r="BI651" s="213">
        <f>IF(N651="nulová",J651,0)</f>
        <v>0</v>
      </c>
      <c r="BJ651" s="25" t="s">
        <v>25</v>
      </c>
      <c r="BK651" s="213">
        <f>ROUND(I651*H651,2)</f>
        <v>0</v>
      </c>
      <c r="BL651" s="25" t="s">
        <v>354</v>
      </c>
      <c r="BM651" s="25" t="s">
        <v>1520</v>
      </c>
    </row>
    <row r="652" spans="2:51" s="12" customFormat="1" ht="13.5">
      <c r="B652" s="222"/>
      <c r="C652" s="223"/>
      <c r="D652" s="214" t="s">
        <v>276</v>
      </c>
      <c r="E652" s="224" t="s">
        <v>24</v>
      </c>
      <c r="F652" s="225" t="s">
        <v>574</v>
      </c>
      <c r="G652" s="223"/>
      <c r="H652" s="226">
        <v>187.5</v>
      </c>
      <c r="I652" s="227"/>
      <c r="J652" s="223"/>
      <c r="K652" s="223"/>
      <c r="L652" s="228"/>
      <c r="M652" s="229"/>
      <c r="N652" s="230"/>
      <c r="O652" s="230"/>
      <c r="P652" s="230"/>
      <c r="Q652" s="230"/>
      <c r="R652" s="230"/>
      <c r="S652" s="230"/>
      <c r="T652" s="231"/>
      <c r="AT652" s="232" t="s">
        <v>276</v>
      </c>
      <c r="AU652" s="232" t="s">
        <v>91</v>
      </c>
      <c r="AV652" s="12" t="s">
        <v>91</v>
      </c>
      <c r="AW652" s="12" t="s">
        <v>44</v>
      </c>
      <c r="AX652" s="12" t="s">
        <v>81</v>
      </c>
      <c r="AY652" s="232" t="s">
        <v>169</v>
      </c>
    </row>
    <row r="653" spans="2:51" s="12" customFormat="1" ht="13.5">
      <c r="B653" s="222"/>
      <c r="C653" s="223"/>
      <c r="D653" s="214" t="s">
        <v>276</v>
      </c>
      <c r="E653" s="224" t="s">
        <v>24</v>
      </c>
      <c r="F653" s="225" t="s">
        <v>576</v>
      </c>
      <c r="G653" s="223"/>
      <c r="H653" s="226">
        <v>121</v>
      </c>
      <c r="I653" s="227"/>
      <c r="J653" s="223"/>
      <c r="K653" s="223"/>
      <c r="L653" s="228"/>
      <c r="M653" s="229"/>
      <c r="N653" s="230"/>
      <c r="O653" s="230"/>
      <c r="P653" s="230"/>
      <c r="Q653" s="230"/>
      <c r="R653" s="230"/>
      <c r="S653" s="230"/>
      <c r="T653" s="231"/>
      <c r="AT653" s="232" t="s">
        <v>276</v>
      </c>
      <c r="AU653" s="232" t="s">
        <v>91</v>
      </c>
      <c r="AV653" s="12" t="s">
        <v>91</v>
      </c>
      <c r="AW653" s="12" t="s">
        <v>44</v>
      </c>
      <c r="AX653" s="12" t="s">
        <v>81</v>
      </c>
      <c r="AY653" s="232" t="s">
        <v>169</v>
      </c>
    </row>
    <row r="654" spans="2:51" s="12" customFormat="1" ht="13.5">
      <c r="B654" s="222"/>
      <c r="C654" s="223"/>
      <c r="D654" s="214" t="s">
        <v>276</v>
      </c>
      <c r="E654" s="224" t="s">
        <v>24</v>
      </c>
      <c r="F654" s="225" t="s">
        <v>582</v>
      </c>
      <c r="G654" s="223"/>
      <c r="H654" s="226">
        <v>33.367</v>
      </c>
      <c r="I654" s="227"/>
      <c r="J654" s="223"/>
      <c r="K654" s="223"/>
      <c r="L654" s="228"/>
      <c r="M654" s="229"/>
      <c r="N654" s="230"/>
      <c r="O654" s="230"/>
      <c r="P654" s="230"/>
      <c r="Q654" s="230"/>
      <c r="R654" s="230"/>
      <c r="S654" s="230"/>
      <c r="T654" s="231"/>
      <c r="AT654" s="232" t="s">
        <v>276</v>
      </c>
      <c r="AU654" s="232" t="s">
        <v>91</v>
      </c>
      <c r="AV654" s="12" t="s">
        <v>91</v>
      </c>
      <c r="AW654" s="12" t="s">
        <v>44</v>
      </c>
      <c r="AX654" s="12" t="s">
        <v>81</v>
      </c>
      <c r="AY654" s="232" t="s">
        <v>169</v>
      </c>
    </row>
    <row r="655" spans="2:51" s="12" customFormat="1" ht="13.5">
      <c r="B655" s="222"/>
      <c r="C655" s="223"/>
      <c r="D655" s="214" t="s">
        <v>276</v>
      </c>
      <c r="E655" s="224" t="s">
        <v>24</v>
      </c>
      <c r="F655" s="225" t="s">
        <v>570</v>
      </c>
      <c r="G655" s="223"/>
      <c r="H655" s="226">
        <v>215.486</v>
      </c>
      <c r="I655" s="227"/>
      <c r="J655" s="223"/>
      <c r="K655" s="223"/>
      <c r="L655" s="228"/>
      <c r="M655" s="229"/>
      <c r="N655" s="230"/>
      <c r="O655" s="230"/>
      <c r="P655" s="230"/>
      <c r="Q655" s="230"/>
      <c r="R655" s="230"/>
      <c r="S655" s="230"/>
      <c r="T655" s="231"/>
      <c r="AT655" s="232" t="s">
        <v>276</v>
      </c>
      <c r="AU655" s="232" t="s">
        <v>91</v>
      </c>
      <c r="AV655" s="12" t="s">
        <v>91</v>
      </c>
      <c r="AW655" s="12" t="s">
        <v>44</v>
      </c>
      <c r="AX655" s="12" t="s">
        <v>81</v>
      </c>
      <c r="AY655" s="232" t="s">
        <v>169</v>
      </c>
    </row>
    <row r="656" spans="2:51" s="12" customFormat="1" ht="13.5">
      <c r="B656" s="222"/>
      <c r="C656" s="223"/>
      <c r="D656" s="214" t="s">
        <v>276</v>
      </c>
      <c r="E656" s="224" t="s">
        <v>24</v>
      </c>
      <c r="F656" s="225" t="s">
        <v>568</v>
      </c>
      <c r="G656" s="223"/>
      <c r="H656" s="226">
        <v>185.643</v>
      </c>
      <c r="I656" s="227"/>
      <c r="J656" s="223"/>
      <c r="K656" s="223"/>
      <c r="L656" s="228"/>
      <c r="M656" s="229"/>
      <c r="N656" s="230"/>
      <c r="O656" s="230"/>
      <c r="P656" s="230"/>
      <c r="Q656" s="230"/>
      <c r="R656" s="230"/>
      <c r="S656" s="230"/>
      <c r="T656" s="231"/>
      <c r="AT656" s="232" t="s">
        <v>276</v>
      </c>
      <c r="AU656" s="232" t="s">
        <v>91</v>
      </c>
      <c r="AV656" s="12" t="s">
        <v>91</v>
      </c>
      <c r="AW656" s="12" t="s">
        <v>44</v>
      </c>
      <c r="AX656" s="12" t="s">
        <v>81</v>
      </c>
      <c r="AY656" s="232" t="s">
        <v>169</v>
      </c>
    </row>
    <row r="657" spans="2:51" s="12" customFormat="1" ht="13.5">
      <c r="B657" s="222"/>
      <c r="C657" s="223"/>
      <c r="D657" s="214" t="s">
        <v>276</v>
      </c>
      <c r="E657" s="224" t="s">
        <v>24</v>
      </c>
      <c r="F657" s="225" t="s">
        <v>566</v>
      </c>
      <c r="G657" s="223"/>
      <c r="H657" s="226">
        <v>104.489</v>
      </c>
      <c r="I657" s="227"/>
      <c r="J657" s="223"/>
      <c r="K657" s="223"/>
      <c r="L657" s="228"/>
      <c r="M657" s="229"/>
      <c r="N657" s="230"/>
      <c r="O657" s="230"/>
      <c r="P657" s="230"/>
      <c r="Q657" s="230"/>
      <c r="R657" s="230"/>
      <c r="S657" s="230"/>
      <c r="T657" s="231"/>
      <c r="AT657" s="232" t="s">
        <v>276</v>
      </c>
      <c r="AU657" s="232" t="s">
        <v>91</v>
      </c>
      <c r="AV657" s="12" t="s">
        <v>91</v>
      </c>
      <c r="AW657" s="12" t="s">
        <v>44</v>
      </c>
      <c r="AX657" s="12" t="s">
        <v>81</v>
      </c>
      <c r="AY657" s="232" t="s">
        <v>169</v>
      </c>
    </row>
    <row r="658" spans="2:51" s="12" customFormat="1" ht="13.5">
      <c r="B658" s="222"/>
      <c r="C658" s="223"/>
      <c r="D658" s="214" t="s">
        <v>276</v>
      </c>
      <c r="E658" s="224" t="s">
        <v>24</v>
      </c>
      <c r="F658" s="225" t="s">
        <v>572</v>
      </c>
      <c r="G658" s="223"/>
      <c r="H658" s="226">
        <v>87.32</v>
      </c>
      <c r="I658" s="227"/>
      <c r="J658" s="223"/>
      <c r="K658" s="223"/>
      <c r="L658" s="228"/>
      <c r="M658" s="229"/>
      <c r="N658" s="230"/>
      <c r="O658" s="230"/>
      <c r="P658" s="230"/>
      <c r="Q658" s="230"/>
      <c r="R658" s="230"/>
      <c r="S658" s="230"/>
      <c r="T658" s="231"/>
      <c r="AT658" s="232" t="s">
        <v>276</v>
      </c>
      <c r="AU658" s="232" t="s">
        <v>91</v>
      </c>
      <c r="AV658" s="12" t="s">
        <v>91</v>
      </c>
      <c r="AW658" s="12" t="s">
        <v>44</v>
      </c>
      <c r="AX658" s="12" t="s">
        <v>81</v>
      </c>
      <c r="AY658" s="232" t="s">
        <v>169</v>
      </c>
    </row>
    <row r="659" spans="2:51" s="12" customFormat="1" ht="13.5">
      <c r="B659" s="222"/>
      <c r="C659" s="223"/>
      <c r="D659" s="214" t="s">
        <v>276</v>
      </c>
      <c r="E659" s="224" t="s">
        <v>24</v>
      </c>
      <c r="F659" s="225" t="s">
        <v>579</v>
      </c>
      <c r="G659" s="223"/>
      <c r="H659" s="226">
        <v>5.2</v>
      </c>
      <c r="I659" s="227"/>
      <c r="J659" s="223"/>
      <c r="K659" s="223"/>
      <c r="L659" s="228"/>
      <c r="M659" s="229"/>
      <c r="N659" s="230"/>
      <c r="O659" s="230"/>
      <c r="P659" s="230"/>
      <c r="Q659" s="230"/>
      <c r="R659" s="230"/>
      <c r="S659" s="230"/>
      <c r="T659" s="231"/>
      <c r="AT659" s="232" t="s">
        <v>276</v>
      </c>
      <c r="AU659" s="232" t="s">
        <v>91</v>
      </c>
      <c r="AV659" s="12" t="s">
        <v>91</v>
      </c>
      <c r="AW659" s="12" t="s">
        <v>44</v>
      </c>
      <c r="AX659" s="12" t="s">
        <v>81</v>
      </c>
      <c r="AY659" s="232" t="s">
        <v>169</v>
      </c>
    </row>
    <row r="660" spans="2:51" s="12" customFormat="1" ht="13.5">
      <c r="B660" s="222"/>
      <c r="C660" s="223"/>
      <c r="D660" s="214" t="s">
        <v>276</v>
      </c>
      <c r="E660" s="224" t="s">
        <v>24</v>
      </c>
      <c r="F660" s="225" t="s">
        <v>1521</v>
      </c>
      <c r="G660" s="223"/>
      <c r="H660" s="226">
        <v>5.76</v>
      </c>
      <c r="I660" s="227"/>
      <c r="J660" s="223"/>
      <c r="K660" s="223"/>
      <c r="L660" s="228"/>
      <c r="M660" s="229"/>
      <c r="N660" s="230"/>
      <c r="O660" s="230"/>
      <c r="P660" s="230"/>
      <c r="Q660" s="230"/>
      <c r="R660" s="230"/>
      <c r="S660" s="230"/>
      <c r="T660" s="231"/>
      <c r="AT660" s="232" t="s">
        <v>276</v>
      </c>
      <c r="AU660" s="232" t="s">
        <v>91</v>
      </c>
      <c r="AV660" s="12" t="s">
        <v>91</v>
      </c>
      <c r="AW660" s="12" t="s">
        <v>44</v>
      </c>
      <c r="AX660" s="12" t="s">
        <v>81</v>
      </c>
      <c r="AY660" s="232" t="s">
        <v>169</v>
      </c>
    </row>
    <row r="661" spans="2:51" s="13" customFormat="1" ht="13.5">
      <c r="B661" s="233"/>
      <c r="C661" s="234"/>
      <c r="D661" s="214" t="s">
        <v>276</v>
      </c>
      <c r="E661" s="235" t="s">
        <v>564</v>
      </c>
      <c r="F661" s="236" t="s">
        <v>280</v>
      </c>
      <c r="G661" s="234"/>
      <c r="H661" s="237">
        <v>945.765</v>
      </c>
      <c r="I661" s="238"/>
      <c r="J661" s="234"/>
      <c r="K661" s="234"/>
      <c r="L661" s="239"/>
      <c r="M661" s="240"/>
      <c r="N661" s="241"/>
      <c r="O661" s="241"/>
      <c r="P661" s="241"/>
      <c r="Q661" s="241"/>
      <c r="R661" s="241"/>
      <c r="S661" s="241"/>
      <c r="T661" s="242"/>
      <c r="AT661" s="243" t="s">
        <v>276</v>
      </c>
      <c r="AU661" s="243" t="s">
        <v>91</v>
      </c>
      <c r="AV661" s="13" t="s">
        <v>193</v>
      </c>
      <c r="AW661" s="13" t="s">
        <v>44</v>
      </c>
      <c r="AX661" s="13" t="s">
        <v>25</v>
      </c>
      <c r="AY661" s="243" t="s">
        <v>169</v>
      </c>
    </row>
    <row r="662" spans="2:65" s="1" customFormat="1" ht="25.5" customHeight="1">
      <c r="B662" s="42"/>
      <c r="C662" s="202" t="s">
        <v>1522</v>
      </c>
      <c r="D662" s="202" t="s">
        <v>172</v>
      </c>
      <c r="E662" s="203" t="s">
        <v>1523</v>
      </c>
      <c r="F662" s="204" t="s">
        <v>1524</v>
      </c>
      <c r="G662" s="205" t="s">
        <v>419</v>
      </c>
      <c r="H662" s="206">
        <v>10</v>
      </c>
      <c r="I662" s="207"/>
      <c r="J662" s="208">
        <f>ROUND(I662*H662,2)</f>
        <v>0</v>
      </c>
      <c r="K662" s="204" t="s">
        <v>183</v>
      </c>
      <c r="L662" s="62"/>
      <c r="M662" s="209" t="s">
        <v>24</v>
      </c>
      <c r="N662" s="210" t="s">
        <v>52</v>
      </c>
      <c r="O662" s="43"/>
      <c r="P662" s="211">
        <f>O662*H662</f>
        <v>0</v>
      </c>
      <c r="Q662" s="211">
        <v>0.00048</v>
      </c>
      <c r="R662" s="211">
        <f>Q662*H662</f>
        <v>0.0048000000000000004</v>
      </c>
      <c r="S662" s="211">
        <v>0</v>
      </c>
      <c r="T662" s="212">
        <f>S662*H662</f>
        <v>0</v>
      </c>
      <c r="AR662" s="25" t="s">
        <v>354</v>
      </c>
      <c r="AT662" s="25" t="s">
        <v>172</v>
      </c>
      <c r="AU662" s="25" t="s">
        <v>91</v>
      </c>
      <c r="AY662" s="25" t="s">
        <v>169</v>
      </c>
      <c r="BE662" s="213">
        <f>IF(N662="základní",J662,0)</f>
        <v>0</v>
      </c>
      <c r="BF662" s="213">
        <f>IF(N662="snížená",J662,0)</f>
        <v>0</v>
      </c>
      <c r="BG662" s="213">
        <f>IF(N662="zákl. přenesená",J662,0)</f>
        <v>0</v>
      </c>
      <c r="BH662" s="213">
        <f>IF(N662="sníž. přenesená",J662,0)</f>
        <v>0</v>
      </c>
      <c r="BI662" s="213">
        <f>IF(N662="nulová",J662,0)</f>
        <v>0</v>
      </c>
      <c r="BJ662" s="25" t="s">
        <v>25</v>
      </c>
      <c r="BK662" s="213">
        <f>ROUND(I662*H662,2)</f>
        <v>0</v>
      </c>
      <c r="BL662" s="25" t="s">
        <v>354</v>
      </c>
      <c r="BM662" s="25" t="s">
        <v>1525</v>
      </c>
    </row>
    <row r="663" spans="2:51" s="12" customFormat="1" ht="13.5">
      <c r="B663" s="222"/>
      <c r="C663" s="223"/>
      <c r="D663" s="214" t="s">
        <v>276</v>
      </c>
      <c r="E663" s="224" t="s">
        <v>24</v>
      </c>
      <c r="F663" s="225" t="s">
        <v>410</v>
      </c>
      <c r="G663" s="223"/>
      <c r="H663" s="226">
        <v>10</v>
      </c>
      <c r="I663" s="227"/>
      <c r="J663" s="223"/>
      <c r="K663" s="223"/>
      <c r="L663" s="228"/>
      <c r="M663" s="229"/>
      <c r="N663" s="230"/>
      <c r="O663" s="230"/>
      <c r="P663" s="230"/>
      <c r="Q663" s="230"/>
      <c r="R663" s="230"/>
      <c r="S663" s="230"/>
      <c r="T663" s="231"/>
      <c r="AT663" s="232" t="s">
        <v>276</v>
      </c>
      <c r="AU663" s="232" t="s">
        <v>91</v>
      </c>
      <c r="AV663" s="12" t="s">
        <v>91</v>
      </c>
      <c r="AW663" s="12" t="s">
        <v>44</v>
      </c>
      <c r="AX663" s="12" t="s">
        <v>25</v>
      </c>
      <c r="AY663" s="232" t="s">
        <v>169</v>
      </c>
    </row>
    <row r="664" spans="2:65" s="1" customFormat="1" ht="25.5" customHeight="1">
      <c r="B664" s="42"/>
      <c r="C664" s="202" t="s">
        <v>1526</v>
      </c>
      <c r="D664" s="202" t="s">
        <v>172</v>
      </c>
      <c r="E664" s="203" t="s">
        <v>1527</v>
      </c>
      <c r="F664" s="204" t="s">
        <v>1528</v>
      </c>
      <c r="G664" s="205" t="s">
        <v>419</v>
      </c>
      <c r="H664" s="206">
        <v>10</v>
      </c>
      <c r="I664" s="207"/>
      <c r="J664" s="208">
        <f>ROUND(I664*H664,2)</f>
        <v>0</v>
      </c>
      <c r="K664" s="204" t="s">
        <v>183</v>
      </c>
      <c r="L664" s="62"/>
      <c r="M664" s="209" t="s">
        <v>24</v>
      </c>
      <c r="N664" s="210" t="s">
        <v>52</v>
      </c>
      <c r="O664" s="43"/>
      <c r="P664" s="211">
        <f>O664*H664</f>
        <v>0</v>
      </c>
      <c r="Q664" s="211">
        <v>0.0012</v>
      </c>
      <c r="R664" s="211">
        <f>Q664*H664</f>
        <v>0.011999999999999999</v>
      </c>
      <c r="S664" s="211">
        <v>0</v>
      </c>
      <c r="T664" s="212">
        <f>S664*H664</f>
        <v>0</v>
      </c>
      <c r="AR664" s="25" t="s">
        <v>354</v>
      </c>
      <c r="AT664" s="25" t="s">
        <v>172</v>
      </c>
      <c r="AU664" s="25" t="s">
        <v>91</v>
      </c>
      <c r="AY664" s="25" t="s">
        <v>169</v>
      </c>
      <c r="BE664" s="213">
        <f>IF(N664="základní",J664,0)</f>
        <v>0</v>
      </c>
      <c r="BF664" s="213">
        <f>IF(N664="snížená",J664,0)</f>
        <v>0</v>
      </c>
      <c r="BG664" s="213">
        <f>IF(N664="zákl. přenesená",J664,0)</f>
        <v>0</v>
      </c>
      <c r="BH664" s="213">
        <f>IF(N664="sníž. přenesená",J664,0)</f>
        <v>0</v>
      </c>
      <c r="BI664" s="213">
        <f>IF(N664="nulová",J664,0)</f>
        <v>0</v>
      </c>
      <c r="BJ664" s="25" t="s">
        <v>25</v>
      </c>
      <c r="BK664" s="213">
        <f>ROUND(I664*H664,2)</f>
        <v>0</v>
      </c>
      <c r="BL664" s="25" t="s">
        <v>354</v>
      </c>
      <c r="BM664" s="25" t="s">
        <v>1529</v>
      </c>
    </row>
    <row r="665" spans="2:51" s="12" customFormat="1" ht="13.5">
      <c r="B665" s="222"/>
      <c r="C665" s="223"/>
      <c r="D665" s="214" t="s">
        <v>276</v>
      </c>
      <c r="E665" s="224" t="s">
        <v>24</v>
      </c>
      <c r="F665" s="225" t="s">
        <v>410</v>
      </c>
      <c r="G665" s="223"/>
      <c r="H665" s="226">
        <v>10</v>
      </c>
      <c r="I665" s="227"/>
      <c r="J665" s="223"/>
      <c r="K665" s="223"/>
      <c r="L665" s="228"/>
      <c r="M665" s="229"/>
      <c r="N665" s="230"/>
      <c r="O665" s="230"/>
      <c r="P665" s="230"/>
      <c r="Q665" s="230"/>
      <c r="R665" s="230"/>
      <c r="S665" s="230"/>
      <c r="T665" s="231"/>
      <c r="AT665" s="232" t="s">
        <v>276</v>
      </c>
      <c r="AU665" s="232" t="s">
        <v>91</v>
      </c>
      <c r="AV665" s="12" t="s">
        <v>91</v>
      </c>
      <c r="AW665" s="12" t="s">
        <v>44</v>
      </c>
      <c r="AX665" s="12" t="s">
        <v>25</v>
      </c>
      <c r="AY665" s="232" t="s">
        <v>169</v>
      </c>
    </row>
    <row r="666" spans="2:65" s="1" customFormat="1" ht="25.5" customHeight="1">
      <c r="B666" s="42"/>
      <c r="C666" s="202" t="s">
        <v>1530</v>
      </c>
      <c r="D666" s="202" t="s">
        <v>172</v>
      </c>
      <c r="E666" s="203" t="s">
        <v>1531</v>
      </c>
      <c r="F666" s="204" t="s">
        <v>1532</v>
      </c>
      <c r="G666" s="205" t="s">
        <v>419</v>
      </c>
      <c r="H666" s="206">
        <v>5</v>
      </c>
      <c r="I666" s="207"/>
      <c r="J666" s="208">
        <f>ROUND(I666*H666,2)</f>
        <v>0</v>
      </c>
      <c r="K666" s="204" t="s">
        <v>183</v>
      </c>
      <c r="L666" s="62"/>
      <c r="M666" s="209" t="s">
        <v>24</v>
      </c>
      <c r="N666" s="210" t="s">
        <v>52</v>
      </c>
      <c r="O666" s="43"/>
      <c r="P666" s="211">
        <f>O666*H666</f>
        <v>0</v>
      </c>
      <c r="Q666" s="211">
        <v>0.0024</v>
      </c>
      <c r="R666" s="211">
        <f>Q666*H666</f>
        <v>0.011999999999999999</v>
      </c>
      <c r="S666" s="211">
        <v>0</v>
      </c>
      <c r="T666" s="212">
        <f>S666*H666</f>
        <v>0</v>
      </c>
      <c r="AR666" s="25" t="s">
        <v>354</v>
      </c>
      <c r="AT666" s="25" t="s">
        <v>172</v>
      </c>
      <c r="AU666" s="25" t="s">
        <v>91</v>
      </c>
      <c r="AY666" s="25" t="s">
        <v>169</v>
      </c>
      <c r="BE666" s="213">
        <f>IF(N666="základní",J666,0)</f>
        <v>0</v>
      </c>
      <c r="BF666" s="213">
        <f>IF(N666="snížená",J666,0)</f>
        <v>0</v>
      </c>
      <c r="BG666" s="213">
        <f>IF(N666="zákl. přenesená",J666,0)</f>
        <v>0</v>
      </c>
      <c r="BH666" s="213">
        <f>IF(N666="sníž. přenesená",J666,0)</f>
        <v>0</v>
      </c>
      <c r="BI666" s="213">
        <f>IF(N666="nulová",J666,0)</f>
        <v>0</v>
      </c>
      <c r="BJ666" s="25" t="s">
        <v>25</v>
      </c>
      <c r="BK666" s="213">
        <f>ROUND(I666*H666,2)</f>
        <v>0</v>
      </c>
      <c r="BL666" s="25" t="s">
        <v>354</v>
      </c>
      <c r="BM666" s="25" t="s">
        <v>1533</v>
      </c>
    </row>
    <row r="667" spans="2:51" s="12" customFormat="1" ht="13.5">
      <c r="B667" s="222"/>
      <c r="C667" s="223"/>
      <c r="D667" s="214" t="s">
        <v>276</v>
      </c>
      <c r="E667" s="224" t="s">
        <v>24</v>
      </c>
      <c r="F667" s="225" t="s">
        <v>415</v>
      </c>
      <c r="G667" s="223"/>
      <c r="H667" s="226">
        <v>5</v>
      </c>
      <c r="I667" s="227"/>
      <c r="J667" s="223"/>
      <c r="K667" s="223"/>
      <c r="L667" s="228"/>
      <c r="M667" s="229"/>
      <c r="N667" s="230"/>
      <c r="O667" s="230"/>
      <c r="P667" s="230"/>
      <c r="Q667" s="230"/>
      <c r="R667" s="230"/>
      <c r="S667" s="230"/>
      <c r="T667" s="231"/>
      <c r="AT667" s="232" t="s">
        <v>276</v>
      </c>
      <c r="AU667" s="232" t="s">
        <v>91</v>
      </c>
      <c r="AV667" s="12" t="s">
        <v>91</v>
      </c>
      <c r="AW667" s="12" t="s">
        <v>44</v>
      </c>
      <c r="AX667" s="12" t="s">
        <v>25</v>
      </c>
      <c r="AY667" s="232" t="s">
        <v>169</v>
      </c>
    </row>
    <row r="668" spans="2:65" s="1" customFormat="1" ht="25.5" customHeight="1">
      <c r="B668" s="42"/>
      <c r="C668" s="202" t="s">
        <v>1534</v>
      </c>
      <c r="D668" s="202" t="s">
        <v>172</v>
      </c>
      <c r="E668" s="203" t="s">
        <v>1535</v>
      </c>
      <c r="F668" s="204" t="s">
        <v>1536</v>
      </c>
      <c r="G668" s="205" t="s">
        <v>419</v>
      </c>
      <c r="H668" s="206">
        <v>10</v>
      </c>
      <c r="I668" s="207"/>
      <c r="J668" s="208">
        <f>ROUND(I668*H668,2)</f>
        <v>0</v>
      </c>
      <c r="K668" s="204" t="s">
        <v>183</v>
      </c>
      <c r="L668" s="62"/>
      <c r="M668" s="209" t="s">
        <v>24</v>
      </c>
      <c r="N668" s="210" t="s">
        <v>52</v>
      </c>
      <c r="O668" s="43"/>
      <c r="P668" s="211">
        <f>O668*H668</f>
        <v>0</v>
      </c>
      <c r="Q668" s="211">
        <v>0.0048</v>
      </c>
      <c r="R668" s="211">
        <f>Q668*H668</f>
        <v>0.047999999999999994</v>
      </c>
      <c r="S668" s="211">
        <v>0</v>
      </c>
      <c r="T668" s="212">
        <f>S668*H668</f>
        <v>0</v>
      </c>
      <c r="AR668" s="25" t="s">
        <v>354</v>
      </c>
      <c r="AT668" s="25" t="s">
        <v>172</v>
      </c>
      <c r="AU668" s="25" t="s">
        <v>91</v>
      </c>
      <c r="AY668" s="25" t="s">
        <v>169</v>
      </c>
      <c r="BE668" s="213">
        <f>IF(N668="základní",J668,0)</f>
        <v>0</v>
      </c>
      <c r="BF668" s="213">
        <f>IF(N668="snížená",J668,0)</f>
        <v>0</v>
      </c>
      <c r="BG668" s="213">
        <f>IF(N668="zákl. přenesená",J668,0)</f>
        <v>0</v>
      </c>
      <c r="BH668" s="213">
        <f>IF(N668="sníž. přenesená",J668,0)</f>
        <v>0</v>
      </c>
      <c r="BI668" s="213">
        <f>IF(N668="nulová",J668,0)</f>
        <v>0</v>
      </c>
      <c r="BJ668" s="25" t="s">
        <v>25</v>
      </c>
      <c r="BK668" s="213">
        <f>ROUND(I668*H668,2)</f>
        <v>0</v>
      </c>
      <c r="BL668" s="25" t="s">
        <v>354</v>
      </c>
      <c r="BM668" s="25" t="s">
        <v>1537</v>
      </c>
    </row>
    <row r="669" spans="2:51" s="12" customFormat="1" ht="13.5">
      <c r="B669" s="222"/>
      <c r="C669" s="223"/>
      <c r="D669" s="214" t="s">
        <v>276</v>
      </c>
      <c r="E669" s="224" t="s">
        <v>24</v>
      </c>
      <c r="F669" s="225" t="s">
        <v>410</v>
      </c>
      <c r="G669" s="223"/>
      <c r="H669" s="226">
        <v>10</v>
      </c>
      <c r="I669" s="227"/>
      <c r="J669" s="223"/>
      <c r="K669" s="223"/>
      <c r="L669" s="228"/>
      <c r="M669" s="229"/>
      <c r="N669" s="230"/>
      <c r="O669" s="230"/>
      <c r="P669" s="230"/>
      <c r="Q669" s="230"/>
      <c r="R669" s="230"/>
      <c r="S669" s="230"/>
      <c r="T669" s="231"/>
      <c r="AT669" s="232" t="s">
        <v>276</v>
      </c>
      <c r="AU669" s="232" t="s">
        <v>91</v>
      </c>
      <c r="AV669" s="12" t="s">
        <v>91</v>
      </c>
      <c r="AW669" s="12" t="s">
        <v>44</v>
      </c>
      <c r="AX669" s="12" t="s">
        <v>25</v>
      </c>
      <c r="AY669" s="232" t="s">
        <v>169</v>
      </c>
    </row>
    <row r="670" spans="2:65" s="1" customFormat="1" ht="25.5" customHeight="1">
      <c r="B670" s="42"/>
      <c r="C670" s="202" t="s">
        <v>1538</v>
      </c>
      <c r="D670" s="202" t="s">
        <v>172</v>
      </c>
      <c r="E670" s="203" t="s">
        <v>1539</v>
      </c>
      <c r="F670" s="204" t="s">
        <v>1540</v>
      </c>
      <c r="G670" s="205" t="s">
        <v>196</v>
      </c>
      <c r="H670" s="206">
        <v>189.153</v>
      </c>
      <c r="I670" s="207"/>
      <c r="J670" s="208">
        <f>ROUND(I670*H670,2)</f>
        <v>0</v>
      </c>
      <c r="K670" s="204" t="s">
        <v>183</v>
      </c>
      <c r="L670" s="62"/>
      <c r="M670" s="209" t="s">
        <v>24</v>
      </c>
      <c r="N670" s="210" t="s">
        <v>52</v>
      </c>
      <c r="O670" s="43"/>
      <c r="P670" s="211">
        <f>O670*H670</f>
        <v>0</v>
      </c>
      <c r="Q670" s="211">
        <v>0.00318</v>
      </c>
      <c r="R670" s="211">
        <f>Q670*H670</f>
        <v>0.60150654</v>
      </c>
      <c r="S670" s="211">
        <v>0</v>
      </c>
      <c r="T670" s="212">
        <f>S670*H670</f>
        <v>0</v>
      </c>
      <c r="AR670" s="25" t="s">
        <v>354</v>
      </c>
      <c r="AT670" s="25" t="s">
        <v>172</v>
      </c>
      <c r="AU670" s="25" t="s">
        <v>91</v>
      </c>
      <c r="AY670" s="25" t="s">
        <v>169</v>
      </c>
      <c r="BE670" s="213">
        <f>IF(N670="základní",J670,0)</f>
        <v>0</v>
      </c>
      <c r="BF670" s="213">
        <f>IF(N670="snížená",J670,0)</f>
        <v>0</v>
      </c>
      <c r="BG670" s="213">
        <f>IF(N670="zákl. přenesená",J670,0)</f>
        <v>0</v>
      </c>
      <c r="BH670" s="213">
        <f>IF(N670="sníž. přenesená",J670,0)</f>
        <v>0</v>
      </c>
      <c r="BI670" s="213">
        <f>IF(N670="nulová",J670,0)</f>
        <v>0</v>
      </c>
      <c r="BJ670" s="25" t="s">
        <v>25</v>
      </c>
      <c r="BK670" s="213">
        <f>ROUND(I670*H670,2)</f>
        <v>0</v>
      </c>
      <c r="BL670" s="25" t="s">
        <v>354</v>
      </c>
      <c r="BM670" s="25" t="s">
        <v>1541</v>
      </c>
    </row>
    <row r="671" spans="2:51" s="12" customFormat="1" ht="13.5">
      <c r="B671" s="222"/>
      <c r="C671" s="223"/>
      <c r="D671" s="214" t="s">
        <v>276</v>
      </c>
      <c r="E671" s="224" t="s">
        <v>24</v>
      </c>
      <c r="F671" s="225" t="s">
        <v>1542</v>
      </c>
      <c r="G671" s="223"/>
      <c r="H671" s="226">
        <v>189.153</v>
      </c>
      <c r="I671" s="227"/>
      <c r="J671" s="223"/>
      <c r="K671" s="223"/>
      <c r="L671" s="228"/>
      <c r="M671" s="229"/>
      <c r="N671" s="230"/>
      <c r="O671" s="230"/>
      <c r="P671" s="230"/>
      <c r="Q671" s="230"/>
      <c r="R671" s="230"/>
      <c r="S671" s="230"/>
      <c r="T671" s="231"/>
      <c r="AT671" s="232" t="s">
        <v>276</v>
      </c>
      <c r="AU671" s="232" t="s">
        <v>91</v>
      </c>
      <c r="AV671" s="12" t="s">
        <v>91</v>
      </c>
      <c r="AW671" s="12" t="s">
        <v>44</v>
      </c>
      <c r="AX671" s="12" t="s">
        <v>25</v>
      </c>
      <c r="AY671" s="232" t="s">
        <v>169</v>
      </c>
    </row>
    <row r="672" spans="2:65" s="1" customFormat="1" ht="25.5" customHeight="1">
      <c r="B672" s="42"/>
      <c r="C672" s="202" t="s">
        <v>1543</v>
      </c>
      <c r="D672" s="202" t="s">
        <v>172</v>
      </c>
      <c r="E672" s="203" t="s">
        <v>1544</v>
      </c>
      <c r="F672" s="204" t="s">
        <v>1545</v>
      </c>
      <c r="G672" s="205" t="s">
        <v>196</v>
      </c>
      <c r="H672" s="206">
        <v>945.765</v>
      </c>
      <c r="I672" s="207"/>
      <c r="J672" s="208">
        <f>ROUND(I672*H672,2)</f>
        <v>0</v>
      </c>
      <c r="K672" s="204" t="s">
        <v>183</v>
      </c>
      <c r="L672" s="62"/>
      <c r="M672" s="209" t="s">
        <v>24</v>
      </c>
      <c r="N672" s="210" t="s">
        <v>52</v>
      </c>
      <c r="O672" s="43"/>
      <c r="P672" s="211">
        <f>O672*H672</f>
        <v>0</v>
      </c>
      <c r="Q672" s="211">
        <v>0.0002</v>
      </c>
      <c r="R672" s="211">
        <f>Q672*H672</f>
        <v>0.18915300000000002</v>
      </c>
      <c r="S672" s="211">
        <v>0</v>
      </c>
      <c r="T672" s="212">
        <f>S672*H672</f>
        <v>0</v>
      </c>
      <c r="AR672" s="25" t="s">
        <v>354</v>
      </c>
      <c r="AT672" s="25" t="s">
        <v>172</v>
      </c>
      <c r="AU672" s="25" t="s">
        <v>91</v>
      </c>
      <c r="AY672" s="25" t="s">
        <v>169</v>
      </c>
      <c r="BE672" s="213">
        <f>IF(N672="základní",J672,0)</f>
        <v>0</v>
      </c>
      <c r="BF672" s="213">
        <f>IF(N672="snížená",J672,0)</f>
        <v>0</v>
      </c>
      <c r="BG672" s="213">
        <f>IF(N672="zákl. přenesená",J672,0)</f>
        <v>0</v>
      </c>
      <c r="BH672" s="213">
        <f>IF(N672="sníž. přenesená",J672,0)</f>
        <v>0</v>
      </c>
      <c r="BI672" s="213">
        <f>IF(N672="nulová",J672,0)</f>
        <v>0</v>
      </c>
      <c r="BJ672" s="25" t="s">
        <v>25</v>
      </c>
      <c r="BK672" s="213">
        <f>ROUND(I672*H672,2)</f>
        <v>0</v>
      </c>
      <c r="BL672" s="25" t="s">
        <v>354</v>
      </c>
      <c r="BM672" s="25" t="s">
        <v>1546</v>
      </c>
    </row>
    <row r="673" spans="2:51" s="12" customFormat="1" ht="13.5">
      <c r="B673" s="222"/>
      <c r="C673" s="223"/>
      <c r="D673" s="214" t="s">
        <v>276</v>
      </c>
      <c r="E673" s="224" t="s">
        <v>24</v>
      </c>
      <c r="F673" s="225" t="s">
        <v>564</v>
      </c>
      <c r="G673" s="223"/>
      <c r="H673" s="226">
        <v>945.765</v>
      </c>
      <c r="I673" s="227"/>
      <c r="J673" s="223"/>
      <c r="K673" s="223"/>
      <c r="L673" s="228"/>
      <c r="M673" s="229"/>
      <c r="N673" s="230"/>
      <c r="O673" s="230"/>
      <c r="P673" s="230"/>
      <c r="Q673" s="230"/>
      <c r="R673" s="230"/>
      <c r="S673" s="230"/>
      <c r="T673" s="231"/>
      <c r="AT673" s="232" t="s">
        <v>276</v>
      </c>
      <c r="AU673" s="232" t="s">
        <v>91</v>
      </c>
      <c r="AV673" s="12" t="s">
        <v>91</v>
      </c>
      <c r="AW673" s="12" t="s">
        <v>44</v>
      </c>
      <c r="AX673" s="12" t="s">
        <v>25</v>
      </c>
      <c r="AY673" s="232" t="s">
        <v>169</v>
      </c>
    </row>
    <row r="674" spans="2:65" s="1" customFormat="1" ht="25.5" customHeight="1">
      <c r="B674" s="42"/>
      <c r="C674" s="202" t="s">
        <v>1547</v>
      </c>
      <c r="D674" s="202" t="s">
        <v>172</v>
      </c>
      <c r="E674" s="203" t="s">
        <v>1548</v>
      </c>
      <c r="F674" s="204" t="s">
        <v>1549</v>
      </c>
      <c r="G674" s="205" t="s">
        <v>196</v>
      </c>
      <c r="H674" s="206">
        <v>313.7</v>
      </c>
      <c r="I674" s="207"/>
      <c r="J674" s="208">
        <f>ROUND(I674*H674,2)</f>
        <v>0</v>
      </c>
      <c r="K674" s="204" t="s">
        <v>183</v>
      </c>
      <c r="L674" s="62"/>
      <c r="M674" s="209" t="s">
        <v>24</v>
      </c>
      <c r="N674" s="210" t="s">
        <v>52</v>
      </c>
      <c r="O674" s="43"/>
      <c r="P674" s="211">
        <f>O674*H674</f>
        <v>0</v>
      </c>
      <c r="Q674" s="211">
        <v>1E-05</v>
      </c>
      <c r="R674" s="211">
        <f>Q674*H674</f>
        <v>0.003137</v>
      </c>
      <c r="S674" s="211">
        <v>0</v>
      </c>
      <c r="T674" s="212">
        <f>S674*H674</f>
        <v>0</v>
      </c>
      <c r="AR674" s="25" t="s">
        <v>354</v>
      </c>
      <c r="AT674" s="25" t="s">
        <v>172</v>
      </c>
      <c r="AU674" s="25" t="s">
        <v>91</v>
      </c>
      <c r="AY674" s="25" t="s">
        <v>169</v>
      </c>
      <c r="BE674" s="213">
        <f>IF(N674="základní",J674,0)</f>
        <v>0</v>
      </c>
      <c r="BF674" s="213">
        <f>IF(N674="snížená",J674,0)</f>
        <v>0</v>
      </c>
      <c r="BG674" s="213">
        <f>IF(N674="zákl. přenesená",J674,0)</f>
        <v>0</v>
      </c>
      <c r="BH674" s="213">
        <f>IF(N674="sníž. přenesená",J674,0)</f>
        <v>0</v>
      </c>
      <c r="BI674" s="213">
        <f>IF(N674="nulová",J674,0)</f>
        <v>0</v>
      </c>
      <c r="BJ674" s="25" t="s">
        <v>25</v>
      </c>
      <c r="BK674" s="213">
        <f>ROUND(I674*H674,2)</f>
        <v>0</v>
      </c>
      <c r="BL674" s="25" t="s">
        <v>354</v>
      </c>
      <c r="BM674" s="25" t="s">
        <v>1550</v>
      </c>
    </row>
    <row r="675" spans="2:51" s="12" customFormat="1" ht="13.5">
      <c r="B675" s="222"/>
      <c r="C675" s="223"/>
      <c r="D675" s="214" t="s">
        <v>276</v>
      </c>
      <c r="E675" s="224" t="s">
        <v>24</v>
      </c>
      <c r="F675" s="225" t="s">
        <v>1551</v>
      </c>
      <c r="G675" s="223"/>
      <c r="H675" s="226">
        <v>313.7</v>
      </c>
      <c r="I675" s="227"/>
      <c r="J675" s="223"/>
      <c r="K675" s="223"/>
      <c r="L675" s="228"/>
      <c r="M675" s="229"/>
      <c r="N675" s="230"/>
      <c r="O675" s="230"/>
      <c r="P675" s="230"/>
      <c r="Q675" s="230"/>
      <c r="R675" s="230"/>
      <c r="S675" s="230"/>
      <c r="T675" s="231"/>
      <c r="AT675" s="232" t="s">
        <v>276</v>
      </c>
      <c r="AU675" s="232" t="s">
        <v>91</v>
      </c>
      <c r="AV675" s="12" t="s">
        <v>91</v>
      </c>
      <c r="AW675" s="12" t="s">
        <v>44</v>
      </c>
      <c r="AX675" s="12" t="s">
        <v>25</v>
      </c>
      <c r="AY675" s="232" t="s">
        <v>169</v>
      </c>
    </row>
    <row r="676" spans="2:65" s="1" customFormat="1" ht="16.5" customHeight="1">
      <c r="B676" s="42"/>
      <c r="C676" s="202" t="s">
        <v>1552</v>
      </c>
      <c r="D676" s="202" t="s">
        <v>172</v>
      </c>
      <c r="E676" s="203" t="s">
        <v>1553</v>
      </c>
      <c r="F676" s="204" t="s">
        <v>1554</v>
      </c>
      <c r="G676" s="205" t="s">
        <v>196</v>
      </c>
      <c r="H676" s="206">
        <v>945.765</v>
      </c>
      <c r="I676" s="207"/>
      <c r="J676" s="208">
        <f>ROUND(I676*H676,2)</f>
        <v>0</v>
      </c>
      <c r="K676" s="204" t="s">
        <v>183</v>
      </c>
      <c r="L676" s="62"/>
      <c r="M676" s="209" t="s">
        <v>24</v>
      </c>
      <c r="N676" s="210" t="s">
        <v>52</v>
      </c>
      <c r="O676" s="43"/>
      <c r="P676" s="211">
        <f>O676*H676</f>
        <v>0</v>
      </c>
      <c r="Q676" s="211">
        <v>0.00028</v>
      </c>
      <c r="R676" s="211">
        <f>Q676*H676</f>
        <v>0.2648142</v>
      </c>
      <c r="S676" s="211">
        <v>0</v>
      </c>
      <c r="T676" s="212">
        <f>S676*H676</f>
        <v>0</v>
      </c>
      <c r="AR676" s="25" t="s">
        <v>354</v>
      </c>
      <c r="AT676" s="25" t="s">
        <v>172</v>
      </c>
      <c r="AU676" s="25" t="s">
        <v>91</v>
      </c>
      <c r="AY676" s="25" t="s">
        <v>169</v>
      </c>
      <c r="BE676" s="213">
        <f>IF(N676="základní",J676,0)</f>
        <v>0</v>
      </c>
      <c r="BF676" s="213">
        <f>IF(N676="snížená",J676,0)</f>
        <v>0</v>
      </c>
      <c r="BG676" s="213">
        <f>IF(N676="zákl. přenesená",J676,0)</f>
        <v>0</v>
      </c>
      <c r="BH676" s="213">
        <f>IF(N676="sníž. přenesená",J676,0)</f>
        <v>0</v>
      </c>
      <c r="BI676" s="213">
        <f>IF(N676="nulová",J676,0)</f>
        <v>0</v>
      </c>
      <c r="BJ676" s="25" t="s">
        <v>25</v>
      </c>
      <c r="BK676" s="213">
        <f>ROUND(I676*H676,2)</f>
        <v>0</v>
      </c>
      <c r="BL676" s="25" t="s">
        <v>354</v>
      </c>
      <c r="BM676" s="25" t="s">
        <v>1555</v>
      </c>
    </row>
    <row r="677" spans="2:51" s="12" customFormat="1" ht="13.5">
      <c r="B677" s="222"/>
      <c r="C677" s="223"/>
      <c r="D677" s="214" t="s">
        <v>276</v>
      </c>
      <c r="E677" s="224" t="s">
        <v>24</v>
      </c>
      <c r="F677" s="225" t="s">
        <v>564</v>
      </c>
      <c r="G677" s="223"/>
      <c r="H677" s="226">
        <v>945.765</v>
      </c>
      <c r="I677" s="227"/>
      <c r="J677" s="223"/>
      <c r="K677" s="223"/>
      <c r="L677" s="228"/>
      <c r="M677" s="229"/>
      <c r="N677" s="230"/>
      <c r="O677" s="230"/>
      <c r="P677" s="230"/>
      <c r="Q677" s="230"/>
      <c r="R677" s="230"/>
      <c r="S677" s="230"/>
      <c r="T677" s="231"/>
      <c r="AT677" s="232" t="s">
        <v>276</v>
      </c>
      <c r="AU677" s="232" t="s">
        <v>91</v>
      </c>
      <c r="AV677" s="12" t="s">
        <v>91</v>
      </c>
      <c r="AW677" s="12" t="s">
        <v>44</v>
      </c>
      <c r="AX677" s="12" t="s">
        <v>25</v>
      </c>
      <c r="AY677" s="232" t="s">
        <v>169</v>
      </c>
    </row>
    <row r="678" spans="2:65" s="1" customFormat="1" ht="25.5" customHeight="1">
      <c r="B678" s="42"/>
      <c r="C678" s="202" t="s">
        <v>1556</v>
      </c>
      <c r="D678" s="202" t="s">
        <v>172</v>
      </c>
      <c r="E678" s="203" t="s">
        <v>1557</v>
      </c>
      <c r="F678" s="204" t="s">
        <v>1558</v>
      </c>
      <c r="G678" s="205" t="s">
        <v>196</v>
      </c>
      <c r="H678" s="206">
        <v>945.765</v>
      </c>
      <c r="I678" s="207"/>
      <c r="J678" s="208">
        <f>ROUND(I678*H678,2)</f>
        <v>0</v>
      </c>
      <c r="K678" s="204" t="s">
        <v>183</v>
      </c>
      <c r="L678" s="62"/>
      <c r="M678" s="209" t="s">
        <v>24</v>
      </c>
      <c r="N678" s="210" t="s">
        <v>52</v>
      </c>
      <c r="O678" s="43"/>
      <c r="P678" s="211">
        <f>O678*H678</f>
        <v>0</v>
      </c>
      <c r="Q678" s="211">
        <v>2E-05</v>
      </c>
      <c r="R678" s="211">
        <f>Q678*H678</f>
        <v>0.018915300000000003</v>
      </c>
      <c r="S678" s="211">
        <v>0</v>
      </c>
      <c r="T678" s="212">
        <f>S678*H678</f>
        <v>0</v>
      </c>
      <c r="AR678" s="25" t="s">
        <v>354</v>
      </c>
      <c r="AT678" s="25" t="s">
        <v>172</v>
      </c>
      <c r="AU678" s="25" t="s">
        <v>91</v>
      </c>
      <c r="AY678" s="25" t="s">
        <v>169</v>
      </c>
      <c r="BE678" s="213">
        <f>IF(N678="základní",J678,0)</f>
        <v>0</v>
      </c>
      <c r="BF678" s="213">
        <f>IF(N678="snížená",J678,0)</f>
        <v>0</v>
      </c>
      <c r="BG678" s="213">
        <f>IF(N678="zákl. přenesená",J678,0)</f>
        <v>0</v>
      </c>
      <c r="BH678" s="213">
        <f>IF(N678="sníž. přenesená",J678,0)</f>
        <v>0</v>
      </c>
      <c r="BI678" s="213">
        <f>IF(N678="nulová",J678,0)</f>
        <v>0</v>
      </c>
      <c r="BJ678" s="25" t="s">
        <v>25</v>
      </c>
      <c r="BK678" s="213">
        <f>ROUND(I678*H678,2)</f>
        <v>0</v>
      </c>
      <c r="BL678" s="25" t="s">
        <v>354</v>
      </c>
      <c r="BM678" s="25" t="s">
        <v>1559</v>
      </c>
    </row>
    <row r="679" spans="2:51" s="12" customFormat="1" ht="13.5">
      <c r="B679" s="222"/>
      <c r="C679" s="223"/>
      <c r="D679" s="214" t="s">
        <v>276</v>
      </c>
      <c r="E679" s="224" t="s">
        <v>24</v>
      </c>
      <c r="F679" s="225" t="s">
        <v>564</v>
      </c>
      <c r="G679" s="223"/>
      <c r="H679" s="226">
        <v>945.765</v>
      </c>
      <c r="I679" s="227"/>
      <c r="J679" s="223"/>
      <c r="K679" s="223"/>
      <c r="L679" s="228"/>
      <c r="M679" s="229"/>
      <c r="N679" s="230"/>
      <c r="O679" s="230"/>
      <c r="P679" s="230"/>
      <c r="Q679" s="230"/>
      <c r="R679" s="230"/>
      <c r="S679" s="230"/>
      <c r="T679" s="231"/>
      <c r="AT679" s="232" t="s">
        <v>276</v>
      </c>
      <c r="AU679" s="232" t="s">
        <v>91</v>
      </c>
      <c r="AV679" s="12" t="s">
        <v>91</v>
      </c>
      <c r="AW679" s="12" t="s">
        <v>44</v>
      </c>
      <c r="AX679" s="12" t="s">
        <v>25</v>
      </c>
      <c r="AY679" s="232" t="s">
        <v>169</v>
      </c>
    </row>
    <row r="680" spans="2:63" s="11" customFormat="1" ht="29.85" customHeight="1">
      <c r="B680" s="186"/>
      <c r="C680" s="187"/>
      <c r="D680" s="188" t="s">
        <v>80</v>
      </c>
      <c r="E680" s="200" t="s">
        <v>1560</v>
      </c>
      <c r="F680" s="200" t="s">
        <v>1561</v>
      </c>
      <c r="G680" s="187"/>
      <c r="H680" s="187"/>
      <c r="I680" s="190"/>
      <c r="J680" s="201">
        <f>BK680</f>
        <v>0</v>
      </c>
      <c r="K680" s="187"/>
      <c r="L680" s="192"/>
      <c r="M680" s="193"/>
      <c r="N680" s="194"/>
      <c r="O680" s="194"/>
      <c r="P680" s="195">
        <f>SUM(P681:P684)</f>
        <v>0</v>
      </c>
      <c r="Q680" s="194"/>
      <c r="R680" s="195">
        <f>SUM(R681:R684)</f>
        <v>0.0017925600000000001</v>
      </c>
      <c r="S680" s="194"/>
      <c r="T680" s="196">
        <f>SUM(T681:T684)</f>
        <v>0</v>
      </c>
      <c r="AR680" s="197" t="s">
        <v>91</v>
      </c>
      <c r="AT680" s="198" t="s">
        <v>80</v>
      </c>
      <c r="AU680" s="198" t="s">
        <v>25</v>
      </c>
      <c r="AY680" s="197" t="s">
        <v>169</v>
      </c>
      <c r="BK680" s="199">
        <f>SUM(BK681:BK684)</f>
        <v>0</v>
      </c>
    </row>
    <row r="681" spans="2:65" s="1" customFormat="1" ht="25.5" customHeight="1">
      <c r="B681" s="42"/>
      <c r="C681" s="202" t="s">
        <v>1562</v>
      </c>
      <c r="D681" s="202" t="s">
        <v>172</v>
      </c>
      <c r="E681" s="203" t="s">
        <v>1563</v>
      </c>
      <c r="F681" s="204" t="s">
        <v>1564</v>
      </c>
      <c r="G681" s="205" t="s">
        <v>196</v>
      </c>
      <c r="H681" s="206">
        <v>2.716</v>
      </c>
      <c r="I681" s="207"/>
      <c r="J681" s="208">
        <f>ROUND(I681*H681,2)</f>
        <v>0</v>
      </c>
      <c r="K681" s="204" t="s">
        <v>24</v>
      </c>
      <c r="L681" s="62"/>
      <c r="M681" s="209" t="s">
        <v>24</v>
      </c>
      <c r="N681" s="210" t="s">
        <v>52</v>
      </c>
      <c r="O681" s="43"/>
      <c r="P681" s="211">
        <f>O681*H681</f>
        <v>0</v>
      </c>
      <c r="Q681" s="211">
        <v>0</v>
      </c>
      <c r="R681" s="211">
        <f>Q681*H681</f>
        <v>0</v>
      </c>
      <c r="S681" s="211">
        <v>0</v>
      </c>
      <c r="T681" s="212">
        <f>S681*H681</f>
        <v>0</v>
      </c>
      <c r="AR681" s="25" t="s">
        <v>354</v>
      </c>
      <c r="AT681" s="25" t="s">
        <v>172</v>
      </c>
      <c r="AU681" s="25" t="s">
        <v>91</v>
      </c>
      <c r="AY681" s="25" t="s">
        <v>169</v>
      </c>
      <c r="BE681" s="213">
        <f>IF(N681="základní",J681,0)</f>
        <v>0</v>
      </c>
      <c r="BF681" s="213">
        <f>IF(N681="snížená",J681,0)</f>
        <v>0</v>
      </c>
      <c r="BG681" s="213">
        <f>IF(N681="zákl. přenesená",J681,0)</f>
        <v>0</v>
      </c>
      <c r="BH681" s="213">
        <f>IF(N681="sníž. přenesená",J681,0)</f>
        <v>0</v>
      </c>
      <c r="BI681" s="213">
        <f>IF(N681="nulová",J681,0)</f>
        <v>0</v>
      </c>
      <c r="BJ681" s="25" t="s">
        <v>25</v>
      </c>
      <c r="BK681" s="213">
        <f>ROUND(I681*H681,2)</f>
        <v>0</v>
      </c>
      <c r="BL681" s="25" t="s">
        <v>354</v>
      </c>
      <c r="BM681" s="25" t="s">
        <v>1565</v>
      </c>
    </row>
    <row r="682" spans="2:51" s="12" customFormat="1" ht="13.5">
      <c r="B682" s="222"/>
      <c r="C682" s="223"/>
      <c r="D682" s="214" t="s">
        <v>276</v>
      </c>
      <c r="E682" s="224" t="s">
        <v>24</v>
      </c>
      <c r="F682" s="225" t="s">
        <v>1566</v>
      </c>
      <c r="G682" s="223"/>
      <c r="H682" s="226">
        <v>2.716</v>
      </c>
      <c r="I682" s="227"/>
      <c r="J682" s="223"/>
      <c r="K682" s="223"/>
      <c r="L682" s="228"/>
      <c r="M682" s="229"/>
      <c r="N682" s="230"/>
      <c r="O682" s="230"/>
      <c r="P682" s="230"/>
      <c r="Q682" s="230"/>
      <c r="R682" s="230"/>
      <c r="S682" s="230"/>
      <c r="T682" s="231"/>
      <c r="AT682" s="232" t="s">
        <v>276</v>
      </c>
      <c r="AU682" s="232" t="s">
        <v>91</v>
      </c>
      <c r="AV682" s="12" t="s">
        <v>91</v>
      </c>
      <c r="AW682" s="12" t="s">
        <v>44</v>
      </c>
      <c r="AX682" s="12" t="s">
        <v>81</v>
      </c>
      <c r="AY682" s="232" t="s">
        <v>169</v>
      </c>
    </row>
    <row r="683" spans="2:51" s="13" customFormat="1" ht="13.5">
      <c r="B683" s="233"/>
      <c r="C683" s="234"/>
      <c r="D683" s="214" t="s">
        <v>276</v>
      </c>
      <c r="E683" s="235" t="s">
        <v>24</v>
      </c>
      <c r="F683" s="236" t="s">
        <v>280</v>
      </c>
      <c r="G683" s="234"/>
      <c r="H683" s="237">
        <v>2.716</v>
      </c>
      <c r="I683" s="238"/>
      <c r="J683" s="234"/>
      <c r="K683" s="234"/>
      <c r="L683" s="239"/>
      <c r="M683" s="240"/>
      <c r="N683" s="241"/>
      <c r="O683" s="241"/>
      <c r="P683" s="241"/>
      <c r="Q683" s="241"/>
      <c r="R683" s="241"/>
      <c r="S683" s="241"/>
      <c r="T683" s="242"/>
      <c r="AT683" s="243" t="s">
        <v>276</v>
      </c>
      <c r="AU683" s="243" t="s">
        <v>91</v>
      </c>
      <c r="AV683" s="13" t="s">
        <v>193</v>
      </c>
      <c r="AW683" s="13" t="s">
        <v>44</v>
      </c>
      <c r="AX683" s="13" t="s">
        <v>25</v>
      </c>
      <c r="AY683" s="243" t="s">
        <v>169</v>
      </c>
    </row>
    <row r="684" spans="2:65" s="1" customFormat="1" ht="25.5" customHeight="1">
      <c r="B684" s="42"/>
      <c r="C684" s="202" t="s">
        <v>1567</v>
      </c>
      <c r="D684" s="202" t="s">
        <v>172</v>
      </c>
      <c r="E684" s="203" t="s">
        <v>1568</v>
      </c>
      <c r="F684" s="204" t="s">
        <v>1569</v>
      </c>
      <c r="G684" s="205" t="s">
        <v>196</v>
      </c>
      <c r="H684" s="206">
        <v>2.716</v>
      </c>
      <c r="I684" s="207"/>
      <c r="J684" s="208">
        <f>ROUND(I684*H684,2)</f>
        <v>0</v>
      </c>
      <c r="K684" s="204" t="s">
        <v>24</v>
      </c>
      <c r="L684" s="62"/>
      <c r="M684" s="209" t="s">
        <v>24</v>
      </c>
      <c r="N684" s="210" t="s">
        <v>52</v>
      </c>
      <c r="O684" s="43"/>
      <c r="P684" s="211">
        <f>O684*H684</f>
        <v>0</v>
      </c>
      <c r="Q684" s="211">
        <v>0.00066</v>
      </c>
      <c r="R684" s="211">
        <f>Q684*H684</f>
        <v>0.0017925600000000001</v>
      </c>
      <c r="S684" s="211">
        <v>0</v>
      </c>
      <c r="T684" s="212">
        <f>S684*H684</f>
        <v>0</v>
      </c>
      <c r="AR684" s="25" t="s">
        <v>354</v>
      </c>
      <c r="AT684" s="25" t="s">
        <v>172</v>
      </c>
      <c r="AU684" s="25" t="s">
        <v>91</v>
      </c>
      <c r="AY684" s="25" t="s">
        <v>169</v>
      </c>
      <c r="BE684" s="213">
        <f>IF(N684="základní",J684,0)</f>
        <v>0</v>
      </c>
      <c r="BF684" s="213">
        <f>IF(N684="snížená",J684,0)</f>
        <v>0</v>
      </c>
      <c r="BG684" s="213">
        <f>IF(N684="zákl. přenesená",J684,0)</f>
        <v>0</v>
      </c>
      <c r="BH684" s="213">
        <f>IF(N684="sníž. přenesená",J684,0)</f>
        <v>0</v>
      </c>
      <c r="BI684" s="213">
        <f>IF(N684="nulová",J684,0)</f>
        <v>0</v>
      </c>
      <c r="BJ684" s="25" t="s">
        <v>25</v>
      </c>
      <c r="BK684" s="213">
        <f>ROUND(I684*H684,2)</f>
        <v>0</v>
      </c>
      <c r="BL684" s="25" t="s">
        <v>354</v>
      </c>
      <c r="BM684" s="25" t="s">
        <v>1570</v>
      </c>
    </row>
    <row r="685" spans="2:63" s="11" customFormat="1" ht="37.35" customHeight="1">
      <c r="B685" s="186"/>
      <c r="C685" s="187"/>
      <c r="D685" s="188" t="s">
        <v>80</v>
      </c>
      <c r="E685" s="189" t="s">
        <v>540</v>
      </c>
      <c r="F685" s="189" t="s">
        <v>541</v>
      </c>
      <c r="G685" s="187"/>
      <c r="H685" s="187"/>
      <c r="I685" s="190"/>
      <c r="J685" s="191">
        <f>BK685</f>
        <v>0</v>
      </c>
      <c r="K685" s="187"/>
      <c r="L685" s="192"/>
      <c r="M685" s="193"/>
      <c r="N685" s="194"/>
      <c r="O685" s="194"/>
      <c r="P685" s="195">
        <f>SUM(P686:P707)</f>
        <v>0</v>
      </c>
      <c r="Q685" s="194"/>
      <c r="R685" s="195">
        <f>SUM(R686:R707)</f>
        <v>0</v>
      </c>
      <c r="S685" s="194"/>
      <c r="T685" s="196">
        <f>SUM(T686:T707)</f>
        <v>0</v>
      </c>
      <c r="AR685" s="197" t="s">
        <v>193</v>
      </c>
      <c r="AT685" s="198" t="s">
        <v>80</v>
      </c>
      <c r="AU685" s="198" t="s">
        <v>81</v>
      </c>
      <c r="AY685" s="197" t="s">
        <v>169</v>
      </c>
      <c r="BK685" s="199">
        <f>SUM(BK686:BK707)</f>
        <v>0</v>
      </c>
    </row>
    <row r="686" spans="2:65" s="1" customFormat="1" ht="25.5" customHeight="1">
      <c r="B686" s="42"/>
      <c r="C686" s="202" t="s">
        <v>1571</v>
      </c>
      <c r="D686" s="202" t="s">
        <v>172</v>
      </c>
      <c r="E686" s="203" t="s">
        <v>543</v>
      </c>
      <c r="F686" s="204" t="s">
        <v>544</v>
      </c>
      <c r="G686" s="205" t="s">
        <v>545</v>
      </c>
      <c r="H686" s="206">
        <v>8</v>
      </c>
      <c r="I686" s="207"/>
      <c r="J686" s="208">
        <f>ROUND(I686*H686,2)</f>
        <v>0</v>
      </c>
      <c r="K686" s="204" t="s">
        <v>183</v>
      </c>
      <c r="L686" s="62"/>
      <c r="M686" s="209" t="s">
        <v>24</v>
      </c>
      <c r="N686" s="210" t="s">
        <v>52</v>
      </c>
      <c r="O686" s="43"/>
      <c r="P686" s="211">
        <f>O686*H686</f>
        <v>0</v>
      </c>
      <c r="Q686" s="211">
        <v>0</v>
      </c>
      <c r="R686" s="211">
        <f>Q686*H686</f>
        <v>0</v>
      </c>
      <c r="S686" s="211">
        <v>0</v>
      </c>
      <c r="T686" s="212">
        <f>S686*H686</f>
        <v>0</v>
      </c>
      <c r="AR686" s="25" t="s">
        <v>546</v>
      </c>
      <c r="AT686" s="25" t="s">
        <v>172</v>
      </c>
      <c r="AU686" s="25" t="s">
        <v>25</v>
      </c>
      <c r="AY686" s="25" t="s">
        <v>169</v>
      </c>
      <c r="BE686" s="213">
        <f>IF(N686="základní",J686,0)</f>
        <v>0</v>
      </c>
      <c r="BF686" s="213">
        <f>IF(N686="snížená",J686,0)</f>
        <v>0</v>
      </c>
      <c r="BG686" s="213">
        <f>IF(N686="zákl. přenesená",J686,0)</f>
        <v>0</v>
      </c>
      <c r="BH686" s="213">
        <f>IF(N686="sníž. přenesená",J686,0)</f>
        <v>0</v>
      </c>
      <c r="BI686" s="213">
        <f>IF(N686="nulová",J686,0)</f>
        <v>0</v>
      </c>
      <c r="BJ686" s="25" t="s">
        <v>25</v>
      </c>
      <c r="BK686" s="213">
        <f>ROUND(I686*H686,2)</f>
        <v>0</v>
      </c>
      <c r="BL686" s="25" t="s">
        <v>546</v>
      </c>
      <c r="BM686" s="25" t="s">
        <v>1572</v>
      </c>
    </row>
    <row r="687" spans="2:47" s="1" customFormat="1" ht="40.5">
      <c r="B687" s="42"/>
      <c r="C687" s="64"/>
      <c r="D687" s="214" t="s">
        <v>179</v>
      </c>
      <c r="E687" s="64"/>
      <c r="F687" s="215" t="s">
        <v>559</v>
      </c>
      <c r="G687" s="64"/>
      <c r="H687" s="64"/>
      <c r="I687" s="173"/>
      <c r="J687" s="64"/>
      <c r="K687" s="64"/>
      <c r="L687" s="62"/>
      <c r="M687" s="216"/>
      <c r="N687" s="43"/>
      <c r="O687" s="43"/>
      <c r="P687" s="43"/>
      <c r="Q687" s="43"/>
      <c r="R687" s="43"/>
      <c r="S687" s="43"/>
      <c r="T687" s="79"/>
      <c r="AT687" s="25" t="s">
        <v>179</v>
      </c>
      <c r="AU687" s="25" t="s">
        <v>25</v>
      </c>
    </row>
    <row r="688" spans="2:65" s="1" customFormat="1" ht="25.5" customHeight="1">
      <c r="B688" s="42"/>
      <c r="C688" s="202" t="s">
        <v>1573</v>
      </c>
      <c r="D688" s="202" t="s">
        <v>172</v>
      </c>
      <c r="E688" s="203" t="s">
        <v>543</v>
      </c>
      <c r="F688" s="204" t="s">
        <v>544</v>
      </c>
      <c r="G688" s="205" t="s">
        <v>545</v>
      </c>
      <c r="H688" s="206">
        <v>12</v>
      </c>
      <c r="I688" s="207"/>
      <c r="J688" s="208">
        <f>ROUND(I688*H688,2)</f>
        <v>0</v>
      </c>
      <c r="K688" s="204" t="s">
        <v>183</v>
      </c>
      <c r="L688" s="62"/>
      <c r="M688" s="209" t="s">
        <v>24</v>
      </c>
      <c r="N688" s="210" t="s">
        <v>52</v>
      </c>
      <c r="O688" s="43"/>
      <c r="P688" s="211">
        <f>O688*H688</f>
        <v>0</v>
      </c>
      <c r="Q688" s="211">
        <v>0</v>
      </c>
      <c r="R688" s="211">
        <f>Q688*H688</f>
        <v>0</v>
      </c>
      <c r="S688" s="211">
        <v>0</v>
      </c>
      <c r="T688" s="212">
        <f>S688*H688</f>
        <v>0</v>
      </c>
      <c r="AR688" s="25" t="s">
        <v>546</v>
      </c>
      <c r="AT688" s="25" t="s">
        <v>172</v>
      </c>
      <c r="AU688" s="25" t="s">
        <v>25</v>
      </c>
      <c r="AY688" s="25" t="s">
        <v>169</v>
      </c>
      <c r="BE688" s="213">
        <f>IF(N688="základní",J688,0)</f>
        <v>0</v>
      </c>
      <c r="BF688" s="213">
        <f>IF(N688="snížená",J688,0)</f>
        <v>0</v>
      </c>
      <c r="BG688" s="213">
        <f>IF(N688="zákl. přenesená",J688,0)</f>
        <v>0</v>
      </c>
      <c r="BH688" s="213">
        <f>IF(N688="sníž. přenesená",J688,0)</f>
        <v>0</v>
      </c>
      <c r="BI688" s="213">
        <f>IF(N688="nulová",J688,0)</f>
        <v>0</v>
      </c>
      <c r="BJ688" s="25" t="s">
        <v>25</v>
      </c>
      <c r="BK688" s="213">
        <f>ROUND(I688*H688,2)</f>
        <v>0</v>
      </c>
      <c r="BL688" s="25" t="s">
        <v>546</v>
      </c>
      <c r="BM688" s="25" t="s">
        <v>1574</v>
      </c>
    </row>
    <row r="689" spans="2:51" s="12" customFormat="1" ht="13.5">
      <c r="B689" s="222"/>
      <c r="C689" s="223"/>
      <c r="D689" s="214" t="s">
        <v>276</v>
      </c>
      <c r="E689" s="224" t="s">
        <v>24</v>
      </c>
      <c r="F689" s="225" t="s">
        <v>1575</v>
      </c>
      <c r="G689" s="223"/>
      <c r="H689" s="226">
        <v>12</v>
      </c>
      <c r="I689" s="227"/>
      <c r="J689" s="223"/>
      <c r="K689" s="223"/>
      <c r="L689" s="228"/>
      <c r="M689" s="229"/>
      <c r="N689" s="230"/>
      <c r="O689" s="230"/>
      <c r="P689" s="230"/>
      <c r="Q689" s="230"/>
      <c r="R689" s="230"/>
      <c r="S689" s="230"/>
      <c r="T689" s="231"/>
      <c r="AT689" s="232" t="s">
        <v>276</v>
      </c>
      <c r="AU689" s="232" t="s">
        <v>25</v>
      </c>
      <c r="AV689" s="12" t="s">
        <v>91</v>
      </c>
      <c r="AW689" s="12" t="s">
        <v>44</v>
      </c>
      <c r="AX689" s="12" t="s">
        <v>25</v>
      </c>
      <c r="AY689" s="232" t="s">
        <v>169</v>
      </c>
    </row>
    <row r="690" spans="2:65" s="1" customFormat="1" ht="25.5" customHeight="1">
      <c r="B690" s="42"/>
      <c r="C690" s="202" t="s">
        <v>1576</v>
      </c>
      <c r="D690" s="202" t="s">
        <v>172</v>
      </c>
      <c r="E690" s="203" t="s">
        <v>551</v>
      </c>
      <c r="F690" s="204" t="s">
        <v>552</v>
      </c>
      <c r="G690" s="205" t="s">
        <v>545</v>
      </c>
      <c r="H690" s="206">
        <v>8</v>
      </c>
      <c r="I690" s="207"/>
      <c r="J690" s="208">
        <f>ROUND(I690*H690,2)</f>
        <v>0</v>
      </c>
      <c r="K690" s="204" t="s">
        <v>183</v>
      </c>
      <c r="L690" s="62"/>
      <c r="M690" s="209" t="s">
        <v>24</v>
      </c>
      <c r="N690" s="210" t="s">
        <v>52</v>
      </c>
      <c r="O690" s="43"/>
      <c r="P690" s="211">
        <f>O690*H690</f>
        <v>0</v>
      </c>
      <c r="Q690" s="211">
        <v>0</v>
      </c>
      <c r="R690" s="211">
        <f>Q690*H690</f>
        <v>0</v>
      </c>
      <c r="S690" s="211">
        <v>0</v>
      </c>
      <c r="T690" s="212">
        <f>S690*H690</f>
        <v>0</v>
      </c>
      <c r="AR690" s="25" t="s">
        <v>546</v>
      </c>
      <c r="AT690" s="25" t="s">
        <v>172</v>
      </c>
      <c r="AU690" s="25" t="s">
        <v>25</v>
      </c>
      <c r="AY690" s="25" t="s">
        <v>169</v>
      </c>
      <c r="BE690" s="213">
        <f>IF(N690="základní",J690,0)</f>
        <v>0</v>
      </c>
      <c r="BF690" s="213">
        <f>IF(N690="snížená",J690,0)</f>
        <v>0</v>
      </c>
      <c r="BG690" s="213">
        <f>IF(N690="zákl. přenesená",J690,0)</f>
        <v>0</v>
      </c>
      <c r="BH690" s="213">
        <f>IF(N690="sníž. přenesená",J690,0)</f>
        <v>0</v>
      </c>
      <c r="BI690" s="213">
        <f>IF(N690="nulová",J690,0)</f>
        <v>0</v>
      </c>
      <c r="BJ690" s="25" t="s">
        <v>25</v>
      </c>
      <c r="BK690" s="213">
        <f>ROUND(I690*H690,2)</f>
        <v>0</v>
      </c>
      <c r="BL690" s="25" t="s">
        <v>546</v>
      </c>
      <c r="BM690" s="25" t="s">
        <v>1577</v>
      </c>
    </row>
    <row r="691" spans="2:47" s="1" customFormat="1" ht="40.5">
      <c r="B691" s="42"/>
      <c r="C691" s="64"/>
      <c r="D691" s="214" t="s">
        <v>179</v>
      </c>
      <c r="E691" s="64"/>
      <c r="F691" s="215" t="s">
        <v>559</v>
      </c>
      <c r="G691" s="64"/>
      <c r="H691" s="64"/>
      <c r="I691" s="173"/>
      <c r="J691" s="64"/>
      <c r="K691" s="64"/>
      <c r="L691" s="62"/>
      <c r="M691" s="216"/>
      <c r="N691" s="43"/>
      <c r="O691" s="43"/>
      <c r="P691" s="43"/>
      <c r="Q691" s="43"/>
      <c r="R691" s="43"/>
      <c r="S691" s="43"/>
      <c r="T691" s="79"/>
      <c r="AT691" s="25" t="s">
        <v>179</v>
      </c>
      <c r="AU691" s="25" t="s">
        <v>25</v>
      </c>
    </row>
    <row r="692" spans="2:65" s="1" customFormat="1" ht="16.5" customHeight="1">
      <c r="B692" s="42"/>
      <c r="C692" s="202" t="s">
        <v>1578</v>
      </c>
      <c r="D692" s="202" t="s">
        <v>172</v>
      </c>
      <c r="E692" s="203" t="s">
        <v>1579</v>
      </c>
      <c r="F692" s="204" t="s">
        <v>1580</v>
      </c>
      <c r="G692" s="205" t="s">
        <v>545</v>
      </c>
      <c r="H692" s="206">
        <v>4</v>
      </c>
      <c r="I692" s="207"/>
      <c r="J692" s="208">
        <f>ROUND(I692*H692,2)</f>
        <v>0</v>
      </c>
      <c r="K692" s="204" t="s">
        <v>183</v>
      </c>
      <c r="L692" s="62"/>
      <c r="M692" s="209" t="s">
        <v>24</v>
      </c>
      <c r="N692" s="210" t="s">
        <v>52</v>
      </c>
      <c r="O692" s="43"/>
      <c r="P692" s="211">
        <f>O692*H692</f>
        <v>0</v>
      </c>
      <c r="Q692" s="211">
        <v>0</v>
      </c>
      <c r="R692" s="211">
        <f>Q692*H692</f>
        <v>0</v>
      </c>
      <c r="S692" s="211">
        <v>0</v>
      </c>
      <c r="T692" s="212">
        <f>S692*H692</f>
        <v>0</v>
      </c>
      <c r="AR692" s="25" t="s">
        <v>546</v>
      </c>
      <c r="AT692" s="25" t="s">
        <v>172</v>
      </c>
      <c r="AU692" s="25" t="s">
        <v>25</v>
      </c>
      <c r="AY692" s="25" t="s">
        <v>169</v>
      </c>
      <c r="BE692" s="213">
        <f>IF(N692="základní",J692,0)</f>
        <v>0</v>
      </c>
      <c r="BF692" s="213">
        <f>IF(N692="snížená",J692,0)</f>
        <v>0</v>
      </c>
      <c r="BG692" s="213">
        <f>IF(N692="zákl. přenesená",J692,0)</f>
        <v>0</v>
      </c>
      <c r="BH692" s="213">
        <f>IF(N692="sníž. přenesená",J692,0)</f>
        <v>0</v>
      </c>
      <c r="BI692" s="213">
        <f>IF(N692="nulová",J692,0)</f>
        <v>0</v>
      </c>
      <c r="BJ692" s="25" t="s">
        <v>25</v>
      </c>
      <c r="BK692" s="213">
        <f>ROUND(I692*H692,2)</f>
        <v>0</v>
      </c>
      <c r="BL692" s="25" t="s">
        <v>546</v>
      </c>
      <c r="BM692" s="25" t="s">
        <v>1581</v>
      </c>
    </row>
    <row r="693" spans="2:47" s="1" customFormat="1" ht="40.5">
      <c r="B693" s="42"/>
      <c r="C693" s="64"/>
      <c r="D693" s="214" t="s">
        <v>179</v>
      </c>
      <c r="E693" s="64"/>
      <c r="F693" s="215" t="s">
        <v>559</v>
      </c>
      <c r="G693" s="64"/>
      <c r="H693" s="64"/>
      <c r="I693" s="173"/>
      <c r="J693" s="64"/>
      <c r="K693" s="64"/>
      <c r="L693" s="62"/>
      <c r="M693" s="216"/>
      <c r="N693" s="43"/>
      <c r="O693" s="43"/>
      <c r="P693" s="43"/>
      <c r="Q693" s="43"/>
      <c r="R693" s="43"/>
      <c r="S693" s="43"/>
      <c r="T693" s="79"/>
      <c r="AT693" s="25" t="s">
        <v>179</v>
      </c>
      <c r="AU693" s="25" t="s">
        <v>25</v>
      </c>
    </row>
    <row r="694" spans="2:65" s="1" customFormat="1" ht="16.5" customHeight="1">
      <c r="B694" s="42"/>
      <c r="C694" s="202" t="s">
        <v>1582</v>
      </c>
      <c r="D694" s="202" t="s">
        <v>172</v>
      </c>
      <c r="E694" s="203" t="s">
        <v>1583</v>
      </c>
      <c r="F694" s="204" t="s">
        <v>1584</v>
      </c>
      <c r="G694" s="205" t="s">
        <v>545</v>
      </c>
      <c r="H694" s="206">
        <v>4</v>
      </c>
      <c r="I694" s="207"/>
      <c r="J694" s="208">
        <f>ROUND(I694*H694,2)</f>
        <v>0</v>
      </c>
      <c r="K694" s="204" t="s">
        <v>183</v>
      </c>
      <c r="L694" s="62"/>
      <c r="M694" s="209" t="s">
        <v>24</v>
      </c>
      <c r="N694" s="210" t="s">
        <v>52</v>
      </c>
      <c r="O694" s="43"/>
      <c r="P694" s="211">
        <f>O694*H694</f>
        <v>0</v>
      </c>
      <c r="Q694" s="211">
        <v>0</v>
      </c>
      <c r="R694" s="211">
        <f>Q694*H694</f>
        <v>0</v>
      </c>
      <c r="S694" s="211">
        <v>0</v>
      </c>
      <c r="T694" s="212">
        <f>S694*H694</f>
        <v>0</v>
      </c>
      <c r="AR694" s="25" t="s">
        <v>546</v>
      </c>
      <c r="AT694" s="25" t="s">
        <v>172</v>
      </c>
      <c r="AU694" s="25" t="s">
        <v>25</v>
      </c>
      <c r="AY694" s="25" t="s">
        <v>169</v>
      </c>
      <c r="BE694" s="213">
        <f>IF(N694="základní",J694,0)</f>
        <v>0</v>
      </c>
      <c r="BF694" s="213">
        <f>IF(N694="snížená",J694,0)</f>
        <v>0</v>
      </c>
      <c r="BG694" s="213">
        <f>IF(N694="zákl. přenesená",J694,0)</f>
        <v>0</v>
      </c>
      <c r="BH694" s="213">
        <f>IF(N694="sníž. přenesená",J694,0)</f>
        <v>0</v>
      </c>
      <c r="BI694" s="213">
        <f>IF(N694="nulová",J694,0)</f>
        <v>0</v>
      </c>
      <c r="BJ694" s="25" t="s">
        <v>25</v>
      </c>
      <c r="BK694" s="213">
        <f>ROUND(I694*H694,2)</f>
        <v>0</v>
      </c>
      <c r="BL694" s="25" t="s">
        <v>546</v>
      </c>
      <c r="BM694" s="25" t="s">
        <v>1585</v>
      </c>
    </row>
    <row r="695" spans="2:47" s="1" customFormat="1" ht="40.5">
      <c r="B695" s="42"/>
      <c r="C695" s="64"/>
      <c r="D695" s="214" t="s">
        <v>179</v>
      </c>
      <c r="E695" s="64"/>
      <c r="F695" s="215" t="s">
        <v>559</v>
      </c>
      <c r="G695" s="64"/>
      <c r="H695" s="64"/>
      <c r="I695" s="173"/>
      <c r="J695" s="64"/>
      <c r="K695" s="64"/>
      <c r="L695" s="62"/>
      <c r="M695" s="216"/>
      <c r="N695" s="43"/>
      <c r="O695" s="43"/>
      <c r="P695" s="43"/>
      <c r="Q695" s="43"/>
      <c r="R695" s="43"/>
      <c r="S695" s="43"/>
      <c r="T695" s="79"/>
      <c r="AT695" s="25" t="s">
        <v>179</v>
      </c>
      <c r="AU695" s="25" t="s">
        <v>25</v>
      </c>
    </row>
    <row r="696" spans="2:65" s="1" customFormat="1" ht="16.5" customHeight="1">
      <c r="B696" s="42"/>
      <c r="C696" s="202" t="s">
        <v>1586</v>
      </c>
      <c r="D696" s="202" t="s">
        <v>172</v>
      </c>
      <c r="E696" s="203" t="s">
        <v>1587</v>
      </c>
      <c r="F696" s="204" t="s">
        <v>1588</v>
      </c>
      <c r="G696" s="205" t="s">
        <v>545</v>
      </c>
      <c r="H696" s="206">
        <v>4</v>
      </c>
      <c r="I696" s="207"/>
      <c r="J696" s="208">
        <f>ROUND(I696*H696,2)</f>
        <v>0</v>
      </c>
      <c r="K696" s="204" t="s">
        <v>183</v>
      </c>
      <c r="L696" s="62"/>
      <c r="M696" s="209" t="s">
        <v>24</v>
      </c>
      <c r="N696" s="210" t="s">
        <v>52</v>
      </c>
      <c r="O696" s="43"/>
      <c r="P696" s="211">
        <f>O696*H696</f>
        <v>0</v>
      </c>
      <c r="Q696" s="211">
        <v>0</v>
      </c>
      <c r="R696" s="211">
        <f>Q696*H696</f>
        <v>0</v>
      </c>
      <c r="S696" s="211">
        <v>0</v>
      </c>
      <c r="T696" s="212">
        <f>S696*H696</f>
        <v>0</v>
      </c>
      <c r="AR696" s="25" t="s">
        <v>546</v>
      </c>
      <c r="AT696" s="25" t="s">
        <v>172</v>
      </c>
      <c r="AU696" s="25" t="s">
        <v>25</v>
      </c>
      <c r="AY696" s="25" t="s">
        <v>169</v>
      </c>
      <c r="BE696" s="213">
        <f>IF(N696="základní",J696,0)</f>
        <v>0</v>
      </c>
      <c r="BF696" s="213">
        <f>IF(N696="snížená",J696,0)</f>
        <v>0</v>
      </c>
      <c r="BG696" s="213">
        <f>IF(N696="zákl. přenesená",J696,0)</f>
        <v>0</v>
      </c>
      <c r="BH696" s="213">
        <f>IF(N696="sníž. přenesená",J696,0)</f>
        <v>0</v>
      </c>
      <c r="BI696" s="213">
        <f>IF(N696="nulová",J696,0)</f>
        <v>0</v>
      </c>
      <c r="BJ696" s="25" t="s">
        <v>25</v>
      </c>
      <c r="BK696" s="213">
        <f>ROUND(I696*H696,2)</f>
        <v>0</v>
      </c>
      <c r="BL696" s="25" t="s">
        <v>546</v>
      </c>
      <c r="BM696" s="25" t="s">
        <v>1589</v>
      </c>
    </row>
    <row r="697" spans="2:47" s="1" customFormat="1" ht="40.5">
      <c r="B697" s="42"/>
      <c r="C697" s="64"/>
      <c r="D697" s="214" t="s">
        <v>179</v>
      </c>
      <c r="E697" s="64"/>
      <c r="F697" s="215" t="s">
        <v>559</v>
      </c>
      <c r="G697" s="64"/>
      <c r="H697" s="64"/>
      <c r="I697" s="173"/>
      <c r="J697" s="64"/>
      <c r="K697" s="64"/>
      <c r="L697" s="62"/>
      <c r="M697" s="216"/>
      <c r="N697" s="43"/>
      <c r="O697" s="43"/>
      <c r="P697" s="43"/>
      <c r="Q697" s="43"/>
      <c r="R697" s="43"/>
      <c r="S697" s="43"/>
      <c r="T697" s="79"/>
      <c r="AT697" s="25" t="s">
        <v>179</v>
      </c>
      <c r="AU697" s="25" t="s">
        <v>25</v>
      </c>
    </row>
    <row r="698" spans="2:65" s="1" customFormat="1" ht="16.5" customHeight="1">
      <c r="B698" s="42"/>
      <c r="C698" s="202" t="s">
        <v>1590</v>
      </c>
      <c r="D698" s="202" t="s">
        <v>172</v>
      </c>
      <c r="E698" s="203" t="s">
        <v>1591</v>
      </c>
      <c r="F698" s="204" t="s">
        <v>1592</v>
      </c>
      <c r="G698" s="205" t="s">
        <v>545</v>
      </c>
      <c r="H698" s="206">
        <v>4</v>
      </c>
      <c r="I698" s="207"/>
      <c r="J698" s="208">
        <f>ROUND(I698*H698,2)</f>
        <v>0</v>
      </c>
      <c r="K698" s="204" t="s">
        <v>183</v>
      </c>
      <c r="L698" s="62"/>
      <c r="M698" s="209" t="s">
        <v>24</v>
      </c>
      <c r="N698" s="210" t="s">
        <v>52</v>
      </c>
      <c r="O698" s="43"/>
      <c r="P698" s="211">
        <f>O698*H698</f>
        <v>0</v>
      </c>
      <c r="Q698" s="211">
        <v>0</v>
      </c>
      <c r="R698" s="211">
        <f>Q698*H698</f>
        <v>0</v>
      </c>
      <c r="S698" s="211">
        <v>0</v>
      </c>
      <c r="T698" s="212">
        <f>S698*H698</f>
        <v>0</v>
      </c>
      <c r="AR698" s="25" t="s">
        <v>546</v>
      </c>
      <c r="AT698" s="25" t="s">
        <v>172</v>
      </c>
      <c r="AU698" s="25" t="s">
        <v>25</v>
      </c>
      <c r="AY698" s="25" t="s">
        <v>169</v>
      </c>
      <c r="BE698" s="213">
        <f>IF(N698="základní",J698,0)</f>
        <v>0</v>
      </c>
      <c r="BF698" s="213">
        <f>IF(N698="snížená",J698,0)</f>
        <v>0</v>
      </c>
      <c r="BG698" s="213">
        <f>IF(N698="zákl. přenesená",J698,0)</f>
        <v>0</v>
      </c>
      <c r="BH698" s="213">
        <f>IF(N698="sníž. přenesená",J698,0)</f>
        <v>0</v>
      </c>
      <c r="BI698" s="213">
        <f>IF(N698="nulová",J698,0)</f>
        <v>0</v>
      </c>
      <c r="BJ698" s="25" t="s">
        <v>25</v>
      </c>
      <c r="BK698" s="213">
        <f>ROUND(I698*H698,2)</f>
        <v>0</v>
      </c>
      <c r="BL698" s="25" t="s">
        <v>546</v>
      </c>
      <c r="BM698" s="25" t="s">
        <v>1593</v>
      </c>
    </row>
    <row r="699" spans="2:47" s="1" customFormat="1" ht="40.5">
      <c r="B699" s="42"/>
      <c r="C699" s="64"/>
      <c r="D699" s="214" t="s">
        <v>179</v>
      </c>
      <c r="E699" s="64"/>
      <c r="F699" s="215" t="s">
        <v>559</v>
      </c>
      <c r="G699" s="64"/>
      <c r="H699" s="64"/>
      <c r="I699" s="173"/>
      <c r="J699" s="64"/>
      <c r="K699" s="64"/>
      <c r="L699" s="62"/>
      <c r="M699" s="216"/>
      <c r="N699" s="43"/>
      <c r="O699" s="43"/>
      <c r="P699" s="43"/>
      <c r="Q699" s="43"/>
      <c r="R699" s="43"/>
      <c r="S699" s="43"/>
      <c r="T699" s="79"/>
      <c r="AT699" s="25" t="s">
        <v>179</v>
      </c>
      <c r="AU699" s="25" t="s">
        <v>25</v>
      </c>
    </row>
    <row r="700" spans="2:65" s="1" customFormat="1" ht="25.5" customHeight="1">
      <c r="B700" s="42"/>
      <c r="C700" s="202" t="s">
        <v>1594</v>
      </c>
      <c r="D700" s="202" t="s">
        <v>172</v>
      </c>
      <c r="E700" s="203" t="s">
        <v>1595</v>
      </c>
      <c r="F700" s="204" t="s">
        <v>1596</v>
      </c>
      <c r="G700" s="205" t="s">
        <v>545</v>
      </c>
      <c r="H700" s="206">
        <v>4</v>
      </c>
      <c r="I700" s="207"/>
      <c r="J700" s="208">
        <f>ROUND(I700*H700,2)</f>
        <v>0</v>
      </c>
      <c r="K700" s="204" t="s">
        <v>183</v>
      </c>
      <c r="L700" s="62"/>
      <c r="M700" s="209" t="s">
        <v>24</v>
      </c>
      <c r="N700" s="210" t="s">
        <v>52</v>
      </c>
      <c r="O700" s="43"/>
      <c r="P700" s="211">
        <f>O700*H700</f>
        <v>0</v>
      </c>
      <c r="Q700" s="211">
        <v>0</v>
      </c>
      <c r="R700" s="211">
        <f>Q700*H700</f>
        <v>0</v>
      </c>
      <c r="S700" s="211">
        <v>0</v>
      </c>
      <c r="T700" s="212">
        <f>S700*H700</f>
        <v>0</v>
      </c>
      <c r="AR700" s="25" t="s">
        <v>546</v>
      </c>
      <c r="AT700" s="25" t="s">
        <v>172</v>
      </c>
      <c r="AU700" s="25" t="s">
        <v>25</v>
      </c>
      <c r="AY700" s="25" t="s">
        <v>169</v>
      </c>
      <c r="BE700" s="213">
        <f>IF(N700="základní",J700,0)</f>
        <v>0</v>
      </c>
      <c r="BF700" s="213">
        <f>IF(N700="snížená",J700,0)</f>
        <v>0</v>
      </c>
      <c r="BG700" s="213">
        <f>IF(N700="zákl. přenesená",J700,0)</f>
        <v>0</v>
      </c>
      <c r="BH700" s="213">
        <f>IF(N700="sníž. přenesená",J700,0)</f>
        <v>0</v>
      </c>
      <c r="BI700" s="213">
        <f>IF(N700="nulová",J700,0)</f>
        <v>0</v>
      </c>
      <c r="BJ700" s="25" t="s">
        <v>25</v>
      </c>
      <c r="BK700" s="213">
        <f>ROUND(I700*H700,2)</f>
        <v>0</v>
      </c>
      <c r="BL700" s="25" t="s">
        <v>546</v>
      </c>
      <c r="BM700" s="25" t="s">
        <v>1597</v>
      </c>
    </row>
    <row r="701" spans="2:47" s="1" customFormat="1" ht="40.5">
      <c r="B701" s="42"/>
      <c r="C701" s="64"/>
      <c r="D701" s="214" t="s">
        <v>179</v>
      </c>
      <c r="E701" s="64"/>
      <c r="F701" s="215" t="s">
        <v>559</v>
      </c>
      <c r="G701" s="64"/>
      <c r="H701" s="64"/>
      <c r="I701" s="173"/>
      <c r="J701" s="64"/>
      <c r="K701" s="64"/>
      <c r="L701" s="62"/>
      <c r="M701" s="216"/>
      <c r="N701" s="43"/>
      <c r="O701" s="43"/>
      <c r="P701" s="43"/>
      <c r="Q701" s="43"/>
      <c r="R701" s="43"/>
      <c r="S701" s="43"/>
      <c r="T701" s="79"/>
      <c r="AT701" s="25" t="s">
        <v>179</v>
      </c>
      <c r="AU701" s="25" t="s">
        <v>25</v>
      </c>
    </row>
    <row r="702" spans="2:65" s="1" customFormat="1" ht="25.5" customHeight="1">
      <c r="B702" s="42"/>
      <c r="C702" s="202" t="s">
        <v>1598</v>
      </c>
      <c r="D702" s="202" t="s">
        <v>172</v>
      </c>
      <c r="E702" s="203" t="s">
        <v>1599</v>
      </c>
      <c r="F702" s="204" t="s">
        <v>1600</v>
      </c>
      <c r="G702" s="205" t="s">
        <v>545</v>
      </c>
      <c r="H702" s="206">
        <v>4</v>
      </c>
      <c r="I702" s="207"/>
      <c r="J702" s="208">
        <f>ROUND(I702*H702,2)</f>
        <v>0</v>
      </c>
      <c r="K702" s="204" t="s">
        <v>183</v>
      </c>
      <c r="L702" s="62"/>
      <c r="M702" s="209" t="s">
        <v>24</v>
      </c>
      <c r="N702" s="210" t="s">
        <v>52</v>
      </c>
      <c r="O702" s="43"/>
      <c r="P702" s="211">
        <f>O702*H702</f>
        <v>0</v>
      </c>
      <c r="Q702" s="211">
        <v>0</v>
      </c>
      <c r="R702" s="211">
        <f>Q702*H702</f>
        <v>0</v>
      </c>
      <c r="S702" s="211">
        <v>0</v>
      </c>
      <c r="T702" s="212">
        <f>S702*H702</f>
        <v>0</v>
      </c>
      <c r="AR702" s="25" t="s">
        <v>546</v>
      </c>
      <c r="AT702" s="25" t="s">
        <v>172</v>
      </c>
      <c r="AU702" s="25" t="s">
        <v>25</v>
      </c>
      <c r="AY702" s="25" t="s">
        <v>169</v>
      </c>
      <c r="BE702" s="213">
        <f>IF(N702="základní",J702,0)</f>
        <v>0</v>
      </c>
      <c r="BF702" s="213">
        <f>IF(N702="snížená",J702,0)</f>
        <v>0</v>
      </c>
      <c r="BG702" s="213">
        <f>IF(N702="zákl. přenesená",J702,0)</f>
        <v>0</v>
      </c>
      <c r="BH702" s="213">
        <f>IF(N702="sníž. přenesená",J702,0)</f>
        <v>0</v>
      </c>
      <c r="BI702" s="213">
        <f>IF(N702="nulová",J702,0)</f>
        <v>0</v>
      </c>
      <c r="BJ702" s="25" t="s">
        <v>25</v>
      </c>
      <c r="BK702" s="213">
        <f>ROUND(I702*H702,2)</f>
        <v>0</v>
      </c>
      <c r="BL702" s="25" t="s">
        <v>546</v>
      </c>
      <c r="BM702" s="25" t="s">
        <v>1601</v>
      </c>
    </row>
    <row r="703" spans="2:47" s="1" customFormat="1" ht="40.5">
      <c r="B703" s="42"/>
      <c r="C703" s="64"/>
      <c r="D703" s="214" t="s">
        <v>179</v>
      </c>
      <c r="E703" s="64"/>
      <c r="F703" s="215" t="s">
        <v>559</v>
      </c>
      <c r="G703" s="64"/>
      <c r="H703" s="64"/>
      <c r="I703" s="173"/>
      <c r="J703" s="64"/>
      <c r="K703" s="64"/>
      <c r="L703" s="62"/>
      <c r="M703" s="216"/>
      <c r="N703" s="43"/>
      <c r="O703" s="43"/>
      <c r="P703" s="43"/>
      <c r="Q703" s="43"/>
      <c r="R703" s="43"/>
      <c r="S703" s="43"/>
      <c r="T703" s="79"/>
      <c r="AT703" s="25" t="s">
        <v>179</v>
      </c>
      <c r="AU703" s="25" t="s">
        <v>25</v>
      </c>
    </row>
    <row r="704" spans="2:65" s="1" customFormat="1" ht="25.5" customHeight="1">
      <c r="B704" s="42"/>
      <c r="C704" s="202" t="s">
        <v>1602</v>
      </c>
      <c r="D704" s="202" t="s">
        <v>172</v>
      </c>
      <c r="E704" s="203" t="s">
        <v>1603</v>
      </c>
      <c r="F704" s="204" t="s">
        <v>1604</v>
      </c>
      <c r="G704" s="205" t="s">
        <v>545</v>
      </c>
      <c r="H704" s="206">
        <v>4</v>
      </c>
      <c r="I704" s="207"/>
      <c r="J704" s="208">
        <f>ROUND(I704*H704,2)</f>
        <v>0</v>
      </c>
      <c r="K704" s="204" t="s">
        <v>183</v>
      </c>
      <c r="L704" s="62"/>
      <c r="M704" s="209" t="s">
        <v>24</v>
      </c>
      <c r="N704" s="210" t="s">
        <v>52</v>
      </c>
      <c r="O704" s="43"/>
      <c r="P704" s="211">
        <f>O704*H704</f>
        <v>0</v>
      </c>
      <c r="Q704" s="211">
        <v>0</v>
      </c>
      <c r="R704" s="211">
        <f>Q704*H704</f>
        <v>0</v>
      </c>
      <c r="S704" s="211">
        <v>0</v>
      </c>
      <c r="T704" s="212">
        <f>S704*H704</f>
        <v>0</v>
      </c>
      <c r="AR704" s="25" t="s">
        <v>546</v>
      </c>
      <c r="AT704" s="25" t="s">
        <v>172</v>
      </c>
      <c r="AU704" s="25" t="s">
        <v>25</v>
      </c>
      <c r="AY704" s="25" t="s">
        <v>169</v>
      </c>
      <c r="BE704" s="213">
        <f>IF(N704="základní",J704,0)</f>
        <v>0</v>
      </c>
      <c r="BF704" s="213">
        <f>IF(N704="snížená",J704,0)</f>
        <v>0</v>
      </c>
      <c r="BG704" s="213">
        <f>IF(N704="zákl. přenesená",J704,0)</f>
        <v>0</v>
      </c>
      <c r="BH704" s="213">
        <f>IF(N704="sníž. přenesená",J704,0)</f>
        <v>0</v>
      </c>
      <c r="BI704" s="213">
        <f>IF(N704="nulová",J704,0)</f>
        <v>0</v>
      </c>
      <c r="BJ704" s="25" t="s">
        <v>25</v>
      </c>
      <c r="BK704" s="213">
        <f>ROUND(I704*H704,2)</f>
        <v>0</v>
      </c>
      <c r="BL704" s="25" t="s">
        <v>546</v>
      </c>
      <c r="BM704" s="25" t="s">
        <v>1605</v>
      </c>
    </row>
    <row r="705" spans="2:47" s="1" customFormat="1" ht="40.5">
      <c r="B705" s="42"/>
      <c r="C705" s="64"/>
      <c r="D705" s="214" t="s">
        <v>179</v>
      </c>
      <c r="E705" s="64"/>
      <c r="F705" s="215" t="s">
        <v>559</v>
      </c>
      <c r="G705" s="64"/>
      <c r="H705" s="64"/>
      <c r="I705" s="173"/>
      <c r="J705" s="64"/>
      <c r="K705" s="64"/>
      <c r="L705" s="62"/>
      <c r="M705" s="216"/>
      <c r="N705" s="43"/>
      <c r="O705" s="43"/>
      <c r="P705" s="43"/>
      <c r="Q705" s="43"/>
      <c r="R705" s="43"/>
      <c r="S705" s="43"/>
      <c r="T705" s="79"/>
      <c r="AT705" s="25" t="s">
        <v>179</v>
      </c>
      <c r="AU705" s="25" t="s">
        <v>25</v>
      </c>
    </row>
    <row r="706" spans="2:65" s="1" customFormat="1" ht="16.5" customHeight="1">
      <c r="B706" s="42"/>
      <c r="C706" s="202" t="s">
        <v>1606</v>
      </c>
      <c r="D706" s="202" t="s">
        <v>172</v>
      </c>
      <c r="E706" s="203" t="s">
        <v>1607</v>
      </c>
      <c r="F706" s="204" t="s">
        <v>1608</v>
      </c>
      <c r="G706" s="205" t="s">
        <v>545</v>
      </c>
      <c r="H706" s="206">
        <v>4</v>
      </c>
      <c r="I706" s="207"/>
      <c r="J706" s="208">
        <f>ROUND(I706*H706,2)</f>
        <v>0</v>
      </c>
      <c r="K706" s="204" t="s">
        <v>183</v>
      </c>
      <c r="L706" s="62"/>
      <c r="M706" s="209" t="s">
        <v>24</v>
      </c>
      <c r="N706" s="210" t="s">
        <v>52</v>
      </c>
      <c r="O706" s="43"/>
      <c r="P706" s="211">
        <f>O706*H706</f>
        <v>0</v>
      </c>
      <c r="Q706" s="211">
        <v>0</v>
      </c>
      <c r="R706" s="211">
        <f>Q706*H706</f>
        <v>0</v>
      </c>
      <c r="S706" s="211">
        <v>0</v>
      </c>
      <c r="T706" s="212">
        <f>S706*H706</f>
        <v>0</v>
      </c>
      <c r="AR706" s="25" t="s">
        <v>546</v>
      </c>
      <c r="AT706" s="25" t="s">
        <v>172</v>
      </c>
      <c r="AU706" s="25" t="s">
        <v>25</v>
      </c>
      <c r="AY706" s="25" t="s">
        <v>169</v>
      </c>
      <c r="BE706" s="213">
        <f>IF(N706="základní",J706,0)</f>
        <v>0</v>
      </c>
      <c r="BF706" s="213">
        <f>IF(N706="snížená",J706,0)</f>
        <v>0</v>
      </c>
      <c r="BG706" s="213">
        <f>IF(N706="zákl. přenesená",J706,0)</f>
        <v>0</v>
      </c>
      <c r="BH706" s="213">
        <f>IF(N706="sníž. přenesená",J706,0)</f>
        <v>0</v>
      </c>
      <c r="BI706" s="213">
        <f>IF(N706="nulová",J706,0)</f>
        <v>0</v>
      </c>
      <c r="BJ706" s="25" t="s">
        <v>25</v>
      </c>
      <c r="BK706" s="213">
        <f>ROUND(I706*H706,2)</f>
        <v>0</v>
      </c>
      <c r="BL706" s="25" t="s">
        <v>546</v>
      </c>
      <c r="BM706" s="25" t="s">
        <v>1609</v>
      </c>
    </row>
    <row r="707" spans="2:47" s="1" customFormat="1" ht="40.5">
      <c r="B707" s="42"/>
      <c r="C707" s="64"/>
      <c r="D707" s="214" t="s">
        <v>179</v>
      </c>
      <c r="E707" s="64"/>
      <c r="F707" s="215" t="s">
        <v>559</v>
      </c>
      <c r="G707" s="64"/>
      <c r="H707" s="64"/>
      <c r="I707" s="173"/>
      <c r="J707" s="64"/>
      <c r="K707" s="64"/>
      <c r="L707" s="62"/>
      <c r="M707" s="217"/>
      <c r="N707" s="218"/>
      <c r="O707" s="218"/>
      <c r="P707" s="218"/>
      <c r="Q707" s="218"/>
      <c r="R707" s="218"/>
      <c r="S707" s="218"/>
      <c r="T707" s="219"/>
      <c r="AT707" s="25" t="s">
        <v>179</v>
      </c>
      <c r="AU707" s="25" t="s">
        <v>25</v>
      </c>
    </row>
    <row r="708" spans="2:12" s="1" customFormat="1" ht="6.95" customHeight="1">
      <c r="B708" s="57"/>
      <c r="C708" s="58"/>
      <c r="D708" s="58"/>
      <c r="E708" s="58"/>
      <c r="F708" s="58"/>
      <c r="G708" s="58"/>
      <c r="H708" s="58"/>
      <c r="I708" s="149"/>
      <c r="J708" s="58"/>
      <c r="K708" s="58"/>
      <c r="L708" s="62"/>
    </row>
  </sheetData>
  <sheetProtection algorithmName="SHA-512" hashValue="lltjgi2sPzOJ+wTC9yrhwgsMqkR5Y4S9kLxPpR0QSfRBZ0F69soP046V8n5l5QXCU+sVgF+OOK7pT2gW85jKcA==" saltValue="Xvzb8osq8lxrL0l6rAJ/oL4yO9DbwkjtH+dO79fIko6sfb44I5s+VJsmshC6TpZSQe3vbUF8glS3AurspHcp6w==" spinCount="100000" sheet="1" objects="1" scenarios="1" formatColumns="0" formatRows="0" autoFilter="0"/>
  <autoFilter ref="C110:K707"/>
  <mergeCells count="16">
    <mergeCell ref="L2:V2"/>
    <mergeCell ref="E97:H97"/>
    <mergeCell ref="E101:H101"/>
    <mergeCell ref="E99:H99"/>
    <mergeCell ref="E103:H103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11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135</v>
      </c>
      <c r="G1" s="414" t="s">
        <v>136</v>
      </c>
      <c r="H1" s="414"/>
      <c r="I1" s="125"/>
      <c r="J1" s="124" t="s">
        <v>137</v>
      </c>
      <c r="K1" s="123" t="s">
        <v>138</v>
      </c>
      <c r="L1" s="124" t="s">
        <v>139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AT2" s="25" t="s">
        <v>106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91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6" t="str">
        <f>'Rekapitulace stavby'!K6</f>
        <v>Demolice a sanace části budovy T</v>
      </c>
      <c r="F7" s="407"/>
      <c r="G7" s="407"/>
      <c r="H7" s="407"/>
      <c r="I7" s="127"/>
      <c r="J7" s="30"/>
      <c r="K7" s="32"/>
    </row>
    <row r="8" spans="2:11" ht="13.5">
      <c r="B8" s="29"/>
      <c r="C8" s="30"/>
      <c r="D8" s="38" t="s">
        <v>141</v>
      </c>
      <c r="E8" s="30"/>
      <c r="F8" s="30"/>
      <c r="G8" s="30"/>
      <c r="H8" s="30"/>
      <c r="I8" s="127"/>
      <c r="J8" s="30"/>
      <c r="K8" s="32"/>
    </row>
    <row r="9" spans="2:11" ht="16.5" customHeight="1">
      <c r="B9" s="29"/>
      <c r="C9" s="30"/>
      <c r="D9" s="30"/>
      <c r="E9" s="406" t="s">
        <v>253</v>
      </c>
      <c r="F9" s="366"/>
      <c r="G9" s="366"/>
      <c r="H9" s="366"/>
      <c r="I9" s="127"/>
      <c r="J9" s="30"/>
      <c r="K9" s="32"/>
    </row>
    <row r="10" spans="2:11" ht="13.5">
      <c r="B10" s="29"/>
      <c r="C10" s="30"/>
      <c r="D10" s="38" t="s">
        <v>254</v>
      </c>
      <c r="E10" s="30"/>
      <c r="F10" s="30"/>
      <c r="G10" s="30"/>
      <c r="H10" s="30"/>
      <c r="I10" s="127"/>
      <c r="J10" s="30"/>
      <c r="K10" s="32"/>
    </row>
    <row r="11" spans="2:11" s="1" customFormat="1" ht="16.5" customHeight="1">
      <c r="B11" s="42"/>
      <c r="C11" s="43"/>
      <c r="D11" s="43"/>
      <c r="E11" s="390" t="s">
        <v>578</v>
      </c>
      <c r="F11" s="409"/>
      <c r="G11" s="409"/>
      <c r="H11" s="409"/>
      <c r="I11" s="128"/>
      <c r="J11" s="43"/>
      <c r="K11" s="46"/>
    </row>
    <row r="12" spans="2:11" s="1" customFormat="1" ht="13.5">
      <c r="B12" s="42"/>
      <c r="C12" s="43"/>
      <c r="D12" s="38" t="s">
        <v>581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08" t="s">
        <v>1610</v>
      </c>
      <c r="F13" s="409"/>
      <c r="G13" s="409"/>
      <c r="H13" s="409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21</v>
      </c>
      <c r="E15" s="43"/>
      <c r="F15" s="36" t="s">
        <v>90</v>
      </c>
      <c r="G15" s="43"/>
      <c r="H15" s="43"/>
      <c r="I15" s="129" t="s">
        <v>23</v>
      </c>
      <c r="J15" s="36" t="s">
        <v>24</v>
      </c>
      <c r="K15" s="46"/>
    </row>
    <row r="16" spans="2:11" s="1" customFormat="1" ht="14.45" customHeight="1">
      <c r="B16" s="42"/>
      <c r="C16" s="43"/>
      <c r="D16" s="38" t="s">
        <v>26</v>
      </c>
      <c r="E16" s="43"/>
      <c r="F16" s="36" t="s">
        <v>27</v>
      </c>
      <c r="G16" s="43"/>
      <c r="H16" s="43"/>
      <c r="I16" s="129" t="s">
        <v>28</v>
      </c>
      <c r="J16" s="130" t="str">
        <f>'Rekapitulace stavby'!AN8</f>
        <v>6. 11. 2018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32</v>
      </c>
      <c r="E18" s="43"/>
      <c r="F18" s="43"/>
      <c r="G18" s="43"/>
      <c r="H18" s="43"/>
      <c r="I18" s="129" t="s">
        <v>33</v>
      </c>
      <c r="J18" s="36" t="s">
        <v>34</v>
      </c>
      <c r="K18" s="46"/>
    </row>
    <row r="19" spans="2:11" s="1" customFormat="1" ht="18" customHeight="1">
      <c r="B19" s="42"/>
      <c r="C19" s="43"/>
      <c r="D19" s="43"/>
      <c r="E19" s="36" t="s">
        <v>35</v>
      </c>
      <c r="F19" s="43"/>
      <c r="G19" s="43"/>
      <c r="H19" s="43"/>
      <c r="I19" s="129" t="s">
        <v>36</v>
      </c>
      <c r="J19" s="36" t="s">
        <v>37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38</v>
      </c>
      <c r="E21" s="43"/>
      <c r="F21" s="43"/>
      <c r="G21" s="43"/>
      <c r="H21" s="43"/>
      <c r="I21" s="129" t="s">
        <v>33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36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40</v>
      </c>
      <c r="E24" s="43"/>
      <c r="F24" s="43"/>
      <c r="G24" s="43"/>
      <c r="H24" s="43"/>
      <c r="I24" s="129" t="s">
        <v>33</v>
      </c>
      <c r="J24" s="36" t="s">
        <v>41</v>
      </c>
      <c r="K24" s="46"/>
    </row>
    <row r="25" spans="2:11" s="1" customFormat="1" ht="18" customHeight="1">
      <c r="B25" s="42"/>
      <c r="C25" s="43"/>
      <c r="D25" s="43"/>
      <c r="E25" s="36" t="s">
        <v>42</v>
      </c>
      <c r="F25" s="43"/>
      <c r="G25" s="43"/>
      <c r="H25" s="43"/>
      <c r="I25" s="129" t="s">
        <v>36</v>
      </c>
      <c r="J25" s="36" t="s">
        <v>43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45</v>
      </c>
      <c r="E27" s="43"/>
      <c r="F27" s="43"/>
      <c r="G27" s="43"/>
      <c r="H27" s="43"/>
      <c r="I27" s="128"/>
      <c r="J27" s="43"/>
      <c r="K27" s="46"/>
    </row>
    <row r="28" spans="2:11" s="7" customFormat="1" ht="16.5" customHeight="1">
      <c r="B28" s="131"/>
      <c r="C28" s="132"/>
      <c r="D28" s="132"/>
      <c r="E28" s="370" t="s">
        <v>24</v>
      </c>
      <c r="F28" s="370"/>
      <c r="G28" s="370"/>
      <c r="H28" s="37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47</v>
      </c>
      <c r="E31" s="43"/>
      <c r="F31" s="43"/>
      <c r="G31" s="43"/>
      <c r="H31" s="43"/>
      <c r="I31" s="128"/>
      <c r="J31" s="138">
        <f>ROUND(J100,2)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49</v>
      </c>
      <c r="G33" s="43"/>
      <c r="H33" s="43"/>
      <c r="I33" s="139" t="s">
        <v>48</v>
      </c>
      <c r="J33" s="47" t="s">
        <v>50</v>
      </c>
      <c r="K33" s="46"/>
    </row>
    <row r="34" spans="2:11" s="1" customFormat="1" ht="14.45" customHeight="1">
      <c r="B34" s="42"/>
      <c r="C34" s="43"/>
      <c r="D34" s="50" t="s">
        <v>51</v>
      </c>
      <c r="E34" s="50" t="s">
        <v>52</v>
      </c>
      <c r="F34" s="140">
        <f>ROUND(SUM(BE100:BE170),2)</f>
        <v>0</v>
      </c>
      <c r="G34" s="43"/>
      <c r="H34" s="43"/>
      <c r="I34" s="141">
        <v>0.21</v>
      </c>
      <c r="J34" s="140">
        <f>ROUND(ROUND((SUM(BE100:BE170)),2)*I34,2)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53</v>
      </c>
      <c r="F35" s="140">
        <f>ROUND(SUM(BF100:BF170),2)</f>
        <v>0</v>
      </c>
      <c r="G35" s="43"/>
      <c r="H35" s="43"/>
      <c r="I35" s="141">
        <v>0.15</v>
      </c>
      <c r="J35" s="140">
        <f>ROUND(ROUND((SUM(BF100:BF170)),2)*I35,2)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54</v>
      </c>
      <c r="F36" s="140">
        <f>ROUND(SUM(BG100:BG170),2)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55</v>
      </c>
      <c r="F37" s="140">
        <f>ROUND(SUM(BH100:BH170),2)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56</v>
      </c>
      <c r="F38" s="140">
        <f>ROUND(SUM(BI100:BI170),2)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57</v>
      </c>
      <c r="E40" s="80"/>
      <c r="F40" s="80"/>
      <c r="G40" s="144" t="s">
        <v>58</v>
      </c>
      <c r="H40" s="145" t="s">
        <v>59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143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16.5" customHeight="1">
      <c r="B49" s="42"/>
      <c r="C49" s="43"/>
      <c r="D49" s="43"/>
      <c r="E49" s="406" t="str">
        <f>E7</f>
        <v>Demolice a sanace části budovy T</v>
      </c>
      <c r="F49" s="407"/>
      <c r="G49" s="407"/>
      <c r="H49" s="407"/>
      <c r="I49" s="128"/>
      <c r="J49" s="43"/>
      <c r="K49" s="46"/>
    </row>
    <row r="50" spans="2:11" ht="13.5">
      <c r="B50" s="29"/>
      <c r="C50" s="38" t="s">
        <v>141</v>
      </c>
      <c r="D50" s="30"/>
      <c r="E50" s="30"/>
      <c r="F50" s="30"/>
      <c r="G50" s="30"/>
      <c r="H50" s="30"/>
      <c r="I50" s="127"/>
      <c r="J50" s="30"/>
      <c r="K50" s="32"/>
    </row>
    <row r="51" spans="2:11" ht="16.5" customHeight="1">
      <c r="B51" s="29"/>
      <c r="C51" s="30"/>
      <c r="D51" s="30"/>
      <c r="E51" s="406" t="s">
        <v>253</v>
      </c>
      <c r="F51" s="366"/>
      <c r="G51" s="366"/>
      <c r="H51" s="366"/>
      <c r="I51" s="127"/>
      <c r="J51" s="30"/>
      <c r="K51" s="32"/>
    </row>
    <row r="52" spans="2:11" ht="13.5">
      <c r="B52" s="29"/>
      <c r="C52" s="38" t="s">
        <v>254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16.5" customHeight="1">
      <c r="B53" s="42"/>
      <c r="C53" s="43"/>
      <c r="D53" s="43"/>
      <c r="E53" s="390" t="s">
        <v>578</v>
      </c>
      <c r="F53" s="409"/>
      <c r="G53" s="409"/>
      <c r="H53" s="409"/>
      <c r="I53" s="128"/>
      <c r="J53" s="43"/>
      <c r="K53" s="46"/>
    </row>
    <row r="54" spans="2:11" s="1" customFormat="1" ht="14.45" customHeight="1">
      <c r="B54" s="42"/>
      <c r="C54" s="38" t="s">
        <v>581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17.25" customHeight="1">
      <c r="B55" s="42"/>
      <c r="C55" s="43"/>
      <c r="D55" s="43"/>
      <c r="E55" s="408" t="str">
        <f>E13</f>
        <v>2 - 1.NP</v>
      </c>
      <c r="F55" s="409"/>
      <c r="G55" s="409"/>
      <c r="H55" s="40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26</v>
      </c>
      <c r="D57" s="43"/>
      <c r="E57" s="43"/>
      <c r="F57" s="36" t="str">
        <f>F16</f>
        <v>Ústí nad Labem</v>
      </c>
      <c r="G57" s="43"/>
      <c r="H57" s="43"/>
      <c r="I57" s="129" t="s">
        <v>28</v>
      </c>
      <c r="J57" s="130" t="str">
        <f>IF(J16="","",J16)</f>
        <v>6. 11. 2018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32</v>
      </c>
      <c r="D59" s="43"/>
      <c r="E59" s="43"/>
      <c r="F59" s="36" t="str">
        <f>E19</f>
        <v>Univerzita Jana Evangelisty Purkyně v Ústí n Labem</v>
      </c>
      <c r="G59" s="43"/>
      <c r="H59" s="43"/>
      <c r="I59" s="129" t="s">
        <v>40</v>
      </c>
      <c r="J59" s="370" t="str">
        <f>E25</f>
        <v>Correct BC, s.r.o.</v>
      </c>
      <c r="K59" s="46"/>
    </row>
    <row r="60" spans="2:11" s="1" customFormat="1" ht="14.45" customHeight="1">
      <c r="B60" s="42"/>
      <c r="C60" s="38" t="s">
        <v>38</v>
      </c>
      <c r="D60" s="43"/>
      <c r="E60" s="43"/>
      <c r="F60" s="36" t="str">
        <f>IF(E22="","",E22)</f>
        <v/>
      </c>
      <c r="G60" s="43"/>
      <c r="H60" s="43"/>
      <c r="I60" s="128"/>
      <c r="J60" s="410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144</v>
      </c>
      <c r="D62" s="142"/>
      <c r="E62" s="142"/>
      <c r="F62" s="142"/>
      <c r="G62" s="142"/>
      <c r="H62" s="142"/>
      <c r="I62" s="155"/>
      <c r="J62" s="156" t="s">
        <v>145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146</v>
      </c>
      <c r="D64" s="43"/>
      <c r="E64" s="43"/>
      <c r="F64" s="43"/>
      <c r="G64" s="43"/>
      <c r="H64" s="43"/>
      <c r="I64" s="128"/>
      <c r="J64" s="138">
        <f>J100</f>
        <v>0</v>
      </c>
      <c r="K64" s="46"/>
      <c r="AU64" s="25" t="s">
        <v>147</v>
      </c>
    </row>
    <row r="65" spans="2:11" s="8" customFormat="1" ht="24.95" customHeight="1">
      <c r="B65" s="159"/>
      <c r="C65" s="160"/>
      <c r="D65" s="161" t="s">
        <v>256</v>
      </c>
      <c r="E65" s="162"/>
      <c r="F65" s="162"/>
      <c r="G65" s="162"/>
      <c r="H65" s="162"/>
      <c r="I65" s="163"/>
      <c r="J65" s="164">
        <f>J101</f>
        <v>0</v>
      </c>
      <c r="K65" s="165"/>
    </row>
    <row r="66" spans="2:11" s="9" customFormat="1" ht="19.9" customHeight="1">
      <c r="B66" s="166"/>
      <c r="C66" s="167"/>
      <c r="D66" s="168" t="s">
        <v>1611</v>
      </c>
      <c r="E66" s="169"/>
      <c r="F66" s="169"/>
      <c r="G66" s="169"/>
      <c r="H66" s="169"/>
      <c r="I66" s="170"/>
      <c r="J66" s="171">
        <f>J102</f>
        <v>0</v>
      </c>
      <c r="K66" s="172"/>
    </row>
    <row r="67" spans="2:11" s="9" customFormat="1" ht="19.9" customHeight="1">
      <c r="B67" s="166"/>
      <c r="C67" s="167"/>
      <c r="D67" s="168" t="s">
        <v>258</v>
      </c>
      <c r="E67" s="169"/>
      <c r="F67" s="169"/>
      <c r="G67" s="169"/>
      <c r="H67" s="169"/>
      <c r="I67" s="170"/>
      <c r="J67" s="171">
        <f>J105</f>
        <v>0</v>
      </c>
      <c r="K67" s="172"/>
    </row>
    <row r="68" spans="2:11" s="9" customFormat="1" ht="19.9" customHeight="1">
      <c r="B68" s="166"/>
      <c r="C68" s="167"/>
      <c r="D68" s="168" t="s">
        <v>590</v>
      </c>
      <c r="E68" s="169"/>
      <c r="F68" s="169"/>
      <c r="G68" s="169"/>
      <c r="H68" s="169"/>
      <c r="I68" s="170"/>
      <c r="J68" s="171">
        <f>J109</f>
        <v>0</v>
      </c>
      <c r="K68" s="172"/>
    </row>
    <row r="69" spans="2:11" s="8" customFormat="1" ht="24.95" customHeight="1">
      <c r="B69" s="159"/>
      <c r="C69" s="160"/>
      <c r="D69" s="161" t="s">
        <v>260</v>
      </c>
      <c r="E69" s="162"/>
      <c r="F69" s="162"/>
      <c r="G69" s="162"/>
      <c r="H69" s="162"/>
      <c r="I69" s="163"/>
      <c r="J69" s="164">
        <f>J111</f>
        <v>0</v>
      </c>
      <c r="K69" s="165"/>
    </row>
    <row r="70" spans="2:11" s="9" customFormat="1" ht="19.9" customHeight="1">
      <c r="B70" s="166"/>
      <c r="C70" s="167"/>
      <c r="D70" s="168" t="s">
        <v>261</v>
      </c>
      <c r="E70" s="169"/>
      <c r="F70" s="169"/>
      <c r="G70" s="169"/>
      <c r="H70" s="169"/>
      <c r="I70" s="170"/>
      <c r="J70" s="171">
        <f>J112</f>
        <v>0</v>
      </c>
      <c r="K70" s="172"/>
    </row>
    <row r="71" spans="2:11" s="9" customFormat="1" ht="19.9" customHeight="1">
      <c r="B71" s="166"/>
      <c r="C71" s="167"/>
      <c r="D71" s="168" t="s">
        <v>262</v>
      </c>
      <c r="E71" s="169"/>
      <c r="F71" s="169"/>
      <c r="G71" s="169"/>
      <c r="H71" s="169"/>
      <c r="I71" s="170"/>
      <c r="J71" s="171">
        <f>J125</f>
        <v>0</v>
      </c>
      <c r="K71" s="172"/>
    </row>
    <row r="72" spans="2:11" s="9" customFormat="1" ht="19.9" customHeight="1">
      <c r="B72" s="166"/>
      <c r="C72" s="167"/>
      <c r="D72" s="168" t="s">
        <v>1612</v>
      </c>
      <c r="E72" s="169"/>
      <c r="F72" s="169"/>
      <c r="G72" s="169"/>
      <c r="H72" s="169"/>
      <c r="I72" s="170"/>
      <c r="J72" s="171">
        <f>J138</f>
        <v>0</v>
      </c>
      <c r="K72" s="172"/>
    </row>
    <row r="73" spans="2:11" s="9" customFormat="1" ht="19.9" customHeight="1">
      <c r="B73" s="166"/>
      <c r="C73" s="167"/>
      <c r="D73" s="168" t="s">
        <v>264</v>
      </c>
      <c r="E73" s="169"/>
      <c r="F73" s="169"/>
      <c r="G73" s="169"/>
      <c r="H73" s="169"/>
      <c r="I73" s="170"/>
      <c r="J73" s="171">
        <f>J140</f>
        <v>0</v>
      </c>
      <c r="K73" s="172"/>
    </row>
    <row r="74" spans="2:11" s="9" customFormat="1" ht="19.9" customHeight="1">
      <c r="B74" s="166"/>
      <c r="C74" s="167"/>
      <c r="D74" s="168" t="s">
        <v>266</v>
      </c>
      <c r="E74" s="169"/>
      <c r="F74" s="169"/>
      <c r="G74" s="169"/>
      <c r="H74" s="169"/>
      <c r="I74" s="170"/>
      <c r="J74" s="171">
        <f>J146</f>
        <v>0</v>
      </c>
      <c r="K74" s="172"/>
    </row>
    <row r="75" spans="2:11" s="9" customFormat="1" ht="19.9" customHeight="1">
      <c r="B75" s="166"/>
      <c r="C75" s="167"/>
      <c r="D75" s="168" t="s">
        <v>597</v>
      </c>
      <c r="E75" s="169"/>
      <c r="F75" s="169"/>
      <c r="G75" s="169"/>
      <c r="H75" s="169"/>
      <c r="I75" s="170"/>
      <c r="J75" s="171">
        <f>J158</f>
        <v>0</v>
      </c>
      <c r="K75" s="172"/>
    </row>
    <row r="76" spans="2:11" s="8" customFormat="1" ht="24.95" customHeight="1">
      <c r="B76" s="159"/>
      <c r="C76" s="160"/>
      <c r="D76" s="161" t="s">
        <v>269</v>
      </c>
      <c r="E76" s="162"/>
      <c r="F76" s="162"/>
      <c r="G76" s="162"/>
      <c r="H76" s="162"/>
      <c r="I76" s="163"/>
      <c r="J76" s="164">
        <f>J164</f>
        <v>0</v>
      </c>
      <c r="K76" s="165"/>
    </row>
    <row r="77" spans="2:11" s="1" customFormat="1" ht="21.75" customHeight="1">
      <c r="B77" s="42"/>
      <c r="C77" s="43"/>
      <c r="D77" s="43"/>
      <c r="E77" s="43"/>
      <c r="F77" s="43"/>
      <c r="G77" s="43"/>
      <c r="H77" s="43"/>
      <c r="I77" s="128"/>
      <c r="J77" s="43"/>
      <c r="K77" s="46"/>
    </row>
    <row r="78" spans="2:11" s="1" customFormat="1" ht="6.95" customHeight="1">
      <c r="B78" s="57"/>
      <c r="C78" s="58"/>
      <c r="D78" s="58"/>
      <c r="E78" s="58"/>
      <c r="F78" s="58"/>
      <c r="G78" s="58"/>
      <c r="H78" s="58"/>
      <c r="I78" s="149"/>
      <c r="J78" s="58"/>
      <c r="K78" s="59"/>
    </row>
    <row r="82" spans="2:12" s="1" customFormat="1" ht="6.95" customHeight="1">
      <c r="B82" s="60"/>
      <c r="C82" s="61"/>
      <c r="D82" s="61"/>
      <c r="E82" s="61"/>
      <c r="F82" s="61"/>
      <c r="G82" s="61"/>
      <c r="H82" s="61"/>
      <c r="I82" s="152"/>
      <c r="J82" s="61"/>
      <c r="K82" s="61"/>
      <c r="L82" s="62"/>
    </row>
    <row r="83" spans="2:12" s="1" customFormat="1" ht="36.95" customHeight="1">
      <c r="B83" s="42"/>
      <c r="C83" s="63" t="s">
        <v>153</v>
      </c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6.9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4.45" customHeight="1">
      <c r="B85" s="42"/>
      <c r="C85" s="66" t="s">
        <v>18</v>
      </c>
      <c r="D85" s="64"/>
      <c r="E85" s="64"/>
      <c r="F85" s="64"/>
      <c r="G85" s="64"/>
      <c r="H85" s="64"/>
      <c r="I85" s="173"/>
      <c r="J85" s="64"/>
      <c r="K85" s="64"/>
      <c r="L85" s="62"/>
    </row>
    <row r="86" spans="2:12" s="1" customFormat="1" ht="16.5" customHeight="1">
      <c r="B86" s="42"/>
      <c r="C86" s="64"/>
      <c r="D86" s="64"/>
      <c r="E86" s="411" t="str">
        <f>E7</f>
        <v>Demolice a sanace části budovy T</v>
      </c>
      <c r="F86" s="412"/>
      <c r="G86" s="412"/>
      <c r="H86" s="412"/>
      <c r="I86" s="173"/>
      <c r="J86" s="64"/>
      <c r="K86" s="64"/>
      <c r="L86" s="62"/>
    </row>
    <row r="87" spans="2:12" ht="13.5">
      <c r="B87" s="29"/>
      <c r="C87" s="66" t="s">
        <v>141</v>
      </c>
      <c r="D87" s="220"/>
      <c r="E87" s="220"/>
      <c r="F87" s="220"/>
      <c r="G87" s="220"/>
      <c r="H87" s="220"/>
      <c r="J87" s="220"/>
      <c r="K87" s="220"/>
      <c r="L87" s="221"/>
    </row>
    <row r="88" spans="2:12" ht="16.5" customHeight="1">
      <c r="B88" s="29"/>
      <c r="C88" s="220"/>
      <c r="D88" s="220"/>
      <c r="E88" s="411" t="s">
        <v>253</v>
      </c>
      <c r="F88" s="416"/>
      <c r="G88" s="416"/>
      <c r="H88" s="416"/>
      <c r="J88" s="220"/>
      <c r="K88" s="220"/>
      <c r="L88" s="221"/>
    </row>
    <row r="89" spans="2:12" ht="13.5">
      <c r="B89" s="29"/>
      <c r="C89" s="66" t="s">
        <v>254</v>
      </c>
      <c r="D89" s="220"/>
      <c r="E89" s="220"/>
      <c r="F89" s="220"/>
      <c r="G89" s="220"/>
      <c r="H89" s="220"/>
      <c r="J89" s="220"/>
      <c r="K89" s="220"/>
      <c r="L89" s="221"/>
    </row>
    <row r="90" spans="2:12" s="1" customFormat="1" ht="16.5" customHeight="1">
      <c r="B90" s="42"/>
      <c r="C90" s="64"/>
      <c r="D90" s="64"/>
      <c r="E90" s="415" t="s">
        <v>578</v>
      </c>
      <c r="F90" s="413"/>
      <c r="G90" s="413"/>
      <c r="H90" s="413"/>
      <c r="I90" s="173"/>
      <c r="J90" s="64"/>
      <c r="K90" s="64"/>
      <c r="L90" s="62"/>
    </row>
    <row r="91" spans="2:12" s="1" customFormat="1" ht="14.45" customHeight="1">
      <c r="B91" s="42"/>
      <c r="C91" s="66" t="s">
        <v>581</v>
      </c>
      <c r="D91" s="64"/>
      <c r="E91" s="64"/>
      <c r="F91" s="64"/>
      <c r="G91" s="64"/>
      <c r="H91" s="64"/>
      <c r="I91" s="173"/>
      <c r="J91" s="64"/>
      <c r="K91" s="64"/>
      <c r="L91" s="62"/>
    </row>
    <row r="92" spans="2:12" s="1" customFormat="1" ht="17.25" customHeight="1">
      <c r="B92" s="42"/>
      <c r="C92" s="64"/>
      <c r="D92" s="64"/>
      <c r="E92" s="381" t="str">
        <f>E13</f>
        <v>2 - 1.NP</v>
      </c>
      <c r="F92" s="413"/>
      <c r="G92" s="413"/>
      <c r="H92" s="413"/>
      <c r="I92" s="173"/>
      <c r="J92" s="64"/>
      <c r="K92" s="64"/>
      <c r="L92" s="62"/>
    </row>
    <row r="93" spans="2:12" s="1" customFormat="1" ht="6.95" customHeight="1">
      <c r="B93" s="42"/>
      <c r="C93" s="64"/>
      <c r="D93" s="64"/>
      <c r="E93" s="64"/>
      <c r="F93" s="64"/>
      <c r="G93" s="64"/>
      <c r="H93" s="64"/>
      <c r="I93" s="173"/>
      <c r="J93" s="64"/>
      <c r="K93" s="64"/>
      <c r="L93" s="62"/>
    </row>
    <row r="94" spans="2:12" s="1" customFormat="1" ht="18" customHeight="1">
      <c r="B94" s="42"/>
      <c r="C94" s="66" t="s">
        <v>26</v>
      </c>
      <c r="D94" s="64"/>
      <c r="E94" s="64"/>
      <c r="F94" s="174" t="str">
        <f>F16</f>
        <v>Ústí nad Labem</v>
      </c>
      <c r="G94" s="64"/>
      <c r="H94" s="64"/>
      <c r="I94" s="175" t="s">
        <v>28</v>
      </c>
      <c r="J94" s="74" t="str">
        <f>IF(J16="","",J16)</f>
        <v>6. 11. 2018</v>
      </c>
      <c r="K94" s="64"/>
      <c r="L94" s="62"/>
    </row>
    <row r="95" spans="2:12" s="1" customFormat="1" ht="6.95" customHeight="1">
      <c r="B95" s="42"/>
      <c r="C95" s="64"/>
      <c r="D95" s="64"/>
      <c r="E95" s="64"/>
      <c r="F95" s="64"/>
      <c r="G95" s="64"/>
      <c r="H95" s="64"/>
      <c r="I95" s="173"/>
      <c r="J95" s="64"/>
      <c r="K95" s="64"/>
      <c r="L95" s="62"/>
    </row>
    <row r="96" spans="2:12" s="1" customFormat="1" ht="13.5">
      <c r="B96" s="42"/>
      <c r="C96" s="66" t="s">
        <v>32</v>
      </c>
      <c r="D96" s="64"/>
      <c r="E96" s="64"/>
      <c r="F96" s="174" t="str">
        <f>E19</f>
        <v>Univerzita Jana Evangelisty Purkyně v Ústí n Labem</v>
      </c>
      <c r="G96" s="64"/>
      <c r="H96" s="64"/>
      <c r="I96" s="175" t="s">
        <v>40</v>
      </c>
      <c r="J96" s="174" t="str">
        <f>E25</f>
        <v>Correct BC, s.r.o.</v>
      </c>
      <c r="K96" s="64"/>
      <c r="L96" s="62"/>
    </row>
    <row r="97" spans="2:12" s="1" customFormat="1" ht="14.45" customHeight="1">
      <c r="B97" s="42"/>
      <c r="C97" s="66" t="s">
        <v>38</v>
      </c>
      <c r="D97" s="64"/>
      <c r="E97" s="64"/>
      <c r="F97" s="174" t="str">
        <f>IF(E22="","",E22)</f>
        <v/>
      </c>
      <c r="G97" s="64"/>
      <c r="H97" s="64"/>
      <c r="I97" s="173"/>
      <c r="J97" s="64"/>
      <c r="K97" s="64"/>
      <c r="L97" s="62"/>
    </row>
    <row r="98" spans="2:12" s="1" customFormat="1" ht="10.35" customHeight="1">
      <c r="B98" s="42"/>
      <c r="C98" s="64"/>
      <c r="D98" s="64"/>
      <c r="E98" s="64"/>
      <c r="F98" s="64"/>
      <c r="G98" s="64"/>
      <c r="H98" s="64"/>
      <c r="I98" s="173"/>
      <c r="J98" s="64"/>
      <c r="K98" s="64"/>
      <c r="L98" s="62"/>
    </row>
    <row r="99" spans="2:20" s="10" customFormat="1" ht="29.25" customHeight="1">
      <c r="B99" s="176"/>
      <c r="C99" s="177" t="s">
        <v>154</v>
      </c>
      <c r="D99" s="178" t="s">
        <v>66</v>
      </c>
      <c r="E99" s="178" t="s">
        <v>62</v>
      </c>
      <c r="F99" s="178" t="s">
        <v>155</v>
      </c>
      <c r="G99" s="178" t="s">
        <v>156</v>
      </c>
      <c r="H99" s="178" t="s">
        <v>157</v>
      </c>
      <c r="I99" s="179" t="s">
        <v>158</v>
      </c>
      <c r="J99" s="178" t="s">
        <v>145</v>
      </c>
      <c r="K99" s="180" t="s">
        <v>159</v>
      </c>
      <c r="L99" s="181"/>
      <c r="M99" s="82" t="s">
        <v>160</v>
      </c>
      <c r="N99" s="83" t="s">
        <v>51</v>
      </c>
      <c r="O99" s="83" t="s">
        <v>161</v>
      </c>
      <c r="P99" s="83" t="s">
        <v>162</v>
      </c>
      <c r="Q99" s="83" t="s">
        <v>163</v>
      </c>
      <c r="R99" s="83" t="s">
        <v>164</v>
      </c>
      <c r="S99" s="83" t="s">
        <v>165</v>
      </c>
      <c r="T99" s="84" t="s">
        <v>166</v>
      </c>
    </row>
    <row r="100" spans="2:63" s="1" customFormat="1" ht="29.25" customHeight="1">
      <c r="B100" s="42"/>
      <c r="C100" s="88" t="s">
        <v>146</v>
      </c>
      <c r="D100" s="64"/>
      <c r="E100" s="64"/>
      <c r="F100" s="64"/>
      <c r="G100" s="64"/>
      <c r="H100" s="64"/>
      <c r="I100" s="173"/>
      <c r="J100" s="182">
        <f>BK100</f>
        <v>0</v>
      </c>
      <c r="K100" s="64"/>
      <c r="L100" s="62"/>
      <c r="M100" s="85"/>
      <c r="N100" s="86"/>
      <c r="O100" s="86"/>
      <c r="P100" s="183">
        <f>P101+P111+P164</f>
        <v>0</v>
      </c>
      <c r="Q100" s="86"/>
      <c r="R100" s="183">
        <f>R101+R111+R164</f>
        <v>0.2853728</v>
      </c>
      <c r="S100" s="86"/>
      <c r="T100" s="184">
        <f>T101+T111+T164</f>
        <v>0.21725</v>
      </c>
      <c r="AT100" s="25" t="s">
        <v>80</v>
      </c>
      <c r="AU100" s="25" t="s">
        <v>147</v>
      </c>
      <c r="BK100" s="185">
        <f>BK101+BK111+BK164</f>
        <v>0</v>
      </c>
    </row>
    <row r="101" spans="2:63" s="11" customFormat="1" ht="37.35" customHeight="1">
      <c r="B101" s="186"/>
      <c r="C101" s="187"/>
      <c r="D101" s="188" t="s">
        <v>80</v>
      </c>
      <c r="E101" s="189" t="s">
        <v>270</v>
      </c>
      <c r="F101" s="189" t="s">
        <v>271</v>
      </c>
      <c r="G101" s="187"/>
      <c r="H101" s="187"/>
      <c r="I101" s="190"/>
      <c r="J101" s="191">
        <f>BK101</f>
        <v>0</v>
      </c>
      <c r="K101" s="187"/>
      <c r="L101" s="192"/>
      <c r="M101" s="193"/>
      <c r="N101" s="194"/>
      <c r="O101" s="194"/>
      <c r="P101" s="195">
        <f>P102+P105+P109</f>
        <v>0</v>
      </c>
      <c r="Q101" s="194"/>
      <c r="R101" s="195">
        <f>R102+R105+R109</f>
        <v>0.180147</v>
      </c>
      <c r="S101" s="194"/>
      <c r="T101" s="196">
        <f>T102+T105+T109</f>
        <v>0.064</v>
      </c>
      <c r="AR101" s="197" t="s">
        <v>25</v>
      </c>
      <c r="AT101" s="198" t="s">
        <v>80</v>
      </c>
      <c r="AU101" s="198" t="s">
        <v>81</v>
      </c>
      <c r="AY101" s="197" t="s">
        <v>169</v>
      </c>
      <c r="BK101" s="199">
        <f>BK102+BK105+BK109</f>
        <v>0</v>
      </c>
    </row>
    <row r="102" spans="2:63" s="11" customFormat="1" ht="19.9" customHeight="1">
      <c r="B102" s="186"/>
      <c r="C102" s="187"/>
      <c r="D102" s="188" t="s">
        <v>80</v>
      </c>
      <c r="E102" s="200" t="s">
        <v>193</v>
      </c>
      <c r="F102" s="200" t="s">
        <v>1613</v>
      </c>
      <c r="G102" s="187"/>
      <c r="H102" s="187"/>
      <c r="I102" s="190"/>
      <c r="J102" s="201">
        <f>BK102</f>
        <v>0</v>
      </c>
      <c r="K102" s="187"/>
      <c r="L102" s="192"/>
      <c r="M102" s="193"/>
      <c r="N102" s="194"/>
      <c r="O102" s="194"/>
      <c r="P102" s="195">
        <f>SUM(P103:P104)</f>
        <v>0</v>
      </c>
      <c r="Q102" s="194"/>
      <c r="R102" s="195">
        <f>SUM(R103:R104)</f>
        <v>0.175707</v>
      </c>
      <c r="S102" s="194"/>
      <c r="T102" s="196">
        <f>SUM(T103:T104)</f>
        <v>0</v>
      </c>
      <c r="AR102" s="197" t="s">
        <v>25</v>
      </c>
      <c r="AT102" s="198" t="s">
        <v>80</v>
      </c>
      <c r="AU102" s="198" t="s">
        <v>25</v>
      </c>
      <c r="AY102" s="197" t="s">
        <v>169</v>
      </c>
      <c r="BK102" s="199">
        <f>SUM(BK103:BK104)</f>
        <v>0</v>
      </c>
    </row>
    <row r="103" spans="2:65" s="1" customFormat="1" ht="38.25" customHeight="1">
      <c r="B103" s="42"/>
      <c r="C103" s="202" t="s">
        <v>25</v>
      </c>
      <c r="D103" s="202" t="s">
        <v>172</v>
      </c>
      <c r="E103" s="203" t="s">
        <v>1614</v>
      </c>
      <c r="F103" s="204" t="s">
        <v>1615</v>
      </c>
      <c r="G103" s="205" t="s">
        <v>291</v>
      </c>
      <c r="H103" s="206">
        <v>0.075</v>
      </c>
      <c r="I103" s="207"/>
      <c r="J103" s="208">
        <f>ROUND(I103*H103,2)</f>
        <v>0</v>
      </c>
      <c r="K103" s="204" t="s">
        <v>183</v>
      </c>
      <c r="L103" s="62"/>
      <c r="M103" s="209" t="s">
        <v>24</v>
      </c>
      <c r="N103" s="210" t="s">
        <v>52</v>
      </c>
      <c r="O103" s="43"/>
      <c r="P103" s="211">
        <f>O103*H103</f>
        <v>0</v>
      </c>
      <c r="Q103" s="211">
        <v>2.34276</v>
      </c>
      <c r="R103" s="211">
        <f>Q103*H103</f>
        <v>0.175707</v>
      </c>
      <c r="S103" s="211">
        <v>0</v>
      </c>
      <c r="T103" s="212">
        <f>S103*H103</f>
        <v>0</v>
      </c>
      <c r="AR103" s="25" t="s">
        <v>193</v>
      </c>
      <c r="AT103" s="25" t="s">
        <v>172</v>
      </c>
      <c r="AU103" s="25" t="s">
        <v>91</v>
      </c>
      <c r="AY103" s="25" t="s">
        <v>169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25</v>
      </c>
      <c r="BK103" s="213">
        <f>ROUND(I103*H103,2)</f>
        <v>0</v>
      </c>
      <c r="BL103" s="25" t="s">
        <v>193</v>
      </c>
      <c r="BM103" s="25" t="s">
        <v>1616</v>
      </c>
    </row>
    <row r="104" spans="2:51" s="12" customFormat="1" ht="13.5">
      <c r="B104" s="222"/>
      <c r="C104" s="223"/>
      <c r="D104" s="214" t="s">
        <v>276</v>
      </c>
      <c r="E104" s="224" t="s">
        <v>24</v>
      </c>
      <c r="F104" s="225" t="s">
        <v>1617</v>
      </c>
      <c r="G104" s="223"/>
      <c r="H104" s="226">
        <v>0.075</v>
      </c>
      <c r="I104" s="227"/>
      <c r="J104" s="223"/>
      <c r="K104" s="223"/>
      <c r="L104" s="228"/>
      <c r="M104" s="229"/>
      <c r="N104" s="230"/>
      <c r="O104" s="230"/>
      <c r="P104" s="230"/>
      <c r="Q104" s="230"/>
      <c r="R104" s="230"/>
      <c r="S104" s="230"/>
      <c r="T104" s="231"/>
      <c r="AT104" s="232" t="s">
        <v>276</v>
      </c>
      <c r="AU104" s="232" t="s">
        <v>91</v>
      </c>
      <c r="AV104" s="12" t="s">
        <v>91</v>
      </c>
      <c r="AW104" s="12" t="s">
        <v>44</v>
      </c>
      <c r="AX104" s="12" t="s">
        <v>25</v>
      </c>
      <c r="AY104" s="232" t="s">
        <v>169</v>
      </c>
    </row>
    <row r="105" spans="2:63" s="11" customFormat="1" ht="29.85" customHeight="1">
      <c r="B105" s="186"/>
      <c r="C105" s="187"/>
      <c r="D105" s="188" t="s">
        <v>80</v>
      </c>
      <c r="E105" s="200" t="s">
        <v>216</v>
      </c>
      <c r="F105" s="200" t="s">
        <v>288</v>
      </c>
      <c r="G105" s="187"/>
      <c r="H105" s="187"/>
      <c r="I105" s="190"/>
      <c r="J105" s="201">
        <f>BK105</f>
        <v>0</v>
      </c>
      <c r="K105" s="187"/>
      <c r="L105" s="192"/>
      <c r="M105" s="193"/>
      <c r="N105" s="194"/>
      <c r="O105" s="194"/>
      <c r="P105" s="195">
        <f>SUM(P106:P108)</f>
        <v>0</v>
      </c>
      <c r="Q105" s="194"/>
      <c r="R105" s="195">
        <f>SUM(R106:R108)</f>
        <v>0.0044399999999999995</v>
      </c>
      <c r="S105" s="194"/>
      <c r="T105" s="196">
        <f>SUM(T106:T108)</f>
        <v>0.064</v>
      </c>
      <c r="AR105" s="197" t="s">
        <v>25</v>
      </c>
      <c r="AT105" s="198" t="s">
        <v>80</v>
      </c>
      <c r="AU105" s="198" t="s">
        <v>25</v>
      </c>
      <c r="AY105" s="197" t="s">
        <v>169</v>
      </c>
      <c r="BK105" s="199">
        <f>SUM(BK106:BK108)</f>
        <v>0</v>
      </c>
    </row>
    <row r="106" spans="2:65" s="1" customFormat="1" ht="25.5" customHeight="1">
      <c r="B106" s="42"/>
      <c r="C106" s="202" t="s">
        <v>91</v>
      </c>
      <c r="D106" s="202" t="s">
        <v>172</v>
      </c>
      <c r="E106" s="203" t="s">
        <v>1618</v>
      </c>
      <c r="F106" s="204" t="s">
        <v>1619</v>
      </c>
      <c r="G106" s="205" t="s">
        <v>419</v>
      </c>
      <c r="H106" s="206">
        <v>12</v>
      </c>
      <c r="I106" s="207"/>
      <c r="J106" s="208">
        <f>ROUND(I106*H106,2)</f>
        <v>0</v>
      </c>
      <c r="K106" s="204" t="s">
        <v>183</v>
      </c>
      <c r="L106" s="62"/>
      <c r="M106" s="209" t="s">
        <v>24</v>
      </c>
      <c r="N106" s="210" t="s">
        <v>52</v>
      </c>
      <c r="O106" s="43"/>
      <c r="P106" s="211">
        <f>O106*H106</f>
        <v>0</v>
      </c>
      <c r="Q106" s="211">
        <v>0.00037</v>
      </c>
      <c r="R106" s="211">
        <f>Q106*H106</f>
        <v>0.0044399999999999995</v>
      </c>
      <c r="S106" s="211">
        <v>0</v>
      </c>
      <c r="T106" s="212">
        <f>S106*H106</f>
        <v>0</v>
      </c>
      <c r="AR106" s="25" t="s">
        <v>193</v>
      </c>
      <c r="AT106" s="25" t="s">
        <v>172</v>
      </c>
      <c r="AU106" s="25" t="s">
        <v>91</v>
      </c>
      <c r="AY106" s="25" t="s">
        <v>169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25</v>
      </c>
      <c r="BK106" s="213">
        <f>ROUND(I106*H106,2)</f>
        <v>0</v>
      </c>
      <c r="BL106" s="25" t="s">
        <v>193</v>
      </c>
      <c r="BM106" s="25" t="s">
        <v>1620</v>
      </c>
    </row>
    <row r="107" spans="2:51" s="12" customFormat="1" ht="13.5">
      <c r="B107" s="222"/>
      <c r="C107" s="223"/>
      <c r="D107" s="214" t="s">
        <v>276</v>
      </c>
      <c r="E107" s="224" t="s">
        <v>24</v>
      </c>
      <c r="F107" s="225" t="s">
        <v>1621</v>
      </c>
      <c r="G107" s="223"/>
      <c r="H107" s="226">
        <v>12</v>
      </c>
      <c r="I107" s="227"/>
      <c r="J107" s="223"/>
      <c r="K107" s="223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276</v>
      </c>
      <c r="AU107" s="232" t="s">
        <v>91</v>
      </c>
      <c r="AV107" s="12" t="s">
        <v>91</v>
      </c>
      <c r="AW107" s="12" t="s">
        <v>44</v>
      </c>
      <c r="AX107" s="12" t="s">
        <v>25</v>
      </c>
      <c r="AY107" s="232" t="s">
        <v>169</v>
      </c>
    </row>
    <row r="108" spans="2:65" s="1" customFormat="1" ht="25.5" customHeight="1">
      <c r="B108" s="42"/>
      <c r="C108" s="202" t="s">
        <v>103</v>
      </c>
      <c r="D108" s="202" t="s">
        <v>172</v>
      </c>
      <c r="E108" s="203" t="s">
        <v>1622</v>
      </c>
      <c r="F108" s="204" t="s">
        <v>1623</v>
      </c>
      <c r="G108" s="205" t="s">
        <v>419</v>
      </c>
      <c r="H108" s="206">
        <v>2</v>
      </c>
      <c r="I108" s="207"/>
      <c r="J108" s="208">
        <f>ROUND(I108*H108,2)</f>
        <v>0</v>
      </c>
      <c r="K108" s="204" t="s">
        <v>183</v>
      </c>
      <c r="L108" s="62"/>
      <c r="M108" s="209" t="s">
        <v>24</v>
      </c>
      <c r="N108" s="210" t="s">
        <v>52</v>
      </c>
      <c r="O108" s="43"/>
      <c r="P108" s="211">
        <f>O108*H108</f>
        <v>0</v>
      </c>
      <c r="Q108" s="211">
        <v>0</v>
      </c>
      <c r="R108" s="211">
        <f>Q108*H108</f>
        <v>0</v>
      </c>
      <c r="S108" s="211">
        <v>0.032</v>
      </c>
      <c r="T108" s="212">
        <f>S108*H108</f>
        <v>0.064</v>
      </c>
      <c r="AR108" s="25" t="s">
        <v>193</v>
      </c>
      <c r="AT108" s="25" t="s">
        <v>172</v>
      </c>
      <c r="AU108" s="25" t="s">
        <v>91</v>
      </c>
      <c r="AY108" s="25" t="s">
        <v>169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25</v>
      </c>
      <c r="BK108" s="213">
        <f>ROUND(I108*H108,2)</f>
        <v>0</v>
      </c>
      <c r="BL108" s="25" t="s">
        <v>193</v>
      </c>
      <c r="BM108" s="25" t="s">
        <v>1624</v>
      </c>
    </row>
    <row r="109" spans="2:63" s="11" customFormat="1" ht="29.85" customHeight="1">
      <c r="B109" s="186"/>
      <c r="C109" s="187"/>
      <c r="D109" s="188" t="s">
        <v>80</v>
      </c>
      <c r="E109" s="200" t="s">
        <v>926</v>
      </c>
      <c r="F109" s="200" t="s">
        <v>927</v>
      </c>
      <c r="G109" s="187"/>
      <c r="H109" s="187"/>
      <c r="I109" s="190"/>
      <c r="J109" s="201">
        <f>BK109</f>
        <v>0</v>
      </c>
      <c r="K109" s="187"/>
      <c r="L109" s="192"/>
      <c r="M109" s="193"/>
      <c r="N109" s="194"/>
      <c r="O109" s="194"/>
      <c r="P109" s="195">
        <f>P110</f>
        <v>0</v>
      </c>
      <c r="Q109" s="194"/>
      <c r="R109" s="195">
        <f>R110</f>
        <v>0</v>
      </c>
      <c r="S109" s="194"/>
      <c r="T109" s="196">
        <f>T110</f>
        <v>0</v>
      </c>
      <c r="AR109" s="197" t="s">
        <v>25</v>
      </c>
      <c r="AT109" s="198" t="s">
        <v>80</v>
      </c>
      <c r="AU109" s="198" t="s">
        <v>25</v>
      </c>
      <c r="AY109" s="197" t="s">
        <v>169</v>
      </c>
      <c r="BK109" s="199">
        <f>BK110</f>
        <v>0</v>
      </c>
    </row>
    <row r="110" spans="2:65" s="1" customFormat="1" ht="38.25" customHeight="1">
      <c r="B110" s="42"/>
      <c r="C110" s="202" t="s">
        <v>193</v>
      </c>
      <c r="D110" s="202" t="s">
        <v>172</v>
      </c>
      <c r="E110" s="203" t="s">
        <v>929</v>
      </c>
      <c r="F110" s="204" t="s">
        <v>930</v>
      </c>
      <c r="G110" s="205" t="s">
        <v>357</v>
      </c>
      <c r="H110" s="206">
        <v>0.18</v>
      </c>
      <c r="I110" s="207"/>
      <c r="J110" s="208">
        <f>ROUND(I110*H110,2)</f>
        <v>0</v>
      </c>
      <c r="K110" s="204" t="s">
        <v>183</v>
      </c>
      <c r="L110" s="62"/>
      <c r="M110" s="209" t="s">
        <v>24</v>
      </c>
      <c r="N110" s="210" t="s">
        <v>52</v>
      </c>
      <c r="O110" s="43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25" t="s">
        <v>193</v>
      </c>
      <c r="AT110" s="25" t="s">
        <v>172</v>
      </c>
      <c r="AU110" s="25" t="s">
        <v>91</v>
      </c>
      <c r="AY110" s="25" t="s">
        <v>169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25</v>
      </c>
      <c r="BK110" s="213">
        <f>ROUND(I110*H110,2)</f>
        <v>0</v>
      </c>
      <c r="BL110" s="25" t="s">
        <v>193</v>
      </c>
      <c r="BM110" s="25" t="s">
        <v>1625</v>
      </c>
    </row>
    <row r="111" spans="2:63" s="11" customFormat="1" ht="37.35" customHeight="1">
      <c r="B111" s="186"/>
      <c r="C111" s="187"/>
      <c r="D111" s="188" t="s">
        <v>80</v>
      </c>
      <c r="E111" s="189" t="s">
        <v>402</v>
      </c>
      <c r="F111" s="189" t="s">
        <v>403</v>
      </c>
      <c r="G111" s="187"/>
      <c r="H111" s="187"/>
      <c r="I111" s="190"/>
      <c r="J111" s="191">
        <f>BK111</f>
        <v>0</v>
      </c>
      <c r="K111" s="187"/>
      <c r="L111" s="192"/>
      <c r="M111" s="193"/>
      <c r="N111" s="194"/>
      <c r="O111" s="194"/>
      <c r="P111" s="195">
        <f>P112+P125+P138+P140+P146+P158</f>
        <v>0</v>
      </c>
      <c r="Q111" s="194"/>
      <c r="R111" s="195">
        <f>R112+R125+R138+R140+R146+R158</f>
        <v>0.1052258</v>
      </c>
      <c r="S111" s="194"/>
      <c r="T111" s="196">
        <f>T112+T125+T138+T140+T146+T158</f>
        <v>0.15325</v>
      </c>
      <c r="AR111" s="197" t="s">
        <v>91</v>
      </c>
      <c r="AT111" s="198" t="s">
        <v>80</v>
      </c>
      <c r="AU111" s="198" t="s">
        <v>81</v>
      </c>
      <c r="AY111" s="197" t="s">
        <v>169</v>
      </c>
      <c r="BK111" s="199">
        <f>BK112+BK125+BK138+BK140+BK146+BK158</f>
        <v>0</v>
      </c>
    </row>
    <row r="112" spans="2:63" s="11" customFormat="1" ht="19.9" customHeight="1">
      <c r="B112" s="186"/>
      <c r="C112" s="187"/>
      <c r="D112" s="188" t="s">
        <v>80</v>
      </c>
      <c r="E112" s="200" t="s">
        <v>404</v>
      </c>
      <c r="F112" s="200" t="s">
        <v>405</v>
      </c>
      <c r="G112" s="187"/>
      <c r="H112" s="187"/>
      <c r="I112" s="190"/>
      <c r="J112" s="201">
        <f>BK112</f>
        <v>0</v>
      </c>
      <c r="K112" s="187"/>
      <c r="L112" s="192"/>
      <c r="M112" s="193"/>
      <c r="N112" s="194"/>
      <c r="O112" s="194"/>
      <c r="P112" s="195">
        <f>SUM(P113:P124)</f>
        <v>0</v>
      </c>
      <c r="Q112" s="194"/>
      <c r="R112" s="195">
        <f>SUM(R113:R124)</f>
        <v>0.012419999999999999</v>
      </c>
      <c r="S112" s="194"/>
      <c r="T112" s="196">
        <f>SUM(T113:T124)</f>
        <v>0.15325</v>
      </c>
      <c r="AR112" s="197" t="s">
        <v>91</v>
      </c>
      <c r="AT112" s="198" t="s">
        <v>80</v>
      </c>
      <c r="AU112" s="198" t="s">
        <v>25</v>
      </c>
      <c r="AY112" s="197" t="s">
        <v>169</v>
      </c>
      <c r="BK112" s="199">
        <f>SUM(BK113:BK124)</f>
        <v>0</v>
      </c>
    </row>
    <row r="113" spans="2:65" s="1" customFormat="1" ht="25.5" customHeight="1">
      <c r="B113" s="42"/>
      <c r="C113" s="202" t="s">
        <v>168</v>
      </c>
      <c r="D113" s="202" t="s">
        <v>172</v>
      </c>
      <c r="E113" s="203" t="s">
        <v>412</v>
      </c>
      <c r="F113" s="204" t="s">
        <v>413</v>
      </c>
      <c r="G113" s="205" t="s">
        <v>219</v>
      </c>
      <c r="H113" s="206">
        <v>5</v>
      </c>
      <c r="I113" s="207"/>
      <c r="J113" s="208">
        <f>ROUND(I113*H113,2)</f>
        <v>0</v>
      </c>
      <c r="K113" s="204" t="s">
        <v>183</v>
      </c>
      <c r="L113" s="62"/>
      <c r="M113" s="209" t="s">
        <v>24</v>
      </c>
      <c r="N113" s="210" t="s">
        <v>52</v>
      </c>
      <c r="O113" s="43"/>
      <c r="P113" s="211">
        <f>O113*H113</f>
        <v>0</v>
      </c>
      <c r="Q113" s="211">
        <v>0</v>
      </c>
      <c r="R113" s="211">
        <f>Q113*H113</f>
        <v>0</v>
      </c>
      <c r="S113" s="211">
        <v>0.03065</v>
      </c>
      <c r="T113" s="212">
        <f>S113*H113</f>
        <v>0.15325</v>
      </c>
      <c r="AR113" s="25" t="s">
        <v>354</v>
      </c>
      <c r="AT113" s="25" t="s">
        <v>172</v>
      </c>
      <c r="AU113" s="25" t="s">
        <v>91</v>
      </c>
      <c r="AY113" s="25" t="s">
        <v>169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25" t="s">
        <v>25</v>
      </c>
      <c r="BK113" s="213">
        <f>ROUND(I113*H113,2)</f>
        <v>0</v>
      </c>
      <c r="BL113" s="25" t="s">
        <v>354</v>
      </c>
      <c r="BM113" s="25" t="s">
        <v>1626</v>
      </c>
    </row>
    <row r="114" spans="2:51" s="12" customFormat="1" ht="13.5">
      <c r="B114" s="222"/>
      <c r="C114" s="223"/>
      <c r="D114" s="214" t="s">
        <v>276</v>
      </c>
      <c r="E114" s="224" t="s">
        <v>24</v>
      </c>
      <c r="F114" s="225" t="s">
        <v>1627</v>
      </c>
      <c r="G114" s="223"/>
      <c r="H114" s="226">
        <v>5</v>
      </c>
      <c r="I114" s="227"/>
      <c r="J114" s="223"/>
      <c r="K114" s="223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276</v>
      </c>
      <c r="AU114" s="232" t="s">
        <v>91</v>
      </c>
      <c r="AV114" s="12" t="s">
        <v>91</v>
      </c>
      <c r="AW114" s="12" t="s">
        <v>44</v>
      </c>
      <c r="AX114" s="12" t="s">
        <v>25</v>
      </c>
      <c r="AY114" s="232" t="s">
        <v>169</v>
      </c>
    </row>
    <row r="115" spans="2:65" s="1" customFormat="1" ht="16.5" customHeight="1">
      <c r="B115" s="42"/>
      <c r="C115" s="202" t="s">
        <v>202</v>
      </c>
      <c r="D115" s="202" t="s">
        <v>172</v>
      </c>
      <c r="E115" s="203" t="s">
        <v>1628</v>
      </c>
      <c r="F115" s="204" t="s">
        <v>1629</v>
      </c>
      <c r="G115" s="205" t="s">
        <v>219</v>
      </c>
      <c r="H115" s="206">
        <v>3.5</v>
      </c>
      <c r="I115" s="207"/>
      <c r="J115" s="208">
        <f>ROUND(I115*H115,2)</f>
        <v>0</v>
      </c>
      <c r="K115" s="204" t="s">
        <v>183</v>
      </c>
      <c r="L115" s="62"/>
      <c r="M115" s="209" t="s">
        <v>24</v>
      </c>
      <c r="N115" s="210" t="s">
        <v>52</v>
      </c>
      <c r="O115" s="43"/>
      <c r="P115" s="211">
        <f>O115*H115</f>
        <v>0</v>
      </c>
      <c r="Q115" s="211">
        <v>0.00277</v>
      </c>
      <c r="R115" s="211">
        <f>Q115*H115</f>
        <v>0.009694999999999999</v>
      </c>
      <c r="S115" s="211">
        <v>0</v>
      </c>
      <c r="T115" s="212">
        <f>S115*H115</f>
        <v>0</v>
      </c>
      <c r="AR115" s="25" t="s">
        <v>354</v>
      </c>
      <c r="AT115" s="25" t="s">
        <v>172</v>
      </c>
      <c r="AU115" s="25" t="s">
        <v>91</v>
      </c>
      <c r="AY115" s="25" t="s">
        <v>169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25</v>
      </c>
      <c r="BK115" s="213">
        <f>ROUND(I115*H115,2)</f>
        <v>0</v>
      </c>
      <c r="BL115" s="25" t="s">
        <v>354</v>
      </c>
      <c r="BM115" s="25" t="s">
        <v>1630</v>
      </c>
    </row>
    <row r="116" spans="2:51" s="12" customFormat="1" ht="13.5">
      <c r="B116" s="222"/>
      <c r="C116" s="223"/>
      <c r="D116" s="214" t="s">
        <v>276</v>
      </c>
      <c r="E116" s="224" t="s">
        <v>24</v>
      </c>
      <c r="F116" s="225" t="s">
        <v>1631</v>
      </c>
      <c r="G116" s="223"/>
      <c r="H116" s="226">
        <v>14</v>
      </c>
      <c r="I116" s="227"/>
      <c r="J116" s="223"/>
      <c r="K116" s="223"/>
      <c r="L116" s="228"/>
      <c r="M116" s="229"/>
      <c r="N116" s="230"/>
      <c r="O116" s="230"/>
      <c r="P116" s="230"/>
      <c r="Q116" s="230"/>
      <c r="R116" s="230"/>
      <c r="S116" s="230"/>
      <c r="T116" s="231"/>
      <c r="AT116" s="232" t="s">
        <v>276</v>
      </c>
      <c r="AU116" s="232" t="s">
        <v>91</v>
      </c>
      <c r="AV116" s="12" t="s">
        <v>91</v>
      </c>
      <c r="AW116" s="12" t="s">
        <v>44</v>
      </c>
      <c r="AX116" s="12" t="s">
        <v>81</v>
      </c>
      <c r="AY116" s="232" t="s">
        <v>169</v>
      </c>
    </row>
    <row r="117" spans="2:51" s="12" customFormat="1" ht="13.5">
      <c r="B117" s="222"/>
      <c r="C117" s="223"/>
      <c r="D117" s="214" t="s">
        <v>276</v>
      </c>
      <c r="E117" s="224" t="s">
        <v>24</v>
      </c>
      <c r="F117" s="225" t="s">
        <v>1632</v>
      </c>
      <c r="G117" s="223"/>
      <c r="H117" s="226">
        <v>3.5</v>
      </c>
      <c r="I117" s="227"/>
      <c r="J117" s="223"/>
      <c r="K117" s="223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276</v>
      </c>
      <c r="AU117" s="232" t="s">
        <v>91</v>
      </c>
      <c r="AV117" s="12" t="s">
        <v>91</v>
      </c>
      <c r="AW117" s="12" t="s">
        <v>44</v>
      </c>
      <c r="AX117" s="12" t="s">
        <v>25</v>
      </c>
      <c r="AY117" s="232" t="s">
        <v>169</v>
      </c>
    </row>
    <row r="118" spans="2:65" s="1" customFormat="1" ht="16.5" customHeight="1">
      <c r="B118" s="42"/>
      <c r="C118" s="202" t="s">
        <v>206</v>
      </c>
      <c r="D118" s="202" t="s">
        <v>172</v>
      </c>
      <c r="E118" s="203" t="s">
        <v>1633</v>
      </c>
      <c r="F118" s="204" t="s">
        <v>1634</v>
      </c>
      <c r="G118" s="205" t="s">
        <v>219</v>
      </c>
      <c r="H118" s="206">
        <v>2.5</v>
      </c>
      <c r="I118" s="207"/>
      <c r="J118" s="208">
        <f>ROUND(I118*H118,2)</f>
        <v>0</v>
      </c>
      <c r="K118" s="204" t="s">
        <v>183</v>
      </c>
      <c r="L118" s="62"/>
      <c r="M118" s="209" t="s">
        <v>24</v>
      </c>
      <c r="N118" s="210" t="s">
        <v>52</v>
      </c>
      <c r="O118" s="43"/>
      <c r="P118" s="211">
        <f>O118*H118</f>
        <v>0</v>
      </c>
      <c r="Q118" s="211">
        <v>0.00109</v>
      </c>
      <c r="R118" s="211">
        <f>Q118*H118</f>
        <v>0.002725</v>
      </c>
      <c r="S118" s="211">
        <v>0</v>
      </c>
      <c r="T118" s="212">
        <f>S118*H118</f>
        <v>0</v>
      </c>
      <c r="AR118" s="25" t="s">
        <v>354</v>
      </c>
      <c r="AT118" s="25" t="s">
        <v>172</v>
      </c>
      <c r="AU118" s="25" t="s">
        <v>91</v>
      </c>
      <c r="AY118" s="25" t="s">
        <v>169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25</v>
      </c>
      <c r="BK118" s="213">
        <f>ROUND(I118*H118,2)</f>
        <v>0</v>
      </c>
      <c r="BL118" s="25" t="s">
        <v>354</v>
      </c>
      <c r="BM118" s="25" t="s">
        <v>1635</v>
      </c>
    </row>
    <row r="119" spans="2:51" s="12" customFormat="1" ht="13.5">
      <c r="B119" s="222"/>
      <c r="C119" s="223"/>
      <c r="D119" s="214" t="s">
        <v>276</v>
      </c>
      <c r="E119" s="224" t="s">
        <v>24</v>
      </c>
      <c r="F119" s="225" t="s">
        <v>1636</v>
      </c>
      <c r="G119" s="223"/>
      <c r="H119" s="226">
        <v>2.5</v>
      </c>
      <c r="I119" s="227"/>
      <c r="J119" s="223"/>
      <c r="K119" s="223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276</v>
      </c>
      <c r="AU119" s="232" t="s">
        <v>91</v>
      </c>
      <c r="AV119" s="12" t="s">
        <v>91</v>
      </c>
      <c r="AW119" s="12" t="s">
        <v>44</v>
      </c>
      <c r="AX119" s="12" t="s">
        <v>25</v>
      </c>
      <c r="AY119" s="232" t="s">
        <v>169</v>
      </c>
    </row>
    <row r="120" spans="2:65" s="1" customFormat="1" ht="16.5" customHeight="1">
      <c r="B120" s="42"/>
      <c r="C120" s="202" t="s">
        <v>211</v>
      </c>
      <c r="D120" s="202" t="s">
        <v>172</v>
      </c>
      <c r="E120" s="203" t="s">
        <v>1637</v>
      </c>
      <c r="F120" s="204" t="s">
        <v>1638</v>
      </c>
      <c r="G120" s="205" t="s">
        <v>219</v>
      </c>
      <c r="H120" s="206">
        <v>14</v>
      </c>
      <c r="I120" s="207"/>
      <c r="J120" s="208">
        <f>ROUND(I120*H120,2)</f>
        <v>0</v>
      </c>
      <c r="K120" s="204" t="s">
        <v>183</v>
      </c>
      <c r="L120" s="62"/>
      <c r="M120" s="209" t="s">
        <v>24</v>
      </c>
      <c r="N120" s="210" t="s">
        <v>52</v>
      </c>
      <c r="O120" s="43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5" t="s">
        <v>354</v>
      </c>
      <c r="AT120" s="25" t="s">
        <v>172</v>
      </c>
      <c r="AU120" s="25" t="s">
        <v>91</v>
      </c>
      <c r="AY120" s="25" t="s">
        <v>169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25</v>
      </c>
      <c r="BK120" s="213">
        <f>ROUND(I120*H120,2)</f>
        <v>0</v>
      </c>
      <c r="BL120" s="25" t="s">
        <v>354</v>
      </c>
      <c r="BM120" s="25" t="s">
        <v>1639</v>
      </c>
    </row>
    <row r="121" spans="2:65" s="1" customFormat="1" ht="16.5" customHeight="1">
      <c r="B121" s="42"/>
      <c r="C121" s="202" t="s">
        <v>216</v>
      </c>
      <c r="D121" s="202" t="s">
        <v>172</v>
      </c>
      <c r="E121" s="203" t="s">
        <v>1640</v>
      </c>
      <c r="F121" s="204" t="s">
        <v>1641</v>
      </c>
      <c r="G121" s="205" t="s">
        <v>419</v>
      </c>
      <c r="H121" s="206">
        <v>4</v>
      </c>
      <c r="I121" s="207"/>
      <c r="J121" s="208">
        <f>ROUND(I121*H121,2)</f>
        <v>0</v>
      </c>
      <c r="K121" s="204" t="s">
        <v>183</v>
      </c>
      <c r="L121" s="62"/>
      <c r="M121" s="209" t="s">
        <v>24</v>
      </c>
      <c r="N121" s="210" t="s">
        <v>52</v>
      </c>
      <c r="O121" s="43"/>
      <c r="P121" s="211">
        <f>O121*H121</f>
        <v>0</v>
      </c>
      <c r="Q121" s="211">
        <v>0</v>
      </c>
      <c r="R121" s="211">
        <f>Q121*H121</f>
        <v>0</v>
      </c>
      <c r="S121" s="211">
        <v>0</v>
      </c>
      <c r="T121" s="212">
        <f>S121*H121</f>
        <v>0</v>
      </c>
      <c r="AR121" s="25" t="s">
        <v>354</v>
      </c>
      <c r="AT121" s="25" t="s">
        <v>172</v>
      </c>
      <c r="AU121" s="25" t="s">
        <v>91</v>
      </c>
      <c r="AY121" s="25" t="s">
        <v>169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25" t="s">
        <v>25</v>
      </c>
      <c r="BK121" s="213">
        <f>ROUND(I121*H121,2)</f>
        <v>0</v>
      </c>
      <c r="BL121" s="25" t="s">
        <v>354</v>
      </c>
      <c r="BM121" s="25" t="s">
        <v>1642</v>
      </c>
    </row>
    <row r="122" spans="2:65" s="1" customFormat="1" ht="38.25" customHeight="1">
      <c r="B122" s="42"/>
      <c r="C122" s="202" t="s">
        <v>30</v>
      </c>
      <c r="D122" s="202" t="s">
        <v>172</v>
      </c>
      <c r="E122" s="203" t="s">
        <v>1643</v>
      </c>
      <c r="F122" s="204" t="s">
        <v>1644</v>
      </c>
      <c r="G122" s="205" t="s">
        <v>357</v>
      </c>
      <c r="H122" s="206">
        <v>0.012</v>
      </c>
      <c r="I122" s="207"/>
      <c r="J122" s="208">
        <f>ROUND(I122*H122,2)</f>
        <v>0</v>
      </c>
      <c r="K122" s="204" t="s">
        <v>183</v>
      </c>
      <c r="L122" s="62"/>
      <c r="M122" s="209" t="s">
        <v>24</v>
      </c>
      <c r="N122" s="210" t="s">
        <v>52</v>
      </c>
      <c r="O122" s="43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AR122" s="25" t="s">
        <v>354</v>
      </c>
      <c r="AT122" s="25" t="s">
        <v>172</v>
      </c>
      <c r="AU122" s="25" t="s">
        <v>91</v>
      </c>
      <c r="AY122" s="25" t="s">
        <v>169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25</v>
      </c>
      <c r="BK122" s="213">
        <f>ROUND(I122*H122,2)</f>
        <v>0</v>
      </c>
      <c r="BL122" s="25" t="s">
        <v>354</v>
      </c>
      <c r="BM122" s="25" t="s">
        <v>1645</v>
      </c>
    </row>
    <row r="123" spans="2:65" s="1" customFormat="1" ht="38.25" customHeight="1">
      <c r="B123" s="42"/>
      <c r="C123" s="202" t="s">
        <v>225</v>
      </c>
      <c r="D123" s="202" t="s">
        <v>172</v>
      </c>
      <c r="E123" s="203" t="s">
        <v>1646</v>
      </c>
      <c r="F123" s="204" t="s">
        <v>1647</v>
      </c>
      <c r="G123" s="205" t="s">
        <v>357</v>
      </c>
      <c r="H123" s="206">
        <v>0.012</v>
      </c>
      <c r="I123" s="207"/>
      <c r="J123" s="208">
        <f>ROUND(I123*H123,2)</f>
        <v>0</v>
      </c>
      <c r="K123" s="204" t="s">
        <v>183</v>
      </c>
      <c r="L123" s="62"/>
      <c r="M123" s="209" t="s">
        <v>24</v>
      </c>
      <c r="N123" s="210" t="s">
        <v>52</v>
      </c>
      <c r="O123" s="43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AR123" s="25" t="s">
        <v>354</v>
      </c>
      <c r="AT123" s="25" t="s">
        <v>172</v>
      </c>
      <c r="AU123" s="25" t="s">
        <v>91</v>
      </c>
      <c r="AY123" s="25" t="s">
        <v>169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25" t="s">
        <v>25</v>
      </c>
      <c r="BK123" s="213">
        <f>ROUND(I123*H123,2)</f>
        <v>0</v>
      </c>
      <c r="BL123" s="25" t="s">
        <v>354</v>
      </c>
      <c r="BM123" s="25" t="s">
        <v>1648</v>
      </c>
    </row>
    <row r="124" spans="2:65" s="1" customFormat="1" ht="38.25" customHeight="1">
      <c r="B124" s="42"/>
      <c r="C124" s="202" t="s">
        <v>232</v>
      </c>
      <c r="D124" s="202" t="s">
        <v>172</v>
      </c>
      <c r="E124" s="203" t="s">
        <v>1649</v>
      </c>
      <c r="F124" s="204" t="s">
        <v>1650</v>
      </c>
      <c r="G124" s="205" t="s">
        <v>357</v>
      </c>
      <c r="H124" s="206">
        <v>0.012</v>
      </c>
      <c r="I124" s="207"/>
      <c r="J124" s="208">
        <f>ROUND(I124*H124,2)</f>
        <v>0</v>
      </c>
      <c r="K124" s="204" t="s">
        <v>183</v>
      </c>
      <c r="L124" s="62"/>
      <c r="M124" s="209" t="s">
        <v>24</v>
      </c>
      <c r="N124" s="210" t="s">
        <v>52</v>
      </c>
      <c r="O124" s="43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354</v>
      </c>
      <c r="AT124" s="25" t="s">
        <v>172</v>
      </c>
      <c r="AU124" s="25" t="s">
        <v>91</v>
      </c>
      <c r="AY124" s="25" t="s">
        <v>169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25</v>
      </c>
      <c r="BK124" s="213">
        <f>ROUND(I124*H124,2)</f>
        <v>0</v>
      </c>
      <c r="BL124" s="25" t="s">
        <v>354</v>
      </c>
      <c r="BM124" s="25" t="s">
        <v>1651</v>
      </c>
    </row>
    <row r="125" spans="2:63" s="11" customFormat="1" ht="29.85" customHeight="1">
      <c r="B125" s="186"/>
      <c r="C125" s="187"/>
      <c r="D125" s="188" t="s">
        <v>80</v>
      </c>
      <c r="E125" s="200" t="s">
        <v>426</v>
      </c>
      <c r="F125" s="200" t="s">
        <v>427</v>
      </c>
      <c r="G125" s="187"/>
      <c r="H125" s="187"/>
      <c r="I125" s="190"/>
      <c r="J125" s="201">
        <f>BK125</f>
        <v>0</v>
      </c>
      <c r="K125" s="187"/>
      <c r="L125" s="192"/>
      <c r="M125" s="193"/>
      <c r="N125" s="194"/>
      <c r="O125" s="194"/>
      <c r="P125" s="195">
        <f>SUM(P126:P137)</f>
        <v>0</v>
      </c>
      <c r="Q125" s="194"/>
      <c r="R125" s="195">
        <f>SUM(R126:R137)</f>
        <v>0.039799999999999995</v>
      </c>
      <c r="S125" s="194"/>
      <c r="T125" s="196">
        <f>SUM(T126:T137)</f>
        <v>0</v>
      </c>
      <c r="AR125" s="197" t="s">
        <v>91</v>
      </c>
      <c r="AT125" s="198" t="s">
        <v>80</v>
      </c>
      <c r="AU125" s="198" t="s">
        <v>25</v>
      </c>
      <c r="AY125" s="197" t="s">
        <v>169</v>
      </c>
      <c r="BK125" s="199">
        <f>SUM(BK126:BK137)</f>
        <v>0</v>
      </c>
    </row>
    <row r="126" spans="2:65" s="1" customFormat="1" ht="25.5" customHeight="1">
      <c r="B126" s="42"/>
      <c r="C126" s="202" t="s">
        <v>237</v>
      </c>
      <c r="D126" s="202" t="s">
        <v>172</v>
      </c>
      <c r="E126" s="203" t="s">
        <v>1022</v>
      </c>
      <c r="F126" s="204" t="s">
        <v>1023</v>
      </c>
      <c r="G126" s="205" t="s">
        <v>219</v>
      </c>
      <c r="H126" s="206">
        <v>1.3</v>
      </c>
      <c r="I126" s="207"/>
      <c r="J126" s="208">
        <f>ROUND(I126*H126,2)</f>
        <v>0</v>
      </c>
      <c r="K126" s="204" t="s">
        <v>183</v>
      </c>
      <c r="L126" s="62"/>
      <c r="M126" s="209" t="s">
        <v>24</v>
      </c>
      <c r="N126" s="210" t="s">
        <v>52</v>
      </c>
      <c r="O126" s="43"/>
      <c r="P126" s="211">
        <f>O126*H126</f>
        <v>0</v>
      </c>
      <c r="Q126" s="211">
        <v>0.00451</v>
      </c>
      <c r="R126" s="211">
        <f>Q126*H126</f>
        <v>0.005863</v>
      </c>
      <c r="S126" s="211">
        <v>0</v>
      </c>
      <c r="T126" s="212">
        <f>S126*H126</f>
        <v>0</v>
      </c>
      <c r="AR126" s="25" t="s">
        <v>354</v>
      </c>
      <c r="AT126" s="25" t="s">
        <v>172</v>
      </c>
      <c r="AU126" s="25" t="s">
        <v>91</v>
      </c>
      <c r="AY126" s="25" t="s">
        <v>169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25" t="s">
        <v>25</v>
      </c>
      <c r="BK126" s="213">
        <f>ROUND(I126*H126,2)</f>
        <v>0</v>
      </c>
      <c r="BL126" s="25" t="s">
        <v>354</v>
      </c>
      <c r="BM126" s="25" t="s">
        <v>1652</v>
      </c>
    </row>
    <row r="127" spans="2:51" s="12" customFormat="1" ht="13.5">
      <c r="B127" s="222"/>
      <c r="C127" s="223"/>
      <c r="D127" s="214" t="s">
        <v>276</v>
      </c>
      <c r="E127" s="224" t="s">
        <v>24</v>
      </c>
      <c r="F127" s="225" t="s">
        <v>1653</v>
      </c>
      <c r="G127" s="223"/>
      <c r="H127" s="226">
        <v>1.3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276</v>
      </c>
      <c r="AU127" s="232" t="s">
        <v>91</v>
      </c>
      <c r="AV127" s="12" t="s">
        <v>91</v>
      </c>
      <c r="AW127" s="12" t="s">
        <v>44</v>
      </c>
      <c r="AX127" s="12" t="s">
        <v>25</v>
      </c>
      <c r="AY127" s="232" t="s">
        <v>169</v>
      </c>
    </row>
    <row r="128" spans="2:65" s="1" customFormat="1" ht="25.5" customHeight="1">
      <c r="B128" s="42"/>
      <c r="C128" s="202" t="s">
        <v>244</v>
      </c>
      <c r="D128" s="202" t="s">
        <v>172</v>
      </c>
      <c r="E128" s="203" t="s">
        <v>1027</v>
      </c>
      <c r="F128" s="204" t="s">
        <v>1028</v>
      </c>
      <c r="G128" s="205" t="s">
        <v>219</v>
      </c>
      <c r="H128" s="206">
        <v>2.5</v>
      </c>
      <c r="I128" s="207"/>
      <c r="J128" s="208">
        <f>ROUND(I128*H128,2)</f>
        <v>0</v>
      </c>
      <c r="K128" s="204" t="s">
        <v>176</v>
      </c>
      <c r="L128" s="62"/>
      <c r="M128" s="209" t="s">
        <v>24</v>
      </c>
      <c r="N128" s="210" t="s">
        <v>52</v>
      </c>
      <c r="O128" s="43"/>
      <c r="P128" s="211">
        <f>O128*H128</f>
        <v>0</v>
      </c>
      <c r="Q128" s="211">
        <v>0.00066</v>
      </c>
      <c r="R128" s="211">
        <f>Q128*H128</f>
        <v>0.00165</v>
      </c>
      <c r="S128" s="211">
        <v>0</v>
      </c>
      <c r="T128" s="212">
        <f>S128*H128</f>
        <v>0</v>
      </c>
      <c r="AR128" s="25" t="s">
        <v>354</v>
      </c>
      <c r="AT128" s="25" t="s">
        <v>172</v>
      </c>
      <c r="AU128" s="25" t="s">
        <v>91</v>
      </c>
      <c r="AY128" s="25" t="s">
        <v>169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25" t="s">
        <v>25</v>
      </c>
      <c r="BK128" s="213">
        <f>ROUND(I128*H128,2)</f>
        <v>0</v>
      </c>
      <c r="BL128" s="25" t="s">
        <v>354</v>
      </c>
      <c r="BM128" s="25" t="s">
        <v>1654</v>
      </c>
    </row>
    <row r="129" spans="2:51" s="12" customFormat="1" ht="13.5">
      <c r="B129" s="222"/>
      <c r="C129" s="223"/>
      <c r="D129" s="214" t="s">
        <v>276</v>
      </c>
      <c r="E129" s="224" t="s">
        <v>24</v>
      </c>
      <c r="F129" s="225" t="s">
        <v>1636</v>
      </c>
      <c r="G129" s="223"/>
      <c r="H129" s="226">
        <v>2.5</v>
      </c>
      <c r="I129" s="227"/>
      <c r="J129" s="223"/>
      <c r="K129" s="223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276</v>
      </c>
      <c r="AU129" s="232" t="s">
        <v>91</v>
      </c>
      <c r="AV129" s="12" t="s">
        <v>91</v>
      </c>
      <c r="AW129" s="12" t="s">
        <v>44</v>
      </c>
      <c r="AX129" s="12" t="s">
        <v>25</v>
      </c>
      <c r="AY129" s="232" t="s">
        <v>169</v>
      </c>
    </row>
    <row r="130" spans="2:65" s="1" customFormat="1" ht="25.5" customHeight="1">
      <c r="B130" s="42"/>
      <c r="C130" s="202" t="s">
        <v>10</v>
      </c>
      <c r="D130" s="202" t="s">
        <v>172</v>
      </c>
      <c r="E130" s="203" t="s">
        <v>1655</v>
      </c>
      <c r="F130" s="204" t="s">
        <v>1656</v>
      </c>
      <c r="G130" s="205" t="s">
        <v>219</v>
      </c>
      <c r="H130" s="206">
        <v>2.5</v>
      </c>
      <c r="I130" s="207"/>
      <c r="J130" s="208">
        <f>ROUND(I130*H130,2)</f>
        <v>0</v>
      </c>
      <c r="K130" s="204" t="s">
        <v>183</v>
      </c>
      <c r="L130" s="62"/>
      <c r="M130" s="209" t="s">
        <v>24</v>
      </c>
      <c r="N130" s="210" t="s">
        <v>52</v>
      </c>
      <c r="O130" s="43"/>
      <c r="P130" s="211">
        <f>O130*H130</f>
        <v>0</v>
      </c>
      <c r="Q130" s="211">
        <v>0.00078</v>
      </c>
      <c r="R130" s="211">
        <f>Q130*H130</f>
        <v>0.00195</v>
      </c>
      <c r="S130" s="211">
        <v>0</v>
      </c>
      <c r="T130" s="212">
        <f>S130*H130</f>
        <v>0</v>
      </c>
      <c r="AR130" s="25" t="s">
        <v>354</v>
      </c>
      <c r="AT130" s="25" t="s">
        <v>172</v>
      </c>
      <c r="AU130" s="25" t="s">
        <v>91</v>
      </c>
      <c r="AY130" s="25" t="s">
        <v>169</v>
      </c>
      <c r="BE130" s="213">
        <f>IF(N130="základní",J130,0)</f>
        <v>0</v>
      </c>
      <c r="BF130" s="213">
        <f>IF(N130="snížená",J130,0)</f>
        <v>0</v>
      </c>
      <c r="BG130" s="213">
        <f>IF(N130="zákl. přenesená",J130,0)</f>
        <v>0</v>
      </c>
      <c r="BH130" s="213">
        <f>IF(N130="sníž. přenesená",J130,0)</f>
        <v>0</v>
      </c>
      <c r="BI130" s="213">
        <f>IF(N130="nulová",J130,0)</f>
        <v>0</v>
      </c>
      <c r="BJ130" s="25" t="s">
        <v>25</v>
      </c>
      <c r="BK130" s="213">
        <f>ROUND(I130*H130,2)</f>
        <v>0</v>
      </c>
      <c r="BL130" s="25" t="s">
        <v>354</v>
      </c>
      <c r="BM130" s="25" t="s">
        <v>1657</v>
      </c>
    </row>
    <row r="131" spans="2:51" s="12" customFormat="1" ht="13.5">
      <c r="B131" s="222"/>
      <c r="C131" s="223"/>
      <c r="D131" s="214" t="s">
        <v>276</v>
      </c>
      <c r="E131" s="224" t="s">
        <v>24</v>
      </c>
      <c r="F131" s="225" t="s">
        <v>1636</v>
      </c>
      <c r="G131" s="223"/>
      <c r="H131" s="226">
        <v>2.5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276</v>
      </c>
      <c r="AU131" s="232" t="s">
        <v>91</v>
      </c>
      <c r="AV131" s="12" t="s">
        <v>91</v>
      </c>
      <c r="AW131" s="12" t="s">
        <v>44</v>
      </c>
      <c r="AX131" s="12" t="s">
        <v>25</v>
      </c>
      <c r="AY131" s="232" t="s">
        <v>169</v>
      </c>
    </row>
    <row r="132" spans="2:65" s="1" customFormat="1" ht="25.5" customHeight="1">
      <c r="B132" s="42"/>
      <c r="C132" s="202" t="s">
        <v>354</v>
      </c>
      <c r="D132" s="202" t="s">
        <v>172</v>
      </c>
      <c r="E132" s="203" t="s">
        <v>1658</v>
      </c>
      <c r="F132" s="204" t="s">
        <v>1659</v>
      </c>
      <c r="G132" s="205" t="s">
        <v>454</v>
      </c>
      <c r="H132" s="206">
        <v>1</v>
      </c>
      <c r="I132" s="207"/>
      <c r="J132" s="208">
        <f>ROUND(I132*H132,2)</f>
        <v>0</v>
      </c>
      <c r="K132" s="204" t="s">
        <v>183</v>
      </c>
      <c r="L132" s="62"/>
      <c r="M132" s="209" t="s">
        <v>24</v>
      </c>
      <c r="N132" s="210" t="s">
        <v>52</v>
      </c>
      <c r="O132" s="43"/>
      <c r="P132" s="211">
        <f>O132*H132</f>
        <v>0</v>
      </c>
      <c r="Q132" s="211">
        <v>0.02914</v>
      </c>
      <c r="R132" s="211">
        <f>Q132*H132</f>
        <v>0.02914</v>
      </c>
      <c r="S132" s="211">
        <v>0</v>
      </c>
      <c r="T132" s="212">
        <f>S132*H132</f>
        <v>0</v>
      </c>
      <c r="AR132" s="25" t="s">
        <v>354</v>
      </c>
      <c r="AT132" s="25" t="s">
        <v>172</v>
      </c>
      <c r="AU132" s="25" t="s">
        <v>91</v>
      </c>
      <c r="AY132" s="25" t="s">
        <v>169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25" t="s">
        <v>25</v>
      </c>
      <c r="BK132" s="213">
        <f>ROUND(I132*H132,2)</f>
        <v>0</v>
      </c>
      <c r="BL132" s="25" t="s">
        <v>354</v>
      </c>
      <c r="BM132" s="25" t="s">
        <v>1660</v>
      </c>
    </row>
    <row r="133" spans="2:65" s="1" customFormat="1" ht="25.5" customHeight="1">
      <c r="B133" s="42"/>
      <c r="C133" s="202" t="s">
        <v>362</v>
      </c>
      <c r="D133" s="202" t="s">
        <v>172</v>
      </c>
      <c r="E133" s="203" t="s">
        <v>1075</v>
      </c>
      <c r="F133" s="204" t="s">
        <v>1076</v>
      </c>
      <c r="G133" s="205" t="s">
        <v>219</v>
      </c>
      <c r="H133" s="206">
        <v>6.3</v>
      </c>
      <c r="I133" s="207"/>
      <c r="J133" s="208">
        <f>ROUND(I133*H133,2)</f>
        <v>0</v>
      </c>
      <c r="K133" s="204" t="s">
        <v>183</v>
      </c>
      <c r="L133" s="62"/>
      <c r="M133" s="209" t="s">
        <v>24</v>
      </c>
      <c r="N133" s="210" t="s">
        <v>52</v>
      </c>
      <c r="O133" s="43"/>
      <c r="P133" s="211">
        <f>O133*H133</f>
        <v>0</v>
      </c>
      <c r="Q133" s="211">
        <v>0.00019</v>
      </c>
      <c r="R133" s="211">
        <f>Q133*H133</f>
        <v>0.001197</v>
      </c>
      <c r="S133" s="211">
        <v>0</v>
      </c>
      <c r="T133" s="212">
        <f>S133*H133</f>
        <v>0</v>
      </c>
      <c r="AR133" s="25" t="s">
        <v>354</v>
      </c>
      <c r="AT133" s="25" t="s">
        <v>172</v>
      </c>
      <c r="AU133" s="25" t="s">
        <v>91</v>
      </c>
      <c r="AY133" s="25" t="s">
        <v>169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25</v>
      </c>
      <c r="BK133" s="213">
        <f>ROUND(I133*H133,2)</f>
        <v>0</v>
      </c>
      <c r="BL133" s="25" t="s">
        <v>354</v>
      </c>
      <c r="BM133" s="25" t="s">
        <v>1661</v>
      </c>
    </row>
    <row r="134" spans="2:51" s="12" customFormat="1" ht="13.5">
      <c r="B134" s="222"/>
      <c r="C134" s="223"/>
      <c r="D134" s="214" t="s">
        <v>276</v>
      </c>
      <c r="E134" s="224" t="s">
        <v>24</v>
      </c>
      <c r="F134" s="225" t="s">
        <v>1662</v>
      </c>
      <c r="G134" s="223"/>
      <c r="H134" s="226">
        <v>6.3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276</v>
      </c>
      <c r="AU134" s="232" t="s">
        <v>91</v>
      </c>
      <c r="AV134" s="12" t="s">
        <v>91</v>
      </c>
      <c r="AW134" s="12" t="s">
        <v>44</v>
      </c>
      <c r="AX134" s="12" t="s">
        <v>25</v>
      </c>
      <c r="AY134" s="232" t="s">
        <v>169</v>
      </c>
    </row>
    <row r="135" spans="2:65" s="1" customFormat="1" ht="38.25" customHeight="1">
      <c r="B135" s="42"/>
      <c r="C135" s="202" t="s">
        <v>366</v>
      </c>
      <c r="D135" s="202" t="s">
        <v>172</v>
      </c>
      <c r="E135" s="203" t="s">
        <v>1080</v>
      </c>
      <c r="F135" s="204" t="s">
        <v>1081</v>
      </c>
      <c r="G135" s="205" t="s">
        <v>357</v>
      </c>
      <c r="H135" s="206">
        <v>0.04</v>
      </c>
      <c r="I135" s="207"/>
      <c r="J135" s="208">
        <f>ROUND(I135*H135,2)</f>
        <v>0</v>
      </c>
      <c r="K135" s="204" t="s">
        <v>183</v>
      </c>
      <c r="L135" s="62"/>
      <c r="M135" s="209" t="s">
        <v>24</v>
      </c>
      <c r="N135" s="210" t="s">
        <v>52</v>
      </c>
      <c r="O135" s="43"/>
      <c r="P135" s="211">
        <f>O135*H135</f>
        <v>0</v>
      </c>
      <c r="Q135" s="211">
        <v>0</v>
      </c>
      <c r="R135" s="211">
        <f>Q135*H135</f>
        <v>0</v>
      </c>
      <c r="S135" s="211">
        <v>0</v>
      </c>
      <c r="T135" s="212">
        <f>S135*H135</f>
        <v>0</v>
      </c>
      <c r="AR135" s="25" t="s">
        <v>354</v>
      </c>
      <c r="AT135" s="25" t="s">
        <v>172</v>
      </c>
      <c r="AU135" s="25" t="s">
        <v>91</v>
      </c>
      <c r="AY135" s="25" t="s">
        <v>169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25" t="s">
        <v>25</v>
      </c>
      <c r="BK135" s="213">
        <f>ROUND(I135*H135,2)</f>
        <v>0</v>
      </c>
      <c r="BL135" s="25" t="s">
        <v>354</v>
      </c>
      <c r="BM135" s="25" t="s">
        <v>1663</v>
      </c>
    </row>
    <row r="136" spans="2:65" s="1" customFormat="1" ht="38.25" customHeight="1">
      <c r="B136" s="42"/>
      <c r="C136" s="202" t="s">
        <v>371</v>
      </c>
      <c r="D136" s="202" t="s">
        <v>172</v>
      </c>
      <c r="E136" s="203" t="s">
        <v>1084</v>
      </c>
      <c r="F136" s="204" t="s">
        <v>1085</v>
      </c>
      <c r="G136" s="205" t="s">
        <v>357</v>
      </c>
      <c r="H136" s="206">
        <v>0.04</v>
      </c>
      <c r="I136" s="207"/>
      <c r="J136" s="208">
        <f>ROUND(I136*H136,2)</f>
        <v>0</v>
      </c>
      <c r="K136" s="204" t="s">
        <v>183</v>
      </c>
      <c r="L136" s="62"/>
      <c r="M136" s="209" t="s">
        <v>24</v>
      </c>
      <c r="N136" s="210" t="s">
        <v>52</v>
      </c>
      <c r="O136" s="43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AR136" s="25" t="s">
        <v>354</v>
      </c>
      <c r="AT136" s="25" t="s">
        <v>172</v>
      </c>
      <c r="AU136" s="25" t="s">
        <v>91</v>
      </c>
      <c r="AY136" s="25" t="s">
        <v>169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5" t="s">
        <v>25</v>
      </c>
      <c r="BK136" s="213">
        <f>ROUND(I136*H136,2)</f>
        <v>0</v>
      </c>
      <c r="BL136" s="25" t="s">
        <v>354</v>
      </c>
      <c r="BM136" s="25" t="s">
        <v>1664</v>
      </c>
    </row>
    <row r="137" spans="2:65" s="1" customFormat="1" ht="38.25" customHeight="1">
      <c r="B137" s="42"/>
      <c r="C137" s="202" t="s">
        <v>375</v>
      </c>
      <c r="D137" s="202" t="s">
        <v>172</v>
      </c>
      <c r="E137" s="203" t="s">
        <v>1088</v>
      </c>
      <c r="F137" s="204" t="s">
        <v>1089</v>
      </c>
      <c r="G137" s="205" t="s">
        <v>357</v>
      </c>
      <c r="H137" s="206">
        <v>0.04</v>
      </c>
      <c r="I137" s="207"/>
      <c r="J137" s="208">
        <f>ROUND(I137*H137,2)</f>
        <v>0</v>
      </c>
      <c r="K137" s="204" t="s">
        <v>183</v>
      </c>
      <c r="L137" s="62"/>
      <c r="M137" s="209" t="s">
        <v>24</v>
      </c>
      <c r="N137" s="210" t="s">
        <v>52</v>
      </c>
      <c r="O137" s="43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AR137" s="25" t="s">
        <v>354</v>
      </c>
      <c r="AT137" s="25" t="s">
        <v>172</v>
      </c>
      <c r="AU137" s="25" t="s">
        <v>91</v>
      </c>
      <c r="AY137" s="25" t="s">
        <v>169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25" t="s">
        <v>25</v>
      </c>
      <c r="BK137" s="213">
        <f>ROUND(I137*H137,2)</f>
        <v>0</v>
      </c>
      <c r="BL137" s="25" t="s">
        <v>354</v>
      </c>
      <c r="BM137" s="25" t="s">
        <v>1665</v>
      </c>
    </row>
    <row r="138" spans="2:63" s="11" customFormat="1" ht="29.85" customHeight="1">
      <c r="B138" s="186"/>
      <c r="C138" s="187"/>
      <c r="D138" s="188" t="s">
        <v>80</v>
      </c>
      <c r="E138" s="200" t="s">
        <v>1666</v>
      </c>
      <c r="F138" s="200" t="s">
        <v>1667</v>
      </c>
      <c r="G138" s="187"/>
      <c r="H138" s="187"/>
      <c r="I138" s="190"/>
      <c r="J138" s="201">
        <f>BK138</f>
        <v>0</v>
      </c>
      <c r="K138" s="187"/>
      <c r="L138" s="192"/>
      <c r="M138" s="193"/>
      <c r="N138" s="194"/>
      <c r="O138" s="194"/>
      <c r="P138" s="195">
        <f>P139</f>
        <v>0</v>
      </c>
      <c r="Q138" s="194"/>
      <c r="R138" s="195">
        <f>R139</f>
        <v>0.00086</v>
      </c>
      <c r="S138" s="194"/>
      <c r="T138" s="196">
        <f>T139</f>
        <v>0</v>
      </c>
      <c r="AR138" s="197" t="s">
        <v>91</v>
      </c>
      <c r="AT138" s="198" t="s">
        <v>80</v>
      </c>
      <c r="AU138" s="198" t="s">
        <v>25</v>
      </c>
      <c r="AY138" s="197" t="s">
        <v>169</v>
      </c>
      <c r="BK138" s="199">
        <f>BK139</f>
        <v>0</v>
      </c>
    </row>
    <row r="139" spans="2:65" s="1" customFormat="1" ht="25.5" customHeight="1">
      <c r="B139" s="42"/>
      <c r="C139" s="202" t="s">
        <v>9</v>
      </c>
      <c r="D139" s="202" t="s">
        <v>172</v>
      </c>
      <c r="E139" s="203" t="s">
        <v>1668</v>
      </c>
      <c r="F139" s="204" t="s">
        <v>1669</v>
      </c>
      <c r="G139" s="205" t="s">
        <v>419</v>
      </c>
      <c r="H139" s="206">
        <v>2</v>
      </c>
      <c r="I139" s="207"/>
      <c r="J139" s="208">
        <f>ROUND(I139*H139,2)</f>
        <v>0</v>
      </c>
      <c r="K139" s="204" t="s">
        <v>183</v>
      </c>
      <c r="L139" s="62"/>
      <c r="M139" s="209" t="s">
        <v>24</v>
      </c>
      <c r="N139" s="210" t="s">
        <v>52</v>
      </c>
      <c r="O139" s="43"/>
      <c r="P139" s="211">
        <f>O139*H139</f>
        <v>0</v>
      </c>
      <c r="Q139" s="211">
        <v>0.00043</v>
      </c>
      <c r="R139" s="211">
        <f>Q139*H139</f>
        <v>0.00086</v>
      </c>
      <c r="S139" s="211">
        <v>0</v>
      </c>
      <c r="T139" s="212">
        <f>S139*H139</f>
        <v>0</v>
      </c>
      <c r="AR139" s="25" t="s">
        <v>354</v>
      </c>
      <c r="AT139" s="25" t="s">
        <v>172</v>
      </c>
      <c r="AU139" s="25" t="s">
        <v>91</v>
      </c>
      <c r="AY139" s="25" t="s">
        <v>169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25" t="s">
        <v>25</v>
      </c>
      <c r="BK139" s="213">
        <f>ROUND(I139*H139,2)</f>
        <v>0</v>
      </c>
      <c r="BL139" s="25" t="s">
        <v>354</v>
      </c>
      <c r="BM139" s="25" t="s">
        <v>1670</v>
      </c>
    </row>
    <row r="140" spans="2:63" s="11" customFormat="1" ht="29.85" customHeight="1">
      <c r="B140" s="186"/>
      <c r="C140" s="187"/>
      <c r="D140" s="188" t="s">
        <v>80</v>
      </c>
      <c r="E140" s="200" t="s">
        <v>478</v>
      </c>
      <c r="F140" s="200" t="s">
        <v>479</v>
      </c>
      <c r="G140" s="187"/>
      <c r="H140" s="187"/>
      <c r="I140" s="190"/>
      <c r="J140" s="201">
        <f>BK140</f>
        <v>0</v>
      </c>
      <c r="K140" s="187"/>
      <c r="L140" s="192"/>
      <c r="M140" s="193"/>
      <c r="N140" s="194"/>
      <c r="O140" s="194"/>
      <c r="P140" s="195">
        <f>SUM(P141:P145)</f>
        <v>0</v>
      </c>
      <c r="Q140" s="194"/>
      <c r="R140" s="195">
        <f>SUM(R141:R145)</f>
        <v>0.00234</v>
      </c>
      <c r="S140" s="194"/>
      <c r="T140" s="196">
        <f>SUM(T141:T145)</f>
        <v>0</v>
      </c>
      <c r="AR140" s="197" t="s">
        <v>91</v>
      </c>
      <c r="AT140" s="198" t="s">
        <v>80</v>
      </c>
      <c r="AU140" s="198" t="s">
        <v>25</v>
      </c>
      <c r="AY140" s="197" t="s">
        <v>169</v>
      </c>
      <c r="BK140" s="199">
        <f>SUM(BK141:BK145)</f>
        <v>0</v>
      </c>
    </row>
    <row r="141" spans="2:65" s="1" customFormat="1" ht="38.25" customHeight="1">
      <c r="B141" s="42"/>
      <c r="C141" s="202" t="s">
        <v>383</v>
      </c>
      <c r="D141" s="202" t="s">
        <v>172</v>
      </c>
      <c r="E141" s="203" t="s">
        <v>1671</v>
      </c>
      <c r="F141" s="204" t="s">
        <v>1672</v>
      </c>
      <c r="G141" s="205" t="s">
        <v>419</v>
      </c>
      <c r="H141" s="206">
        <v>12</v>
      </c>
      <c r="I141" s="207"/>
      <c r="J141" s="208">
        <f>ROUND(I141*H141,2)</f>
        <v>0</v>
      </c>
      <c r="K141" s="204" t="s">
        <v>183</v>
      </c>
      <c r="L141" s="62"/>
      <c r="M141" s="209" t="s">
        <v>24</v>
      </c>
      <c r="N141" s="210" t="s">
        <v>52</v>
      </c>
      <c r="O141" s="43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AR141" s="25" t="s">
        <v>354</v>
      </c>
      <c r="AT141" s="25" t="s">
        <v>172</v>
      </c>
      <c r="AU141" s="25" t="s">
        <v>91</v>
      </c>
      <c r="AY141" s="25" t="s">
        <v>169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25" t="s">
        <v>25</v>
      </c>
      <c r="BK141" s="213">
        <f>ROUND(I141*H141,2)</f>
        <v>0</v>
      </c>
      <c r="BL141" s="25" t="s">
        <v>354</v>
      </c>
      <c r="BM141" s="25" t="s">
        <v>1673</v>
      </c>
    </row>
    <row r="142" spans="2:51" s="12" customFormat="1" ht="13.5">
      <c r="B142" s="222"/>
      <c r="C142" s="223"/>
      <c r="D142" s="214" t="s">
        <v>276</v>
      </c>
      <c r="E142" s="224" t="s">
        <v>24</v>
      </c>
      <c r="F142" s="225" t="s">
        <v>1674</v>
      </c>
      <c r="G142" s="223"/>
      <c r="H142" s="226">
        <v>12</v>
      </c>
      <c r="I142" s="227"/>
      <c r="J142" s="223"/>
      <c r="K142" s="223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276</v>
      </c>
      <c r="AU142" s="232" t="s">
        <v>91</v>
      </c>
      <c r="AV142" s="12" t="s">
        <v>91</v>
      </c>
      <c r="AW142" s="12" t="s">
        <v>44</v>
      </c>
      <c r="AX142" s="12" t="s">
        <v>25</v>
      </c>
      <c r="AY142" s="232" t="s">
        <v>169</v>
      </c>
    </row>
    <row r="143" spans="2:65" s="1" customFormat="1" ht="16.5" customHeight="1">
      <c r="B143" s="42"/>
      <c r="C143" s="245" t="s">
        <v>388</v>
      </c>
      <c r="D143" s="245" t="s">
        <v>620</v>
      </c>
      <c r="E143" s="246" t="s">
        <v>1675</v>
      </c>
      <c r="F143" s="247" t="s">
        <v>1676</v>
      </c>
      <c r="G143" s="248" t="s">
        <v>419</v>
      </c>
      <c r="H143" s="249">
        <v>3</v>
      </c>
      <c r="I143" s="250"/>
      <c r="J143" s="251">
        <f>ROUND(I143*H143,2)</f>
        <v>0</v>
      </c>
      <c r="K143" s="247" t="s">
        <v>183</v>
      </c>
      <c r="L143" s="252"/>
      <c r="M143" s="253" t="s">
        <v>24</v>
      </c>
      <c r="N143" s="254" t="s">
        <v>52</v>
      </c>
      <c r="O143" s="43"/>
      <c r="P143" s="211">
        <f>O143*H143</f>
        <v>0</v>
      </c>
      <c r="Q143" s="211">
        <v>0.00078</v>
      </c>
      <c r="R143" s="211">
        <f>Q143*H143</f>
        <v>0.00234</v>
      </c>
      <c r="S143" s="211">
        <v>0</v>
      </c>
      <c r="T143" s="212">
        <f>S143*H143</f>
        <v>0</v>
      </c>
      <c r="AR143" s="25" t="s">
        <v>437</v>
      </c>
      <c r="AT143" s="25" t="s">
        <v>620</v>
      </c>
      <c r="AU143" s="25" t="s">
        <v>91</v>
      </c>
      <c r="AY143" s="25" t="s">
        <v>169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25" t="s">
        <v>25</v>
      </c>
      <c r="BK143" s="213">
        <f>ROUND(I143*H143,2)</f>
        <v>0</v>
      </c>
      <c r="BL143" s="25" t="s">
        <v>354</v>
      </c>
      <c r="BM143" s="25" t="s">
        <v>1677</v>
      </c>
    </row>
    <row r="144" spans="2:65" s="1" customFormat="1" ht="38.25" customHeight="1">
      <c r="B144" s="42"/>
      <c r="C144" s="202" t="s">
        <v>393</v>
      </c>
      <c r="D144" s="202" t="s">
        <v>172</v>
      </c>
      <c r="E144" s="203" t="s">
        <v>1678</v>
      </c>
      <c r="F144" s="204" t="s">
        <v>1679</v>
      </c>
      <c r="G144" s="205" t="s">
        <v>357</v>
      </c>
      <c r="H144" s="206">
        <v>0.002</v>
      </c>
      <c r="I144" s="207"/>
      <c r="J144" s="208">
        <f>ROUND(I144*H144,2)</f>
        <v>0</v>
      </c>
      <c r="K144" s="204" t="s">
        <v>183</v>
      </c>
      <c r="L144" s="62"/>
      <c r="M144" s="209" t="s">
        <v>24</v>
      </c>
      <c r="N144" s="210" t="s">
        <v>52</v>
      </c>
      <c r="O144" s="43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AR144" s="25" t="s">
        <v>354</v>
      </c>
      <c r="AT144" s="25" t="s">
        <v>172</v>
      </c>
      <c r="AU144" s="25" t="s">
        <v>91</v>
      </c>
      <c r="AY144" s="25" t="s">
        <v>169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25" t="s">
        <v>25</v>
      </c>
      <c r="BK144" s="213">
        <f>ROUND(I144*H144,2)</f>
        <v>0</v>
      </c>
      <c r="BL144" s="25" t="s">
        <v>354</v>
      </c>
      <c r="BM144" s="25" t="s">
        <v>1680</v>
      </c>
    </row>
    <row r="145" spans="2:65" s="1" customFormat="1" ht="38.25" customHeight="1">
      <c r="B145" s="42"/>
      <c r="C145" s="202" t="s">
        <v>398</v>
      </c>
      <c r="D145" s="202" t="s">
        <v>172</v>
      </c>
      <c r="E145" s="203" t="s">
        <v>1681</v>
      </c>
      <c r="F145" s="204" t="s">
        <v>1682</v>
      </c>
      <c r="G145" s="205" t="s">
        <v>357</v>
      </c>
      <c r="H145" s="206">
        <v>0.002</v>
      </c>
      <c r="I145" s="207"/>
      <c r="J145" s="208">
        <f>ROUND(I145*H145,2)</f>
        <v>0</v>
      </c>
      <c r="K145" s="204" t="s">
        <v>183</v>
      </c>
      <c r="L145" s="62"/>
      <c r="M145" s="209" t="s">
        <v>24</v>
      </c>
      <c r="N145" s="210" t="s">
        <v>52</v>
      </c>
      <c r="O145" s="43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AR145" s="25" t="s">
        <v>354</v>
      </c>
      <c r="AT145" s="25" t="s">
        <v>172</v>
      </c>
      <c r="AU145" s="25" t="s">
        <v>91</v>
      </c>
      <c r="AY145" s="25" t="s">
        <v>169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25" t="s">
        <v>25</v>
      </c>
      <c r="BK145" s="213">
        <f>ROUND(I145*H145,2)</f>
        <v>0</v>
      </c>
      <c r="BL145" s="25" t="s">
        <v>354</v>
      </c>
      <c r="BM145" s="25" t="s">
        <v>1683</v>
      </c>
    </row>
    <row r="146" spans="2:63" s="11" customFormat="1" ht="29.85" customHeight="1">
      <c r="B146" s="186"/>
      <c r="C146" s="187"/>
      <c r="D146" s="188" t="s">
        <v>80</v>
      </c>
      <c r="E146" s="200" t="s">
        <v>494</v>
      </c>
      <c r="F146" s="200" t="s">
        <v>495</v>
      </c>
      <c r="G146" s="187"/>
      <c r="H146" s="187"/>
      <c r="I146" s="190"/>
      <c r="J146" s="201">
        <f>BK146</f>
        <v>0</v>
      </c>
      <c r="K146" s="187"/>
      <c r="L146" s="192"/>
      <c r="M146" s="193"/>
      <c r="N146" s="194"/>
      <c r="O146" s="194"/>
      <c r="P146" s="195">
        <f>SUM(P147:P157)</f>
        <v>0</v>
      </c>
      <c r="Q146" s="194"/>
      <c r="R146" s="195">
        <f>SUM(R147:R157)</f>
        <v>0.04885539999999999</v>
      </c>
      <c r="S146" s="194"/>
      <c r="T146" s="196">
        <f>SUM(T147:T157)</f>
        <v>0</v>
      </c>
      <c r="AR146" s="197" t="s">
        <v>91</v>
      </c>
      <c r="AT146" s="198" t="s">
        <v>80</v>
      </c>
      <c r="AU146" s="198" t="s">
        <v>25</v>
      </c>
      <c r="AY146" s="197" t="s">
        <v>169</v>
      </c>
      <c r="BK146" s="199">
        <f>SUM(BK147:BK157)</f>
        <v>0</v>
      </c>
    </row>
    <row r="147" spans="2:65" s="1" customFormat="1" ht="16.5" customHeight="1">
      <c r="B147" s="42"/>
      <c r="C147" s="202" t="s">
        <v>406</v>
      </c>
      <c r="D147" s="202" t="s">
        <v>172</v>
      </c>
      <c r="E147" s="203" t="s">
        <v>1684</v>
      </c>
      <c r="F147" s="204" t="s">
        <v>1685</v>
      </c>
      <c r="G147" s="205" t="s">
        <v>509</v>
      </c>
      <c r="H147" s="206">
        <v>9.42</v>
      </c>
      <c r="I147" s="207"/>
      <c r="J147" s="208">
        <f>ROUND(I147*H147,2)</f>
        <v>0</v>
      </c>
      <c r="K147" s="204" t="s">
        <v>183</v>
      </c>
      <c r="L147" s="62"/>
      <c r="M147" s="209" t="s">
        <v>24</v>
      </c>
      <c r="N147" s="210" t="s">
        <v>52</v>
      </c>
      <c r="O147" s="43"/>
      <c r="P147" s="211">
        <f>O147*H147</f>
        <v>0</v>
      </c>
      <c r="Q147" s="211">
        <v>7E-05</v>
      </c>
      <c r="R147" s="211">
        <f>Q147*H147</f>
        <v>0.0006594</v>
      </c>
      <c r="S147" s="211">
        <v>0</v>
      </c>
      <c r="T147" s="212">
        <f>S147*H147</f>
        <v>0</v>
      </c>
      <c r="AR147" s="25" t="s">
        <v>354</v>
      </c>
      <c r="AT147" s="25" t="s">
        <v>172</v>
      </c>
      <c r="AU147" s="25" t="s">
        <v>91</v>
      </c>
      <c r="AY147" s="25" t="s">
        <v>169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25" t="s">
        <v>25</v>
      </c>
      <c r="BK147" s="213">
        <f>ROUND(I147*H147,2)</f>
        <v>0</v>
      </c>
      <c r="BL147" s="25" t="s">
        <v>354</v>
      </c>
      <c r="BM147" s="25" t="s">
        <v>1686</v>
      </c>
    </row>
    <row r="148" spans="2:51" s="12" customFormat="1" ht="13.5">
      <c r="B148" s="222"/>
      <c r="C148" s="223"/>
      <c r="D148" s="214" t="s">
        <v>276</v>
      </c>
      <c r="E148" s="224" t="s">
        <v>24</v>
      </c>
      <c r="F148" s="225" t="s">
        <v>1687</v>
      </c>
      <c r="G148" s="223"/>
      <c r="H148" s="226">
        <v>9.42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276</v>
      </c>
      <c r="AU148" s="232" t="s">
        <v>91</v>
      </c>
      <c r="AV148" s="12" t="s">
        <v>91</v>
      </c>
      <c r="AW148" s="12" t="s">
        <v>44</v>
      </c>
      <c r="AX148" s="12" t="s">
        <v>25</v>
      </c>
      <c r="AY148" s="232" t="s">
        <v>169</v>
      </c>
    </row>
    <row r="149" spans="2:65" s="1" customFormat="1" ht="16.5" customHeight="1">
      <c r="B149" s="42"/>
      <c r="C149" s="245" t="s">
        <v>411</v>
      </c>
      <c r="D149" s="245" t="s">
        <v>620</v>
      </c>
      <c r="E149" s="246" t="s">
        <v>1688</v>
      </c>
      <c r="F149" s="247" t="s">
        <v>1689</v>
      </c>
      <c r="G149" s="248" t="s">
        <v>357</v>
      </c>
      <c r="H149" s="249">
        <v>0.009</v>
      </c>
      <c r="I149" s="250"/>
      <c r="J149" s="251">
        <f>ROUND(I149*H149,2)</f>
        <v>0</v>
      </c>
      <c r="K149" s="247" t="s">
        <v>183</v>
      </c>
      <c r="L149" s="252"/>
      <c r="M149" s="253" t="s">
        <v>24</v>
      </c>
      <c r="N149" s="254" t="s">
        <v>52</v>
      </c>
      <c r="O149" s="43"/>
      <c r="P149" s="211">
        <f>O149*H149</f>
        <v>0</v>
      </c>
      <c r="Q149" s="211">
        <v>1</v>
      </c>
      <c r="R149" s="211">
        <f>Q149*H149</f>
        <v>0.009</v>
      </c>
      <c r="S149" s="211">
        <v>0</v>
      </c>
      <c r="T149" s="212">
        <f>S149*H149</f>
        <v>0</v>
      </c>
      <c r="AR149" s="25" t="s">
        <v>437</v>
      </c>
      <c r="AT149" s="25" t="s">
        <v>620</v>
      </c>
      <c r="AU149" s="25" t="s">
        <v>91</v>
      </c>
      <c r="AY149" s="25" t="s">
        <v>169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25" t="s">
        <v>25</v>
      </c>
      <c r="BK149" s="213">
        <f>ROUND(I149*H149,2)</f>
        <v>0</v>
      </c>
      <c r="BL149" s="25" t="s">
        <v>354</v>
      </c>
      <c r="BM149" s="25" t="s">
        <v>1690</v>
      </c>
    </row>
    <row r="150" spans="2:51" s="12" customFormat="1" ht="13.5">
      <c r="B150" s="222"/>
      <c r="C150" s="223"/>
      <c r="D150" s="214" t="s">
        <v>276</v>
      </c>
      <c r="E150" s="223"/>
      <c r="F150" s="225" t="s">
        <v>1691</v>
      </c>
      <c r="G150" s="223"/>
      <c r="H150" s="226">
        <v>0.009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276</v>
      </c>
      <c r="AU150" s="232" t="s">
        <v>91</v>
      </c>
      <c r="AV150" s="12" t="s">
        <v>91</v>
      </c>
      <c r="AW150" s="12" t="s">
        <v>6</v>
      </c>
      <c r="AX150" s="12" t="s">
        <v>25</v>
      </c>
      <c r="AY150" s="232" t="s">
        <v>169</v>
      </c>
    </row>
    <row r="151" spans="2:65" s="1" customFormat="1" ht="25.5" customHeight="1">
      <c r="B151" s="42"/>
      <c r="C151" s="202" t="s">
        <v>416</v>
      </c>
      <c r="D151" s="202" t="s">
        <v>172</v>
      </c>
      <c r="E151" s="203" t="s">
        <v>1692</v>
      </c>
      <c r="F151" s="204" t="s">
        <v>1693</v>
      </c>
      <c r="G151" s="205" t="s">
        <v>509</v>
      </c>
      <c r="H151" s="206">
        <v>36.6</v>
      </c>
      <c r="I151" s="207"/>
      <c r="J151" s="208">
        <f>ROUND(I151*H151,2)</f>
        <v>0</v>
      </c>
      <c r="K151" s="204" t="s">
        <v>183</v>
      </c>
      <c r="L151" s="62"/>
      <c r="M151" s="209" t="s">
        <v>24</v>
      </c>
      <c r="N151" s="210" t="s">
        <v>52</v>
      </c>
      <c r="O151" s="43"/>
      <c r="P151" s="211">
        <f>O151*H151</f>
        <v>0</v>
      </c>
      <c r="Q151" s="211">
        <v>6E-05</v>
      </c>
      <c r="R151" s="211">
        <f>Q151*H151</f>
        <v>0.002196</v>
      </c>
      <c r="S151" s="211">
        <v>0</v>
      </c>
      <c r="T151" s="212">
        <f>S151*H151</f>
        <v>0</v>
      </c>
      <c r="AR151" s="25" t="s">
        <v>354</v>
      </c>
      <c r="AT151" s="25" t="s">
        <v>172</v>
      </c>
      <c r="AU151" s="25" t="s">
        <v>91</v>
      </c>
      <c r="AY151" s="25" t="s">
        <v>169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25" t="s">
        <v>25</v>
      </c>
      <c r="BK151" s="213">
        <f>ROUND(I151*H151,2)</f>
        <v>0</v>
      </c>
      <c r="BL151" s="25" t="s">
        <v>354</v>
      </c>
      <c r="BM151" s="25" t="s">
        <v>1694</v>
      </c>
    </row>
    <row r="152" spans="2:51" s="12" customFormat="1" ht="13.5">
      <c r="B152" s="222"/>
      <c r="C152" s="223"/>
      <c r="D152" s="214" t="s">
        <v>276</v>
      </c>
      <c r="E152" s="224" t="s">
        <v>24</v>
      </c>
      <c r="F152" s="225" t="s">
        <v>1695</v>
      </c>
      <c r="G152" s="223"/>
      <c r="H152" s="226">
        <v>36.6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276</v>
      </c>
      <c r="AU152" s="232" t="s">
        <v>91</v>
      </c>
      <c r="AV152" s="12" t="s">
        <v>91</v>
      </c>
      <c r="AW152" s="12" t="s">
        <v>44</v>
      </c>
      <c r="AX152" s="12" t="s">
        <v>25</v>
      </c>
      <c r="AY152" s="232" t="s">
        <v>169</v>
      </c>
    </row>
    <row r="153" spans="2:65" s="1" customFormat="1" ht="16.5" customHeight="1">
      <c r="B153" s="42"/>
      <c r="C153" s="245" t="s">
        <v>421</v>
      </c>
      <c r="D153" s="245" t="s">
        <v>620</v>
      </c>
      <c r="E153" s="246" t="s">
        <v>1696</v>
      </c>
      <c r="F153" s="247" t="s">
        <v>1697</v>
      </c>
      <c r="G153" s="248" t="s">
        <v>357</v>
      </c>
      <c r="H153" s="249">
        <v>0.037</v>
      </c>
      <c r="I153" s="250"/>
      <c r="J153" s="251">
        <f>ROUND(I153*H153,2)</f>
        <v>0</v>
      </c>
      <c r="K153" s="247" t="s">
        <v>183</v>
      </c>
      <c r="L153" s="252"/>
      <c r="M153" s="253" t="s">
        <v>24</v>
      </c>
      <c r="N153" s="254" t="s">
        <v>52</v>
      </c>
      <c r="O153" s="43"/>
      <c r="P153" s="211">
        <f>O153*H153</f>
        <v>0</v>
      </c>
      <c r="Q153" s="211">
        <v>1</v>
      </c>
      <c r="R153" s="211">
        <f>Q153*H153</f>
        <v>0.037</v>
      </c>
      <c r="S153" s="211">
        <v>0</v>
      </c>
      <c r="T153" s="212">
        <f>S153*H153</f>
        <v>0</v>
      </c>
      <c r="AR153" s="25" t="s">
        <v>437</v>
      </c>
      <c r="AT153" s="25" t="s">
        <v>620</v>
      </c>
      <c r="AU153" s="25" t="s">
        <v>91</v>
      </c>
      <c r="AY153" s="25" t="s">
        <v>169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25" t="s">
        <v>25</v>
      </c>
      <c r="BK153" s="213">
        <f>ROUND(I153*H153,2)</f>
        <v>0</v>
      </c>
      <c r="BL153" s="25" t="s">
        <v>354</v>
      </c>
      <c r="BM153" s="25" t="s">
        <v>1698</v>
      </c>
    </row>
    <row r="154" spans="2:51" s="12" customFormat="1" ht="13.5">
      <c r="B154" s="222"/>
      <c r="C154" s="223"/>
      <c r="D154" s="214" t="s">
        <v>276</v>
      </c>
      <c r="E154" s="223"/>
      <c r="F154" s="225" t="s">
        <v>1699</v>
      </c>
      <c r="G154" s="223"/>
      <c r="H154" s="226">
        <v>0.037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276</v>
      </c>
      <c r="AU154" s="232" t="s">
        <v>91</v>
      </c>
      <c r="AV154" s="12" t="s">
        <v>91</v>
      </c>
      <c r="AW154" s="12" t="s">
        <v>6</v>
      </c>
      <c r="AX154" s="12" t="s">
        <v>25</v>
      </c>
      <c r="AY154" s="232" t="s">
        <v>169</v>
      </c>
    </row>
    <row r="155" spans="2:65" s="1" customFormat="1" ht="38.25" customHeight="1">
      <c r="B155" s="42"/>
      <c r="C155" s="202" t="s">
        <v>428</v>
      </c>
      <c r="D155" s="202" t="s">
        <v>172</v>
      </c>
      <c r="E155" s="203" t="s">
        <v>1301</v>
      </c>
      <c r="F155" s="204" t="s">
        <v>1302</v>
      </c>
      <c r="G155" s="205" t="s">
        <v>357</v>
      </c>
      <c r="H155" s="206">
        <v>0.049</v>
      </c>
      <c r="I155" s="207"/>
      <c r="J155" s="208">
        <f>ROUND(I155*H155,2)</f>
        <v>0</v>
      </c>
      <c r="K155" s="204" t="s">
        <v>183</v>
      </c>
      <c r="L155" s="62"/>
      <c r="M155" s="209" t="s">
        <v>24</v>
      </c>
      <c r="N155" s="210" t="s">
        <v>52</v>
      </c>
      <c r="O155" s="43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AR155" s="25" t="s">
        <v>354</v>
      </c>
      <c r="AT155" s="25" t="s">
        <v>172</v>
      </c>
      <c r="AU155" s="25" t="s">
        <v>91</v>
      </c>
      <c r="AY155" s="25" t="s">
        <v>169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25" t="s">
        <v>25</v>
      </c>
      <c r="BK155" s="213">
        <f>ROUND(I155*H155,2)</f>
        <v>0</v>
      </c>
      <c r="BL155" s="25" t="s">
        <v>354</v>
      </c>
      <c r="BM155" s="25" t="s">
        <v>1700</v>
      </c>
    </row>
    <row r="156" spans="2:65" s="1" customFormat="1" ht="38.25" customHeight="1">
      <c r="B156" s="42"/>
      <c r="C156" s="202" t="s">
        <v>433</v>
      </c>
      <c r="D156" s="202" t="s">
        <v>172</v>
      </c>
      <c r="E156" s="203" t="s">
        <v>1305</v>
      </c>
      <c r="F156" s="204" t="s">
        <v>1306</v>
      </c>
      <c r="G156" s="205" t="s">
        <v>357</v>
      </c>
      <c r="H156" s="206">
        <v>0.049</v>
      </c>
      <c r="I156" s="207"/>
      <c r="J156" s="208">
        <f>ROUND(I156*H156,2)</f>
        <v>0</v>
      </c>
      <c r="K156" s="204" t="s">
        <v>183</v>
      </c>
      <c r="L156" s="62"/>
      <c r="M156" s="209" t="s">
        <v>24</v>
      </c>
      <c r="N156" s="210" t="s">
        <v>52</v>
      </c>
      <c r="O156" s="43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AR156" s="25" t="s">
        <v>354</v>
      </c>
      <c r="AT156" s="25" t="s">
        <v>172</v>
      </c>
      <c r="AU156" s="25" t="s">
        <v>91</v>
      </c>
      <c r="AY156" s="25" t="s">
        <v>169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25" t="s">
        <v>25</v>
      </c>
      <c r="BK156" s="213">
        <f>ROUND(I156*H156,2)</f>
        <v>0</v>
      </c>
      <c r="BL156" s="25" t="s">
        <v>354</v>
      </c>
      <c r="BM156" s="25" t="s">
        <v>1701</v>
      </c>
    </row>
    <row r="157" spans="2:65" s="1" customFormat="1" ht="38.25" customHeight="1">
      <c r="B157" s="42"/>
      <c r="C157" s="202" t="s">
        <v>437</v>
      </c>
      <c r="D157" s="202" t="s">
        <v>172</v>
      </c>
      <c r="E157" s="203" t="s">
        <v>1309</v>
      </c>
      <c r="F157" s="204" t="s">
        <v>1310</v>
      </c>
      <c r="G157" s="205" t="s">
        <v>357</v>
      </c>
      <c r="H157" s="206">
        <v>0.049</v>
      </c>
      <c r="I157" s="207"/>
      <c r="J157" s="208">
        <f>ROUND(I157*H157,2)</f>
        <v>0</v>
      </c>
      <c r="K157" s="204" t="s">
        <v>183</v>
      </c>
      <c r="L157" s="62"/>
      <c r="M157" s="209" t="s">
        <v>24</v>
      </c>
      <c r="N157" s="210" t="s">
        <v>52</v>
      </c>
      <c r="O157" s="43"/>
      <c r="P157" s="211">
        <f>O157*H157</f>
        <v>0</v>
      </c>
      <c r="Q157" s="211">
        <v>0</v>
      </c>
      <c r="R157" s="211">
        <f>Q157*H157</f>
        <v>0</v>
      </c>
      <c r="S157" s="211">
        <v>0</v>
      </c>
      <c r="T157" s="212">
        <f>S157*H157</f>
        <v>0</v>
      </c>
      <c r="AR157" s="25" t="s">
        <v>354</v>
      </c>
      <c r="AT157" s="25" t="s">
        <v>172</v>
      </c>
      <c r="AU157" s="25" t="s">
        <v>91</v>
      </c>
      <c r="AY157" s="25" t="s">
        <v>169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25" t="s">
        <v>25</v>
      </c>
      <c r="BK157" s="213">
        <f>ROUND(I157*H157,2)</f>
        <v>0</v>
      </c>
      <c r="BL157" s="25" t="s">
        <v>354</v>
      </c>
      <c r="BM157" s="25" t="s">
        <v>1702</v>
      </c>
    </row>
    <row r="158" spans="2:63" s="11" customFormat="1" ht="29.85" customHeight="1">
      <c r="B158" s="186"/>
      <c r="C158" s="187"/>
      <c r="D158" s="188" t="s">
        <v>80</v>
      </c>
      <c r="E158" s="200" t="s">
        <v>1560</v>
      </c>
      <c r="F158" s="200" t="s">
        <v>1561</v>
      </c>
      <c r="G158" s="187"/>
      <c r="H158" s="187"/>
      <c r="I158" s="190"/>
      <c r="J158" s="201">
        <f>BK158</f>
        <v>0</v>
      </c>
      <c r="K158" s="187"/>
      <c r="L158" s="192"/>
      <c r="M158" s="193"/>
      <c r="N158" s="194"/>
      <c r="O158" s="194"/>
      <c r="P158" s="195">
        <f>SUM(P159:P163)</f>
        <v>0</v>
      </c>
      <c r="Q158" s="194"/>
      <c r="R158" s="195">
        <f>SUM(R159:R163)</f>
        <v>0.0009504</v>
      </c>
      <c r="S158" s="194"/>
      <c r="T158" s="196">
        <f>SUM(T159:T163)</f>
        <v>0</v>
      </c>
      <c r="AR158" s="197" t="s">
        <v>91</v>
      </c>
      <c r="AT158" s="198" t="s">
        <v>80</v>
      </c>
      <c r="AU158" s="198" t="s">
        <v>25</v>
      </c>
      <c r="AY158" s="197" t="s">
        <v>169</v>
      </c>
      <c r="BK158" s="199">
        <f>SUM(BK159:BK163)</f>
        <v>0</v>
      </c>
    </row>
    <row r="159" spans="2:65" s="1" customFormat="1" ht="25.5" customHeight="1">
      <c r="B159" s="42"/>
      <c r="C159" s="202" t="s">
        <v>441</v>
      </c>
      <c r="D159" s="202" t="s">
        <v>172</v>
      </c>
      <c r="E159" s="203" t="s">
        <v>1563</v>
      </c>
      <c r="F159" s="204" t="s">
        <v>1564</v>
      </c>
      <c r="G159" s="205" t="s">
        <v>196</v>
      </c>
      <c r="H159" s="206">
        <v>1.44</v>
      </c>
      <c r="I159" s="207"/>
      <c r="J159" s="208">
        <f>ROUND(I159*H159,2)</f>
        <v>0</v>
      </c>
      <c r="K159" s="204" t="s">
        <v>183</v>
      </c>
      <c r="L159" s="62"/>
      <c r="M159" s="209" t="s">
        <v>24</v>
      </c>
      <c r="N159" s="210" t="s">
        <v>52</v>
      </c>
      <c r="O159" s="43"/>
      <c r="P159" s="211">
        <f>O159*H159</f>
        <v>0</v>
      </c>
      <c r="Q159" s="211">
        <v>0</v>
      </c>
      <c r="R159" s="211">
        <f>Q159*H159</f>
        <v>0</v>
      </c>
      <c r="S159" s="211">
        <v>0</v>
      </c>
      <c r="T159" s="212">
        <f>S159*H159</f>
        <v>0</v>
      </c>
      <c r="AR159" s="25" t="s">
        <v>354</v>
      </c>
      <c r="AT159" s="25" t="s">
        <v>172</v>
      </c>
      <c r="AU159" s="25" t="s">
        <v>91</v>
      </c>
      <c r="AY159" s="25" t="s">
        <v>169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25" t="s">
        <v>25</v>
      </c>
      <c r="BK159" s="213">
        <f>ROUND(I159*H159,2)</f>
        <v>0</v>
      </c>
      <c r="BL159" s="25" t="s">
        <v>354</v>
      </c>
      <c r="BM159" s="25" t="s">
        <v>1703</v>
      </c>
    </row>
    <row r="160" spans="2:51" s="12" customFormat="1" ht="13.5">
      <c r="B160" s="222"/>
      <c r="C160" s="223"/>
      <c r="D160" s="214" t="s">
        <v>276</v>
      </c>
      <c r="E160" s="224" t="s">
        <v>24</v>
      </c>
      <c r="F160" s="225" t="s">
        <v>1704</v>
      </c>
      <c r="G160" s="223"/>
      <c r="H160" s="226">
        <v>0.24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276</v>
      </c>
      <c r="AU160" s="232" t="s">
        <v>91</v>
      </c>
      <c r="AV160" s="12" t="s">
        <v>91</v>
      </c>
      <c r="AW160" s="12" t="s">
        <v>44</v>
      </c>
      <c r="AX160" s="12" t="s">
        <v>81</v>
      </c>
      <c r="AY160" s="232" t="s">
        <v>169</v>
      </c>
    </row>
    <row r="161" spans="2:51" s="12" customFormat="1" ht="13.5">
      <c r="B161" s="222"/>
      <c r="C161" s="223"/>
      <c r="D161" s="214" t="s">
        <v>276</v>
      </c>
      <c r="E161" s="224" t="s">
        <v>24</v>
      </c>
      <c r="F161" s="225" t="s">
        <v>1705</v>
      </c>
      <c r="G161" s="223"/>
      <c r="H161" s="226">
        <v>1.2</v>
      </c>
      <c r="I161" s="227"/>
      <c r="J161" s="223"/>
      <c r="K161" s="223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276</v>
      </c>
      <c r="AU161" s="232" t="s">
        <v>91</v>
      </c>
      <c r="AV161" s="12" t="s">
        <v>91</v>
      </c>
      <c r="AW161" s="12" t="s">
        <v>44</v>
      </c>
      <c r="AX161" s="12" t="s">
        <v>81</v>
      </c>
      <c r="AY161" s="232" t="s">
        <v>169</v>
      </c>
    </row>
    <row r="162" spans="2:51" s="13" customFormat="1" ht="13.5">
      <c r="B162" s="233"/>
      <c r="C162" s="234"/>
      <c r="D162" s="214" t="s">
        <v>276</v>
      </c>
      <c r="E162" s="235" t="s">
        <v>24</v>
      </c>
      <c r="F162" s="236" t="s">
        <v>280</v>
      </c>
      <c r="G162" s="234"/>
      <c r="H162" s="237">
        <v>1.44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276</v>
      </c>
      <c r="AU162" s="243" t="s">
        <v>91</v>
      </c>
      <c r="AV162" s="13" t="s">
        <v>193</v>
      </c>
      <c r="AW162" s="13" t="s">
        <v>44</v>
      </c>
      <c r="AX162" s="13" t="s">
        <v>25</v>
      </c>
      <c r="AY162" s="243" t="s">
        <v>169</v>
      </c>
    </row>
    <row r="163" spans="2:65" s="1" customFormat="1" ht="25.5" customHeight="1">
      <c r="B163" s="42"/>
      <c r="C163" s="202" t="s">
        <v>445</v>
      </c>
      <c r="D163" s="202" t="s">
        <v>172</v>
      </c>
      <c r="E163" s="203" t="s">
        <v>1568</v>
      </c>
      <c r="F163" s="204" t="s">
        <v>1569</v>
      </c>
      <c r="G163" s="205" t="s">
        <v>196</v>
      </c>
      <c r="H163" s="206">
        <v>1.44</v>
      </c>
      <c r="I163" s="207"/>
      <c r="J163" s="208">
        <f>ROUND(I163*H163,2)</f>
        <v>0</v>
      </c>
      <c r="K163" s="204" t="s">
        <v>183</v>
      </c>
      <c r="L163" s="62"/>
      <c r="M163" s="209" t="s">
        <v>24</v>
      </c>
      <c r="N163" s="210" t="s">
        <v>52</v>
      </c>
      <c r="O163" s="43"/>
      <c r="P163" s="211">
        <f>O163*H163</f>
        <v>0</v>
      </c>
      <c r="Q163" s="211">
        <v>0.00066</v>
      </c>
      <c r="R163" s="211">
        <f>Q163*H163</f>
        <v>0.0009504</v>
      </c>
      <c r="S163" s="211">
        <v>0</v>
      </c>
      <c r="T163" s="212">
        <f>S163*H163</f>
        <v>0</v>
      </c>
      <c r="AR163" s="25" t="s">
        <v>354</v>
      </c>
      <c r="AT163" s="25" t="s">
        <v>172</v>
      </c>
      <c r="AU163" s="25" t="s">
        <v>91</v>
      </c>
      <c r="AY163" s="25" t="s">
        <v>169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25" t="s">
        <v>25</v>
      </c>
      <c r="BK163" s="213">
        <f>ROUND(I163*H163,2)</f>
        <v>0</v>
      </c>
      <c r="BL163" s="25" t="s">
        <v>354</v>
      </c>
      <c r="BM163" s="25" t="s">
        <v>1706</v>
      </c>
    </row>
    <row r="164" spans="2:63" s="11" customFormat="1" ht="37.35" customHeight="1">
      <c r="B164" s="186"/>
      <c r="C164" s="187"/>
      <c r="D164" s="188" t="s">
        <v>80</v>
      </c>
      <c r="E164" s="189" t="s">
        <v>540</v>
      </c>
      <c r="F164" s="189" t="s">
        <v>541</v>
      </c>
      <c r="G164" s="187"/>
      <c r="H164" s="187"/>
      <c r="I164" s="190"/>
      <c r="J164" s="191">
        <f>BK164</f>
        <v>0</v>
      </c>
      <c r="K164" s="187"/>
      <c r="L164" s="192"/>
      <c r="M164" s="193"/>
      <c r="N164" s="194"/>
      <c r="O164" s="194"/>
      <c r="P164" s="195">
        <f>SUM(P165:P170)</f>
        <v>0</v>
      </c>
      <c r="Q164" s="194"/>
      <c r="R164" s="195">
        <f>SUM(R165:R170)</f>
        <v>0</v>
      </c>
      <c r="S164" s="194"/>
      <c r="T164" s="196">
        <f>SUM(T165:T170)</f>
        <v>0</v>
      </c>
      <c r="AR164" s="197" t="s">
        <v>193</v>
      </c>
      <c r="AT164" s="198" t="s">
        <v>80</v>
      </c>
      <c r="AU164" s="198" t="s">
        <v>81</v>
      </c>
      <c r="AY164" s="197" t="s">
        <v>169</v>
      </c>
      <c r="BK164" s="199">
        <f>SUM(BK165:BK170)</f>
        <v>0</v>
      </c>
    </row>
    <row r="165" spans="2:65" s="1" customFormat="1" ht="25.5" customHeight="1">
      <c r="B165" s="42"/>
      <c r="C165" s="202" t="s">
        <v>451</v>
      </c>
      <c r="D165" s="202" t="s">
        <v>172</v>
      </c>
      <c r="E165" s="203" t="s">
        <v>556</v>
      </c>
      <c r="F165" s="204" t="s">
        <v>557</v>
      </c>
      <c r="G165" s="205" t="s">
        <v>545</v>
      </c>
      <c r="H165" s="206">
        <v>8</v>
      </c>
      <c r="I165" s="207"/>
      <c r="J165" s="208">
        <f>ROUND(I165*H165,2)</f>
        <v>0</v>
      </c>
      <c r="K165" s="204" t="s">
        <v>183</v>
      </c>
      <c r="L165" s="62"/>
      <c r="M165" s="209" t="s">
        <v>24</v>
      </c>
      <c r="N165" s="210" t="s">
        <v>52</v>
      </c>
      <c r="O165" s="43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AR165" s="25" t="s">
        <v>546</v>
      </c>
      <c r="AT165" s="25" t="s">
        <v>172</v>
      </c>
      <c r="AU165" s="25" t="s">
        <v>25</v>
      </c>
      <c r="AY165" s="25" t="s">
        <v>169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25" t="s">
        <v>25</v>
      </c>
      <c r="BK165" s="213">
        <f>ROUND(I165*H165,2)</f>
        <v>0</v>
      </c>
      <c r="BL165" s="25" t="s">
        <v>546</v>
      </c>
      <c r="BM165" s="25" t="s">
        <v>1707</v>
      </c>
    </row>
    <row r="166" spans="2:51" s="12" customFormat="1" ht="13.5">
      <c r="B166" s="222"/>
      <c r="C166" s="223"/>
      <c r="D166" s="214" t="s">
        <v>276</v>
      </c>
      <c r="E166" s="224" t="s">
        <v>24</v>
      </c>
      <c r="F166" s="225" t="s">
        <v>1708</v>
      </c>
      <c r="G166" s="223"/>
      <c r="H166" s="226">
        <v>8</v>
      </c>
      <c r="I166" s="227"/>
      <c r="J166" s="223"/>
      <c r="K166" s="223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276</v>
      </c>
      <c r="AU166" s="232" t="s">
        <v>25</v>
      </c>
      <c r="AV166" s="12" t="s">
        <v>91</v>
      </c>
      <c r="AW166" s="12" t="s">
        <v>44</v>
      </c>
      <c r="AX166" s="12" t="s">
        <v>25</v>
      </c>
      <c r="AY166" s="232" t="s">
        <v>169</v>
      </c>
    </row>
    <row r="167" spans="2:65" s="1" customFormat="1" ht="25.5" customHeight="1">
      <c r="B167" s="42"/>
      <c r="C167" s="202" t="s">
        <v>456</v>
      </c>
      <c r="D167" s="202" t="s">
        <v>172</v>
      </c>
      <c r="E167" s="203" t="s">
        <v>1709</v>
      </c>
      <c r="F167" s="204" t="s">
        <v>1710</v>
      </c>
      <c r="G167" s="205" t="s">
        <v>545</v>
      </c>
      <c r="H167" s="206">
        <v>4</v>
      </c>
      <c r="I167" s="207"/>
      <c r="J167" s="208">
        <f>ROUND(I167*H167,2)</f>
        <v>0</v>
      </c>
      <c r="K167" s="204" t="s">
        <v>183</v>
      </c>
      <c r="L167" s="62"/>
      <c r="M167" s="209" t="s">
        <v>24</v>
      </c>
      <c r="N167" s="210" t="s">
        <v>52</v>
      </c>
      <c r="O167" s="43"/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AR167" s="25" t="s">
        <v>546</v>
      </c>
      <c r="AT167" s="25" t="s">
        <v>172</v>
      </c>
      <c r="AU167" s="25" t="s">
        <v>25</v>
      </c>
      <c r="AY167" s="25" t="s">
        <v>169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25" t="s">
        <v>25</v>
      </c>
      <c r="BK167" s="213">
        <f>ROUND(I167*H167,2)</f>
        <v>0</v>
      </c>
      <c r="BL167" s="25" t="s">
        <v>546</v>
      </c>
      <c r="BM167" s="25" t="s">
        <v>1711</v>
      </c>
    </row>
    <row r="168" spans="2:51" s="12" customFormat="1" ht="13.5">
      <c r="B168" s="222"/>
      <c r="C168" s="223"/>
      <c r="D168" s="214" t="s">
        <v>276</v>
      </c>
      <c r="E168" s="224" t="s">
        <v>24</v>
      </c>
      <c r="F168" s="225" t="s">
        <v>1712</v>
      </c>
      <c r="G168" s="223"/>
      <c r="H168" s="226">
        <v>4</v>
      </c>
      <c r="I168" s="227"/>
      <c r="J168" s="223"/>
      <c r="K168" s="223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276</v>
      </c>
      <c r="AU168" s="232" t="s">
        <v>25</v>
      </c>
      <c r="AV168" s="12" t="s">
        <v>91</v>
      </c>
      <c r="AW168" s="12" t="s">
        <v>44</v>
      </c>
      <c r="AX168" s="12" t="s">
        <v>25</v>
      </c>
      <c r="AY168" s="232" t="s">
        <v>169</v>
      </c>
    </row>
    <row r="169" spans="2:65" s="1" customFormat="1" ht="25.5" customHeight="1">
      <c r="B169" s="42"/>
      <c r="C169" s="202" t="s">
        <v>460</v>
      </c>
      <c r="D169" s="202" t="s">
        <v>172</v>
      </c>
      <c r="E169" s="203" t="s">
        <v>1713</v>
      </c>
      <c r="F169" s="204" t="s">
        <v>1714</v>
      </c>
      <c r="G169" s="205" t="s">
        <v>545</v>
      </c>
      <c r="H169" s="206">
        <v>16</v>
      </c>
      <c r="I169" s="207"/>
      <c r="J169" s="208">
        <f>ROUND(I169*H169,2)</f>
        <v>0</v>
      </c>
      <c r="K169" s="204" t="s">
        <v>183</v>
      </c>
      <c r="L169" s="62"/>
      <c r="M169" s="209" t="s">
        <v>24</v>
      </c>
      <c r="N169" s="210" t="s">
        <v>52</v>
      </c>
      <c r="O169" s="43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AR169" s="25" t="s">
        <v>546</v>
      </c>
      <c r="AT169" s="25" t="s">
        <v>172</v>
      </c>
      <c r="AU169" s="25" t="s">
        <v>25</v>
      </c>
      <c r="AY169" s="25" t="s">
        <v>169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25" t="s">
        <v>25</v>
      </c>
      <c r="BK169" s="213">
        <f>ROUND(I169*H169,2)</f>
        <v>0</v>
      </c>
      <c r="BL169" s="25" t="s">
        <v>546</v>
      </c>
      <c r="BM169" s="25" t="s">
        <v>1715</v>
      </c>
    </row>
    <row r="170" spans="2:47" s="1" customFormat="1" ht="40.5">
      <c r="B170" s="42"/>
      <c r="C170" s="64"/>
      <c r="D170" s="214" t="s">
        <v>179</v>
      </c>
      <c r="E170" s="64"/>
      <c r="F170" s="215" t="s">
        <v>559</v>
      </c>
      <c r="G170" s="64"/>
      <c r="H170" s="64"/>
      <c r="I170" s="173"/>
      <c r="J170" s="64"/>
      <c r="K170" s="64"/>
      <c r="L170" s="62"/>
      <c r="M170" s="217"/>
      <c r="N170" s="218"/>
      <c r="O170" s="218"/>
      <c r="P170" s="218"/>
      <c r="Q170" s="218"/>
      <c r="R170" s="218"/>
      <c r="S170" s="218"/>
      <c r="T170" s="219"/>
      <c r="AT170" s="25" t="s">
        <v>179</v>
      </c>
      <c r="AU170" s="25" t="s">
        <v>25</v>
      </c>
    </row>
    <row r="171" spans="2:12" s="1" customFormat="1" ht="6.95" customHeight="1">
      <c r="B171" s="57"/>
      <c r="C171" s="58"/>
      <c r="D171" s="58"/>
      <c r="E171" s="58"/>
      <c r="F171" s="58"/>
      <c r="G171" s="58"/>
      <c r="H171" s="58"/>
      <c r="I171" s="149"/>
      <c r="J171" s="58"/>
      <c r="K171" s="58"/>
      <c r="L171" s="62"/>
    </row>
  </sheetData>
  <sheetProtection algorithmName="SHA-512" hashValue="OY7A4srxYAxNHy0eQmNezxuwAkrrMbP3Ap/tTVFJqcmey587i+WrA9KENJPRIdTpXmtyU5+23GbtO99K2Vvv9Q==" saltValue="NbV5eBJ0AzXI03FtWSebed3mCWX6ARvQ1YFp61CITo7HipWaygPFr+WzEYBZGL2sKtbScV5xkEnQ+I1N0K4mfQ==" spinCount="100000" sheet="1" objects="1" scenarios="1" formatColumns="0" formatRows="0" autoFilter="0"/>
  <autoFilter ref="C99:K170"/>
  <mergeCells count="16">
    <mergeCell ref="L2:V2"/>
    <mergeCell ref="E86:H86"/>
    <mergeCell ref="E90:H90"/>
    <mergeCell ref="E88:H88"/>
    <mergeCell ref="E92:H92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135</v>
      </c>
      <c r="G1" s="414" t="s">
        <v>136</v>
      </c>
      <c r="H1" s="414"/>
      <c r="I1" s="125"/>
      <c r="J1" s="124" t="s">
        <v>137</v>
      </c>
      <c r="K1" s="123" t="s">
        <v>138</v>
      </c>
      <c r="L1" s="124" t="s">
        <v>139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AT2" s="25" t="s">
        <v>109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91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6" t="str">
        <f>'Rekapitulace stavby'!K6</f>
        <v>Demolice a sanace části budovy T</v>
      </c>
      <c r="F7" s="407"/>
      <c r="G7" s="407"/>
      <c r="H7" s="407"/>
      <c r="I7" s="127"/>
      <c r="J7" s="30"/>
      <c r="K7" s="32"/>
    </row>
    <row r="8" spans="2:11" ht="13.5">
      <c r="B8" s="29"/>
      <c r="C8" s="30"/>
      <c r="D8" s="38" t="s">
        <v>141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6" t="s">
        <v>253</v>
      </c>
      <c r="F9" s="409"/>
      <c r="G9" s="409"/>
      <c r="H9" s="409"/>
      <c r="I9" s="128"/>
      <c r="J9" s="43"/>
      <c r="K9" s="46"/>
    </row>
    <row r="10" spans="2:11" s="1" customFormat="1" ht="13.5">
      <c r="B10" s="42"/>
      <c r="C10" s="43"/>
      <c r="D10" s="38" t="s">
        <v>254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8" t="s">
        <v>1716</v>
      </c>
      <c r="F11" s="409"/>
      <c r="G11" s="409"/>
      <c r="H11" s="409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21</v>
      </c>
      <c r="E13" s="43"/>
      <c r="F13" s="36" t="s">
        <v>90</v>
      </c>
      <c r="G13" s="43"/>
      <c r="H13" s="43"/>
      <c r="I13" s="129" t="s">
        <v>23</v>
      </c>
      <c r="J13" s="36" t="s">
        <v>24</v>
      </c>
      <c r="K13" s="46"/>
    </row>
    <row r="14" spans="2:11" s="1" customFormat="1" ht="14.45" customHeight="1">
      <c r="B14" s="42"/>
      <c r="C14" s="43"/>
      <c r="D14" s="38" t="s">
        <v>26</v>
      </c>
      <c r="E14" s="43"/>
      <c r="F14" s="36" t="s">
        <v>27</v>
      </c>
      <c r="G14" s="43"/>
      <c r="H14" s="43"/>
      <c r="I14" s="129" t="s">
        <v>28</v>
      </c>
      <c r="J14" s="130" t="str">
        <f>'Rekapitulace stavby'!AN8</f>
        <v>6. 11. 2018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32</v>
      </c>
      <c r="E16" s="43"/>
      <c r="F16" s="43"/>
      <c r="G16" s="43"/>
      <c r="H16" s="43"/>
      <c r="I16" s="129" t="s">
        <v>33</v>
      </c>
      <c r="J16" s="36" t="s">
        <v>34</v>
      </c>
      <c r="K16" s="46"/>
    </row>
    <row r="17" spans="2:11" s="1" customFormat="1" ht="18" customHeight="1">
      <c r="B17" s="42"/>
      <c r="C17" s="43"/>
      <c r="D17" s="43"/>
      <c r="E17" s="36" t="s">
        <v>35</v>
      </c>
      <c r="F17" s="43"/>
      <c r="G17" s="43"/>
      <c r="H17" s="43"/>
      <c r="I17" s="129" t="s">
        <v>36</v>
      </c>
      <c r="J17" s="36" t="s">
        <v>37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38</v>
      </c>
      <c r="E19" s="43"/>
      <c r="F19" s="43"/>
      <c r="G19" s="43"/>
      <c r="H19" s="43"/>
      <c r="I19" s="129" t="s">
        <v>33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36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40</v>
      </c>
      <c r="E22" s="43"/>
      <c r="F22" s="43"/>
      <c r="G22" s="43"/>
      <c r="H22" s="43"/>
      <c r="I22" s="129" t="s">
        <v>33</v>
      </c>
      <c r="J22" s="36" t="s">
        <v>41</v>
      </c>
      <c r="K22" s="46"/>
    </row>
    <row r="23" spans="2:11" s="1" customFormat="1" ht="18" customHeight="1">
      <c r="B23" s="42"/>
      <c r="C23" s="43"/>
      <c r="D23" s="43"/>
      <c r="E23" s="36" t="s">
        <v>42</v>
      </c>
      <c r="F23" s="43"/>
      <c r="G23" s="43"/>
      <c r="H23" s="43"/>
      <c r="I23" s="129" t="s">
        <v>36</v>
      </c>
      <c r="J23" s="36" t="s">
        <v>43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45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0" t="s">
        <v>24</v>
      </c>
      <c r="F26" s="370"/>
      <c r="G26" s="370"/>
      <c r="H26" s="370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47</v>
      </c>
      <c r="E29" s="43"/>
      <c r="F29" s="43"/>
      <c r="G29" s="43"/>
      <c r="H29" s="43"/>
      <c r="I29" s="128"/>
      <c r="J29" s="138">
        <f>ROUND(J94,2)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49</v>
      </c>
      <c r="G31" s="43"/>
      <c r="H31" s="43"/>
      <c r="I31" s="139" t="s">
        <v>48</v>
      </c>
      <c r="J31" s="47" t="s">
        <v>50</v>
      </c>
      <c r="K31" s="46"/>
    </row>
    <row r="32" spans="2:11" s="1" customFormat="1" ht="14.45" customHeight="1">
      <c r="B32" s="42"/>
      <c r="C32" s="43"/>
      <c r="D32" s="50" t="s">
        <v>51</v>
      </c>
      <c r="E32" s="50" t="s">
        <v>52</v>
      </c>
      <c r="F32" s="140">
        <f>ROUND(SUM(BE94:BE235),2)</f>
        <v>0</v>
      </c>
      <c r="G32" s="43"/>
      <c r="H32" s="43"/>
      <c r="I32" s="141">
        <v>0.21</v>
      </c>
      <c r="J32" s="140">
        <f>ROUND(ROUND((SUM(BE94:BE235)),2)*I32,2)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53</v>
      </c>
      <c r="F33" s="140">
        <f>ROUND(SUM(BF94:BF235),2)</f>
        <v>0</v>
      </c>
      <c r="G33" s="43"/>
      <c r="H33" s="43"/>
      <c r="I33" s="141">
        <v>0.15</v>
      </c>
      <c r="J33" s="140">
        <f>ROUND(ROUND((SUM(BF94:BF235)),2)*I33,2)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54</v>
      </c>
      <c r="F34" s="140">
        <f>ROUND(SUM(BG94:BG235),2)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55</v>
      </c>
      <c r="F35" s="140">
        <f>ROUND(SUM(BH94:BH235),2)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56</v>
      </c>
      <c r="F36" s="140">
        <f>ROUND(SUM(BI94:BI235),2)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57</v>
      </c>
      <c r="E38" s="80"/>
      <c r="F38" s="80"/>
      <c r="G38" s="144" t="s">
        <v>58</v>
      </c>
      <c r="H38" s="145" t="s">
        <v>59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143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6" t="str">
        <f>E7</f>
        <v>Demolice a sanace části budovy T</v>
      </c>
      <c r="F47" s="407"/>
      <c r="G47" s="407"/>
      <c r="H47" s="407"/>
      <c r="I47" s="128"/>
      <c r="J47" s="43"/>
      <c r="K47" s="46"/>
    </row>
    <row r="48" spans="2:11" ht="13.5">
      <c r="B48" s="29"/>
      <c r="C48" s="38" t="s">
        <v>141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6" t="s">
        <v>253</v>
      </c>
      <c r="F49" s="409"/>
      <c r="G49" s="409"/>
      <c r="H49" s="409"/>
      <c r="I49" s="128"/>
      <c r="J49" s="43"/>
      <c r="K49" s="46"/>
    </row>
    <row r="50" spans="2:11" s="1" customFormat="1" ht="14.45" customHeight="1">
      <c r="B50" s="42"/>
      <c r="C50" s="38" t="s">
        <v>254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8" t="str">
        <f>E11</f>
        <v>003 - komunikace a opěrná zeď</v>
      </c>
      <c r="F51" s="409"/>
      <c r="G51" s="409"/>
      <c r="H51" s="409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26</v>
      </c>
      <c r="D53" s="43"/>
      <c r="E53" s="43"/>
      <c r="F53" s="36" t="str">
        <f>F14</f>
        <v>Ústí nad Labem</v>
      </c>
      <c r="G53" s="43"/>
      <c r="H53" s="43"/>
      <c r="I53" s="129" t="s">
        <v>28</v>
      </c>
      <c r="J53" s="130" t="str">
        <f>IF(J14="","",J14)</f>
        <v>6. 11. 2018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32</v>
      </c>
      <c r="D55" s="43"/>
      <c r="E55" s="43"/>
      <c r="F55" s="36" t="str">
        <f>E17</f>
        <v>Univerzita Jana Evangelisty Purkyně v Ústí n Labem</v>
      </c>
      <c r="G55" s="43"/>
      <c r="H55" s="43"/>
      <c r="I55" s="129" t="s">
        <v>40</v>
      </c>
      <c r="J55" s="370" t="str">
        <f>E23</f>
        <v>Correct BC, s.r.o.</v>
      </c>
      <c r="K55" s="46"/>
    </row>
    <row r="56" spans="2:11" s="1" customFormat="1" ht="14.45" customHeight="1">
      <c r="B56" s="42"/>
      <c r="C56" s="38" t="s">
        <v>38</v>
      </c>
      <c r="D56" s="43"/>
      <c r="E56" s="43"/>
      <c r="F56" s="36" t="str">
        <f>IF(E20="","",E20)</f>
        <v/>
      </c>
      <c r="G56" s="43"/>
      <c r="H56" s="43"/>
      <c r="I56" s="128"/>
      <c r="J56" s="410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144</v>
      </c>
      <c r="D58" s="142"/>
      <c r="E58" s="142"/>
      <c r="F58" s="142"/>
      <c r="G58" s="142"/>
      <c r="H58" s="142"/>
      <c r="I58" s="155"/>
      <c r="J58" s="156" t="s">
        <v>145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146</v>
      </c>
      <c r="D60" s="43"/>
      <c r="E60" s="43"/>
      <c r="F60" s="43"/>
      <c r="G60" s="43"/>
      <c r="H60" s="43"/>
      <c r="I60" s="128"/>
      <c r="J60" s="138">
        <f>J94</f>
        <v>0</v>
      </c>
      <c r="K60" s="46"/>
      <c r="AU60" s="25" t="s">
        <v>147</v>
      </c>
    </row>
    <row r="61" spans="2:11" s="8" customFormat="1" ht="24.95" customHeight="1">
      <c r="B61" s="159"/>
      <c r="C61" s="160"/>
      <c r="D61" s="161" t="s">
        <v>256</v>
      </c>
      <c r="E61" s="162"/>
      <c r="F61" s="162"/>
      <c r="G61" s="162"/>
      <c r="H61" s="162"/>
      <c r="I61" s="163"/>
      <c r="J61" s="164">
        <f>J95</f>
        <v>0</v>
      </c>
      <c r="K61" s="165"/>
    </row>
    <row r="62" spans="2:11" s="9" customFormat="1" ht="19.9" customHeight="1">
      <c r="B62" s="166"/>
      <c r="C62" s="167"/>
      <c r="D62" s="168" t="s">
        <v>257</v>
      </c>
      <c r="E62" s="169"/>
      <c r="F62" s="169"/>
      <c r="G62" s="169"/>
      <c r="H62" s="169"/>
      <c r="I62" s="170"/>
      <c r="J62" s="171">
        <f>J96</f>
        <v>0</v>
      </c>
      <c r="K62" s="172"/>
    </row>
    <row r="63" spans="2:11" s="9" customFormat="1" ht="19.9" customHeight="1">
      <c r="B63" s="166"/>
      <c r="C63" s="167"/>
      <c r="D63" s="168" t="s">
        <v>587</v>
      </c>
      <c r="E63" s="169"/>
      <c r="F63" s="169"/>
      <c r="G63" s="169"/>
      <c r="H63" s="169"/>
      <c r="I63" s="170"/>
      <c r="J63" s="171">
        <f>J153</f>
        <v>0</v>
      </c>
      <c r="K63" s="172"/>
    </row>
    <row r="64" spans="2:11" s="9" customFormat="1" ht="19.9" customHeight="1">
      <c r="B64" s="166"/>
      <c r="C64" s="167"/>
      <c r="D64" s="168" t="s">
        <v>588</v>
      </c>
      <c r="E64" s="169"/>
      <c r="F64" s="169"/>
      <c r="G64" s="169"/>
      <c r="H64" s="169"/>
      <c r="I64" s="170"/>
      <c r="J64" s="171">
        <f>J166</f>
        <v>0</v>
      </c>
      <c r="K64" s="172"/>
    </row>
    <row r="65" spans="2:11" s="9" customFormat="1" ht="19.9" customHeight="1">
      <c r="B65" s="166"/>
      <c r="C65" s="167"/>
      <c r="D65" s="168" t="s">
        <v>1717</v>
      </c>
      <c r="E65" s="169"/>
      <c r="F65" s="169"/>
      <c r="G65" s="169"/>
      <c r="H65" s="169"/>
      <c r="I65" s="170"/>
      <c r="J65" s="171">
        <f>J170</f>
        <v>0</v>
      </c>
      <c r="K65" s="172"/>
    </row>
    <row r="66" spans="2:11" s="9" customFormat="1" ht="19.9" customHeight="1">
      <c r="B66" s="166"/>
      <c r="C66" s="167"/>
      <c r="D66" s="168" t="s">
        <v>589</v>
      </c>
      <c r="E66" s="169"/>
      <c r="F66" s="169"/>
      <c r="G66" s="169"/>
      <c r="H66" s="169"/>
      <c r="I66" s="170"/>
      <c r="J66" s="171">
        <f>J183</f>
        <v>0</v>
      </c>
      <c r="K66" s="172"/>
    </row>
    <row r="67" spans="2:11" s="9" customFormat="1" ht="19.9" customHeight="1">
      <c r="B67" s="166"/>
      <c r="C67" s="167"/>
      <c r="D67" s="168" t="s">
        <v>1718</v>
      </c>
      <c r="E67" s="169"/>
      <c r="F67" s="169"/>
      <c r="G67" s="169"/>
      <c r="H67" s="169"/>
      <c r="I67" s="170"/>
      <c r="J67" s="171">
        <f>J188</f>
        <v>0</v>
      </c>
      <c r="K67" s="172"/>
    </row>
    <row r="68" spans="2:11" s="9" customFormat="1" ht="19.9" customHeight="1">
      <c r="B68" s="166"/>
      <c r="C68" s="167"/>
      <c r="D68" s="168" t="s">
        <v>258</v>
      </c>
      <c r="E68" s="169"/>
      <c r="F68" s="169"/>
      <c r="G68" s="169"/>
      <c r="H68" s="169"/>
      <c r="I68" s="170"/>
      <c r="J68" s="171">
        <f>J198</f>
        <v>0</v>
      </c>
      <c r="K68" s="172"/>
    </row>
    <row r="69" spans="2:11" s="8" customFormat="1" ht="24.95" customHeight="1">
      <c r="B69" s="159"/>
      <c r="C69" s="160"/>
      <c r="D69" s="161" t="s">
        <v>260</v>
      </c>
      <c r="E69" s="162"/>
      <c r="F69" s="162"/>
      <c r="G69" s="162"/>
      <c r="H69" s="162"/>
      <c r="I69" s="163"/>
      <c r="J69" s="164">
        <f>J203</f>
        <v>0</v>
      </c>
      <c r="K69" s="165"/>
    </row>
    <row r="70" spans="2:11" s="9" customFormat="1" ht="19.9" customHeight="1">
      <c r="B70" s="166"/>
      <c r="C70" s="167"/>
      <c r="D70" s="168" t="s">
        <v>591</v>
      </c>
      <c r="E70" s="169"/>
      <c r="F70" s="169"/>
      <c r="G70" s="169"/>
      <c r="H70" s="169"/>
      <c r="I70" s="170"/>
      <c r="J70" s="171">
        <f>J204</f>
        <v>0</v>
      </c>
      <c r="K70" s="172"/>
    </row>
    <row r="71" spans="2:11" s="9" customFormat="1" ht="19.9" customHeight="1">
      <c r="B71" s="166"/>
      <c r="C71" s="167"/>
      <c r="D71" s="168" t="s">
        <v>261</v>
      </c>
      <c r="E71" s="169"/>
      <c r="F71" s="169"/>
      <c r="G71" s="169"/>
      <c r="H71" s="169"/>
      <c r="I71" s="170"/>
      <c r="J71" s="171">
        <f>J221</f>
        <v>0</v>
      </c>
      <c r="K71" s="172"/>
    </row>
    <row r="72" spans="2:11" s="8" customFormat="1" ht="24.95" customHeight="1">
      <c r="B72" s="159"/>
      <c r="C72" s="160"/>
      <c r="D72" s="161" t="s">
        <v>269</v>
      </c>
      <c r="E72" s="162"/>
      <c r="F72" s="162"/>
      <c r="G72" s="162"/>
      <c r="H72" s="162"/>
      <c r="I72" s="163"/>
      <c r="J72" s="164">
        <f>J227</f>
        <v>0</v>
      </c>
      <c r="K72" s="165"/>
    </row>
    <row r="73" spans="2:11" s="1" customFormat="1" ht="21.75" customHeight="1">
      <c r="B73" s="42"/>
      <c r="C73" s="43"/>
      <c r="D73" s="43"/>
      <c r="E73" s="43"/>
      <c r="F73" s="43"/>
      <c r="G73" s="43"/>
      <c r="H73" s="43"/>
      <c r="I73" s="128"/>
      <c r="J73" s="43"/>
      <c r="K73" s="46"/>
    </row>
    <row r="74" spans="2:11" s="1" customFormat="1" ht="6.95" customHeight="1">
      <c r="B74" s="57"/>
      <c r="C74" s="58"/>
      <c r="D74" s="58"/>
      <c r="E74" s="58"/>
      <c r="F74" s="58"/>
      <c r="G74" s="58"/>
      <c r="H74" s="58"/>
      <c r="I74" s="149"/>
      <c r="J74" s="58"/>
      <c r="K74" s="59"/>
    </row>
    <row r="78" spans="2:12" s="1" customFormat="1" ht="6.95" customHeight="1">
      <c r="B78" s="60"/>
      <c r="C78" s="61"/>
      <c r="D78" s="61"/>
      <c r="E78" s="61"/>
      <c r="F78" s="61"/>
      <c r="G78" s="61"/>
      <c r="H78" s="61"/>
      <c r="I78" s="152"/>
      <c r="J78" s="61"/>
      <c r="K78" s="61"/>
      <c r="L78" s="62"/>
    </row>
    <row r="79" spans="2:12" s="1" customFormat="1" ht="36.95" customHeight="1">
      <c r="B79" s="42"/>
      <c r="C79" s="63" t="s">
        <v>153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4.45" customHeight="1">
      <c r="B81" s="42"/>
      <c r="C81" s="66" t="s">
        <v>18</v>
      </c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6.5" customHeight="1">
      <c r="B82" s="42"/>
      <c r="C82" s="64"/>
      <c r="D82" s="64"/>
      <c r="E82" s="411" t="str">
        <f>E7</f>
        <v>Demolice a sanace části budovy T</v>
      </c>
      <c r="F82" s="412"/>
      <c r="G82" s="412"/>
      <c r="H82" s="412"/>
      <c r="I82" s="173"/>
      <c r="J82" s="64"/>
      <c r="K82" s="64"/>
      <c r="L82" s="62"/>
    </row>
    <row r="83" spans="2:12" ht="13.5">
      <c r="B83" s="29"/>
      <c r="C83" s="66" t="s">
        <v>141</v>
      </c>
      <c r="D83" s="220"/>
      <c r="E83" s="220"/>
      <c r="F83" s="220"/>
      <c r="G83" s="220"/>
      <c r="H83" s="220"/>
      <c r="J83" s="220"/>
      <c r="K83" s="220"/>
      <c r="L83" s="221"/>
    </row>
    <row r="84" spans="2:12" s="1" customFormat="1" ht="16.5" customHeight="1">
      <c r="B84" s="42"/>
      <c r="C84" s="64"/>
      <c r="D84" s="64"/>
      <c r="E84" s="411" t="s">
        <v>253</v>
      </c>
      <c r="F84" s="413"/>
      <c r="G84" s="413"/>
      <c r="H84" s="413"/>
      <c r="I84" s="173"/>
      <c r="J84" s="64"/>
      <c r="K84" s="64"/>
      <c r="L84" s="62"/>
    </row>
    <row r="85" spans="2:12" s="1" customFormat="1" ht="14.45" customHeight="1">
      <c r="B85" s="42"/>
      <c r="C85" s="66" t="s">
        <v>254</v>
      </c>
      <c r="D85" s="64"/>
      <c r="E85" s="64"/>
      <c r="F85" s="64"/>
      <c r="G85" s="64"/>
      <c r="H85" s="64"/>
      <c r="I85" s="173"/>
      <c r="J85" s="64"/>
      <c r="K85" s="64"/>
      <c r="L85" s="62"/>
    </row>
    <row r="86" spans="2:12" s="1" customFormat="1" ht="17.25" customHeight="1">
      <c r="B86" s="42"/>
      <c r="C86" s="64"/>
      <c r="D86" s="64"/>
      <c r="E86" s="381" t="str">
        <f>E11</f>
        <v>003 - komunikace a opěrná zeď</v>
      </c>
      <c r="F86" s="413"/>
      <c r="G86" s="413"/>
      <c r="H86" s="413"/>
      <c r="I86" s="173"/>
      <c r="J86" s="64"/>
      <c r="K86" s="64"/>
      <c r="L86" s="62"/>
    </row>
    <row r="87" spans="2:12" s="1" customFormat="1" ht="6.95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12" s="1" customFormat="1" ht="18" customHeight="1">
      <c r="B88" s="42"/>
      <c r="C88" s="66" t="s">
        <v>26</v>
      </c>
      <c r="D88" s="64"/>
      <c r="E88" s="64"/>
      <c r="F88" s="174" t="str">
        <f>F14</f>
        <v>Ústí nad Labem</v>
      </c>
      <c r="G88" s="64"/>
      <c r="H88" s="64"/>
      <c r="I88" s="175" t="s">
        <v>28</v>
      </c>
      <c r="J88" s="74" t="str">
        <f>IF(J14="","",J14)</f>
        <v>6. 11. 2018</v>
      </c>
      <c r="K88" s="64"/>
      <c r="L88" s="62"/>
    </row>
    <row r="89" spans="2:12" s="1" customFormat="1" ht="6.95" customHeight="1">
      <c r="B89" s="42"/>
      <c r="C89" s="64"/>
      <c r="D89" s="64"/>
      <c r="E89" s="64"/>
      <c r="F89" s="64"/>
      <c r="G89" s="64"/>
      <c r="H89" s="64"/>
      <c r="I89" s="173"/>
      <c r="J89" s="64"/>
      <c r="K89" s="64"/>
      <c r="L89" s="62"/>
    </row>
    <row r="90" spans="2:12" s="1" customFormat="1" ht="13.5">
      <c r="B90" s="42"/>
      <c r="C90" s="66" t="s">
        <v>32</v>
      </c>
      <c r="D90" s="64"/>
      <c r="E90" s="64"/>
      <c r="F90" s="174" t="str">
        <f>E17</f>
        <v>Univerzita Jana Evangelisty Purkyně v Ústí n Labem</v>
      </c>
      <c r="G90" s="64"/>
      <c r="H90" s="64"/>
      <c r="I90" s="175" t="s">
        <v>40</v>
      </c>
      <c r="J90" s="174" t="str">
        <f>E23</f>
        <v>Correct BC, s.r.o.</v>
      </c>
      <c r="K90" s="64"/>
      <c r="L90" s="62"/>
    </row>
    <row r="91" spans="2:12" s="1" customFormat="1" ht="14.45" customHeight="1">
      <c r="B91" s="42"/>
      <c r="C91" s="66" t="s">
        <v>38</v>
      </c>
      <c r="D91" s="64"/>
      <c r="E91" s="64"/>
      <c r="F91" s="174" t="str">
        <f>IF(E20="","",E20)</f>
        <v/>
      </c>
      <c r="G91" s="64"/>
      <c r="H91" s="64"/>
      <c r="I91" s="173"/>
      <c r="J91" s="64"/>
      <c r="K91" s="64"/>
      <c r="L91" s="62"/>
    </row>
    <row r="92" spans="2:12" s="1" customFormat="1" ht="10.35" customHeight="1">
      <c r="B92" s="42"/>
      <c r="C92" s="64"/>
      <c r="D92" s="64"/>
      <c r="E92" s="64"/>
      <c r="F92" s="64"/>
      <c r="G92" s="64"/>
      <c r="H92" s="64"/>
      <c r="I92" s="173"/>
      <c r="J92" s="64"/>
      <c r="K92" s="64"/>
      <c r="L92" s="62"/>
    </row>
    <row r="93" spans="2:20" s="10" customFormat="1" ht="29.25" customHeight="1">
      <c r="B93" s="176"/>
      <c r="C93" s="177" t="s">
        <v>154</v>
      </c>
      <c r="D93" s="178" t="s">
        <v>66</v>
      </c>
      <c r="E93" s="178" t="s">
        <v>62</v>
      </c>
      <c r="F93" s="178" t="s">
        <v>155</v>
      </c>
      <c r="G93" s="178" t="s">
        <v>156</v>
      </c>
      <c r="H93" s="178" t="s">
        <v>157</v>
      </c>
      <c r="I93" s="179" t="s">
        <v>158</v>
      </c>
      <c r="J93" s="178" t="s">
        <v>145</v>
      </c>
      <c r="K93" s="180" t="s">
        <v>159</v>
      </c>
      <c r="L93" s="181"/>
      <c r="M93" s="82" t="s">
        <v>160</v>
      </c>
      <c r="N93" s="83" t="s">
        <v>51</v>
      </c>
      <c r="O93" s="83" t="s">
        <v>161</v>
      </c>
      <c r="P93" s="83" t="s">
        <v>162</v>
      </c>
      <c r="Q93" s="83" t="s">
        <v>163</v>
      </c>
      <c r="R93" s="83" t="s">
        <v>164</v>
      </c>
      <c r="S93" s="83" t="s">
        <v>165</v>
      </c>
      <c r="T93" s="84" t="s">
        <v>166</v>
      </c>
    </row>
    <row r="94" spans="2:63" s="1" customFormat="1" ht="29.25" customHeight="1">
      <c r="B94" s="42"/>
      <c r="C94" s="88" t="s">
        <v>146</v>
      </c>
      <c r="D94" s="64"/>
      <c r="E94" s="64"/>
      <c r="F94" s="64"/>
      <c r="G94" s="64"/>
      <c r="H94" s="64"/>
      <c r="I94" s="173"/>
      <c r="J94" s="182">
        <f>BK94</f>
        <v>0</v>
      </c>
      <c r="K94" s="64"/>
      <c r="L94" s="62"/>
      <c r="M94" s="85"/>
      <c r="N94" s="86"/>
      <c r="O94" s="86"/>
      <c r="P94" s="183">
        <f>P95+P203+P227</f>
        <v>0</v>
      </c>
      <c r="Q94" s="86"/>
      <c r="R94" s="183">
        <f>R95+R203+R227</f>
        <v>111.84159465</v>
      </c>
      <c r="S94" s="86"/>
      <c r="T94" s="184">
        <f>T95+T203+T227</f>
        <v>0</v>
      </c>
      <c r="AT94" s="25" t="s">
        <v>80</v>
      </c>
      <c r="AU94" s="25" t="s">
        <v>147</v>
      </c>
      <c r="BK94" s="185">
        <f>BK95+BK203+BK227</f>
        <v>0</v>
      </c>
    </row>
    <row r="95" spans="2:63" s="11" customFormat="1" ht="37.35" customHeight="1">
      <c r="B95" s="186"/>
      <c r="C95" s="187"/>
      <c r="D95" s="188" t="s">
        <v>80</v>
      </c>
      <c r="E95" s="189" t="s">
        <v>270</v>
      </c>
      <c r="F95" s="189" t="s">
        <v>271</v>
      </c>
      <c r="G95" s="187"/>
      <c r="H95" s="187"/>
      <c r="I95" s="190"/>
      <c r="J95" s="191">
        <f>BK95</f>
        <v>0</v>
      </c>
      <c r="K95" s="187"/>
      <c r="L95" s="192"/>
      <c r="M95" s="193"/>
      <c r="N95" s="194"/>
      <c r="O95" s="194"/>
      <c r="P95" s="195">
        <f>P96+P153+P166+P170+P183+P188+P198</f>
        <v>0</v>
      </c>
      <c r="Q95" s="194"/>
      <c r="R95" s="195">
        <f>R96+R153+R166+R170+R183+R188+R198</f>
        <v>111.56793715</v>
      </c>
      <c r="S95" s="194"/>
      <c r="T95" s="196">
        <f>T96+T153+T166+T170+T183+T188+T198</f>
        <v>0</v>
      </c>
      <c r="AR95" s="197" t="s">
        <v>25</v>
      </c>
      <c r="AT95" s="198" t="s">
        <v>80</v>
      </c>
      <c r="AU95" s="198" t="s">
        <v>81</v>
      </c>
      <c r="AY95" s="197" t="s">
        <v>169</v>
      </c>
      <c r="BK95" s="199">
        <f>BK96+BK153+BK166+BK170+BK183+BK188+BK198</f>
        <v>0</v>
      </c>
    </row>
    <row r="96" spans="2:63" s="11" customFormat="1" ht="19.9" customHeight="1">
      <c r="B96" s="186"/>
      <c r="C96" s="187"/>
      <c r="D96" s="188" t="s">
        <v>80</v>
      </c>
      <c r="E96" s="200" t="s">
        <v>25</v>
      </c>
      <c r="F96" s="200" t="s">
        <v>272</v>
      </c>
      <c r="G96" s="187"/>
      <c r="H96" s="187"/>
      <c r="I96" s="190"/>
      <c r="J96" s="201">
        <f>BK96</f>
        <v>0</v>
      </c>
      <c r="K96" s="187"/>
      <c r="L96" s="192"/>
      <c r="M96" s="193"/>
      <c r="N96" s="194"/>
      <c r="O96" s="194"/>
      <c r="P96" s="195">
        <f>SUM(P97:P152)</f>
        <v>0</v>
      </c>
      <c r="Q96" s="194"/>
      <c r="R96" s="195">
        <f>SUM(R97:R152)</f>
        <v>22.068022</v>
      </c>
      <c r="S96" s="194"/>
      <c r="T96" s="196">
        <f>SUM(T97:T152)</f>
        <v>0</v>
      </c>
      <c r="AR96" s="197" t="s">
        <v>25</v>
      </c>
      <c r="AT96" s="198" t="s">
        <v>80</v>
      </c>
      <c r="AU96" s="198" t="s">
        <v>25</v>
      </c>
      <c r="AY96" s="197" t="s">
        <v>169</v>
      </c>
      <c r="BK96" s="199">
        <f>SUM(BK97:BK152)</f>
        <v>0</v>
      </c>
    </row>
    <row r="97" spans="2:65" s="1" customFormat="1" ht="38.25" customHeight="1">
      <c r="B97" s="42"/>
      <c r="C97" s="202" t="s">
        <v>25</v>
      </c>
      <c r="D97" s="202" t="s">
        <v>172</v>
      </c>
      <c r="E97" s="203" t="s">
        <v>1719</v>
      </c>
      <c r="F97" s="204" t="s">
        <v>1720</v>
      </c>
      <c r="G97" s="205" t="s">
        <v>291</v>
      </c>
      <c r="H97" s="206">
        <v>112.409</v>
      </c>
      <c r="I97" s="207"/>
      <c r="J97" s="208">
        <f>ROUND(I97*H97,2)</f>
        <v>0</v>
      </c>
      <c r="K97" s="204" t="s">
        <v>183</v>
      </c>
      <c r="L97" s="62"/>
      <c r="M97" s="209" t="s">
        <v>24</v>
      </c>
      <c r="N97" s="210" t="s">
        <v>52</v>
      </c>
      <c r="O97" s="43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25" t="s">
        <v>193</v>
      </c>
      <c r="AT97" s="25" t="s">
        <v>172</v>
      </c>
      <c r="AU97" s="25" t="s">
        <v>91</v>
      </c>
      <c r="AY97" s="25" t="s">
        <v>169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25" t="s">
        <v>25</v>
      </c>
      <c r="BK97" s="213">
        <f>ROUND(I97*H97,2)</f>
        <v>0</v>
      </c>
      <c r="BL97" s="25" t="s">
        <v>193</v>
      </c>
      <c r="BM97" s="25" t="s">
        <v>1721</v>
      </c>
    </row>
    <row r="98" spans="2:51" s="14" customFormat="1" ht="13.5">
      <c r="B98" s="255"/>
      <c r="C98" s="256"/>
      <c r="D98" s="214" t="s">
        <v>276</v>
      </c>
      <c r="E98" s="257" t="s">
        <v>24</v>
      </c>
      <c r="F98" s="258" t="s">
        <v>1722</v>
      </c>
      <c r="G98" s="256"/>
      <c r="H98" s="257" t="s">
        <v>24</v>
      </c>
      <c r="I98" s="259"/>
      <c r="J98" s="256"/>
      <c r="K98" s="256"/>
      <c r="L98" s="260"/>
      <c r="M98" s="261"/>
      <c r="N98" s="262"/>
      <c r="O98" s="262"/>
      <c r="P98" s="262"/>
      <c r="Q98" s="262"/>
      <c r="R98" s="262"/>
      <c r="S98" s="262"/>
      <c r="T98" s="263"/>
      <c r="AT98" s="264" t="s">
        <v>276</v>
      </c>
      <c r="AU98" s="264" t="s">
        <v>91</v>
      </c>
      <c r="AV98" s="14" t="s">
        <v>25</v>
      </c>
      <c r="AW98" s="14" t="s">
        <v>44</v>
      </c>
      <c r="AX98" s="14" t="s">
        <v>81</v>
      </c>
      <c r="AY98" s="264" t="s">
        <v>169</v>
      </c>
    </row>
    <row r="99" spans="2:51" s="12" customFormat="1" ht="13.5">
      <c r="B99" s="222"/>
      <c r="C99" s="223"/>
      <c r="D99" s="214" t="s">
        <v>276</v>
      </c>
      <c r="E99" s="224" t="s">
        <v>24</v>
      </c>
      <c r="F99" s="225" t="s">
        <v>1723</v>
      </c>
      <c r="G99" s="223"/>
      <c r="H99" s="226">
        <v>72.409</v>
      </c>
      <c r="I99" s="227"/>
      <c r="J99" s="223"/>
      <c r="K99" s="223"/>
      <c r="L99" s="228"/>
      <c r="M99" s="229"/>
      <c r="N99" s="230"/>
      <c r="O99" s="230"/>
      <c r="P99" s="230"/>
      <c r="Q99" s="230"/>
      <c r="R99" s="230"/>
      <c r="S99" s="230"/>
      <c r="T99" s="231"/>
      <c r="AT99" s="232" t="s">
        <v>276</v>
      </c>
      <c r="AU99" s="232" t="s">
        <v>91</v>
      </c>
      <c r="AV99" s="12" t="s">
        <v>91</v>
      </c>
      <c r="AW99" s="12" t="s">
        <v>44</v>
      </c>
      <c r="AX99" s="12" t="s">
        <v>81</v>
      </c>
      <c r="AY99" s="232" t="s">
        <v>169</v>
      </c>
    </row>
    <row r="100" spans="2:51" s="14" customFormat="1" ht="13.5">
      <c r="B100" s="255"/>
      <c r="C100" s="256"/>
      <c r="D100" s="214" t="s">
        <v>276</v>
      </c>
      <c r="E100" s="257" t="s">
        <v>24</v>
      </c>
      <c r="F100" s="258" t="s">
        <v>1724</v>
      </c>
      <c r="G100" s="256"/>
      <c r="H100" s="257" t="s">
        <v>24</v>
      </c>
      <c r="I100" s="259"/>
      <c r="J100" s="256"/>
      <c r="K100" s="256"/>
      <c r="L100" s="260"/>
      <c r="M100" s="261"/>
      <c r="N100" s="262"/>
      <c r="O100" s="262"/>
      <c r="P100" s="262"/>
      <c r="Q100" s="262"/>
      <c r="R100" s="262"/>
      <c r="S100" s="262"/>
      <c r="T100" s="263"/>
      <c r="AT100" s="264" t="s">
        <v>276</v>
      </c>
      <c r="AU100" s="264" t="s">
        <v>91</v>
      </c>
      <c r="AV100" s="14" t="s">
        <v>25</v>
      </c>
      <c r="AW100" s="14" t="s">
        <v>44</v>
      </c>
      <c r="AX100" s="14" t="s">
        <v>81</v>
      </c>
      <c r="AY100" s="264" t="s">
        <v>169</v>
      </c>
    </row>
    <row r="101" spans="2:51" s="12" customFormat="1" ht="13.5">
      <c r="B101" s="222"/>
      <c r="C101" s="223"/>
      <c r="D101" s="214" t="s">
        <v>276</v>
      </c>
      <c r="E101" s="224" t="s">
        <v>24</v>
      </c>
      <c r="F101" s="225" t="s">
        <v>1725</v>
      </c>
      <c r="G101" s="223"/>
      <c r="H101" s="226">
        <v>40</v>
      </c>
      <c r="I101" s="227"/>
      <c r="J101" s="223"/>
      <c r="K101" s="223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276</v>
      </c>
      <c r="AU101" s="232" t="s">
        <v>91</v>
      </c>
      <c r="AV101" s="12" t="s">
        <v>91</v>
      </c>
      <c r="AW101" s="12" t="s">
        <v>44</v>
      </c>
      <c r="AX101" s="12" t="s">
        <v>81</v>
      </c>
      <c r="AY101" s="232" t="s">
        <v>169</v>
      </c>
    </row>
    <row r="102" spans="2:51" s="13" customFormat="1" ht="13.5">
      <c r="B102" s="233"/>
      <c r="C102" s="234"/>
      <c r="D102" s="214" t="s">
        <v>276</v>
      </c>
      <c r="E102" s="235" t="s">
        <v>24</v>
      </c>
      <c r="F102" s="236" t="s">
        <v>280</v>
      </c>
      <c r="G102" s="234"/>
      <c r="H102" s="237">
        <v>112.409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276</v>
      </c>
      <c r="AU102" s="243" t="s">
        <v>91</v>
      </c>
      <c r="AV102" s="13" t="s">
        <v>193</v>
      </c>
      <c r="AW102" s="13" t="s">
        <v>44</v>
      </c>
      <c r="AX102" s="13" t="s">
        <v>25</v>
      </c>
      <c r="AY102" s="243" t="s">
        <v>169</v>
      </c>
    </row>
    <row r="103" spans="2:65" s="1" customFormat="1" ht="38.25" customHeight="1">
      <c r="B103" s="42"/>
      <c r="C103" s="202" t="s">
        <v>91</v>
      </c>
      <c r="D103" s="202" t="s">
        <v>172</v>
      </c>
      <c r="E103" s="203" t="s">
        <v>1726</v>
      </c>
      <c r="F103" s="204" t="s">
        <v>1727</v>
      </c>
      <c r="G103" s="205" t="s">
        <v>291</v>
      </c>
      <c r="H103" s="206">
        <v>112.409</v>
      </c>
      <c r="I103" s="207"/>
      <c r="J103" s="208">
        <f>ROUND(I103*H103,2)</f>
        <v>0</v>
      </c>
      <c r="K103" s="204" t="s">
        <v>183</v>
      </c>
      <c r="L103" s="62"/>
      <c r="M103" s="209" t="s">
        <v>24</v>
      </c>
      <c r="N103" s="210" t="s">
        <v>52</v>
      </c>
      <c r="O103" s="43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5" t="s">
        <v>193</v>
      </c>
      <c r="AT103" s="25" t="s">
        <v>172</v>
      </c>
      <c r="AU103" s="25" t="s">
        <v>91</v>
      </c>
      <c r="AY103" s="25" t="s">
        <v>169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25</v>
      </c>
      <c r="BK103" s="213">
        <f>ROUND(I103*H103,2)</f>
        <v>0</v>
      </c>
      <c r="BL103" s="25" t="s">
        <v>193</v>
      </c>
      <c r="BM103" s="25" t="s">
        <v>1728</v>
      </c>
    </row>
    <row r="104" spans="2:65" s="1" customFormat="1" ht="38.25" customHeight="1">
      <c r="B104" s="42"/>
      <c r="C104" s="202" t="s">
        <v>103</v>
      </c>
      <c r="D104" s="202" t="s">
        <v>172</v>
      </c>
      <c r="E104" s="203" t="s">
        <v>1729</v>
      </c>
      <c r="F104" s="204" t="s">
        <v>1730</v>
      </c>
      <c r="G104" s="205" t="s">
        <v>291</v>
      </c>
      <c r="H104" s="206">
        <v>5.76</v>
      </c>
      <c r="I104" s="207"/>
      <c r="J104" s="208">
        <f>ROUND(I104*H104,2)</f>
        <v>0</v>
      </c>
      <c r="K104" s="204" t="s">
        <v>183</v>
      </c>
      <c r="L104" s="62"/>
      <c r="M104" s="209" t="s">
        <v>24</v>
      </c>
      <c r="N104" s="210" t="s">
        <v>52</v>
      </c>
      <c r="O104" s="43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193</v>
      </c>
      <c r="AT104" s="25" t="s">
        <v>172</v>
      </c>
      <c r="AU104" s="25" t="s">
        <v>91</v>
      </c>
      <c r="AY104" s="25" t="s">
        <v>169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25</v>
      </c>
      <c r="BK104" s="213">
        <f>ROUND(I104*H104,2)</f>
        <v>0</v>
      </c>
      <c r="BL104" s="25" t="s">
        <v>193</v>
      </c>
      <c r="BM104" s="25" t="s">
        <v>1731</v>
      </c>
    </row>
    <row r="105" spans="2:51" s="14" customFormat="1" ht="13.5">
      <c r="B105" s="255"/>
      <c r="C105" s="256"/>
      <c r="D105" s="214" t="s">
        <v>276</v>
      </c>
      <c r="E105" s="257" t="s">
        <v>24</v>
      </c>
      <c r="F105" s="258" t="s">
        <v>1732</v>
      </c>
      <c r="G105" s="256"/>
      <c r="H105" s="257" t="s">
        <v>24</v>
      </c>
      <c r="I105" s="259"/>
      <c r="J105" s="256"/>
      <c r="K105" s="256"/>
      <c r="L105" s="260"/>
      <c r="M105" s="261"/>
      <c r="N105" s="262"/>
      <c r="O105" s="262"/>
      <c r="P105" s="262"/>
      <c r="Q105" s="262"/>
      <c r="R105" s="262"/>
      <c r="S105" s="262"/>
      <c r="T105" s="263"/>
      <c r="AT105" s="264" t="s">
        <v>276</v>
      </c>
      <c r="AU105" s="264" t="s">
        <v>91</v>
      </c>
      <c r="AV105" s="14" t="s">
        <v>25</v>
      </c>
      <c r="AW105" s="14" t="s">
        <v>44</v>
      </c>
      <c r="AX105" s="14" t="s">
        <v>81</v>
      </c>
      <c r="AY105" s="264" t="s">
        <v>169</v>
      </c>
    </row>
    <row r="106" spans="2:51" s="12" customFormat="1" ht="13.5">
      <c r="B106" s="222"/>
      <c r="C106" s="223"/>
      <c r="D106" s="214" t="s">
        <v>276</v>
      </c>
      <c r="E106" s="224" t="s">
        <v>24</v>
      </c>
      <c r="F106" s="225" t="s">
        <v>1733</v>
      </c>
      <c r="G106" s="223"/>
      <c r="H106" s="226">
        <v>5.76</v>
      </c>
      <c r="I106" s="227"/>
      <c r="J106" s="223"/>
      <c r="K106" s="223"/>
      <c r="L106" s="228"/>
      <c r="M106" s="229"/>
      <c r="N106" s="230"/>
      <c r="O106" s="230"/>
      <c r="P106" s="230"/>
      <c r="Q106" s="230"/>
      <c r="R106" s="230"/>
      <c r="S106" s="230"/>
      <c r="T106" s="231"/>
      <c r="AT106" s="232" t="s">
        <v>276</v>
      </c>
      <c r="AU106" s="232" t="s">
        <v>91</v>
      </c>
      <c r="AV106" s="12" t="s">
        <v>91</v>
      </c>
      <c r="AW106" s="12" t="s">
        <v>44</v>
      </c>
      <c r="AX106" s="12" t="s">
        <v>25</v>
      </c>
      <c r="AY106" s="232" t="s">
        <v>169</v>
      </c>
    </row>
    <row r="107" spans="2:65" s="1" customFormat="1" ht="38.25" customHeight="1">
      <c r="B107" s="42"/>
      <c r="C107" s="202" t="s">
        <v>193</v>
      </c>
      <c r="D107" s="202" t="s">
        <v>172</v>
      </c>
      <c r="E107" s="203" t="s">
        <v>1734</v>
      </c>
      <c r="F107" s="204" t="s">
        <v>1735</v>
      </c>
      <c r="G107" s="205" t="s">
        <v>291</v>
      </c>
      <c r="H107" s="206">
        <v>8.28</v>
      </c>
      <c r="I107" s="207"/>
      <c r="J107" s="208">
        <f>ROUND(I107*H107,2)</f>
        <v>0</v>
      </c>
      <c r="K107" s="204" t="s">
        <v>183</v>
      </c>
      <c r="L107" s="62"/>
      <c r="M107" s="209" t="s">
        <v>24</v>
      </c>
      <c r="N107" s="210" t="s">
        <v>52</v>
      </c>
      <c r="O107" s="43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25" t="s">
        <v>193</v>
      </c>
      <c r="AT107" s="25" t="s">
        <v>172</v>
      </c>
      <c r="AU107" s="25" t="s">
        <v>91</v>
      </c>
      <c r="AY107" s="25" t="s">
        <v>169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5" t="s">
        <v>25</v>
      </c>
      <c r="BK107" s="213">
        <f>ROUND(I107*H107,2)</f>
        <v>0</v>
      </c>
      <c r="BL107" s="25" t="s">
        <v>193</v>
      </c>
      <c r="BM107" s="25" t="s">
        <v>1736</v>
      </c>
    </row>
    <row r="108" spans="2:51" s="12" customFormat="1" ht="13.5">
      <c r="B108" s="222"/>
      <c r="C108" s="223"/>
      <c r="D108" s="214" t="s">
        <v>276</v>
      </c>
      <c r="E108" s="224" t="s">
        <v>24</v>
      </c>
      <c r="F108" s="225" t="s">
        <v>1737</v>
      </c>
      <c r="G108" s="223"/>
      <c r="H108" s="226">
        <v>5.4</v>
      </c>
      <c r="I108" s="227"/>
      <c r="J108" s="223"/>
      <c r="K108" s="223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276</v>
      </c>
      <c r="AU108" s="232" t="s">
        <v>91</v>
      </c>
      <c r="AV108" s="12" t="s">
        <v>91</v>
      </c>
      <c r="AW108" s="12" t="s">
        <v>44</v>
      </c>
      <c r="AX108" s="12" t="s">
        <v>81</v>
      </c>
      <c r="AY108" s="232" t="s">
        <v>169</v>
      </c>
    </row>
    <row r="109" spans="2:51" s="12" customFormat="1" ht="13.5">
      <c r="B109" s="222"/>
      <c r="C109" s="223"/>
      <c r="D109" s="214" t="s">
        <v>276</v>
      </c>
      <c r="E109" s="224" t="s">
        <v>24</v>
      </c>
      <c r="F109" s="225" t="s">
        <v>1738</v>
      </c>
      <c r="G109" s="223"/>
      <c r="H109" s="226">
        <v>2.88</v>
      </c>
      <c r="I109" s="227"/>
      <c r="J109" s="223"/>
      <c r="K109" s="223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276</v>
      </c>
      <c r="AU109" s="232" t="s">
        <v>91</v>
      </c>
      <c r="AV109" s="12" t="s">
        <v>91</v>
      </c>
      <c r="AW109" s="12" t="s">
        <v>44</v>
      </c>
      <c r="AX109" s="12" t="s">
        <v>81</v>
      </c>
      <c r="AY109" s="232" t="s">
        <v>169</v>
      </c>
    </row>
    <row r="110" spans="2:51" s="13" customFormat="1" ht="13.5">
      <c r="B110" s="233"/>
      <c r="C110" s="234"/>
      <c r="D110" s="214" t="s">
        <v>276</v>
      </c>
      <c r="E110" s="235" t="s">
        <v>24</v>
      </c>
      <c r="F110" s="236" t="s">
        <v>280</v>
      </c>
      <c r="G110" s="234"/>
      <c r="H110" s="237">
        <v>8.28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276</v>
      </c>
      <c r="AU110" s="243" t="s">
        <v>91</v>
      </c>
      <c r="AV110" s="13" t="s">
        <v>193</v>
      </c>
      <c r="AW110" s="13" t="s">
        <v>44</v>
      </c>
      <c r="AX110" s="13" t="s">
        <v>25</v>
      </c>
      <c r="AY110" s="243" t="s">
        <v>169</v>
      </c>
    </row>
    <row r="111" spans="2:65" s="1" customFormat="1" ht="38.25" customHeight="1">
      <c r="B111" s="42"/>
      <c r="C111" s="202" t="s">
        <v>168</v>
      </c>
      <c r="D111" s="202" t="s">
        <v>172</v>
      </c>
      <c r="E111" s="203" t="s">
        <v>1739</v>
      </c>
      <c r="F111" s="204" t="s">
        <v>1740</v>
      </c>
      <c r="G111" s="205" t="s">
        <v>291</v>
      </c>
      <c r="H111" s="206">
        <v>118.169</v>
      </c>
      <c r="I111" s="207"/>
      <c r="J111" s="208">
        <f>ROUND(I111*H111,2)</f>
        <v>0</v>
      </c>
      <c r="K111" s="204" t="s">
        <v>183</v>
      </c>
      <c r="L111" s="62"/>
      <c r="M111" s="209" t="s">
        <v>24</v>
      </c>
      <c r="N111" s="210" t="s">
        <v>52</v>
      </c>
      <c r="O111" s="43"/>
      <c r="P111" s="211">
        <f>O111*H111</f>
        <v>0</v>
      </c>
      <c r="Q111" s="211">
        <v>0</v>
      </c>
      <c r="R111" s="211">
        <f>Q111*H111</f>
        <v>0</v>
      </c>
      <c r="S111" s="211">
        <v>0</v>
      </c>
      <c r="T111" s="212">
        <f>S111*H111</f>
        <v>0</v>
      </c>
      <c r="AR111" s="25" t="s">
        <v>193</v>
      </c>
      <c r="AT111" s="25" t="s">
        <v>172</v>
      </c>
      <c r="AU111" s="25" t="s">
        <v>91</v>
      </c>
      <c r="AY111" s="25" t="s">
        <v>169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25" t="s">
        <v>25</v>
      </c>
      <c r="BK111" s="213">
        <f>ROUND(I111*H111,2)</f>
        <v>0</v>
      </c>
      <c r="BL111" s="25" t="s">
        <v>193</v>
      </c>
      <c r="BM111" s="25" t="s">
        <v>1741</v>
      </c>
    </row>
    <row r="112" spans="2:51" s="12" customFormat="1" ht="13.5">
      <c r="B112" s="222"/>
      <c r="C112" s="223"/>
      <c r="D112" s="214" t="s">
        <v>276</v>
      </c>
      <c r="E112" s="224" t="s">
        <v>24</v>
      </c>
      <c r="F112" s="225" t="s">
        <v>1742</v>
      </c>
      <c r="G112" s="223"/>
      <c r="H112" s="226">
        <v>118.169</v>
      </c>
      <c r="I112" s="227"/>
      <c r="J112" s="223"/>
      <c r="K112" s="223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276</v>
      </c>
      <c r="AU112" s="232" t="s">
        <v>91</v>
      </c>
      <c r="AV112" s="12" t="s">
        <v>91</v>
      </c>
      <c r="AW112" s="12" t="s">
        <v>44</v>
      </c>
      <c r="AX112" s="12" t="s">
        <v>25</v>
      </c>
      <c r="AY112" s="232" t="s">
        <v>169</v>
      </c>
    </row>
    <row r="113" spans="2:65" s="1" customFormat="1" ht="38.25" customHeight="1">
      <c r="B113" s="42"/>
      <c r="C113" s="202" t="s">
        <v>202</v>
      </c>
      <c r="D113" s="202" t="s">
        <v>172</v>
      </c>
      <c r="E113" s="203" t="s">
        <v>1743</v>
      </c>
      <c r="F113" s="204" t="s">
        <v>1744</v>
      </c>
      <c r="G113" s="205" t="s">
        <v>291</v>
      </c>
      <c r="H113" s="206">
        <v>118.169</v>
      </c>
      <c r="I113" s="207"/>
      <c r="J113" s="208">
        <f>ROUND(I113*H113,2)</f>
        <v>0</v>
      </c>
      <c r="K113" s="204" t="s">
        <v>183</v>
      </c>
      <c r="L113" s="62"/>
      <c r="M113" s="209" t="s">
        <v>24</v>
      </c>
      <c r="N113" s="210" t="s">
        <v>52</v>
      </c>
      <c r="O113" s="43"/>
      <c r="P113" s="211">
        <f>O113*H113</f>
        <v>0</v>
      </c>
      <c r="Q113" s="211">
        <v>0</v>
      </c>
      <c r="R113" s="211">
        <f>Q113*H113</f>
        <v>0</v>
      </c>
      <c r="S113" s="211">
        <v>0</v>
      </c>
      <c r="T113" s="212">
        <f>S113*H113</f>
        <v>0</v>
      </c>
      <c r="AR113" s="25" t="s">
        <v>193</v>
      </c>
      <c r="AT113" s="25" t="s">
        <v>172</v>
      </c>
      <c r="AU113" s="25" t="s">
        <v>91</v>
      </c>
      <c r="AY113" s="25" t="s">
        <v>169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25" t="s">
        <v>25</v>
      </c>
      <c r="BK113" s="213">
        <f>ROUND(I113*H113,2)</f>
        <v>0</v>
      </c>
      <c r="BL113" s="25" t="s">
        <v>193</v>
      </c>
      <c r="BM113" s="25" t="s">
        <v>1745</v>
      </c>
    </row>
    <row r="114" spans="2:51" s="12" customFormat="1" ht="13.5">
      <c r="B114" s="222"/>
      <c r="C114" s="223"/>
      <c r="D114" s="214" t="s">
        <v>276</v>
      </c>
      <c r="E114" s="224" t="s">
        <v>24</v>
      </c>
      <c r="F114" s="225" t="s">
        <v>1746</v>
      </c>
      <c r="G114" s="223"/>
      <c r="H114" s="226">
        <v>118.169</v>
      </c>
      <c r="I114" s="227"/>
      <c r="J114" s="223"/>
      <c r="K114" s="223"/>
      <c r="L114" s="228"/>
      <c r="M114" s="229"/>
      <c r="N114" s="230"/>
      <c r="O114" s="230"/>
      <c r="P114" s="230"/>
      <c r="Q114" s="230"/>
      <c r="R114" s="230"/>
      <c r="S114" s="230"/>
      <c r="T114" s="231"/>
      <c r="AT114" s="232" t="s">
        <v>276</v>
      </c>
      <c r="AU114" s="232" t="s">
        <v>91</v>
      </c>
      <c r="AV114" s="12" t="s">
        <v>91</v>
      </c>
      <c r="AW114" s="12" t="s">
        <v>44</v>
      </c>
      <c r="AX114" s="12" t="s">
        <v>25</v>
      </c>
      <c r="AY114" s="232" t="s">
        <v>169</v>
      </c>
    </row>
    <row r="115" spans="2:65" s="1" customFormat="1" ht="38.25" customHeight="1">
      <c r="B115" s="42"/>
      <c r="C115" s="202" t="s">
        <v>206</v>
      </c>
      <c r="D115" s="202" t="s">
        <v>172</v>
      </c>
      <c r="E115" s="203" t="s">
        <v>1747</v>
      </c>
      <c r="F115" s="204" t="s">
        <v>1748</v>
      </c>
      <c r="G115" s="205" t="s">
        <v>291</v>
      </c>
      <c r="H115" s="206">
        <v>118.169</v>
      </c>
      <c r="I115" s="207"/>
      <c r="J115" s="208">
        <f>ROUND(I115*H115,2)</f>
        <v>0</v>
      </c>
      <c r="K115" s="204" t="s">
        <v>183</v>
      </c>
      <c r="L115" s="62"/>
      <c r="M115" s="209" t="s">
        <v>24</v>
      </c>
      <c r="N115" s="210" t="s">
        <v>52</v>
      </c>
      <c r="O115" s="43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25" t="s">
        <v>193</v>
      </c>
      <c r="AT115" s="25" t="s">
        <v>172</v>
      </c>
      <c r="AU115" s="25" t="s">
        <v>91</v>
      </c>
      <c r="AY115" s="25" t="s">
        <v>169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25</v>
      </c>
      <c r="BK115" s="213">
        <f>ROUND(I115*H115,2)</f>
        <v>0</v>
      </c>
      <c r="BL115" s="25" t="s">
        <v>193</v>
      </c>
      <c r="BM115" s="25" t="s">
        <v>1749</v>
      </c>
    </row>
    <row r="116" spans="2:51" s="12" customFormat="1" ht="13.5">
      <c r="B116" s="222"/>
      <c r="C116" s="223"/>
      <c r="D116" s="214" t="s">
        <v>276</v>
      </c>
      <c r="E116" s="224" t="s">
        <v>24</v>
      </c>
      <c r="F116" s="225" t="s">
        <v>1750</v>
      </c>
      <c r="G116" s="223"/>
      <c r="H116" s="226">
        <v>118.169</v>
      </c>
      <c r="I116" s="227"/>
      <c r="J116" s="223"/>
      <c r="K116" s="223"/>
      <c r="L116" s="228"/>
      <c r="M116" s="229"/>
      <c r="N116" s="230"/>
      <c r="O116" s="230"/>
      <c r="P116" s="230"/>
      <c r="Q116" s="230"/>
      <c r="R116" s="230"/>
      <c r="S116" s="230"/>
      <c r="T116" s="231"/>
      <c r="AT116" s="232" t="s">
        <v>276</v>
      </c>
      <c r="AU116" s="232" t="s">
        <v>91</v>
      </c>
      <c r="AV116" s="12" t="s">
        <v>91</v>
      </c>
      <c r="AW116" s="12" t="s">
        <v>44</v>
      </c>
      <c r="AX116" s="12" t="s">
        <v>25</v>
      </c>
      <c r="AY116" s="232" t="s">
        <v>169</v>
      </c>
    </row>
    <row r="117" spans="2:65" s="1" customFormat="1" ht="25.5" customHeight="1">
      <c r="B117" s="42"/>
      <c r="C117" s="202" t="s">
        <v>211</v>
      </c>
      <c r="D117" s="202" t="s">
        <v>172</v>
      </c>
      <c r="E117" s="203" t="s">
        <v>1751</v>
      </c>
      <c r="F117" s="204" t="s">
        <v>1752</v>
      </c>
      <c r="G117" s="205" t="s">
        <v>291</v>
      </c>
      <c r="H117" s="206">
        <v>118.169</v>
      </c>
      <c r="I117" s="207"/>
      <c r="J117" s="208">
        <f>ROUND(I117*H117,2)</f>
        <v>0</v>
      </c>
      <c r="K117" s="204" t="s">
        <v>183</v>
      </c>
      <c r="L117" s="62"/>
      <c r="M117" s="209" t="s">
        <v>24</v>
      </c>
      <c r="N117" s="210" t="s">
        <v>52</v>
      </c>
      <c r="O117" s="43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AR117" s="25" t="s">
        <v>193</v>
      </c>
      <c r="AT117" s="25" t="s">
        <v>172</v>
      </c>
      <c r="AU117" s="25" t="s">
        <v>91</v>
      </c>
      <c r="AY117" s="25" t="s">
        <v>169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25" t="s">
        <v>25</v>
      </c>
      <c r="BK117" s="213">
        <f>ROUND(I117*H117,2)</f>
        <v>0</v>
      </c>
      <c r="BL117" s="25" t="s">
        <v>193</v>
      </c>
      <c r="BM117" s="25" t="s">
        <v>1753</v>
      </c>
    </row>
    <row r="118" spans="2:51" s="12" customFormat="1" ht="13.5">
      <c r="B118" s="222"/>
      <c r="C118" s="223"/>
      <c r="D118" s="214" t="s">
        <v>276</v>
      </c>
      <c r="E118" s="224" t="s">
        <v>24</v>
      </c>
      <c r="F118" s="225" t="s">
        <v>1754</v>
      </c>
      <c r="G118" s="223"/>
      <c r="H118" s="226">
        <v>118.169</v>
      </c>
      <c r="I118" s="227"/>
      <c r="J118" s="223"/>
      <c r="K118" s="223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276</v>
      </c>
      <c r="AU118" s="232" t="s">
        <v>91</v>
      </c>
      <c r="AV118" s="12" t="s">
        <v>91</v>
      </c>
      <c r="AW118" s="12" t="s">
        <v>44</v>
      </c>
      <c r="AX118" s="12" t="s">
        <v>25</v>
      </c>
      <c r="AY118" s="232" t="s">
        <v>169</v>
      </c>
    </row>
    <row r="119" spans="2:65" s="1" customFormat="1" ht="25.5" customHeight="1">
      <c r="B119" s="42"/>
      <c r="C119" s="202" t="s">
        <v>216</v>
      </c>
      <c r="D119" s="202" t="s">
        <v>172</v>
      </c>
      <c r="E119" s="203" t="s">
        <v>1755</v>
      </c>
      <c r="F119" s="204" t="s">
        <v>1756</v>
      </c>
      <c r="G119" s="205" t="s">
        <v>196</v>
      </c>
      <c r="H119" s="206">
        <v>156.818</v>
      </c>
      <c r="I119" s="207"/>
      <c r="J119" s="208">
        <f>ROUND(I119*H119,2)</f>
        <v>0</v>
      </c>
      <c r="K119" s="204" t="s">
        <v>183</v>
      </c>
      <c r="L119" s="62"/>
      <c r="M119" s="209" t="s">
        <v>24</v>
      </c>
      <c r="N119" s="210" t="s">
        <v>52</v>
      </c>
      <c r="O119" s="43"/>
      <c r="P119" s="211">
        <f>O119*H119</f>
        <v>0</v>
      </c>
      <c r="Q119" s="211">
        <v>0</v>
      </c>
      <c r="R119" s="211">
        <f>Q119*H119</f>
        <v>0</v>
      </c>
      <c r="S119" s="211">
        <v>0</v>
      </c>
      <c r="T119" s="212">
        <f>S119*H119</f>
        <v>0</v>
      </c>
      <c r="AR119" s="25" t="s">
        <v>193</v>
      </c>
      <c r="AT119" s="25" t="s">
        <v>172</v>
      </c>
      <c r="AU119" s="25" t="s">
        <v>91</v>
      </c>
      <c r="AY119" s="25" t="s">
        <v>169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25" t="s">
        <v>25</v>
      </c>
      <c r="BK119" s="213">
        <f>ROUND(I119*H119,2)</f>
        <v>0</v>
      </c>
      <c r="BL119" s="25" t="s">
        <v>193</v>
      </c>
      <c r="BM119" s="25" t="s">
        <v>1757</v>
      </c>
    </row>
    <row r="120" spans="2:51" s="14" customFormat="1" ht="13.5">
      <c r="B120" s="255"/>
      <c r="C120" s="256"/>
      <c r="D120" s="214" t="s">
        <v>276</v>
      </c>
      <c r="E120" s="257" t="s">
        <v>24</v>
      </c>
      <c r="F120" s="258" t="s">
        <v>1722</v>
      </c>
      <c r="G120" s="256"/>
      <c r="H120" s="257" t="s">
        <v>24</v>
      </c>
      <c r="I120" s="259"/>
      <c r="J120" s="256"/>
      <c r="K120" s="256"/>
      <c r="L120" s="260"/>
      <c r="M120" s="261"/>
      <c r="N120" s="262"/>
      <c r="O120" s="262"/>
      <c r="P120" s="262"/>
      <c r="Q120" s="262"/>
      <c r="R120" s="262"/>
      <c r="S120" s="262"/>
      <c r="T120" s="263"/>
      <c r="AT120" s="264" t="s">
        <v>276</v>
      </c>
      <c r="AU120" s="264" t="s">
        <v>91</v>
      </c>
      <c r="AV120" s="14" t="s">
        <v>25</v>
      </c>
      <c r="AW120" s="14" t="s">
        <v>44</v>
      </c>
      <c r="AX120" s="14" t="s">
        <v>81</v>
      </c>
      <c r="AY120" s="264" t="s">
        <v>169</v>
      </c>
    </row>
    <row r="121" spans="2:51" s="12" customFormat="1" ht="13.5">
      <c r="B121" s="222"/>
      <c r="C121" s="223"/>
      <c r="D121" s="214" t="s">
        <v>276</v>
      </c>
      <c r="E121" s="224" t="s">
        <v>24</v>
      </c>
      <c r="F121" s="225" t="s">
        <v>1758</v>
      </c>
      <c r="G121" s="223"/>
      <c r="H121" s="226">
        <v>144.818</v>
      </c>
      <c r="I121" s="227"/>
      <c r="J121" s="223"/>
      <c r="K121" s="223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276</v>
      </c>
      <c r="AU121" s="232" t="s">
        <v>91</v>
      </c>
      <c r="AV121" s="12" t="s">
        <v>91</v>
      </c>
      <c r="AW121" s="12" t="s">
        <v>44</v>
      </c>
      <c r="AX121" s="12" t="s">
        <v>81</v>
      </c>
      <c r="AY121" s="232" t="s">
        <v>169</v>
      </c>
    </row>
    <row r="122" spans="2:51" s="14" customFormat="1" ht="13.5">
      <c r="B122" s="255"/>
      <c r="C122" s="256"/>
      <c r="D122" s="214" t="s">
        <v>276</v>
      </c>
      <c r="E122" s="257" t="s">
        <v>24</v>
      </c>
      <c r="F122" s="258" t="s">
        <v>1724</v>
      </c>
      <c r="G122" s="256"/>
      <c r="H122" s="257" t="s">
        <v>24</v>
      </c>
      <c r="I122" s="259"/>
      <c r="J122" s="256"/>
      <c r="K122" s="256"/>
      <c r="L122" s="260"/>
      <c r="M122" s="261"/>
      <c r="N122" s="262"/>
      <c r="O122" s="262"/>
      <c r="P122" s="262"/>
      <c r="Q122" s="262"/>
      <c r="R122" s="262"/>
      <c r="S122" s="262"/>
      <c r="T122" s="263"/>
      <c r="AT122" s="264" t="s">
        <v>276</v>
      </c>
      <c r="AU122" s="264" t="s">
        <v>91</v>
      </c>
      <c r="AV122" s="14" t="s">
        <v>25</v>
      </c>
      <c r="AW122" s="14" t="s">
        <v>44</v>
      </c>
      <c r="AX122" s="14" t="s">
        <v>81</v>
      </c>
      <c r="AY122" s="264" t="s">
        <v>169</v>
      </c>
    </row>
    <row r="123" spans="2:51" s="12" customFormat="1" ht="13.5">
      <c r="B123" s="222"/>
      <c r="C123" s="223"/>
      <c r="D123" s="214" t="s">
        <v>276</v>
      </c>
      <c r="E123" s="224" t="s">
        <v>24</v>
      </c>
      <c r="F123" s="225" t="s">
        <v>1759</v>
      </c>
      <c r="G123" s="223"/>
      <c r="H123" s="226">
        <v>12</v>
      </c>
      <c r="I123" s="227"/>
      <c r="J123" s="223"/>
      <c r="K123" s="223"/>
      <c r="L123" s="228"/>
      <c r="M123" s="229"/>
      <c r="N123" s="230"/>
      <c r="O123" s="230"/>
      <c r="P123" s="230"/>
      <c r="Q123" s="230"/>
      <c r="R123" s="230"/>
      <c r="S123" s="230"/>
      <c r="T123" s="231"/>
      <c r="AT123" s="232" t="s">
        <v>276</v>
      </c>
      <c r="AU123" s="232" t="s">
        <v>91</v>
      </c>
      <c r="AV123" s="12" t="s">
        <v>91</v>
      </c>
      <c r="AW123" s="12" t="s">
        <v>44</v>
      </c>
      <c r="AX123" s="12" t="s">
        <v>81</v>
      </c>
      <c r="AY123" s="232" t="s">
        <v>169</v>
      </c>
    </row>
    <row r="124" spans="2:51" s="13" customFormat="1" ht="13.5">
      <c r="B124" s="233"/>
      <c r="C124" s="234"/>
      <c r="D124" s="214" t="s">
        <v>276</v>
      </c>
      <c r="E124" s="235" t="s">
        <v>24</v>
      </c>
      <c r="F124" s="236" t="s">
        <v>280</v>
      </c>
      <c r="G124" s="234"/>
      <c r="H124" s="237">
        <v>156.818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276</v>
      </c>
      <c r="AU124" s="243" t="s">
        <v>91</v>
      </c>
      <c r="AV124" s="13" t="s">
        <v>193</v>
      </c>
      <c r="AW124" s="13" t="s">
        <v>44</v>
      </c>
      <c r="AX124" s="13" t="s">
        <v>25</v>
      </c>
      <c r="AY124" s="243" t="s">
        <v>169</v>
      </c>
    </row>
    <row r="125" spans="2:65" s="1" customFormat="1" ht="16.5" customHeight="1">
      <c r="B125" s="42"/>
      <c r="C125" s="202" t="s">
        <v>30</v>
      </c>
      <c r="D125" s="202" t="s">
        <v>172</v>
      </c>
      <c r="E125" s="203" t="s">
        <v>1760</v>
      </c>
      <c r="F125" s="204" t="s">
        <v>1761</v>
      </c>
      <c r="G125" s="205" t="s">
        <v>291</v>
      </c>
      <c r="H125" s="206">
        <v>118.169</v>
      </c>
      <c r="I125" s="207"/>
      <c r="J125" s="208">
        <f>ROUND(I125*H125,2)</f>
        <v>0</v>
      </c>
      <c r="K125" s="204" t="s">
        <v>183</v>
      </c>
      <c r="L125" s="62"/>
      <c r="M125" s="209" t="s">
        <v>24</v>
      </c>
      <c r="N125" s="210" t="s">
        <v>52</v>
      </c>
      <c r="O125" s="43"/>
      <c r="P125" s="211">
        <f>O125*H125</f>
        <v>0</v>
      </c>
      <c r="Q125" s="211">
        <v>0</v>
      </c>
      <c r="R125" s="211">
        <f>Q125*H125</f>
        <v>0</v>
      </c>
      <c r="S125" s="211">
        <v>0</v>
      </c>
      <c r="T125" s="212">
        <f>S125*H125</f>
        <v>0</v>
      </c>
      <c r="AR125" s="25" t="s">
        <v>193</v>
      </c>
      <c r="AT125" s="25" t="s">
        <v>172</v>
      </c>
      <c r="AU125" s="25" t="s">
        <v>91</v>
      </c>
      <c r="AY125" s="25" t="s">
        <v>169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25" t="s">
        <v>25</v>
      </c>
      <c r="BK125" s="213">
        <f>ROUND(I125*H125,2)</f>
        <v>0</v>
      </c>
      <c r="BL125" s="25" t="s">
        <v>193</v>
      </c>
      <c r="BM125" s="25" t="s">
        <v>1762</v>
      </c>
    </row>
    <row r="126" spans="2:51" s="12" customFormat="1" ht="13.5">
      <c r="B126" s="222"/>
      <c r="C126" s="223"/>
      <c r="D126" s="214" t="s">
        <v>276</v>
      </c>
      <c r="E126" s="224" t="s">
        <v>24</v>
      </c>
      <c r="F126" s="225" t="s">
        <v>1754</v>
      </c>
      <c r="G126" s="223"/>
      <c r="H126" s="226">
        <v>118.169</v>
      </c>
      <c r="I126" s="227"/>
      <c r="J126" s="223"/>
      <c r="K126" s="223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276</v>
      </c>
      <c r="AU126" s="232" t="s">
        <v>91</v>
      </c>
      <c r="AV126" s="12" t="s">
        <v>91</v>
      </c>
      <c r="AW126" s="12" t="s">
        <v>44</v>
      </c>
      <c r="AX126" s="12" t="s">
        <v>25</v>
      </c>
      <c r="AY126" s="232" t="s">
        <v>169</v>
      </c>
    </row>
    <row r="127" spans="2:65" s="1" customFormat="1" ht="16.5" customHeight="1">
      <c r="B127" s="42"/>
      <c r="C127" s="202" t="s">
        <v>225</v>
      </c>
      <c r="D127" s="202" t="s">
        <v>172</v>
      </c>
      <c r="E127" s="203" t="s">
        <v>1763</v>
      </c>
      <c r="F127" s="204" t="s">
        <v>1764</v>
      </c>
      <c r="G127" s="205" t="s">
        <v>357</v>
      </c>
      <c r="H127" s="206">
        <v>200.887</v>
      </c>
      <c r="I127" s="207"/>
      <c r="J127" s="208">
        <f>ROUND(I127*H127,2)</f>
        <v>0</v>
      </c>
      <c r="K127" s="204" t="s">
        <v>183</v>
      </c>
      <c r="L127" s="62"/>
      <c r="M127" s="209" t="s">
        <v>24</v>
      </c>
      <c r="N127" s="210" t="s">
        <v>52</v>
      </c>
      <c r="O127" s="43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AR127" s="25" t="s">
        <v>193</v>
      </c>
      <c r="AT127" s="25" t="s">
        <v>172</v>
      </c>
      <c r="AU127" s="25" t="s">
        <v>91</v>
      </c>
      <c r="AY127" s="25" t="s">
        <v>169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5" t="s">
        <v>25</v>
      </c>
      <c r="BK127" s="213">
        <f>ROUND(I127*H127,2)</f>
        <v>0</v>
      </c>
      <c r="BL127" s="25" t="s">
        <v>193</v>
      </c>
      <c r="BM127" s="25" t="s">
        <v>1765</v>
      </c>
    </row>
    <row r="128" spans="2:51" s="12" customFormat="1" ht="13.5">
      <c r="B128" s="222"/>
      <c r="C128" s="223"/>
      <c r="D128" s="214" t="s">
        <v>276</v>
      </c>
      <c r="E128" s="224" t="s">
        <v>24</v>
      </c>
      <c r="F128" s="225" t="s">
        <v>1766</v>
      </c>
      <c r="G128" s="223"/>
      <c r="H128" s="226">
        <v>200.887</v>
      </c>
      <c r="I128" s="227"/>
      <c r="J128" s="223"/>
      <c r="K128" s="223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276</v>
      </c>
      <c r="AU128" s="232" t="s">
        <v>91</v>
      </c>
      <c r="AV128" s="12" t="s">
        <v>91</v>
      </c>
      <c r="AW128" s="12" t="s">
        <v>44</v>
      </c>
      <c r="AX128" s="12" t="s">
        <v>25</v>
      </c>
      <c r="AY128" s="232" t="s">
        <v>169</v>
      </c>
    </row>
    <row r="129" spans="2:65" s="1" customFormat="1" ht="25.5" customHeight="1">
      <c r="B129" s="42"/>
      <c r="C129" s="202" t="s">
        <v>232</v>
      </c>
      <c r="D129" s="202" t="s">
        <v>172</v>
      </c>
      <c r="E129" s="203" t="s">
        <v>1767</v>
      </c>
      <c r="F129" s="204" t="s">
        <v>1768</v>
      </c>
      <c r="G129" s="205" t="s">
        <v>291</v>
      </c>
      <c r="H129" s="206">
        <v>13.37</v>
      </c>
      <c r="I129" s="207"/>
      <c r="J129" s="208">
        <f>ROUND(I129*H129,2)</f>
        <v>0</v>
      </c>
      <c r="K129" s="204" t="s">
        <v>183</v>
      </c>
      <c r="L129" s="62"/>
      <c r="M129" s="209" t="s">
        <v>24</v>
      </c>
      <c r="N129" s="210" t="s">
        <v>52</v>
      </c>
      <c r="O129" s="43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AR129" s="25" t="s">
        <v>193</v>
      </c>
      <c r="AT129" s="25" t="s">
        <v>172</v>
      </c>
      <c r="AU129" s="25" t="s">
        <v>91</v>
      </c>
      <c r="AY129" s="25" t="s">
        <v>169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5" t="s">
        <v>25</v>
      </c>
      <c r="BK129" s="213">
        <f>ROUND(I129*H129,2)</f>
        <v>0</v>
      </c>
      <c r="BL129" s="25" t="s">
        <v>193</v>
      </c>
      <c r="BM129" s="25" t="s">
        <v>1769</v>
      </c>
    </row>
    <row r="130" spans="2:51" s="12" customFormat="1" ht="13.5">
      <c r="B130" s="222"/>
      <c r="C130" s="223"/>
      <c r="D130" s="214" t="s">
        <v>276</v>
      </c>
      <c r="E130" s="224" t="s">
        <v>24</v>
      </c>
      <c r="F130" s="225" t="s">
        <v>1770</v>
      </c>
      <c r="G130" s="223"/>
      <c r="H130" s="226">
        <v>8.37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276</v>
      </c>
      <c r="AU130" s="232" t="s">
        <v>91</v>
      </c>
      <c r="AV130" s="12" t="s">
        <v>91</v>
      </c>
      <c r="AW130" s="12" t="s">
        <v>44</v>
      </c>
      <c r="AX130" s="12" t="s">
        <v>81</v>
      </c>
      <c r="AY130" s="232" t="s">
        <v>169</v>
      </c>
    </row>
    <row r="131" spans="2:51" s="12" customFormat="1" ht="13.5">
      <c r="B131" s="222"/>
      <c r="C131" s="223"/>
      <c r="D131" s="214" t="s">
        <v>276</v>
      </c>
      <c r="E131" s="224" t="s">
        <v>24</v>
      </c>
      <c r="F131" s="225" t="s">
        <v>1771</v>
      </c>
      <c r="G131" s="223"/>
      <c r="H131" s="226">
        <v>5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276</v>
      </c>
      <c r="AU131" s="232" t="s">
        <v>91</v>
      </c>
      <c r="AV131" s="12" t="s">
        <v>91</v>
      </c>
      <c r="AW131" s="12" t="s">
        <v>44</v>
      </c>
      <c r="AX131" s="12" t="s">
        <v>81</v>
      </c>
      <c r="AY131" s="232" t="s">
        <v>169</v>
      </c>
    </row>
    <row r="132" spans="2:51" s="13" customFormat="1" ht="13.5">
      <c r="B132" s="233"/>
      <c r="C132" s="234"/>
      <c r="D132" s="214" t="s">
        <v>276</v>
      </c>
      <c r="E132" s="235" t="s">
        <v>24</v>
      </c>
      <c r="F132" s="236" t="s">
        <v>280</v>
      </c>
      <c r="G132" s="234"/>
      <c r="H132" s="237">
        <v>13.37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276</v>
      </c>
      <c r="AU132" s="243" t="s">
        <v>91</v>
      </c>
      <c r="AV132" s="13" t="s">
        <v>193</v>
      </c>
      <c r="AW132" s="13" t="s">
        <v>44</v>
      </c>
      <c r="AX132" s="13" t="s">
        <v>25</v>
      </c>
      <c r="AY132" s="243" t="s">
        <v>169</v>
      </c>
    </row>
    <row r="133" spans="2:65" s="1" customFormat="1" ht="16.5" customHeight="1">
      <c r="B133" s="42"/>
      <c r="C133" s="245" t="s">
        <v>237</v>
      </c>
      <c r="D133" s="245" t="s">
        <v>620</v>
      </c>
      <c r="E133" s="246" t="s">
        <v>1772</v>
      </c>
      <c r="F133" s="247" t="s">
        <v>1773</v>
      </c>
      <c r="G133" s="248" t="s">
        <v>357</v>
      </c>
      <c r="H133" s="249">
        <v>11.03</v>
      </c>
      <c r="I133" s="250"/>
      <c r="J133" s="251">
        <f>ROUND(I133*H133,2)</f>
        <v>0</v>
      </c>
      <c r="K133" s="247" t="s">
        <v>183</v>
      </c>
      <c r="L133" s="252"/>
      <c r="M133" s="253" t="s">
        <v>24</v>
      </c>
      <c r="N133" s="254" t="s">
        <v>52</v>
      </c>
      <c r="O133" s="43"/>
      <c r="P133" s="211">
        <f>O133*H133</f>
        <v>0</v>
      </c>
      <c r="Q133" s="211">
        <v>1</v>
      </c>
      <c r="R133" s="211">
        <f>Q133*H133</f>
        <v>11.03</v>
      </c>
      <c r="S133" s="211">
        <v>0</v>
      </c>
      <c r="T133" s="212">
        <f>S133*H133</f>
        <v>0</v>
      </c>
      <c r="AR133" s="25" t="s">
        <v>211</v>
      </c>
      <c r="AT133" s="25" t="s">
        <v>620</v>
      </c>
      <c r="AU133" s="25" t="s">
        <v>91</v>
      </c>
      <c r="AY133" s="25" t="s">
        <v>169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25</v>
      </c>
      <c r="BK133" s="213">
        <f>ROUND(I133*H133,2)</f>
        <v>0</v>
      </c>
      <c r="BL133" s="25" t="s">
        <v>193</v>
      </c>
      <c r="BM133" s="25" t="s">
        <v>1774</v>
      </c>
    </row>
    <row r="134" spans="2:51" s="12" customFormat="1" ht="13.5">
      <c r="B134" s="222"/>
      <c r="C134" s="223"/>
      <c r="D134" s="214" t="s">
        <v>276</v>
      </c>
      <c r="E134" s="224" t="s">
        <v>24</v>
      </c>
      <c r="F134" s="225" t="s">
        <v>1775</v>
      </c>
      <c r="G134" s="223"/>
      <c r="H134" s="226">
        <v>11.03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276</v>
      </c>
      <c r="AU134" s="232" t="s">
        <v>91</v>
      </c>
      <c r="AV134" s="12" t="s">
        <v>91</v>
      </c>
      <c r="AW134" s="12" t="s">
        <v>44</v>
      </c>
      <c r="AX134" s="12" t="s">
        <v>25</v>
      </c>
      <c r="AY134" s="232" t="s">
        <v>169</v>
      </c>
    </row>
    <row r="135" spans="2:65" s="1" customFormat="1" ht="16.5" customHeight="1">
      <c r="B135" s="42"/>
      <c r="C135" s="245" t="s">
        <v>244</v>
      </c>
      <c r="D135" s="245" t="s">
        <v>620</v>
      </c>
      <c r="E135" s="246" t="s">
        <v>1776</v>
      </c>
      <c r="F135" s="247" t="s">
        <v>1777</v>
      </c>
      <c r="G135" s="248" t="s">
        <v>357</v>
      </c>
      <c r="H135" s="249">
        <v>11.03</v>
      </c>
      <c r="I135" s="250"/>
      <c r="J135" s="251">
        <f>ROUND(I135*H135,2)</f>
        <v>0</v>
      </c>
      <c r="K135" s="247" t="s">
        <v>183</v>
      </c>
      <c r="L135" s="252"/>
      <c r="M135" s="253" t="s">
        <v>24</v>
      </c>
      <c r="N135" s="254" t="s">
        <v>52</v>
      </c>
      <c r="O135" s="43"/>
      <c r="P135" s="211">
        <f>O135*H135</f>
        <v>0</v>
      </c>
      <c r="Q135" s="211">
        <v>1</v>
      </c>
      <c r="R135" s="211">
        <f>Q135*H135</f>
        <v>11.03</v>
      </c>
      <c r="S135" s="211">
        <v>0</v>
      </c>
      <c r="T135" s="212">
        <f>S135*H135</f>
        <v>0</v>
      </c>
      <c r="AR135" s="25" t="s">
        <v>211</v>
      </c>
      <c r="AT135" s="25" t="s">
        <v>620</v>
      </c>
      <c r="AU135" s="25" t="s">
        <v>91</v>
      </c>
      <c r="AY135" s="25" t="s">
        <v>169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25" t="s">
        <v>25</v>
      </c>
      <c r="BK135" s="213">
        <f>ROUND(I135*H135,2)</f>
        <v>0</v>
      </c>
      <c r="BL135" s="25" t="s">
        <v>193</v>
      </c>
      <c r="BM135" s="25" t="s">
        <v>1778</v>
      </c>
    </row>
    <row r="136" spans="2:51" s="12" customFormat="1" ht="13.5">
      <c r="B136" s="222"/>
      <c r="C136" s="223"/>
      <c r="D136" s="214" t="s">
        <v>276</v>
      </c>
      <c r="E136" s="224" t="s">
        <v>24</v>
      </c>
      <c r="F136" s="225" t="s">
        <v>1775</v>
      </c>
      <c r="G136" s="223"/>
      <c r="H136" s="226">
        <v>11.03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276</v>
      </c>
      <c r="AU136" s="232" t="s">
        <v>91</v>
      </c>
      <c r="AV136" s="12" t="s">
        <v>91</v>
      </c>
      <c r="AW136" s="12" t="s">
        <v>44</v>
      </c>
      <c r="AX136" s="12" t="s">
        <v>25</v>
      </c>
      <c r="AY136" s="232" t="s">
        <v>169</v>
      </c>
    </row>
    <row r="137" spans="2:65" s="1" customFormat="1" ht="25.5" customHeight="1">
      <c r="B137" s="42"/>
      <c r="C137" s="202" t="s">
        <v>10</v>
      </c>
      <c r="D137" s="202" t="s">
        <v>172</v>
      </c>
      <c r="E137" s="203" t="s">
        <v>1779</v>
      </c>
      <c r="F137" s="204" t="s">
        <v>1780</v>
      </c>
      <c r="G137" s="205" t="s">
        <v>291</v>
      </c>
      <c r="H137" s="206">
        <v>24</v>
      </c>
      <c r="I137" s="207"/>
      <c r="J137" s="208">
        <f>ROUND(I137*H137,2)</f>
        <v>0</v>
      </c>
      <c r="K137" s="204" t="s">
        <v>183</v>
      </c>
      <c r="L137" s="62"/>
      <c r="M137" s="209" t="s">
        <v>24</v>
      </c>
      <c r="N137" s="210" t="s">
        <v>52</v>
      </c>
      <c r="O137" s="43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AR137" s="25" t="s">
        <v>193</v>
      </c>
      <c r="AT137" s="25" t="s">
        <v>172</v>
      </c>
      <c r="AU137" s="25" t="s">
        <v>91</v>
      </c>
      <c r="AY137" s="25" t="s">
        <v>169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25" t="s">
        <v>25</v>
      </c>
      <c r="BK137" s="213">
        <f>ROUND(I137*H137,2)</f>
        <v>0</v>
      </c>
      <c r="BL137" s="25" t="s">
        <v>193</v>
      </c>
      <c r="BM137" s="25" t="s">
        <v>1781</v>
      </c>
    </row>
    <row r="138" spans="2:51" s="12" customFormat="1" ht="13.5">
      <c r="B138" s="222"/>
      <c r="C138" s="223"/>
      <c r="D138" s="214" t="s">
        <v>276</v>
      </c>
      <c r="E138" s="224" t="s">
        <v>24</v>
      </c>
      <c r="F138" s="225" t="s">
        <v>1782</v>
      </c>
      <c r="G138" s="223"/>
      <c r="H138" s="226">
        <v>24</v>
      </c>
      <c r="I138" s="227"/>
      <c r="J138" s="223"/>
      <c r="K138" s="223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276</v>
      </c>
      <c r="AU138" s="232" t="s">
        <v>91</v>
      </c>
      <c r="AV138" s="12" t="s">
        <v>91</v>
      </c>
      <c r="AW138" s="12" t="s">
        <v>44</v>
      </c>
      <c r="AX138" s="12" t="s">
        <v>25</v>
      </c>
      <c r="AY138" s="232" t="s">
        <v>169</v>
      </c>
    </row>
    <row r="139" spans="2:65" s="1" customFormat="1" ht="38.25" customHeight="1">
      <c r="B139" s="42"/>
      <c r="C139" s="202" t="s">
        <v>354</v>
      </c>
      <c r="D139" s="202" t="s">
        <v>172</v>
      </c>
      <c r="E139" s="203" t="s">
        <v>1783</v>
      </c>
      <c r="F139" s="204" t="s">
        <v>1784</v>
      </c>
      <c r="G139" s="205" t="s">
        <v>196</v>
      </c>
      <c r="H139" s="206">
        <v>53.478</v>
      </c>
      <c r="I139" s="207"/>
      <c r="J139" s="208">
        <f>ROUND(I139*H139,2)</f>
        <v>0</v>
      </c>
      <c r="K139" s="204" t="s">
        <v>183</v>
      </c>
      <c r="L139" s="62"/>
      <c r="M139" s="209" t="s">
        <v>24</v>
      </c>
      <c r="N139" s="210" t="s">
        <v>52</v>
      </c>
      <c r="O139" s="43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AR139" s="25" t="s">
        <v>193</v>
      </c>
      <c r="AT139" s="25" t="s">
        <v>172</v>
      </c>
      <c r="AU139" s="25" t="s">
        <v>91</v>
      </c>
      <c r="AY139" s="25" t="s">
        <v>169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25" t="s">
        <v>25</v>
      </c>
      <c r="BK139" s="213">
        <f>ROUND(I139*H139,2)</f>
        <v>0</v>
      </c>
      <c r="BL139" s="25" t="s">
        <v>193</v>
      </c>
      <c r="BM139" s="25" t="s">
        <v>1785</v>
      </c>
    </row>
    <row r="140" spans="2:51" s="12" customFormat="1" ht="13.5">
      <c r="B140" s="222"/>
      <c r="C140" s="223"/>
      <c r="D140" s="214" t="s">
        <v>276</v>
      </c>
      <c r="E140" s="224" t="s">
        <v>24</v>
      </c>
      <c r="F140" s="225" t="s">
        <v>1786</v>
      </c>
      <c r="G140" s="223"/>
      <c r="H140" s="226">
        <v>33.478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276</v>
      </c>
      <c r="AU140" s="232" t="s">
        <v>91</v>
      </c>
      <c r="AV140" s="12" t="s">
        <v>91</v>
      </c>
      <c r="AW140" s="12" t="s">
        <v>44</v>
      </c>
      <c r="AX140" s="12" t="s">
        <v>81</v>
      </c>
      <c r="AY140" s="232" t="s">
        <v>169</v>
      </c>
    </row>
    <row r="141" spans="2:51" s="12" customFormat="1" ht="13.5">
      <c r="B141" s="222"/>
      <c r="C141" s="223"/>
      <c r="D141" s="214" t="s">
        <v>276</v>
      </c>
      <c r="E141" s="224" t="s">
        <v>24</v>
      </c>
      <c r="F141" s="225" t="s">
        <v>1787</v>
      </c>
      <c r="G141" s="223"/>
      <c r="H141" s="226">
        <v>20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276</v>
      </c>
      <c r="AU141" s="232" t="s">
        <v>91</v>
      </c>
      <c r="AV141" s="12" t="s">
        <v>91</v>
      </c>
      <c r="AW141" s="12" t="s">
        <v>44</v>
      </c>
      <c r="AX141" s="12" t="s">
        <v>81</v>
      </c>
      <c r="AY141" s="232" t="s">
        <v>169</v>
      </c>
    </row>
    <row r="142" spans="2:51" s="13" customFormat="1" ht="13.5">
      <c r="B142" s="233"/>
      <c r="C142" s="234"/>
      <c r="D142" s="214" t="s">
        <v>276</v>
      </c>
      <c r="E142" s="235" t="s">
        <v>24</v>
      </c>
      <c r="F142" s="236" t="s">
        <v>280</v>
      </c>
      <c r="G142" s="234"/>
      <c r="H142" s="237">
        <v>53.478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276</v>
      </c>
      <c r="AU142" s="243" t="s">
        <v>91</v>
      </c>
      <c r="AV142" s="13" t="s">
        <v>193</v>
      </c>
      <c r="AW142" s="13" t="s">
        <v>44</v>
      </c>
      <c r="AX142" s="13" t="s">
        <v>25</v>
      </c>
      <c r="AY142" s="243" t="s">
        <v>169</v>
      </c>
    </row>
    <row r="143" spans="2:65" s="1" customFormat="1" ht="25.5" customHeight="1">
      <c r="B143" s="42"/>
      <c r="C143" s="202" t="s">
        <v>362</v>
      </c>
      <c r="D143" s="202" t="s">
        <v>172</v>
      </c>
      <c r="E143" s="203" t="s">
        <v>1788</v>
      </c>
      <c r="F143" s="204" t="s">
        <v>1789</v>
      </c>
      <c r="G143" s="205" t="s">
        <v>196</v>
      </c>
      <c r="H143" s="206">
        <v>53.478</v>
      </c>
      <c r="I143" s="207"/>
      <c r="J143" s="208">
        <f>ROUND(I143*H143,2)</f>
        <v>0</v>
      </c>
      <c r="K143" s="204" t="s">
        <v>183</v>
      </c>
      <c r="L143" s="62"/>
      <c r="M143" s="209" t="s">
        <v>24</v>
      </c>
      <c r="N143" s="210" t="s">
        <v>52</v>
      </c>
      <c r="O143" s="43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AR143" s="25" t="s">
        <v>193</v>
      </c>
      <c r="AT143" s="25" t="s">
        <v>172</v>
      </c>
      <c r="AU143" s="25" t="s">
        <v>91</v>
      </c>
      <c r="AY143" s="25" t="s">
        <v>169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25" t="s">
        <v>25</v>
      </c>
      <c r="BK143" s="213">
        <f>ROUND(I143*H143,2)</f>
        <v>0</v>
      </c>
      <c r="BL143" s="25" t="s">
        <v>193</v>
      </c>
      <c r="BM143" s="25" t="s">
        <v>1790</v>
      </c>
    </row>
    <row r="144" spans="2:51" s="12" customFormat="1" ht="13.5">
      <c r="B144" s="222"/>
      <c r="C144" s="223"/>
      <c r="D144" s="214" t="s">
        <v>276</v>
      </c>
      <c r="E144" s="224" t="s">
        <v>24</v>
      </c>
      <c r="F144" s="225" t="s">
        <v>1786</v>
      </c>
      <c r="G144" s="223"/>
      <c r="H144" s="226">
        <v>33.478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276</v>
      </c>
      <c r="AU144" s="232" t="s">
        <v>91</v>
      </c>
      <c r="AV144" s="12" t="s">
        <v>91</v>
      </c>
      <c r="AW144" s="12" t="s">
        <v>44</v>
      </c>
      <c r="AX144" s="12" t="s">
        <v>81</v>
      </c>
      <c r="AY144" s="232" t="s">
        <v>169</v>
      </c>
    </row>
    <row r="145" spans="2:51" s="12" customFormat="1" ht="13.5">
      <c r="B145" s="222"/>
      <c r="C145" s="223"/>
      <c r="D145" s="214" t="s">
        <v>276</v>
      </c>
      <c r="E145" s="224" t="s">
        <v>24</v>
      </c>
      <c r="F145" s="225" t="s">
        <v>1787</v>
      </c>
      <c r="G145" s="223"/>
      <c r="H145" s="226">
        <v>20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276</v>
      </c>
      <c r="AU145" s="232" t="s">
        <v>91</v>
      </c>
      <c r="AV145" s="12" t="s">
        <v>91</v>
      </c>
      <c r="AW145" s="12" t="s">
        <v>44</v>
      </c>
      <c r="AX145" s="12" t="s">
        <v>81</v>
      </c>
      <c r="AY145" s="232" t="s">
        <v>169</v>
      </c>
    </row>
    <row r="146" spans="2:51" s="13" customFormat="1" ht="13.5">
      <c r="B146" s="233"/>
      <c r="C146" s="234"/>
      <c r="D146" s="214" t="s">
        <v>276</v>
      </c>
      <c r="E146" s="235" t="s">
        <v>24</v>
      </c>
      <c r="F146" s="236" t="s">
        <v>280</v>
      </c>
      <c r="G146" s="234"/>
      <c r="H146" s="237">
        <v>53.478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276</v>
      </c>
      <c r="AU146" s="243" t="s">
        <v>91</v>
      </c>
      <c r="AV146" s="13" t="s">
        <v>193</v>
      </c>
      <c r="AW146" s="13" t="s">
        <v>44</v>
      </c>
      <c r="AX146" s="13" t="s">
        <v>25</v>
      </c>
      <c r="AY146" s="243" t="s">
        <v>169</v>
      </c>
    </row>
    <row r="147" spans="2:65" s="1" customFormat="1" ht="16.5" customHeight="1">
      <c r="B147" s="42"/>
      <c r="C147" s="245" t="s">
        <v>366</v>
      </c>
      <c r="D147" s="245" t="s">
        <v>620</v>
      </c>
      <c r="E147" s="246" t="s">
        <v>1791</v>
      </c>
      <c r="F147" s="247" t="s">
        <v>1792</v>
      </c>
      <c r="G147" s="248" t="s">
        <v>509</v>
      </c>
      <c r="H147" s="249">
        <v>8.022</v>
      </c>
      <c r="I147" s="250"/>
      <c r="J147" s="251">
        <f>ROUND(I147*H147,2)</f>
        <v>0</v>
      </c>
      <c r="K147" s="247" t="s">
        <v>183</v>
      </c>
      <c r="L147" s="252"/>
      <c r="M147" s="253" t="s">
        <v>24</v>
      </c>
      <c r="N147" s="254" t="s">
        <v>52</v>
      </c>
      <c r="O147" s="43"/>
      <c r="P147" s="211">
        <f>O147*H147</f>
        <v>0</v>
      </c>
      <c r="Q147" s="211">
        <v>0.001</v>
      </c>
      <c r="R147" s="211">
        <f>Q147*H147</f>
        <v>0.008022</v>
      </c>
      <c r="S147" s="211">
        <v>0</v>
      </c>
      <c r="T147" s="212">
        <f>S147*H147</f>
        <v>0</v>
      </c>
      <c r="AR147" s="25" t="s">
        <v>211</v>
      </c>
      <c r="AT147" s="25" t="s">
        <v>620</v>
      </c>
      <c r="AU147" s="25" t="s">
        <v>91</v>
      </c>
      <c r="AY147" s="25" t="s">
        <v>169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25" t="s">
        <v>25</v>
      </c>
      <c r="BK147" s="213">
        <f>ROUND(I147*H147,2)</f>
        <v>0</v>
      </c>
      <c r="BL147" s="25" t="s">
        <v>193</v>
      </c>
      <c r="BM147" s="25" t="s">
        <v>1793</v>
      </c>
    </row>
    <row r="148" spans="2:51" s="12" customFormat="1" ht="13.5">
      <c r="B148" s="222"/>
      <c r="C148" s="223"/>
      <c r="D148" s="214" t="s">
        <v>276</v>
      </c>
      <c r="E148" s="223"/>
      <c r="F148" s="225" t="s">
        <v>1794</v>
      </c>
      <c r="G148" s="223"/>
      <c r="H148" s="226">
        <v>8.022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276</v>
      </c>
      <c r="AU148" s="232" t="s">
        <v>91</v>
      </c>
      <c r="AV148" s="12" t="s">
        <v>91</v>
      </c>
      <c r="AW148" s="12" t="s">
        <v>6</v>
      </c>
      <c r="AX148" s="12" t="s">
        <v>25</v>
      </c>
      <c r="AY148" s="232" t="s">
        <v>169</v>
      </c>
    </row>
    <row r="149" spans="2:65" s="1" customFormat="1" ht="25.5" customHeight="1">
      <c r="B149" s="42"/>
      <c r="C149" s="202" t="s">
        <v>371</v>
      </c>
      <c r="D149" s="202" t="s">
        <v>172</v>
      </c>
      <c r="E149" s="203" t="s">
        <v>1795</v>
      </c>
      <c r="F149" s="204" t="s">
        <v>1796</v>
      </c>
      <c r="G149" s="205" t="s">
        <v>196</v>
      </c>
      <c r="H149" s="206">
        <v>53.478</v>
      </c>
      <c r="I149" s="207"/>
      <c r="J149" s="208">
        <f>ROUND(I149*H149,2)</f>
        <v>0</v>
      </c>
      <c r="K149" s="204" t="s">
        <v>183</v>
      </c>
      <c r="L149" s="62"/>
      <c r="M149" s="209" t="s">
        <v>24</v>
      </c>
      <c r="N149" s="210" t="s">
        <v>52</v>
      </c>
      <c r="O149" s="43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AR149" s="25" t="s">
        <v>193</v>
      </c>
      <c r="AT149" s="25" t="s">
        <v>172</v>
      </c>
      <c r="AU149" s="25" t="s">
        <v>91</v>
      </c>
      <c r="AY149" s="25" t="s">
        <v>169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25" t="s">
        <v>25</v>
      </c>
      <c r="BK149" s="213">
        <f>ROUND(I149*H149,2)</f>
        <v>0</v>
      </c>
      <c r="BL149" s="25" t="s">
        <v>193</v>
      </c>
      <c r="BM149" s="25" t="s">
        <v>1797</v>
      </c>
    </row>
    <row r="150" spans="2:51" s="12" customFormat="1" ht="13.5">
      <c r="B150" s="222"/>
      <c r="C150" s="223"/>
      <c r="D150" s="214" t="s">
        <v>276</v>
      </c>
      <c r="E150" s="224" t="s">
        <v>24</v>
      </c>
      <c r="F150" s="225" t="s">
        <v>1786</v>
      </c>
      <c r="G150" s="223"/>
      <c r="H150" s="226">
        <v>33.478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276</v>
      </c>
      <c r="AU150" s="232" t="s">
        <v>91</v>
      </c>
      <c r="AV150" s="12" t="s">
        <v>91</v>
      </c>
      <c r="AW150" s="12" t="s">
        <v>44</v>
      </c>
      <c r="AX150" s="12" t="s">
        <v>81</v>
      </c>
      <c r="AY150" s="232" t="s">
        <v>169</v>
      </c>
    </row>
    <row r="151" spans="2:51" s="12" customFormat="1" ht="13.5">
      <c r="B151" s="222"/>
      <c r="C151" s="223"/>
      <c r="D151" s="214" t="s">
        <v>276</v>
      </c>
      <c r="E151" s="224" t="s">
        <v>24</v>
      </c>
      <c r="F151" s="225" t="s">
        <v>1787</v>
      </c>
      <c r="G151" s="223"/>
      <c r="H151" s="226">
        <v>20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276</v>
      </c>
      <c r="AU151" s="232" t="s">
        <v>91</v>
      </c>
      <c r="AV151" s="12" t="s">
        <v>91</v>
      </c>
      <c r="AW151" s="12" t="s">
        <v>44</v>
      </c>
      <c r="AX151" s="12" t="s">
        <v>81</v>
      </c>
      <c r="AY151" s="232" t="s">
        <v>169</v>
      </c>
    </row>
    <row r="152" spans="2:51" s="13" customFormat="1" ht="13.5">
      <c r="B152" s="233"/>
      <c r="C152" s="234"/>
      <c r="D152" s="214" t="s">
        <v>276</v>
      </c>
      <c r="E152" s="235" t="s">
        <v>24</v>
      </c>
      <c r="F152" s="236" t="s">
        <v>280</v>
      </c>
      <c r="G152" s="234"/>
      <c r="H152" s="237">
        <v>53.478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276</v>
      </c>
      <c r="AU152" s="243" t="s">
        <v>91</v>
      </c>
      <c r="AV152" s="13" t="s">
        <v>193</v>
      </c>
      <c r="AW152" s="13" t="s">
        <v>44</v>
      </c>
      <c r="AX152" s="13" t="s">
        <v>25</v>
      </c>
      <c r="AY152" s="243" t="s">
        <v>169</v>
      </c>
    </row>
    <row r="153" spans="2:63" s="11" customFormat="1" ht="29.85" customHeight="1">
      <c r="B153" s="186"/>
      <c r="C153" s="187"/>
      <c r="D153" s="188" t="s">
        <v>80</v>
      </c>
      <c r="E153" s="200" t="s">
        <v>91</v>
      </c>
      <c r="F153" s="200" t="s">
        <v>598</v>
      </c>
      <c r="G153" s="187"/>
      <c r="H153" s="187"/>
      <c r="I153" s="190"/>
      <c r="J153" s="201">
        <f>BK153</f>
        <v>0</v>
      </c>
      <c r="K153" s="187"/>
      <c r="L153" s="192"/>
      <c r="M153" s="193"/>
      <c r="N153" s="194"/>
      <c r="O153" s="194"/>
      <c r="P153" s="195">
        <f>SUM(P154:P165)</f>
        <v>0</v>
      </c>
      <c r="Q153" s="194"/>
      <c r="R153" s="195">
        <f>SUM(R154:R165)</f>
        <v>45.79781987</v>
      </c>
      <c r="S153" s="194"/>
      <c r="T153" s="196">
        <f>SUM(T154:T165)</f>
        <v>0</v>
      </c>
      <c r="AR153" s="197" t="s">
        <v>25</v>
      </c>
      <c r="AT153" s="198" t="s">
        <v>80</v>
      </c>
      <c r="AU153" s="198" t="s">
        <v>25</v>
      </c>
      <c r="AY153" s="197" t="s">
        <v>169</v>
      </c>
      <c r="BK153" s="199">
        <f>SUM(BK154:BK165)</f>
        <v>0</v>
      </c>
    </row>
    <row r="154" spans="2:65" s="1" customFormat="1" ht="16.5" customHeight="1">
      <c r="B154" s="42"/>
      <c r="C154" s="202" t="s">
        <v>375</v>
      </c>
      <c r="D154" s="202" t="s">
        <v>172</v>
      </c>
      <c r="E154" s="203" t="s">
        <v>599</v>
      </c>
      <c r="F154" s="204" t="s">
        <v>600</v>
      </c>
      <c r="G154" s="205" t="s">
        <v>291</v>
      </c>
      <c r="H154" s="206">
        <v>1.44</v>
      </c>
      <c r="I154" s="207"/>
      <c r="J154" s="208">
        <f>ROUND(I154*H154,2)</f>
        <v>0</v>
      </c>
      <c r="K154" s="204" t="s">
        <v>183</v>
      </c>
      <c r="L154" s="62"/>
      <c r="M154" s="209" t="s">
        <v>24</v>
      </c>
      <c r="N154" s="210" t="s">
        <v>52</v>
      </c>
      <c r="O154" s="43"/>
      <c r="P154" s="211">
        <f>O154*H154</f>
        <v>0</v>
      </c>
      <c r="Q154" s="211">
        <v>2.16</v>
      </c>
      <c r="R154" s="211">
        <f>Q154*H154</f>
        <v>3.1104000000000003</v>
      </c>
      <c r="S154" s="211">
        <v>0</v>
      </c>
      <c r="T154" s="212">
        <f>S154*H154</f>
        <v>0</v>
      </c>
      <c r="AR154" s="25" t="s">
        <v>193</v>
      </c>
      <c r="AT154" s="25" t="s">
        <v>172</v>
      </c>
      <c r="AU154" s="25" t="s">
        <v>91</v>
      </c>
      <c r="AY154" s="25" t="s">
        <v>169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25" t="s">
        <v>25</v>
      </c>
      <c r="BK154" s="213">
        <f>ROUND(I154*H154,2)</f>
        <v>0</v>
      </c>
      <c r="BL154" s="25" t="s">
        <v>193</v>
      </c>
      <c r="BM154" s="25" t="s">
        <v>1798</v>
      </c>
    </row>
    <row r="155" spans="2:51" s="12" customFormat="1" ht="13.5">
      <c r="B155" s="222"/>
      <c r="C155" s="223"/>
      <c r="D155" s="214" t="s">
        <v>276</v>
      </c>
      <c r="E155" s="224" t="s">
        <v>24</v>
      </c>
      <c r="F155" s="225" t="s">
        <v>1799</v>
      </c>
      <c r="G155" s="223"/>
      <c r="H155" s="226">
        <v>1.44</v>
      </c>
      <c r="I155" s="227"/>
      <c r="J155" s="223"/>
      <c r="K155" s="223"/>
      <c r="L155" s="228"/>
      <c r="M155" s="229"/>
      <c r="N155" s="230"/>
      <c r="O155" s="230"/>
      <c r="P155" s="230"/>
      <c r="Q155" s="230"/>
      <c r="R155" s="230"/>
      <c r="S155" s="230"/>
      <c r="T155" s="231"/>
      <c r="AT155" s="232" t="s">
        <v>276</v>
      </c>
      <c r="AU155" s="232" t="s">
        <v>91</v>
      </c>
      <c r="AV155" s="12" t="s">
        <v>91</v>
      </c>
      <c r="AW155" s="12" t="s">
        <v>44</v>
      </c>
      <c r="AX155" s="12" t="s">
        <v>25</v>
      </c>
      <c r="AY155" s="232" t="s">
        <v>169</v>
      </c>
    </row>
    <row r="156" spans="2:65" s="1" customFormat="1" ht="25.5" customHeight="1">
      <c r="B156" s="42"/>
      <c r="C156" s="202" t="s">
        <v>9</v>
      </c>
      <c r="D156" s="202" t="s">
        <v>172</v>
      </c>
      <c r="E156" s="203" t="s">
        <v>1800</v>
      </c>
      <c r="F156" s="204" t="s">
        <v>1801</v>
      </c>
      <c r="G156" s="205" t="s">
        <v>291</v>
      </c>
      <c r="H156" s="206">
        <v>5.76</v>
      </c>
      <c r="I156" s="207"/>
      <c r="J156" s="208">
        <f>ROUND(I156*H156,2)</f>
        <v>0</v>
      </c>
      <c r="K156" s="204" t="s">
        <v>183</v>
      </c>
      <c r="L156" s="62"/>
      <c r="M156" s="209" t="s">
        <v>24</v>
      </c>
      <c r="N156" s="210" t="s">
        <v>52</v>
      </c>
      <c r="O156" s="43"/>
      <c r="P156" s="211">
        <f>O156*H156</f>
        <v>0</v>
      </c>
      <c r="Q156" s="211">
        <v>2.45329</v>
      </c>
      <c r="R156" s="211">
        <f>Q156*H156</f>
        <v>14.1309504</v>
      </c>
      <c r="S156" s="211">
        <v>0</v>
      </c>
      <c r="T156" s="212">
        <f>S156*H156</f>
        <v>0</v>
      </c>
      <c r="AR156" s="25" t="s">
        <v>193</v>
      </c>
      <c r="AT156" s="25" t="s">
        <v>172</v>
      </c>
      <c r="AU156" s="25" t="s">
        <v>91</v>
      </c>
      <c r="AY156" s="25" t="s">
        <v>169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25" t="s">
        <v>25</v>
      </c>
      <c r="BK156" s="213">
        <f>ROUND(I156*H156,2)</f>
        <v>0</v>
      </c>
      <c r="BL156" s="25" t="s">
        <v>193</v>
      </c>
      <c r="BM156" s="25" t="s">
        <v>1802</v>
      </c>
    </row>
    <row r="157" spans="2:51" s="12" customFormat="1" ht="13.5">
      <c r="B157" s="222"/>
      <c r="C157" s="223"/>
      <c r="D157" s="214" t="s">
        <v>276</v>
      </c>
      <c r="E157" s="224" t="s">
        <v>24</v>
      </c>
      <c r="F157" s="225" t="s">
        <v>1733</v>
      </c>
      <c r="G157" s="223"/>
      <c r="H157" s="226">
        <v>5.76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276</v>
      </c>
      <c r="AU157" s="232" t="s">
        <v>91</v>
      </c>
      <c r="AV157" s="12" t="s">
        <v>91</v>
      </c>
      <c r="AW157" s="12" t="s">
        <v>44</v>
      </c>
      <c r="AX157" s="12" t="s">
        <v>25</v>
      </c>
      <c r="AY157" s="232" t="s">
        <v>169</v>
      </c>
    </row>
    <row r="158" spans="2:65" s="1" customFormat="1" ht="25.5" customHeight="1">
      <c r="B158" s="42"/>
      <c r="C158" s="202" t="s">
        <v>383</v>
      </c>
      <c r="D158" s="202" t="s">
        <v>172</v>
      </c>
      <c r="E158" s="203" t="s">
        <v>1803</v>
      </c>
      <c r="F158" s="204" t="s">
        <v>1804</v>
      </c>
      <c r="G158" s="205" t="s">
        <v>357</v>
      </c>
      <c r="H158" s="206">
        <v>0.071</v>
      </c>
      <c r="I158" s="207"/>
      <c r="J158" s="208">
        <f>ROUND(I158*H158,2)</f>
        <v>0</v>
      </c>
      <c r="K158" s="204" t="s">
        <v>183</v>
      </c>
      <c r="L158" s="62"/>
      <c r="M158" s="209" t="s">
        <v>24</v>
      </c>
      <c r="N158" s="210" t="s">
        <v>52</v>
      </c>
      <c r="O158" s="43"/>
      <c r="P158" s="211">
        <f>O158*H158</f>
        <v>0</v>
      </c>
      <c r="Q158" s="211">
        <v>1.06017</v>
      </c>
      <c r="R158" s="211">
        <f>Q158*H158</f>
        <v>0.07527207</v>
      </c>
      <c r="S158" s="211">
        <v>0</v>
      </c>
      <c r="T158" s="212">
        <f>S158*H158</f>
        <v>0</v>
      </c>
      <c r="AR158" s="25" t="s">
        <v>193</v>
      </c>
      <c r="AT158" s="25" t="s">
        <v>172</v>
      </c>
      <c r="AU158" s="25" t="s">
        <v>91</v>
      </c>
      <c r="AY158" s="25" t="s">
        <v>169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25" t="s">
        <v>25</v>
      </c>
      <c r="BK158" s="213">
        <f>ROUND(I158*H158,2)</f>
        <v>0</v>
      </c>
      <c r="BL158" s="25" t="s">
        <v>193</v>
      </c>
      <c r="BM158" s="25" t="s">
        <v>1805</v>
      </c>
    </row>
    <row r="159" spans="2:51" s="12" customFormat="1" ht="13.5">
      <c r="B159" s="222"/>
      <c r="C159" s="223"/>
      <c r="D159" s="214" t="s">
        <v>276</v>
      </c>
      <c r="E159" s="224" t="s">
        <v>24</v>
      </c>
      <c r="F159" s="225" t="s">
        <v>1806</v>
      </c>
      <c r="G159" s="223"/>
      <c r="H159" s="226">
        <v>0.057</v>
      </c>
      <c r="I159" s="227"/>
      <c r="J159" s="223"/>
      <c r="K159" s="223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276</v>
      </c>
      <c r="AU159" s="232" t="s">
        <v>91</v>
      </c>
      <c r="AV159" s="12" t="s">
        <v>91</v>
      </c>
      <c r="AW159" s="12" t="s">
        <v>44</v>
      </c>
      <c r="AX159" s="12" t="s">
        <v>81</v>
      </c>
      <c r="AY159" s="232" t="s">
        <v>169</v>
      </c>
    </row>
    <row r="160" spans="2:51" s="12" customFormat="1" ht="13.5">
      <c r="B160" s="222"/>
      <c r="C160" s="223"/>
      <c r="D160" s="214" t="s">
        <v>276</v>
      </c>
      <c r="E160" s="224" t="s">
        <v>24</v>
      </c>
      <c r="F160" s="225" t="s">
        <v>1807</v>
      </c>
      <c r="G160" s="223"/>
      <c r="H160" s="226">
        <v>0.014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276</v>
      </c>
      <c r="AU160" s="232" t="s">
        <v>91</v>
      </c>
      <c r="AV160" s="12" t="s">
        <v>91</v>
      </c>
      <c r="AW160" s="12" t="s">
        <v>44</v>
      </c>
      <c r="AX160" s="12" t="s">
        <v>81</v>
      </c>
      <c r="AY160" s="232" t="s">
        <v>169</v>
      </c>
    </row>
    <row r="161" spans="2:51" s="13" customFormat="1" ht="13.5">
      <c r="B161" s="233"/>
      <c r="C161" s="234"/>
      <c r="D161" s="214" t="s">
        <v>276</v>
      </c>
      <c r="E161" s="235" t="s">
        <v>24</v>
      </c>
      <c r="F161" s="236" t="s">
        <v>280</v>
      </c>
      <c r="G161" s="234"/>
      <c r="H161" s="237">
        <v>0.071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276</v>
      </c>
      <c r="AU161" s="243" t="s">
        <v>91</v>
      </c>
      <c r="AV161" s="13" t="s">
        <v>193</v>
      </c>
      <c r="AW161" s="13" t="s">
        <v>44</v>
      </c>
      <c r="AX161" s="13" t="s">
        <v>25</v>
      </c>
      <c r="AY161" s="243" t="s">
        <v>169</v>
      </c>
    </row>
    <row r="162" spans="2:65" s="1" customFormat="1" ht="38.25" customHeight="1">
      <c r="B162" s="42"/>
      <c r="C162" s="202" t="s">
        <v>388</v>
      </c>
      <c r="D162" s="202" t="s">
        <v>172</v>
      </c>
      <c r="E162" s="203" t="s">
        <v>1808</v>
      </c>
      <c r="F162" s="204" t="s">
        <v>1809</v>
      </c>
      <c r="G162" s="205" t="s">
        <v>196</v>
      </c>
      <c r="H162" s="206">
        <v>35.125</v>
      </c>
      <c r="I162" s="207"/>
      <c r="J162" s="208">
        <f>ROUND(I162*H162,2)</f>
        <v>0</v>
      </c>
      <c r="K162" s="204" t="s">
        <v>183</v>
      </c>
      <c r="L162" s="62"/>
      <c r="M162" s="209" t="s">
        <v>24</v>
      </c>
      <c r="N162" s="210" t="s">
        <v>52</v>
      </c>
      <c r="O162" s="43"/>
      <c r="P162" s="211">
        <f>O162*H162</f>
        <v>0</v>
      </c>
      <c r="Q162" s="211">
        <v>0.71546</v>
      </c>
      <c r="R162" s="211">
        <f>Q162*H162</f>
        <v>25.1305325</v>
      </c>
      <c r="S162" s="211">
        <v>0</v>
      </c>
      <c r="T162" s="212">
        <f>S162*H162</f>
        <v>0</v>
      </c>
      <c r="AR162" s="25" t="s">
        <v>193</v>
      </c>
      <c r="AT162" s="25" t="s">
        <v>172</v>
      </c>
      <c r="AU162" s="25" t="s">
        <v>91</v>
      </c>
      <c r="AY162" s="25" t="s">
        <v>169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25" t="s">
        <v>25</v>
      </c>
      <c r="BK162" s="213">
        <f>ROUND(I162*H162,2)</f>
        <v>0</v>
      </c>
      <c r="BL162" s="25" t="s">
        <v>193</v>
      </c>
      <c r="BM162" s="25" t="s">
        <v>1810</v>
      </c>
    </row>
    <row r="163" spans="2:51" s="12" customFormat="1" ht="13.5">
      <c r="B163" s="222"/>
      <c r="C163" s="223"/>
      <c r="D163" s="214" t="s">
        <v>276</v>
      </c>
      <c r="E163" s="224" t="s">
        <v>24</v>
      </c>
      <c r="F163" s="225" t="s">
        <v>1811</v>
      </c>
      <c r="G163" s="223"/>
      <c r="H163" s="226">
        <v>35.125</v>
      </c>
      <c r="I163" s="227"/>
      <c r="J163" s="223"/>
      <c r="K163" s="223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276</v>
      </c>
      <c r="AU163" s="232" t="s">
        <v>91</v>
      </c>
      <c r="AV163" s="12" t="s">
        <v>91</v>
      </c>
      <c r="AW163" s="12" t="s">
        <v>44</v>
      </c>
      <c r="AX163" s="12" t="s">
        <v>25</v>
      </c>
      <c r="AY163" s="232" t="s">
        <v>169</v>
      </c>
    </row>
    <row r="164" spans="2:65" s="1" customFormat="1" ht="25.5" customHeight="1">
      <c r="B164" s="42"/>
      <c r="C164" s="202" t="s">
        <v>393</v>
      </c>
      <c r="D164" s="202" t="s">
        <v>172</v>
      </c>
      <c r="E164" s="203" t="s">
        <v>1812</v>
      </c>
      <c r="F164" s="204" t="s">
        <v>1813</v>
      </c>
      <c r="G164" s="205" t="s">
        <v>291</v>
      </c>
      <c r="H164" s="206">
        <v>1.485</v>
      </c>
      <c r="I164" s="207"/>
      <c r="J164" s="208">
        <f>ROUND(I164*H164,2)</f>
        <v>0</v>
      </c>
      <c r="K164" s="204" t="s">
        <v>183</v>
      </c>
      <c r="L164" s="62"/>
      <c r="M164" s="209" t="s">
        <v>24</v>
      </c>
      <c r="N164" s="210" t="s">
        <v>52</v>
      </c>
      <c r="O164" s="43"/>
      <c r="P164" s="211">
        <f>O164*H164</f>
        <v>0</v>
      </c>
      <c r="Q164" s="211">
        <v>2.25634</v>
      </c>
      <c r="R164" s="211">
        <f>Q164*H164</f>
        <v>3.3506649</v>
      </c>
      <c r="S164" s="211">
        <v>0</v>
      </c>
      <c r="T164" s="212">
        <f>S164*H164</f>
        <v>0</v>
      </c>
      <c r="AR164" s="25" t="s">
        <v>193</v>
      </c>
      <c r="AT164" s="25" t="s">
        <v>172</v>
      </c>
      <c r="AU164" s="25" t="s">
        <v>91</v>
      </c>
      <c r="AY164" s="25" t="s">
        <v>169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25" t="s">
        <v>25</v>
      </c>
      <c r="BK164" s="213">
        <f>ROUND(I164*H164,2)</f>
        <v>0</v>
      </c>
      <c r="BL164" s="25" t="s">
        <v>193</v>
      </c>
      <c r="BM164" s="25" t="s">
        <v>1814</v>
      </c>
    </row>
    <row r="165" spans="2:51" s="12" customFormat="1" ht="13.5">
      <c r="B165" s="222"/>
      <c r="C165" s="223"/>
      <c r="D165" s="214" t="s">
        <v>276</v>
      </c>
      <c r="E165" s="224" t="s">
        <v>24</v>
      </c>
      <c r="F165" s="225" t="s">
        <v>1815</v>
      </c>
      <c r="G165" s="223"/>
      <c r="H165" s="226">
        <v>1.485</v>
      </c>
      <c r="I165" s="227"/>
      <c r="J165" s="223"/>
      <c r="K165" s="223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276</v>
      </c>
      <c r="AU165" s="232" t="s">
        <v>91</v>
      </c>
      <c r="AV165" s="12" t="s">
        <v>91</v>
      </c>
      <c r="AW165" s="12" t="s">
        <v>44</v>
      </c>
      <c r="AX165" s="12" t="s">
        <v>25</v>
      </c>
      <c r="AY165" s="232" t="s">
        <v>169</v>
      </c>
    </row>
    <row r="166" spans="2:63" s="11" customFormat="1" ht="29.85" customHeight="1">
      <c r="B166" s="186"/>
      <c r="C166" s="187"/>
      <c r="D166" s="188" t="s">
        <v>80</v>
      </c>
      <c r="E166" s="200" t="s">
        <v>103</v>
      </c>
      <c r="F166" s="200" t="s">
        <v>603</v>
      </c>
      <c r="G166" s="187"/>
      <c r="H166" s="187"/>
      <c r="I166" s="190"/>
      <c r="J166" s="201">
        <f>BK166</f>
        <v>0</v>
      </c>
      <c r="K166" s="187"/>
      <c r="L166" s="192"/>
      <c r="M166" s="193"/>
      <c r="N166" s="194"/>
      <c r="O166" s="194"/>
      <c r="P166" s="195">
        <f>SUM(P167:P169)</f>
        <v>0</v>
      </c>
      <c r="Q166" s="194"/>
      <c r="R166" s="195">
        <f>SUM(R167:R169)</f>
        <v>0.86144</v>
      </c>
      <c r="S166" s="194"/>
      <c r="T166" s="196">
        <f>SUM(T167:T169)</f>
        <v>0</v>
      </c>
      <c r="AR166" s="197" t="s">
        <v>25</v>
      </c>
      <c r="AT166" s="198" t="s">
        <v>80</v>
      </c>
      <c r="AU166" s="198" t="s">
        <v>25</v>
      </c>
      <c r="AY166" s="197" t="s">
        <v>169</v>
      </c>
      <c r="BK166" s="199">
        <f>SUM(BK167:BK169)</f>
        <v>0</v>
      </c>
    </row>
    <row r="167" spans="2:65" s="1" customFormat="1" ht="38.25" customHeight="1">
      <c r="B167" s="42"/>
      <c r="C167" s="202" t="s">
        <v>398</v>
      </c>
      <c r="D167" s="202" t="s">
        <v>172</v>
      </c>
      <c r="E167" s="203" t="s">
        <v>1816</v>
      </c>
      <c r="F167" s="204" t="s">
        <v>1817</v>
      </c>
      <c r="G167" s="205" t="s">
        <v>219</v>
      </c>
      <c r="H167" s="206">
        <v>16</v>
      </c>
      <c r="I167" s="207"/>
      <c r="J167" s="208">
        <f>ROUND(I167*H167,2)</f>
        <v>0</v>
      </c>
      <c r="K167" s="204" t="s">
        <v>183</v>
      </c>
      <c r="L167" s="62"/>
      <c r="M167" s="209" t="s">
        <v>24</v>
      </c>
      <c r="N167" s="210" t="s">
        <v>52</v>
      </c>
      <c r="O167" s="43"/>
      <c r="P167" s="211">
        <f>O167*H167</f>
        <v>0</v>
      </c>
      <c r="Q167" s="211">
        <v>0.04634</v>
      </c>
      <c r="R167" s="211">
        <f>Q167*H167</f>
        <v>0.74144</v>
      </c>
      <c r="S167" s="211">
        <v>0</v>
      </c>
      <c r="T167" s="212">
        <f>S167*H167</f>
        <v>0</v>
      </c>
      <c r="AR167" s="25" t="s">
        <v>193</v>
      </c>
      <c r="AT167" s="25" t="s">
        <v>172</v>
      </c>
      <c r="AU167" s="25" t="s">
        <v>91</v>
      </c>
      <c r="AY167" s="25" t="s">
        <v>169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25" t="s">
        <v>25</v>
      </c>
      <c r="BK167" s="213">
        <f>ROUND(I167*H167,2)</f>
        <v>0</v>
      </c>
      <c r="BL167" s="25" t="s">
        <v>193</v>
      </c>
      <c r="BM167" s="25" t="s">
        <v>1818</v>
      </c>
    </row>
    <row r="168" spans="2:65" s="1" customFormat="1" ht="16.5" customHeight="1">
      <c r="B168" s="42"/>
      <c r="C168" s="202" t="s">
        <v>406</v>
      </c>
      <c r="D168" s="202" t="s">
        <v>172</v>
      </c>
      <c r="E168" s="203" t="s">
        <v>1819</v>
      </c>
      <c r="F168" s="204" t="s">
        <v>1820</v>
      </c>
      <c r="G168" s="205" t="s">
        <v>419</v>
      </c>
      <c r="H168" s="206">
        <v>1</v>
      </c>
      <c r="I168" s="207"/>
      <c r="J168" s="208">
        <f>ROUND(I168*H168,2)</f>
        <v>0</v>
      </c>
      <c r="K168" s="204" t="s">
        <v>183</v>
      </c>
      <c r="L168" s="62"/>
      <c r="M168" s="209" t="s">
        <v>24</v>
      </c>
      <c r="N168" s="210" t="s">
        <v>52</v>
      </c>
      <c r="O168" s="43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AR168" s="25" t="s">
        <v>193</v>
      </c>
      <c r="AT168" s="25" t="s">
        <v>172</v>
      </c>
      <c r="AU168" s="25" t="s">
        <v>91</v>
      </c>
      <c r="AY168" s="25" t="s">
        <v>169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25" t="s">
        <v>25</v>
      </c>
      <c r="BK168" s="213">
        <f>ROUND(I168*H168,2)</f>
        <v>0</v>
      </c>
      <c r="BL168" s="25" t="s">
        <v>193</v>
      </c>
      <c r="BM168" s="25" t="s">
        <v>1821</v>
      </c>
    </row>
    <row r="169" spans="2:65" s="1" customFormat="1" ht="25.5" customHeight="1">
      <c r="B169" s="42"/>
      <c r="C169" s="245" t="s">
        <v>411</v>
      </c>
      <c r="D169" s="245" t="s">
        <v>620</v>
      </c>
      <c r="E169" s="246" t="s">
        <v>1822</v>
      </c>
      <c r="F169" s="247" t="s">
        <v>1823</v>
      </c>
      <c r="G169" s="248" t="s">
        <v>419</v>
      </c>
      <c r="H169" s="249">
        <v>1</v>
      </c>
      <c r="I169" s="250"/>
      <c r="J169" s="251">
        <f>ROUND(I169*H169,2)</f>
        <v>0</v>
      </c>
      <c r="K169" s="247" t="s">
        <v>183</v>
      </c>
      <c r="L169" s="252"/>
      <c r="M169" s="253" t="s">
        <v>24</v>
      </c>
      <c r="N169" s="254" t="s">
        <v>52</v>
      </c>
      <c r="O169" s="43"/>
      <c r="P169" s="211">
        <f>O169*H169</f>
        <v>0</v>
      </c>
      <c r="Q169" s="211">
        <v>0.12</v>
      </c>
      <c r="R169" s="211">
        <f>Q169*H169</f>
        <v>0.12</v>
      </c>
      <c r="S169" s="211">
        <v>0</v>
      </c>
      <c r="T169" s="212">
        <f>S169*H169</f>
        <v>0</v>
      </c>
      <c r="AR169" s="25" t="s">
        <v>211</v>
      </c>
      <c r="AT169" s="25" t="s">
        <v>620</v>
      </c>
      <c r="AU169" s="25" t="s">
        <v>91</v>
      </c>
      <c r="AY169" s="25" t="s">
        <v>169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25" t="s">
        <v>25</v>
      </c>
      <c r="BK169" s="213">
        <f>ROUND(I169*H169,2)</f>
        <v>0</v>
      </c>
      <c r="BL169" s="25" t="s">
        <v>193</v>
      </c>
      <c r="BM169" s="25" t="s">
        <v>1824</v>
      </c>
    </row>
    <row r="170" spans="2:63" s="11" customFormat="1" ht="29.85" customHeight="1">
      <c r="B170" s="186"/>
      <c r="C170" s="187"/>
      <c r="D170" s="188" t="s">
        <v>80</v>
      </c>
      <c r="E170" s="200" t="s">
        <v>168</v>
      </c>
      <c r="F170" s="200" t="s">
        <v>1825</v>
      </c>
      <c r="G170" s="187"/>
      <c r="H170" s="187"/>
      <c r="I170" s="190"/>
      <c r="J170" s="201">
        <f>BK170</f>
        <v>0</v>
      </c>
      <c r="K170" s="187"/>
      <c r="L170" s="192"/>
      <c r="M170" s="193"/>
      <c r="N170" s="194"/>
      <c r="O170" s="194"/>
      <c r="P170" s="195">
        <f>SUM(P171:P182)</f>
        <v>0</v>
      </c>
      <c r="Q170" s="194"/>
      <c r="R170" s="195">
        <f>SUM(R171:R182)</f>
        <v>30.95729748</v>
      </c>
      <c r="S170" s="194"/>
      <c r="T170" s="196">
        <f>SUM(T171:T182)</f>
        <v>0</v>
      </c>
      <c r="AR170" s="197" t="s">
        <v>25</v>
      </c>
      <c r="AT170" s="198" t="s">
        <v>80</v>
      </c>
      <c r="AU170" s="198" t="s">
        <v>25</v>
      </c>
      <c r="AY170" s="197" t="s">
        <v>169</v>
      </c>
      <c r="BK170" s="199">
        <f>SUM(BK171:BK182)</f>
        <v>0</v>
      </c>
    </row>
    <row r="171" spans="2:65" s="1" customFormat="1" ht="25.5" customHeight="1">
      <c r="B171" s="42"/>
      <c r="C171" s="202" t="s">
        <v>416</v>
      </c>
      <c r="D171" s="202" t="s">
        <v>172</v>
      </c>
      <c r="E171" s="203" t="s">
        <v>1826</v>
      </c>
      <c r="F171" s="204" t="s">
        <v>1827</v>
      </c>
      <c r="G171" s="205" t="s">
        <v>196</v>
      </c>
      <c r="H171" s="206">
        <v>117.394</v>
      </c>
      <c r="I171" s="207"/>
      <c r="J171" s="208">
        <f>ROUND(I171*H171,2)</f>
        <v>0</v>
      </c>
      <c r="K171" s="204" t="s">
        <v>183</v>
      </c>
      <c r="L171" s="62"/>
      <c r="M171" s="209" t="s">
        <v>24</v>
      </c>
      <c r="N171" s="210" t="s">
        <v>52</v>
      </c>
      <c r="O171" s="43"/>
      <c r="P171" s="211">
        <f>O171*H171</f>
        <v>0</v>
      </c>
      <c r="Q171" s="211">
        <v>0</v>
      </c>
      <c r="R171" s="211">
        <f>Q171*H171</f>
        <v>0</v>
      </c>
      <c r="S171" s="211">
        <v>0</v>
      </c>
      <c r="T171" s="212">
        <f>S171*H171</f>
        <v>0</v>
      </c>
      <c r="AR171" s="25" t="s">
        <v>193</v>
      </c>
      <c r="AT171" s="25" t="s">
        <v>172</v>
      </c>
      <c r="AU171" s="25" t="s">
        <v>91</v>
      </c>
      <c r="AY171" s="25" t="s">
        <v>169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25" t="s">
        <v>25</v>
      </c>
      <c r="BK171" s="213">
        <f>ROUND(I171*H171,2)</f>
        <v>0</v>
      </c>
      <c r="BL171" s="25" t="s">
        <v>193</v>
      </c>
      <c r="BM171" s="25" t="s">
        <v>1828</v>
      </c>
    </row>
    <row r="172" spans="2:51" s="12" customFormat="1" ht="13.5">
      <c r="B172" s="222"/>
      <c r="C172" s="223"/>
      <c r="D172" s="214" t="s">
        <v>276</v>
      </c>
      <c r="E172" s="224" t="s">
        <v>24</v>
      </c>
      <c r="F172" s="225" t="s">
        <v>1829</v>
      </c>
      <c r="G172" s="223"/>
      <c r="H172" s="226">
        <v>117.394</v>
      </c>
      <c r="I172" s="227"/>
      <c r="J172" s="223"/>
      <c r="K172" s="223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276</v>
      </c>
      <c r="AU172" s="232" t="s">
        <v>91</v>
      </c>
      <c r="AV172" s="12" t="s">
        <v>91</v>
      </c>
      <c r="AW172" s="12" t="s">
        <v>44</v>
      </c>
      <c r="AX172" s="12" t="s">
        <v>25</v>
      </c>
      <c r="AY172" s="232" t="s">
        <v>169</v>
      </c>
    </row>
    <row r="173" spans="2:65" s="1" customFormat="1" ht="25.5" customHeight="1">
      <c r="B173" s="42"/>
      <c r="C173" s="202" t="s">
        <v>421</v>
      </c>
      <c r="D173" s="202" t="s">
        <v>172</v>
      </c>
      <c r="E173" s="203" t="s">
        <v>1830</v>
      </c>
      <c r="F173" s="204" t="s">
        <v>1831</v>
      </c>
      <c r="G173" s="205" t="s">
        <v>196</v>
      </c>
      <c r="H173" s="206">
        <v>117.394</v>
      </c>
      <c r="I173" s="207"/>
      <c r="J173" s="208">
        <f>ROUND(I173*H173,2)</f>
        <v>0</v>
      </c>
      <c r="K173" s="204" t="s">
        <v>183</v>
      </c>
      <c r="L173" s="62"/>
      <c r="M173" s="209" t="s">
        <v>24</v>
      </c>
      <c r="N173" s="210" t="s">
        <v>52</v>
      </c>
      <c r="O173" s="43"/>
      <c r="P173" s="211">
        <f>O173*H173</f>
        <v>0</v>
      </c>
      <c r="Q173" s="211">
        <v>0</v>
      </c>
      <c r="R173" s="211">
        <f>Q173*H173</f>
        <v>0</v>
      </c>
      <c r="S173" s="211">
        <v>0</v>
      </c>
      <c r="T173" s="212">
        <f>S173*H173</f>
        <v>0</v>
      </c>
      <c r="AR173" s="25" t="s">
        <v>193</v>
      </c>
      <c r="AT173" s="25" t="s">
        <v>172</v>
      </c>
      <c r="AU173" s="25" t="s">
        <v>91</v>
      </c>
      <c r="AY173" s="25" t="s">
        <v>169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25" t="s">
        <v>25</v>
      </c>
      <c r="BK173" s="213">
        <f>ROUND(I173*H173,2)</f>
        <v>0</v>
      </c>
      <c r="BL173" s="25" t="s">
        <v>193</v>
      </c>
      <c r="BM173" s="25" t="s">
        <v>1832</v>
      </c>
    </row>
    <row r="174" spans="2:51" s="12" customFormat="1" ht="13.5">
      <c r="B174" s="222"/>
      <c r="C174" s="223"/>
      <c r="D174" s="214" t="s">
        <v>276</v>
      </c>
      <c r="E174" s="224" t="s">
        <v>24</v>
      </c>
      <c r="F174" s="225" t="s">
        <v>1829</v>
      </c>
      <c r="G174" s="223"/>
      <c r="H174" s="226">
        <v>117.394</v>
      </c>
      <c r="I174" s="227"/>
      <c r="J174" s="223"/>
      <c r="K174" s="223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276</v>
      </c>
      <c r="AU174" s="232" t="s">
        <v>91</v>
      </c>
      <c r="AV174" s="12" t="s">
        <v>91</v>
      </c>
      <c r="AW174" s="12" t="s">
        <v>44</v>
      </c>
      <c r="AX174" s="12" t="s">
        <v>25</v>
      </c>
      <c r="AY174" s="232" t="s">
        <v>169</v>
      </c>
    </row>
    <row r="175" spans="2:65" s="1" customFormat="1" ht="38.25" customHeight="1">
      <c r="B175" s="42"/>
      <c r="C175" s="202" t="s">
        <v>428</v>
      </c>
      <c r="D175" s="202" t="s">
        <v>172</v>
      </c>
      <c r="E175" s="203" t="s">
        <v>1833</v>
      </c>
      <c r="F175" s="204" t="s">
        <v>1834</v>
      </c>
      <c r="G175" s="205" t="s">
        <v>196</v>
      </c>
      <c r="H175" s="206">
        <v>33.478</v>
      </c>
      <c r="I175" s="207"/>
      <c r="J175" s="208">
        <f>ROUND(I175*H175,2)</f>
        <v>0</v>
      </c>
      <c r="K175" s="204" t="s">
        <v>183</v>
      </c>
      <c r="L175" s="62"/>
      <c r="M175" s="209" t="s">
        <v>24</v>
      </c>
      <c r="N175" s="210" t="s">
        <v>52</v>
      </c>
      <c r="O175" s="43"/>
      <c r="P175" s="211">
        <f>O175*H175</f>
        <v>0</v>
      </c>
      <c r="Q175" s="211">
        <v>0.04</v>
      </c>
      <c r="R175" s="211">
        <f>Q175*H175</f>
        <v>1.33912</v>
      </c>
      <c r="S175" s="211">
        <v>0</v>
      </c>
      <c r="T175" s="212">
        <f>S175*H175</f>
        <v>0</v>
      </c>
      <c r="AR175" s="25" t="s">
        <v>193</v>
      </c>
      <c r="AT175" s="25" t="s">
        <v>172</v>
      </c>
      <c r="AU175" s="25" t="s">
        <v>91</v>
      </c>
      <c r="AY175" s="25" t="s">
        <v>169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5" t="s">
        <v>25</v>
      </c>
      <c r="BK175" s="213">
        <f>ROUND(I175*H175,2)</f>
        <v>0</v>
      </c>
      <c r="BL175" s="25" t="s">
        <v>193</v>
      </c>
      <c r="BM175" s="25" t="s">
        <v>1835</v>
      </c>
    </row>
    <row r="176" spans="2:51" s="12" customFormat="1" ht="13.5">
      <c r="B176" s="222"/>
      <c r="C176" s="223"/>
      <c r="D176" s="214" t="s">
        <v>276</v>
      </c>
      <c r="E176" s="224" t="s">
        <v>24</v>
      </c>
      <c r="F176" s="225" t="s">
        <v>1836</v>
      </c>
      <c r="G176" s="223"/>
      <c r="H176" s="226">
        <v>33.478</v>
      </c>
      <c r="I176" s="227"/>
      <c r="J176" s="223"/>
      <c r="K176" s="223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276</v>
      </c>
      <c r="AU176" s="232" t="s">
        <v>91</v>
      </c>
      <c r="AV176" s="12" t="s">
        <v>91</v>
      </c>
      <c r="AW176" s="12" t="s">
        <v>44</v>
      </c>
      <c r="AX176" s="12" t="s">
        <v>25</v>
      </c>
      <c r="AY176" s="232" t="s">
        <v>169</v>
      </c>
    </row>
    <row r="177" spans="2:65" s="1" customFormat="1" ht="16.5" customHeight="1">
      <c r="B177" s="42"/>
      <c r="C177" s="245" t="s">
        <v>433</v>
      </c>
      <c r="D177" s="245" t="s">
        <v>620</v>
      </c>
      <c r="E177" s="246" t="s">
        <v>1837</v>
      </c>
      <c r="F177" s="247" t="s">
        <v>1838</v>
      </c>
      <c r="G177" s="248" t="s">
        <v>196</v>
      </c>
      <c r="H177" s="249">
        <v>35.152</v>
      </c>
      <c r="I177" s="250"/>
      <c r="J177" s="251">
        <f>ROUND(I177*H177,2)</f>
        <v>0</v>
      </c>
      <c r="K177" s="247" t="s">
        <v>183</v>
      </c>
      <c r="L177" s="252"/>
      <c r="M177" s="253" t="s">
        <v>24</v>
      </c>
      <c r="N177" s="254" t="s">
        <v>52</v>
      </c>
      <c r="O177" s="43"/>
      <c r="P177" s="211">
        <f>O177*H177</f>
        <v>0</v>
      </c>
      <c r="Q177" s="211">
        <v>0.0056</v>
      </c>
      <c r="R177" s="211">
        <f>Q177*H177</f>
        <v>0.1968512</v>
      </c>
      <c r="S177" s="211">
        <v>0</v>
      </c>
      <c r="T177" s="212">
        <f>S177*H177</f>
        <v>0</v>
      </c>
      <c r="AR177" s="25" t="s">
        <v>211</v>
      </c>
      <c r="AT177" s="25" t="s">
        <v>620</v>
      </c>
      <c r="AU177" s="25" t="s">
        <v>91</v>
      </c>
      <c r="AY177" s="25" t="s">
        <v>169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25" t="s">
        <v>25</v>
      </c>
      <c r="BK177" s="213">
        <f>ROUND(I177*H177,2)</f>
        <v>0</v>
      </c>
      <c r="BL177" s="25" t="s">
        <v>193</v>
      </c>
      <c r="BM177" s="25" t="s">
        <v>1839</v>
      </c>
    </row>
    <row r="178" spans="2:51" s="12" customFormat="1" ht="13.5">
      <c r="B178" s="222"/>
      <c r="C178" s="223"/>
      <c r="D178" s="214" t="s">
        <v>276</v>
      </c>
      <c r="E178" s="223"/>
      <c r="F178" s="225" t="s">
        <v>1840</v>
      </c>
      <c r="G178" s="223"/>
      <c r="H178" s="226">
        <v>35.152</v>
      </c>
      <c r="I178" s="227"/>
      <c r="J178" s="223"/>
      <c r="K178" s="223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276</v>
      </c>
      <c r="AU178" s="232" t="s">
        <v>91</v>
      </c>
      <c r="AV178" s="12" t="s">
        <v>91</v>
      </c>
      <c r="AW178" s="12" t="s">
        <v>6</v>
      </c>
      <c r="AX178" s="12" t="s">
        <v>25</v>
      </c>
      <c r="AY178" s="232" t="s">
        <v>169</v>
      </c>
    </row>
    <row r="179" spans="2:65" s="1" customFormat="1" ht="51" customHeight="1">
      <c r="B179" s="42"/>
      <c r="C179" s="202" t="s">
        <v>437</v>
      </c>
      <c r="D179" s="202" t="s">
        <v>172</v>
      </c>
      <c r="E179" s="203" t="s">
        <v>1841</v>
      </c>
      <c r="F179" s="204" t="s">
        <v>1842</v>
      </c>
      <c r="G179" s="205" t="s">
        <v>196</v>
      </c>
      <c r="H179" s="206">
        <v>117.394</v>
      </c>
      <c r="I179" s="207"/>
      <c r="J179" s="208">
        <f>ROUND(I179*H179,2)</f>
        <v>0</v>
      </c>
      <c r="K179" s="204" t="s">
        <v>183</v>
      </c>
      <c r="L179" s="62"/>
      <c r="M179" s="209" t="s">
        <v>24</v>
      </c>
      <c r="N179" s="210" t="s">
        <v>52</v>
      </c>
      <c r="O179" s="43"/>
      <c r="P179" s="211">
        <f>O179*H179</f>
        <v>0</v>
      </c>
      <c r="Q179" s="211">
        <v>0.10362</v>
      </c>
      <c r="R179" s="211">
        <f>Q179*H179</f>
        <v>12.164366280000001</v>
      </c>
      <c r="S179" s="211">
        <v>0</v>
      </c>
      <c r="T179" s="212">
        <f>S179*H179</f>
        <v>0</v>
      </c>
      <c r="AR179" s="25" t="s">
        <v>193</v>
      </c>
      <c r="AT179" s="25" t="s">
        <v>172</v>
      </c>
      <c r="AU179" s="25" t="s">
        <v>91</v>
      </c>
      <c r="AY179" s="25" t="s">
        <v>169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25" t="s">
        <v>25</v>
      </c>
      <c r="BK179" s="213">
        <f>ROUND(I179*H179,2)</f>
        <v>0</v>
      </c>
      <c r="BL179" s="25" t="s">
        <v>193</v>
      </c>
      <c r="BM179" s="25" t="s">
        <v>1843</v>
      </c>
    </row>
    <row r="180" spans="2:51" s="12" customFormat="1" ht="13.5">
      <c r="B180" s="222"/>
      <c r="C180" s="223"/>
      <c r="D180" s="214" t="s">
        <v>276</v>
      </c>
      <c r="E180" s="224" t="s">
        <v>24</v>
      </c>
      <c r="F180" s="225" t="s">
        <v>1829</v>
      </c>
      <c r="G180" s="223"/>
      <c r="H180" s="226">
        <v>117.394</v>
      </c>
      <c r="I180" s="227"/>
      <c r="J180" s="223"/>
      <c r="K180" s="223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276</v>
      </c>
      <c r="AU180" s="232" t="s">
        <v>91</v>
      </c>
      <c r="AV180" s="12" t="s">
        <v>91</v>
      </c>
      <c r="AW180" s="12" t="s">
        <v>44</v>
      </c>
      <c r="AX180" s="12" t="s">
        <v>25</v>
      </c>
      <c r="AY180" s="232" t="s">
        <v>169</v>
      </c>
    </row>
    <row r="181" spans="2:65" s="1" customFormat="1" ht="16.5" customHeight="1">
      <c r="B181" s="42"/>
      <c r="C181" s="245" t="s">
        <v>441</v>
      </c>
      <c r="D181" s="245" t="s">
        <v>620</v>
      </c>
      <c r="E181" s="246" t="s">
        <v>1844</v>
      </c>
      <c r="F181" s="247" t="s">
        <v>1845</v>
      </c>
      <c r="G181" s="248" t="s">
        <v>196</v>
      </c>
      <c r="H181" s="249">
        <v>123.264</v>
      </c>
      <c r="I181" s="250"/>
      <c r="J181" s="251">
        <f>ROUND(I181*H181,2)</f>
        <v>0</v>
      </c>
      <c r="K181" s="247" t="s">
        <v>183</v>
      </c>
      <c r="L181" s="252"/>
      <c r="M181" s="253" t="s">
        <v>24</v>
      </c>
      <c r="N181" s="254" t="s">
        <v>52</v>
      </c>
      <c r="O181" s="43"/>
      <c r="P181" s="211">
        <f>O181*H181</f>
        <v>0</v>
      </c>
      <c r="Q181" s="211">
        <v>0.14</v>
      </c>
      <c r="R181" s="211">
        <f>Q181*H181</f>
        <v>17.25696</v>
      </c>
      <c r="S181" s="211">
        <v>0</v>
      </c>
      <c r="T181" s="212">
        <f>S181*H181</f>
        <v>0</v>
      </c>
      <c r="AR181" s="25" t="s">
        <v>211</v>
      </c>
      <c r="AT181" s="25" t="s">
        <v>620</v>
      </c>
      <c r="AU181" s="25" t="s">
        <v>91</v>
      </c>
      <c r="AY181" s="25" t="s">
        <v>169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25" t="s">
        <v>25</v>
      </c>
      <c r="BK181" s="213">
        <f>ROUND(I181*H181,2)</f>
        <v>0</v>
      </c>
      <c r="BL181" s="25" t="s">
        <v>193</v>
      </c>
      <c r="BM181" s="25" t="s">
        <v>1846</v>
      </c>
    </row>
    <row r="182" spans="2:51" s="12" customFormat="1" ht="13.5">
      <c r="B182" s="222"/>
      <c r="C182" s="223"/>
      <c r="D182" s="214" t="s">
        <v>276</v>
      </c>
      <c r="E182" s="223"/>
      <c r="F182" s="225" t="s">
        <v>1847</v>
      </c>
      <c r="G182" s="223"/>
      <c r="H182" s="226">
        <v>123.264</v>
      </c>
      <c r="I182" s="227"/>
      <c r="J182" s="223"/>
      <c r="K182" s="223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276</v>
      </c>
      <c r="AU182" s="232" t="s">
        <v>91</v>
      </c>
      <c r="AV182" s="12" t="s">
        <v>91</v>
      </c>
      <c r="AW182" s="12" t="s">
        <v>6</v>
      </c>
      <c r="AX182" s="12" t="s">
        <v>25</v>
      </c>
      <c r="AY182" s="232" t="s">
        <v>169</v>
      </c>
    </row>
    <row r="183" spans="2:63" s="11" customFormat="1" ht="29.85" customHeight="1">
      <c r="B183" s="186"/>
      <c r="C183" s="187"/>
      <c r="D183" s="188" t="s">
        <v>80</v>
      </c>
      <c r="E183" s="200" t="s">
        <v>202</v>
      </c>
      <c r="F183" s="200" t="s">
        <v>656</v>
      </c>
      <c r="G183" s="187"/>
      <c r="H183" s="187"/>
      <c r="I183" s="190"/>
      <c r="J183" s="201">
        <f>BK183</f>
        <v>0</v>
      </c>
      <c r="K183" s="187"/>
      <c r="L183" s="192"/>
      <c r="M183" s="193"/>
      <c r="N183" s="194"/>
      <c r="O183" s="194"/>
      <c r="P183" s="195">
        <f>SUM(P184:P187)</f>
        <v>0</v>
      </c>
      <c r="Q183" s="194"/>
      <c r="R183" s="195">
        <f>SUM(R184:R187)</f>
        <v>7.5900360000000004</v>
      </c>
      <c r="S183" s="194"/>
      <c r="T183" s="196">
        <f>SUM(T184:T187)</f>
        <v>0</v>
      </c>
      <c r="AR183" s="197" t="s">
        <v>25</v>
      </c>
      <c r="AT183" s="198" t="s">
        <v>80</v>
      </c>
      <c r="AU183" s="198" t="s">
        <v>25</v>
      </c>
      <c r="AY183" s="197" t="s">
        <v>169</v>
      </c>
      <c r="BK183" s="199">
        <f>SUM(BK184:BK187)</f>
        <v>0</v>
      </c>
    </row>
    <row r="184" spans="2:65" s="1" customFormat="1" ht="25.5" customHeight="1">
      <c r="B184" s="42"/>
      <c r="C184" s="202" t="s">
        <v>445</v>
      </c>
      <c r="D184" s="202" t="s">
        <v>172</v>
      </c>
      <c r="E184" s="203" t="s">
        <v>1848</v>
      </c>
      <c r="F184" s="204" t="s">
        <v>1849</v>
      </c>
      <c r="G184" s="205" t="s">
        <v>291</v>
      </c>
      <c r="H184" s="206">
        <v>3.6</v>
      </c>
      <c r="I184" s="207"/>
      <c r="J184" s="208">
        <f>ROUND(I184*H184,2)</f>
        <v>0</v>
      </c>
      <c r="K184" s="204" t="s">
        <v>183</v>
      </c>
      <c r="L184" s="62"/>
      <c r="M184" s="209" t="s">
        <v>24</v>
      </c>
      <c r="N184" s="210" t="s">
        <v>52</v>
      </c>
      <c r="O184" s="43"/>
      <c r="P184" s="211">
        <f>O184*H184</f>
        <v>0</v>
      </c>
      <c r="Q184" s="211">
        <v>1.837</v>
      </c>
      <c r="R184" s="211">
        <f>Q184*H184</f>
        <v>6.6132</v>
      </c>
      <c r="S184" s="211">
        <v>0</v>
      </c>
      <c r="T184" s="212">
        <f>S184*H184</f>
        <v>0</v>
      </c>
      <c r="AR184" s="25" t="s">
        <v>193</v>
      </c>
      <c r="AT184" s="25" t="s">
        <v>172</v>
      </c>
      <c r="AU184" s="25" t="s">
        <v>91</v>
      </c>
      <c r="AY184" s="25" t="s">
        <v>169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25" t="s">
        <v>25</v>
      </c>
      <c r="BK184" s="213">
        <f>ROUND(I184*H184,2)</f>
        <v>0</v>
      </c>
      <c r="BL184" s="25" t="s">
        <v>193</v>
      </c>
      <c r="BM184" s="25" t="s">
        <v>1850</v>
      </c>
    </row>
    <row r="185" spans="2:51" s="12" customFormat="1" ht="13.5">
      <c r="B185" s="222"/>
      <c r="C185" s="223"/>
      <c r="D185" s="214" t="s">
        <v>276</v>
      </c>
      <c r="E185" s="224" t="s">
        <v>24</v>
      </c>
      <c r="F185" s="225" t="s">
        <v>1851</v>
      </c>
      <c r="G185" s="223"/>
      <c r="H185" s="226">
        <v>3.6</v>
      </c>
      <c r="I185" s="227"/>
      <c r="J185" s="223"/>
      <c r="K185" s="223"/>
      <c r="L185" s="228"/>
      <c r="M185" s="229"/>
      <c r="N185" s="230"/>
      <c r="O185" s="230"/>
      <c r="P185" s="230"/>
      <c r="Q185" s="230"/>
      <c r="R185" s="230"/>
      <c r="S185" s="230"/>
      <c r="T185" s="231"/>
      <c r="AT185" s="232" t="s">
        <v>276</v>
      </c>
      <c r="AU185" s="232" t="s">
        <v>91</v>
      </c>
      <c r="AV185" s="12" t="s">
        <v>91</v>
      </c>
      <c r="AW185" s="12" t="s">
        <v>44</v>
      </c>
      <c r="AX185" s="12" t="s">
        <v>25</v>
      </c>
      <c r="AY185" s="232" t="s">
        <v>169</v>
      </c>
    </row>
    <row r="186" spans="2:65" s="1" customFormat="1" ht="25.5" customHeight="1">
      <c r="B186" s="42"/>
      <c r="C186" s="202" t="s">
        <v>451</v>
      </c>
      <c r="D186" s="202" t="s">
        <v>172</v>
      </c>
      <c r="E186" s="203" t="s">
        <v>1852</v>
      </c>
      <c r="F186" s="204" t="s">
        <v>1853</v>
      </c>
      <c r="G186" s="205" t="s">
        <v>196</v>
      </c>
      <c r="H186" s="206">
        <v>3.248</v>
      </c>
      <c r="I186" s="207"/>
      <c r="J186" s="208">
        <f>ROUND(I186*H186,2)</f>
        <v>0</v>
      </c>
      <c r="K186" s="204" t="s">
        <v>183</v>
      </c>
      <c r="L186" s="62"/>
      <c r="M186" s="209" t="s">
        <v>24</v>
      </c>
      <c r="N186" s="210" t="s">
        <v>52</v>
      </c>
      <c r="O186" s="43"/>
      <c r="P186" s="211">
        <f>O186*H186</f>
        <v>0</v>
      </c>
      <c r="Q186" s="211">
        <v>0.30075</v>
      </c>
      <c r="R186" s="211">
        <f>Q186*H186</f>
        <v>0.9768360000000001</v>
      </c>
      <c r="S186" s="211">
        <v>0</v>
      </c>
      <c r="T186" s="212">
        <f>S186*H186</f>
        <v>0</v>
      </c>
      <c r="AR186" s="25" t="s">
        <v>193</v>
      </c>
      <c r="AT186" s="25" t="s">
        <v>172</v>
      </c>
      <c r="AU186" s="25" t="s">
        <v>91</v>
      </c>
      <c r="AY186" s="25" t="s">
        <v>169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25" t="s">
        <v>25</v>
      </c>
      <c r="BK186" s="213">
        <f>ROUND(I186*H186,2)</f>
        <v>0</v>
      </c>
      <c r="BL186" s="25" t="s">
        <v>193</v>
      </c>
      <c r="BM186" s="25" t="s">
        <v>1854</v>
      </c>
    </row>
    <row r="187" spans="2:51" s="12" customFormat="1" ht="13.5">
      <c r="B187" s="222"/>
      <c r="C187" s="223"/>
      <c r="D187" s="214" t="s">
        <v>276</v>
      </c>
      <c r="E187" s="224" t="s">
        <v>24</v>
      </c>
      <c r="F187" s="225" t="s">
        <v>1855</v>
      </c>
      <c r="G187" s="223"/>
      <c r="H187" s="226">
        <v>3.248</v>
      </c>
      <c r="I187" s="227"/>
      <c r="J187" s="223"/>
      <c r="K187" s="223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276</v>
      </c>
      <c r="AU187" s="232" t="s">
        <v>91</v>
      </c>
      <c r="AV187" s="12" t="s">
        <v>91</v>
      </c>
      <c r="AW187" s="12" t="s">
        <v>44</v>
      </c>
      <c r="AX187" s="12" t="s">
        <v>25</v>
      </c>
      <c r="AY187" s="232" t="s">
        <v>169</v>
      </c>
    </row>
    <row r="188" spans="2:63" s="11" customFormat="1" ht="29.85" customHeight="1">
      <c r="B188" s="186"/>
      <c r="C188" s="187"/>
      <c r="D188" s="188" t="s">
        <v>80</v>
      </c>
      <c r="E188" s="200" t="s">
        <v>211</v>
      </c>
      <c r="F188" s="200" t="s">
        <v>1856</v>
      </c>
      <c r="G188" s="187"/>
      <c r="H188" s="187"/>
      <c r="I188" s="190"/>
      <c r="J188" s="201">
        <f>BK188</f>
        <v>0</v>
      </c>
      <c r="K188" s="187"/>
      <c r="L188" s="192"/>
      <c r="M188" s="193"/>
      <c r="N188" s="194"/>
      <c r="O188" s="194"/>
      <c r="P188" s="195">
        <f>SUM(P189:P197)</f>
        <v>0</v>
      </c>
      <c r="Q188" s="194"/>
      <c r="R188" s="195">
        <f>SUM(R189:R197)</f>
        <v>0.39136</v>
      </c>
      <c r="S188" s="194"/>
      <c r="T188" s="196">
        <f>SUM(T189:T197)</f>
        <v>0</v>
      </c>
      <c r="AR188" s="197" t="s">
        <v>25</v>
      </c>
      <c r="AT188" s="198" t="s">
        <v>80</v>
      </c>
      <c r="AU188" s="198" t="s">
        <v>25</v>
      </c>
      <c r="AY188" s="197" t="s">
        <v>169</v>
      </c>
      <c r="BK188" s="199">
        <f>SUM(BK189:BK197)</f>
        <v>0</v>
      </c>
    </row>
    <row r="189" spans="2:65" s="1" customFormat="1" ht="38.25" customHeight="1">
      <c r="B189" s="42"/>
      <c r="C189" s="202" t="s">
        <v>456</v>
      </c>
      <c r="D189" s="202" t="s">
        <v>172</v>
      </c>
      <c r="E189" s="203" t="s">
        <v>1857</v>
      </c>
      <c r="F189" s="204" t="s">
        <v>1858</v>
      </c>
      <c r="G189" s="205" t="s">
        <v>419</v>
      </c>
      <c r="H189" s="206">
        <v>1</v>
      </c>
      <c r="I189" s="207"/>
      <c r="J189" s="208">
        <f aca="true" t="shared" si="0" ref="J189:J197">ROUND(I189*H189,2)</f>
        <v>0</v>
      </c>
      <c r="K189" s="204" t="s">
        <v>24</v>
      </c>
      <c r="L189" s="62"/>
      <c r="M189" s="209" t="s">
        <v>24</v>
      </c>
      <c r="N189" s="210" t="s">
        <v>52</v>
      </c>
      <c r="O189" s="43"/>
      <c r="P189" s="211">
        <f aca="true" t="shared" si="1" ref="P189:P197">O189*H189</f>
        <v>0</v>
      </c>
      <c r="Q189" s="211">
        <v>0.05803</v>
      </c>
      <c r="R189" s="211">
        <f aca="true" t="shared" si="2" ref="R189:R197">Q189*H189</f>
        <v>0.05803</v>
      </c>
      <c r="S189" s="211">
        <v>0</v>
      </c>
      <c r="T189" s="212">
        <f aca="true" t="shared" si="3" ref="T189:T197">S189*H189</f>
        <v>0</v>
      </c>
      <c r="AR189" s="25" t="s">
        <v>193</v>
      </c>
      <c r="AT189" s="25" t="s">
        <v>172</v>
      </c>
      <c r="AU189" s="25" t="s">
        <v>91</v>
      </c>
      <c r="AY189" s="25" t="s">
        <v>169</v>
      </c>
      <c r="BE189" s="213">
        <f aca="true" t="shared" si="4" ref="BE189:BE197">IF(N189="základní",J189,0)</f>
        <v>0</v>
      </c>
      <c r="BF189" s="213">
        <f aca="true" t="shared" si="5" ref="BF189:BF197">IF(N189="snížená",J189,0)</f>
        <v>0</v>
      </c>
      <c r="BG189" s="213">
        <f aca="true" t="shared" si="6" ref="BG189:BG197">IF(N189="zákl. přenesená",J189,0)</f>
        <v>0</v>
      </c>
      <c r="BH189" s="213">
        <f aca="true" t="shared" si="7" ref="BH189:BH197">IF(N189="sníž. přenesená",J189,0)</f>
        <v>0</v>
      </c>
      <c r="BI189" s="213">
        <f aca="true" t="shared" si="8" ref="BI189:BI197">IF(N189="nulová",J189,0)</f>
        <v>0</v>
      </c>
      <c r="BJ189" s="25" t="s">
        <v>25</v>
      </c>
      <c r="BK189" s="213">
        <f aca="true" t="shared" si="9" ref="BK189:BK197">ROUND(I189*H189,2)</f>
        <v>0</v>
      </c>
      <c r="BL189" s="25" t="s">
        <v>193</v>
      </c>
      <c r="BM189" s="25" t="s">
        <v>1859</v>
      </c>
    </row>
    <row r="190" spans="2:65" s="1" customFormat="1" ht="16.5" customHeight="1">
      <c r="B190" s="42"/>
      <c r="C190" s="245" t="s">
        <v>460</v>
      </c>
      <c r="D190" s="245" t="s">
        <v>620</v>
      </c>
      <c r="E190" s="246" t="s">
        <v>1860</v>
      </c>
      <c r="F190" s="247" t="s">
        <v>1861</v>
      </c>
      <c r="G190" s="248" t="s">
        <v>419</v>
      </c>
      <c r="H190" s="249">
        <v>1</v>
      </c>
      <c r="I190" s="250"/>
      <c r="J190" s="251">
        <f t="shared" si="0"/>
        <v>0</v>
      </c>
      <c r="K190" s="247" t="s">
        <v>183</v>
      </c>
      <c r="L190" s="252"/>
      <c r="M190" s="253" t="s">
        <v>24</v>
      </c>
      <c r="N190" s="254" t="s">
        <v>52</v>
      </c>
      <c r="O190" s="43"/>
      <c r="P190" s="211">
        <f t="shared" si="1"/>
        <v>0</v>
      </c>
      <c r="Q190" s="211">
        <v>0.0085</v>
      </c>
      <c r="R190" s="211">
        <f t="shared" si="2"/>
        <v>0.0085</v>
      </c>
      <c r="S190" s="211">
        <v>0</v>
      </c>
      <c r="T190" s="212">
        <f t="shared" si="3"/>
        <v>0</v>
      </c>
      <c r="AR190" s="25" t="s">
        <v>211</v>
      </c>
      <c r="AT190" s="25" t="s">
        <v>620</v>
      </c>
      <c r="AU190" s="25" t="s">
        <v>91</v>
      </c>
      <c r="AY190" s="25" t="s">
        <v>169</v>
      </c>
      <c r="BE190" s="213">
        <f t="shared" si="4"/>
        <v>0</v>
      </c>
      <c r="BF190" s="213">
        <f t="shared" si="5"/>
        <v>0</v>
      </c>
      <c r="BG190" s="213">
        <f t="shared" si="6"/>
        <v>0</v>
      </c>
      <c r="BH190" s="213">
        <f t="shared" si="7"/>
        <v>0</v>
      </c>
      <c r="BI190" s="213">
        <f t="shared" si="8"/>
        <v>0</v>
      </c>
      <c r="BJ190" s="25" t="s">
        <v>25</v>
      </c>
      <c r="BK190" s="213">
        <f t="shared" si="9"/>
        <v>0</v>
      </c>
      <c r="BL190" s="25" t="s">
        <v>193</v>
      </c>
      <c r="BM190" s="25" t="s">
        <v>1862</v>
      </c>
    </row>
    <row r="191" spans="2:65" s="1" customFormat="1" ht="25.5" customHeight="1">
      <c r="B191" s="42"/>
      <c r="C191" s="202" t="s">
        <v>466</v>
      </c>
      <c r="D191" s="202" t="s">
        <v>172</v>
      </c>
      <c r="E191" s="203" t="s">
        <v>1863</v>
      </c>
      <c r="F191" s="204" t="s">
        <v>1864</v>
      </c>
      <c r="G191" s="205" t="s">
        <v>419</v>
      </c>
      <c r="H191" s="206">
        <v>1</v>
      </c>
      <c r="I191" s="207"/>
      <c r="J191" s="208">
        <f t="shared" si="0"/>
        <v>0</v>
      </c>
      <c r="K191" s="204" t="s">
        <v>183</v>
      </c>
      <c r="L191" s="62"/>
      <c r="M191" s="209" t="s">
        <v>24</v>
      </c>
      <c r="N191" s="210" t="s">
        <v>52</v>
      </c>
      <c r="O191" s="43"/>
      <c r="P191" s="211">
        <f t="shared" si="1"/>
        <v>0</v>
      </c>
      <c r="Q191" s="211">
        <v>0.02672</v>
      </c>
      <c r="R191" s="211">
        <f t="shared" si="2"/>
        <v>0.02672</v>
      </c>
      <c r="S191" s="211">
        <v>0</v>
      </c>
      <c r="T191" s="212">
        <f t="shared" si="3"/>
        <v>0</v>
      </c>
      <c r="AR191" s="25" t="s">
        <v>193</v>
      </c>
      <c r="AT191" s="25" t="s">
        <v>172</v>
      </c>
      <c r="AU191" s="25" t="s">
        <v>91</v>
      </c>
      <c r="AY191" s="25" t="s">
        <v>169</v>
      </c>
      <c r="BE191" s="213">
        <f t="shared" si="4"/>
        <v>0</v>
      </c>
      <c r="BF191" s="213">
        <f t="shared" si="5"/>
        <v>0</v>
      </c>
      <c r="BG191" s="213">
        <f t="shared" si="6"/>
        <v>0</v>
      </c>
      <c r="BH191" s="213">
        <f t="shared" si="7"/>
        <v>0</v>
      </c>
      <c r="BI191" s="213">
        <f t="shared" si="8"/>
        <v>0</v>
      </c>
      <c r="BJ191" s="25" t="s">
        <v>25</v>
      </c>
      <c r="BK191" s="213">
        <f t="shared" si="9"/>
        <v>0</v>
      </c>
      <c r="BL191" s="25" t="s">
        <v>193</v>
      </c>
      <c r="BM191" s="25" t="s">
        <v>1865</v>
      </c>
    </row>
    <row r="192" spans="2:65" s="1" customFormat="1" ht="38.25" customHeight="1">
      <c r="B192" s="42"/>
      <c r="C192" s="202" t="s">
        <v>470</v>
      </c>
      <c r="D192" s="202" t="s">
        <v>172</v>
      </c>
      <c r="E192" s="203" t="s">
        <v>1866</v>
      </c>
      <c r="F192" s="204" t="s">
        <v>1867</v>
      </c>
      <c r="G192" s="205" t="s">
        <v>419</v>
      </c>
      <c r="H192" s="206">
        <v>1</v>
      </c>
      <c r="I192" s="207"/>
      <c r="J192" s="208">
        <f t="shared" si="0"/>
        <v>0</v>
      </c>
      <c r="K192" s="204" t="s">
        <v>183</v>
      </c>
      <c r="L192" s="62"/>
      <c r="M192" s="209" t="s">
        <v>24</v>
      </c>
      <c r="N192" s="210" t="s">
        <v>52</v>
      </c>
      <c r="O192" s="43"/>
      <c r="P192" s="211">
        <f t="shared" si="1"/>
        <v>0</v>
      </c>
      <c r="Q192" s="211">
        <v>0</v>
      </c>
      <c r="R192" s="211">
        <f t="shared" si="2"/>
        <v>0</v>
      </c>
      <c r="S192" s="211">
        <v>0</v>
      </c>
      <c r="T192" s="212">
        <f t="shared" si="3"/>
        <v>0</v>
      </c>
      <c r="AR192" s="25" t="s">
        <v>193</v>
      </c>
      <c r="AT192" s="25" t="s">
        <v>172</v>
      </c>
      <c r="AU192" s="25" t="s">
        <v>91</v>
      </c>
      <c r="AY192" s="25" t="s">
        <v>169</v>
      </c>
      <c r="BE192" s="213">
        <f t="shared" si="4"/>
        <v>0</v>
      </c>
      <c r="BF192" s="213">
        <f t="shared" si="5"/>
        <v>0</v>
      </c>
      <c r="BG192" s="213">
        <f t="shared" si="6"/>
        <v>0</v>
      </c>
      <c r="BH192" s="213">
        <f t="shared" si="7"/>
        <v>0</v>
      </c>
      <c r="BI192" s="213">
        <f t="shared" si="8"/>
        <v>0</v>
      </c>
      <c r="BJ192" s="25" t="s">
        <v>25</v>
      </c>
      <c r="BK192" s="213">
        <f t="shared" si="9"/>
        <v>0</v>
      </c>
      <c r="BL192" s="25" t="s">
        <v>193</v>
      </c>
      <c r="BM192" s="25" t="s">
        <v>1868</v>
      </c>
    </row>
    <row r="193" spans="2:65" s="1" customFormat="1" ht="25.5" customHeight="1">
      <c r="B193" s="42"/>
      <c r="C193" s="202" t="s">
        <v>474</v>
      </c>
      <c r="D193" s="202" t="s">
        <v>172</v>
      </c>
      <c r="E193" s="203" t="s">
        <v>1869</v>
      </c>
      <c r="F193" s="204" t="s">
        <v>1870</v>
      </c>
      <c r="G193" s="205" t="s">
        <v>419</v>
      </c>
      <c r="H193" s="206">
        <v>1</v>
      </c>
      <c r="I193" s="207"/>
      <c r="J193" s="208">
        <f t="shared" si="0"/>
        <v>0</v>
      </c>
      <c r="K193" s="204" t="s">
        <v>183</v>
      </c>
      <c r="L193" s="62"/>
      <c r="M193" s="209" t="s">
        <v>24</v>
      </c>
      <c r="N193" s="210" t="s">
        <v>52</v>
      </c>
      <c r="O193" s="43"/>
      <c r="P193" s="211">
        <f t="shared" si="1"/>
        <v>0</v>
      </c>
      <c r="Q193" s="211">
        <v>0.05414</v>
      </c>
      <c r="R193" s="211">
        <f t="shared" si="2"/>
        <v>0.05414</v>
      </c>
      <c r="S193" s="211">
        <v>0</v>
      </c>
      <c r="T193" s="212">
        <f t="shared" si="3"/>
        <v>0</v>
      </c>
      <c r="AR193" s="25" t="s">
        <v>193</v>
      </c>
      <c r="AT193" s="25" t="s">
        <v>172</v>
      </c>
      <c r="AU193" s="25" t="s">
        <v>91</v>
      </c>
      <c r="AY193" s="25" t="s">
        <v>169</v>
      </c>
      <c r="BE193" s="213">
        <f t="shared" si="4"/>
        <v>0</v>
      </c>
      <c r="BF193" s="213">
        <f t="shared" si="5"/>
        <v>0</v>
      </c>
      <c r="BG193" s="213">
        <f t="shared" si="6"/>
        <v>0</v>
      </c>
      <c r="BH193" s="213">
        <f t="shared" si="7"/>
        <v>0</v>
      </c>
      <c r="BI193" s="213">
        <f t="shared" si="8"/>
        <v>0</v>
      </c>
      <c r="BJ193" s="25" t="s">
        <v>25</v>
      </c>
      <c r="BK193" s="213">
        <f t="shared" si="9"/>
        <v>0</v>
      </c>
      <c r="BL193" s="25" t="s">
        <v>193</v>
      </c>
      <c r="BM193" s="25" t="s">
        <v>1871</v>
      </c>
    </row>
    <row r="194" spans="2:65" s="1" customFormat="1" ht="38.25" customHeight="1">
      <c r="B194" s="42"/>
      <c r="C194" s="202" t="s">
        <v>480</v>
      </c>
      <c r="D194" s="202" t="s">
        <v>172</v>
      </c>
      <c r="E194" s="203" t="s">
        <v>1872</v>
      </c>
      <c r="F194" s="204" t="s">
        <v>1873</v>
      </c>
      <c r="G194" s="205" t="s">
        <v>419</v>
      </c>
      <c r="H194" s="206">
        <v>1</v>
      </c>
      <c r="I194" s="207"/>
      <c r="J194" s="208">
        <f t="shared" si="0"/>
        <v>0</v>
      </c>
      <c r="K194" s="204" t="s">
        <v>183</v>
      </c>
      <c r="L194" s="62"/>
      <c r="M194" s="209" t="s">
        <v>24</v>
      </c>
      <c r="N194" s="210" t="s">
        <v>52</v>
      </c>
      <c r="O194" s="43"/>
      <c r="P194" s="211">
        <f t="shared" si="1"/>
        <v>0</v>
      </c>
      <c r="Q194" s="211">
        <v>0.1056</v>
      </c>
      <c r="R194" s="211">
        <f t="shared" si="2"/>
        <v>0.1056</v>
      </c>
      <c r="S194" s="211">
        <v>0</v>
      </c>
      <c r="T194" s="212">
        <f t="shared" si="3"/>
        <v>0</v>
      </c>
      <c r="AR194" s="25" t="s">
        <v>193</v>
      </c>
      <c r="AT194" s="25" t="s">
        <v>172</v>
      </c>
      <c r="AU194" s="25" t="s">
        <v>91</v>
      </c>
      <c r="AY194" s="25" t="s">
        <v>169</v>
      </c>
      <c r="BE194" s="213">
        <f t="shared" si="4"/>
        <v>0</v>
      </c>
      <c r="BF194" s="213">
        <f t="shared" si="5"/>
        <v>0</v>
      </c>
      <c r="BG194" s="213">
        <f t="shared" si="6"/>
        <v>0</v>
      </c>
      <c r="BH194" s="213">
        <f t="shared" si="7"/>
        <v>0</v>
      </c>
      <c r="BI194" s="213">
        <f t="shared" si="8"/>
        <v>0</v>
      </c>
      <c r="BJ194" s="25" t="s">
        <v>25</v>
      </c>
      <c r="BK194" s="213">
        <f t="shared" si="9"/>
        <v>0</v>
      </c>
      <c r="BL194" s="25" t="s">
        <v>193</v>
      </c>
      <c r="BM194" s="25" t="s">
        <v>1874</v>
      </c>
    </row>
    <row r="195" spans="2:65" s="1" customFormat="1" ht="25.5" customHeight="1">
      <c r="B195" s="42"/>
      <c r="C195" s="202" t="s">
        <v>487</v>
      </c>
      <c r="D195" s="202" t="s">
        <v>172</v>
      </c>
      <c r="E195" s="203" t="s">
        <v>1875</v>
      </c>
      <c r="F195" s="204" t="s">
        <v>1876</v>
      </c>
      <c r="G195" s="205" t="s">
        <v>419</v>
      </c>
      <c r="H195" s="206">
        <v>1</v>
      </c>
      <c r="I195" s="207"/>
      <c r="J195" s="208">
        <f t="shared" si="0"/>
        <v>0</v>
      </c>
      <c r="K195" s="204" t="s">
        <v>183</v>
      </c>
      <c r="L195" s="62"/>
      <c r="M195" s="209" t="s">
        <v>24</v>
      </c>
      <c r="N195" s="210" t="s">
        <v>52</v>
      </c>
      <c r="O195" s="43"/>
      <c r="P195" s="211">
        <f t="shared" si="1"/>
        <v>0</v>
      </c>
      <c r="Q195" s="211">
        <v>0.02424</v>
      </c>
      <c r="R195" s="211">
        <f t="shared" si="2"/>
        <v>0.02424</v>
      </c>
      <c r="S195" s="211">
        <v>0</v>
      </c>
      <c r="T195" s="212">
        <f t="shared" si="3"/>
        <v>0</v>
      </c>
      <c r="AR195" s="25" t="s">
        <v>193</v>
      </c>
      <c r="AT195" s="25" t="s">
        <v>172</v>
      </c>
      <c r="AU195" s="25" t="s">
        <v>91</v>
      </c>
      <c r="AY195" s="25" t="s">
        <v>169</v>
      </c>
      <c r="BE195" s="213">
        <f t="shared" si="4"/>
        <v>0</v>
      </c>
      <c r="BF195" s="213">
        <f t="shared" si="5"/>
        <v>0</v>
      </c>
      <c r="BG195" s="213">
        <f t="shared" si="6"/>
        <v>0</v>
      </c>
      <c r="BH195" s="213">
        <f t="shared" si="7"/>
        <v>0</v>
      </c>
      <c r="BI195" s="213">
        <f t="shared" si="8"/>
        <v>0</v>
      </c>
      <c r="BJ195" s="25" t="s">
        <v>25</v>
      </c>
      <c r="BK195" s="213">
        <f t="shared" si="9"/>
        <v>0</v>
      </c>
      <c r="BL195" s="25" t="s">
        <v>193</v>
      </c>
      <c r="BM195" s="25" t="s">
        <v>1877</v>
      </c>
    </row>
    <row r="196" spans="2:65" s="1" customFormat="1" ht="25.5" customHeight="1">
      <c r="B196" s="42"/>
      <c r="C196" s="202" t="s">
        <v>496</v>
      </c>
      <c r="D196" s="202" t="s">
        <v>172</v>
      </c>
      <c r="E196" s="203" t="s">
        <v>1878</v>
      </c>
      <c r="F196" s="204" t="s">
        <v>1879</v>
      </c>
      <c r="G196" s="205" t="s">
        <v>419</v>
      </c>
      <c r="H196" s="206">
        <v>1</v>
      </c>
      <c r="I196" s="207"/>
      <c r="J196" s="208">
        <f t="shared" si="0"/>
        <v>0</v>
      </c>
      <c r="K196" s="204" t="s">
        <v>183</v>
      </c>
      <c r="L196" s="62"/>
      <c r="M196" s="209" t="s">
        <v>24</v>
      </c>
      <c r="N196" s="210" t="s">
        <v>52</v>
      </c>
      <c r="O196" s="43"/>
      <c r="P196" s="211">
        <f t="shared" si="1"/>
        <v>0</v>
      </c>
      <c r="Q196" s="211">
        <v>0</v>
      </c>
      <c r="R196" s="211">
        <f t="shared" si="2"/>
        <v>0</v>
      </c>
      <c r="S196" s="211">
        <v>0</v>
      </c>
      <c r="T196" s="212">
        <f t="shared" si="3"/>
        <v>0</v>
      </c>
      <c r="AR196" s="25" t="s">
        <v>193</v>
      </c>
      <c r="AT196" s="25" t="s">
        <v>172</v>
      </c>
      <c r="AU196" s="25" t="s">
        <v>91</v>
      </c>
      <c r="AY196" s="25" t="s">
        <v>169</v>
      </c>
      <c r="BE196" s="213">
        <f t="shared" si="4"/>
        <v>0</v>
      </c>
      <c r="BF196" s="213">
        <f t="shared" si="5"/>
        <v>0</v>
      </c>
      <c r="BG196" s="213">
        <f t="shared" si="6"/>
        <v>0</v>
      </c>
      <c r="BH196" s="213">
        <f t="shared" si="7"/>
        <v>0</v>
      </c>
      <c r="BI196" s="213">
        <f t="shared" si="8"/>
        <v>0</v>
      </c>
      <c r="BJ196" s="25" t="s">
        <v>25</v>
      </c>
      <c r="BK196" s="213">
        <f t="shared" si="9"/>
        <v>0</v>
      </c>
      <c r="BL196" s="25" t="s">
        <v>193</v>
      </c>
      <c r="BM196" s="25" t="s">
        <v>1880</v>
      </c>
    </row>
    <row r="197" spans="2:65" s="1" customFormat="1" ht="38.25" customHeight="1">
      <c r="B197" s="42"/>
      <c r="C197" s="202" t="s">
        <v>501</v>
      </c>
      <c r="D197" s="202" t="s">
        <v>172</v>
      </c>
      <c r="E197" s="203" t="s">
        <v>1881</v>
      </c>
      <c r="F197" s="204" t="s">
        <v>1882</v>
      </c>
      <c r="G197" s="205" t="s">
        <v>419</v>
      </c>
      <c r="H197" s="206">
        <v>1</v>
      </c>
      <c r="I197" s="207"/>
      <c r="J197" s="208">
        <f t="shared" si="0"/>
        <v>0</v>
      </c>
      <c r="K197" s="204" t="s">
        <v>183</v>
      </c>
      <c r="L197" s="62"/>
      <c r="M197" s="209" t="s">
        <v>24</v>
      </c>
      <c r="N197" s="210" t="s">
        <v>52</v>
      </c>
      <c r="O197" s="43"/>
      <c r="P197" s="211">
        <f t="shared" si="1"/>
        <v>0</v>
      </c>
      <c r="Q197" s="211">
        <v>0.11413</v>
      </c>
      <c r="R197" s="211">
        <f t="shared" si="2"/>
        <v>0.11413</v>
      </c>
      <c r="S197" s="211">
        <v>0</v>
      </c>
      <c r="T197" s="212">
        <f t="shared" si="3"/>
        <v>0</v>
      </c>
      <c r="AR197" s="25" t="s">
        <v>193</v>
      </c>
      <c r="AT197" s="25" t="s">
        <v>172</v>
      </c>
      <c r="AU197" s="25" t="s">
        <v>91</v>
      </c>
      <c r="AY197" s="25" t="s">
        <v>169</v>
      </c>
      <c r="BE197" s="213">
        <f t="shared" si="4"/>
        <v>0</v>
      </c>
      <c r="BF197" s="213">
        <f t="shared" si="5"/>
        <v>0</v>
      </c>
      <c r="BG197" s="213">
        <f t="shared" si="6"/>
        <v>0</v>
      </c>
      <c r="BH197" s="213">
        <f t="shared" si="7"/>
        <v>0</v>
      </c>
      <c r="BI197" s="213">
        <f t="shared" si="8"/>
        <v>0</v>
      </c>
      <c r="BJ197" s="25" t="s">
        <v>25</v>
      </c>
      <c r="BK197" s="213">
        <f t="shared" si="9"/>
        <v>0</v>
      </c>
      <c r="BL197" s="25" t="s">
        <v>193</v>
      </c>
      <c r="BM197" s="25" t="s">
        <v>1883</v>
      </c>
    </row>
    <row r="198" spans="2:63" s="11" customFormat="1" ht="29.85" customHeight="1">
      <c r="B198" s="186"/>
      <c r="C198" s="187"/>
      <c r="D198" s="188" t="s">
        <v>80</v>
      </c>
      <c r="E198" s="200" t="s">
        <v>216</v>
      </c>
      <c r="F198" s="200" t="s">
        <v>288</v>
      </c>
      <c r="G198" s="187"/>
      <c r="H198" s="187"/>
      <c r="I198" s="190"/>
      <c r="J198" s="201">
        <f>BK198</f>
        <v>0</v>
      </c>
      <c r="K198" s="187"/>
      <c r="L198" s="192"/>
      <c r="M198" s="193"/>
      <c r="N198" s="194"/>
      <c r="O198" s="194"/>
      <c r="P198" s="195">
        <f>SUM(P199:P202)</f>
        <v>0</v>
      </c>
      <c r="Q198" s="194"/>
      <c r="R198" s="195">
        <f>SUM(R199:R202)</f>
        <v>3.9019618</v>
      </c>
      <c r="S198" s="194"/>
      <c r="T198" s="196">
        <f>SUM(T199:T202)</f>
        <v>0</v>
      </c>
      <c r="AR198" s="197" t="s">
        <v>25</v>
      </c>
      <c r="AT198" s="198" t="s">
        <v>80</v>
      </c>
      <c r="AU198" s="198" t="s">
        <v>25</v>
      </c>
      <c r="AY198" s="197" t="s">
        <v>169</v>
      </c>
      <c r="BK198" s="199">
        <f>SUM(BK199:BK202)</f>
        <v>0</v>
      </c>
    </row>
    <row r="199" spans="2:65" s="1" customFormat="1" ht="38.25" customHeight="1">
      <c r="B199" s="42"/>
      <c r="C199" s="202" t="s">
        <v>506</v>
      </c>
      <c r="D199" s="202" t="s">
        <v>172</v>
      </c>
      <c r="E199" s="203" t="s">
        <v>1884</v>
      </c>
      <c r="F199" s="204" t="s">
        <v>1885</v>
      </c>
      <c r="G199" s="205" t="s">
        <v>219</v>
      </c>
      <c r="H199" s="206">
        <v>16.15</v>
      </c>
      <c r="I199" s="207"/>
      <c r="J199" s="208">
        <f>ROUND(I199*H199,2)</f>
        <v>0</v>
      </c>
      <c r="K199" s="204" t="s">
        <v>183</v>
      </c>
      <c r="L199" s="62"/>
      <c r="M199" s="209" t="s">
        <v>24</v>
      </c>
      <c r="N199" s="210" t="s">
        <v>52</v>
      </c>
      <c r="O199" s="43"/>
      <c r="P199" s="211">
        <f>O199*H199</f>
        <v>0</v>
      </c>
      <c r="Q199" s="211">
        <v>0.1554</v>
      </c>
      <c r="R199" s="211">
        <f>Q199*H199</f>
        <v>2.50971</v>
      </c>
      <c r="S199" s="211">
        <v>0</v>
      </c>
      <c r="T199" s="212">
        <f>S199*H199</f>
        <v>0</v>
      </c>
      <c r="AR199" s="25" t="s">
        <v>193</v>
      </c>
      <c r="AT199" s="25" t="s">
        <v>172</v>
      </c>
      <c r="AU199" s="25" t="s">
        <v>91</v>
      </c>
      <c r="AY199" s="25" t="s">
        <v>169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25" t="s">
        <v>25</v>
      </c>
      <c r="BK199" s="213">
        <f>ROUND(I199*H199,2)</f>
        <v>0</v>
      </c>
      <c r="BL199" s="25" t="s">
        <v>193</v>
      </c>
      <c r="BM199" s="25" t="s">
        <v>1886</v>
      </c>
    </row>
    <row r="200" spans="2:51" s="12" customFormat="1" ht="13.5">
      <c r="B200" s="222"/>
      <c r="C200" s="223"/>
      <c r="D200" s="214" t="s">
        <v>276</v>
      </c>
      <c r="E200" s="224" t="s">
        <v>24</v>
      </c>
      <c r="F200" s="225" t="s">
        <v>1887</v>
      </c>
      <c r="G200" s="223"/>
      <c r="H200" s="226">
        <v>16.15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276</v>
      </c>
      <c r="AU200" s="232" t="s">
        <v>91</v>
      </c>
      <c r="AV200" s="12" t="s">
        <v>91</v>
      </c>
      <c r="AW200" s="12" t="s">
        <v>44</v>
      </c>
      <c r="AX200" s="12" t="s">
        <v>25</v>
      </c>
      <c r="AY200" s="232" t="s">
        <v>169</v>
      </c>
    </row>
    <row r="201" spans="2:65" s="1" customFormat="1" ht="16.5" customHeight="1">
      <c r="B201" s="42"/>
      <c r="C201" s="245" t="s">
        <v>512</v>
      </c>
      <c r="D201" s="245" t="s">
        <v>620</v>
      </c>
      <c r="E201" s="246" t="s">
        <v>1888</v>
      </c>
      <c r="F201" s="247" t="s">
        <v>1889</v>
      </c>
      <c r="G201" s="248" t="s">
        <v>419</v>
      </c>
      <c r="H201" s="249">
        <v>16.958</v>
      </c>
      <c r="I201" s="250"/>
      <c r="J201" s="251">
        <f>ROUND(I201*H201,2)</f>
        <v>0</v>
      </c>
      <c r="K201" s="247" t="s">
        <v>183</v>
      </c>
      <c r="L201" s="252"/>
      <c r="M201" s="253" t="s">
        <v>24</v>
      </c>
      <c r="N201" s="254" t="s">
        <v>52</v>
      </c>
      <c r="O201" s="43"/>
      <c r="P201" s="211">
        <f>O201*H201</f>
        <v>0</v>
      </c>
      <c r="Q201" s="211">
        <v>0.0821</v>
      </c>
      <c r="R201" s="211">
        <f>Q201*H201</f>
        <v>1.3922518</v>
      </c>
      <c r="S201" s="211">
        <v>0</v>
      </c>
      <c r="T201" s="212">
        <f>S201*H201</f>
        <v>0</v>
      </c>
      <c r="AR201" s="25" t="s">
        <v>211</v>
      </c>
      <c r="AT201" s="25" t="s">
        <v>620</v>
      </c>
      <c r="AU201" s="25" t="s">
        <v>91</v>
      </c>
      <c r="AY201" s="25" t="s">
        <v>169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25" t="s">
        <v>25</v>
      </c>
      <c r="BK201" s="213">
        <f>ROUND(I201*H201,2)</f>
        <v>0</v>
      </c>
      <c r="BL201" s="25" t="s">
        <v>193</v>
      </c>
      <c r="BM201" s="25" t="s">
        <v>1890</v>
      </c>
    </row>
    <row r="202" spans="2:51" s="12" customFormat="1" ht="13.5">
      <c r="B202" s="222"/>
      <c r="C202" s="223"/>
      <c r="D202" s="214" t="s">
        <v>276</v>
      </c>
      <c r="E202" s="223"/>
      <c r="F202" s="225" t="s">
        <v>1891</v>
      </c>
      <c r="G202" s="223"/>
      <c r="H202" s="226">
        <v>16.958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276</v>
      </c>
      <c r="AU202" s="232" t="s">
        <v>91</v>
      </c>
      <c r="AV202" s="12" t="s">
        <v>91</v>
      </c>
      <c r="AW202" s="12" t="s">
        <v>6</v>
      </c>
      <c r="AX202" s="12" t="s">
        <v>25</v>
      </c>
      <c r="AY202" s="232" t="s">
        <v>169</v>
      </c>
    </row>
    <row r="203" spans="2:63" s="11" customFormat="1" ht="37.35" customHeight="1">
      <c r="B203" s="186"/>
      <c r="C203" s="187"/>
      <c r="D203" s="188" t="s">
        <v>80</v>
      </c>
      <c r="E203" s="189" t="s">
        <v>402</v>
      </c>
      <c r="F203" s="189" t="s">
        <v>403</v>
      </c>
      <c r="G203" s="187"/>
      <c r="H203" s="187"/>
      <c r="I203" s="190"/>
      <c r="J203" s="191">
        <f>BK203</f>
        <v>0</v>
      </c>
      <c r="K203" s="187"/>
      <c r="L203" s="192"/>
      <c r="M203" s="193"/>
      <c r="N203" s="194"/>
      <c r="O203" s="194"/>
      <c r="P203" s="195">
        <f>P204+P221</f>
        <v>0</v>
      </c>
      <c r="Q203" s="194"/>
      <c r="R203" s="195">
        <f>R204+R221</f>
        <v>0.2736575</v>
      </c>
      <c r="S203" s="194"/>
      <c r="T203" s="196">
        <f>T204+T221</f>
        <v>0</v>
      </c>
      <c r="AR203" s="197" t="s">
        <v>91</v>
      </c>
      <c r="AT203" s="198" t="s">
        <v>80</v>
      </c>
      <c r="AU203" s="198" t="s">
        <v>81</v>
      </c>
      <c r="AY203" s="197" t="s">
        <v>169</v>
      </c>
      <c r="BK203" s="199">
        <f>BK204+BK221</f>
        <v>0</v>
      </c>
    </row>
    <row r="204" spans="2:63" s="11" customFormat="1" ht="19.9" customHeight="1">
      <c r="B204" s="186"/>
      <c r="C204" s="187"/>
      <c r="D204" s="188" t="s">
        <v>80</v>
      </c>
      <c r="E204" s="200" t="s">
        <v>936</v>
      </c>
      <c r="F204" s="200" t="s">
        <v>937</v>
      </c>
      <c r="G204" s="187"/>
      <c r="H204" s="187"/>
      <c r="I204" s="190"/>
      <c r="J204" s="201">
        <f>BK204</f>
        <v>0</v>
      </c>
      <c r="K204" s="187"/>
      <c r="L204" s="192"/>
      <c r="M204" s="193"/>
      <c r="N204" s="194"/>
      <c r="O204" s="194"/>
      <c r="P204" s="195">
        <f>SUM(P205:P220)</f>
        <v>0</v>
      </c>
      <c r="Q204" s="194"/>
      <c r="R204" s="195">
        <f>SUM(R205:R220)</f>
        <v>0.2564</v>
      </c>
      <c r="S204" s="194"/>
      <c r="T204" s="196">
        <f>SUM(T205:T220)</f>
        <v>0</v>
      </c>
      <c r="AR204" s="197" t="s">
        <v>91</v>
      </c>
      <c r="AT204" s="198" t="s">
        <v>80</v>
      </c>
      <c r="AU204" s="198" t="s">
        <v>25</v>
      </c>
      <c r="AY204" s="197" t="s">
        <v>169</v>
      </c>
      <c r="BK204" s="199">
        <f>SUM(BK205:BK220)</f>
        <v>0</v>
      </c>
    </row>
    <row r="205" spans="2:65" s="1" customFormat="1" ht="25.5" customHeight="1">
      <c r="B205" s="42"/>
      <c r="C205" s="202" t="s">
        <v>519</v>
      </c>
      <c r="D205" s="202" t="s">
        <v>172</v>
      </c>
      <c r="E205" s="203" t="s">
        <v>1892</v>
      </c>
      <c r="F205" s="204" t="s">
        <v>1893</v>
      </c>
      <c r="G205" s="205" t="s">
        <v>196</v>
      </c>
      <c r="H205" s="206">
        <v>40</v>
      </c>
      <c r="I205" s="207"/>
      <c r="J205" s="208">
        <f>ROUND(I205*H205,2)</f>
        <v>0</v>
      </c>
      <c r="K205" s="204" t="s">
        <v>183</v>
      </c>
      <c r="L205" s="62"/>
      <c r="M205" s="209" t="s">
        <v>24</v>
      </c>
      <c r="N205" s="210" t="s">
        <v>52</v>
      </c>
      <c r="O205" s="43"/>
      <c r="P205" s="211">
        <f>O205*H205</f>
        <v>0</v>
      </c>
      <c r="Q205" s="211">
        <v>0</v>
      </c>
      <c r="R205" s="211">
        <f>Q205*H205</f>
        <v>0</v>
      </c>
      <c r="S205" s="211">
        <v>0</v>
      </c>
      <c r="T205" s="212">
        <f>S205*H205</f>
        <v>0</v>
      </c>
      <c r="AR205" s="25" t="s">
        <v>354</v>
      </c>
      <c r="AT205" s="25" t="s">
        <v>172</v>
      </c>
      <c r="AU205" s="25" t="s">
        <v>91</v>
      </c>
      <c r="AY205" s="25" t="s">
        <v>169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25" t="s">
        <v>25</v>
      </c>
      <c r="BK205" s="213">
        <f>ROUND(I205*H205,2)</f>
        <v>0</v>
      </c>
      <c r="BL205" s="25" t="s">
        <v>354</v>
      </c>
      <c r="BM205" s="25" t="s">
        <v>1894</v>
      </c>
    </row>
    <row r="206" spans="2:51" s="12" customFormat="1" ht="13.5">
      <c r="B206" s="222"/>
      <c r="C206" s="223"/>
      <c r="D206" s="214" t="s">
        <v>276</v>
      </c>
      <c r="E206" s="224" t="s">
        <v>24</v>
      </c>
      <c r="F206" s="225" t="s">
        <v>1895</v>
      </c>
      <c r="G206" s="223"/>
      <c r="H206" s="226">
        <v>40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276</v>
      </c>
      <c r="AU206" s="232" t="s">
        <v>91</v>
      </c>
      <c r="AV206" s="12" t="s">
        <v>91</v>
      </c>
      <c r="AW206" s="12" t="s">
        <v>44</v>
      </c>
      <c r="AX206" s="12" t="s">
        <v>25</v>
      </c>
      <c r="AY206" s="232" t="s">
        <v>169</v>
      </c>
    </row>
    <row r="207" spans="2:65" s="1" customFormat="1" ht="16.5" customHeight="1">
      <c r="B207" s="42"/>
      <c r="C207" s="245" t="s">
        <v>529</v>
      </c>
      <c r="D207" s="245" t="s">
        <v>620</v>
      </c>
      <c r="E207" s="246" t="s">
        <v>944</v>
      </c>
      <c r="F207" s="247" t="s">
        <v>945</v>
      </c>
      <c r="G207" s="248" t="s">
        <v>509</v>
      </c>
      <c r="H207" s="249">
        <v>14</v>
      </c>
      <c r="I207" s="250"/>
      <c r="J207" s="251">
        <f>ROUND(I207*H207,2)</f>
        <v>0</v>
      </c>
      <c r="K207" s="247" t="s">
        <v>183</v>
      </c>
      <c r="L207" s="252"/>
      <c r="M207" s="253" t="s">
        <v>24</v>
      </c>
      <c r="N207" s="254" t="s">
        <v>52</v>
      </c>
      <c r="O207" s="43"/>
      <c r="P207" s="211">
        <f>O207*H207</f>
        <v>0</v>
      </c>
      <c r="Q207" s="211">
        <v>0.001</v>
      </c>
      <c r="R207" s="211">
        <f>Q207*H207</f>
        <v>0.014</v>
      </c>
      <c r="S207" s="211">
        <v>0</v>
      </c>
      <c r="T207" s="212">
        <f>S207*H207</f>
        <v>0</v>
      </c>
      <c r="AR207" s="25" t="s">
        <v>437</v>
      </c>
      <c r="AT207" s="25" t="s">
        <v>620</v>
      </c>
      <c r="AU207" s="25" t="s">
        <v>91</v>
      </c>
      <c r="AY207" s="25" t="s">
        <v>169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25" t="s">
        <v>25</v>
      </c>
      <c r="BK207" s="213">
        <f>ROUND(I207*H207,2)</f>
        <v>0</v>
      </c>
      <c r="BL207" s="25" t="s">
        <v>354</v>
      </c>
      <c r="BM207" s="25" t="s">
        <v>1896</v>
      </c>
    </row>
    <row r="208" spans="2:51" s="12" customFormat="1" ht="13.5">
      <c r="B208" s="222"/>
      <c r="C208" s="223"/>
      <c r="D208" s="214" t="s">
        <v>276</v>
      </c>
      <c r="E208" s="223"/>
      <c r="F208" s="225" t="s">
        <v>1897</v>
      </c>
      <c r="G208" s="223"/>
      <c r="H208" s="226">
        <v>14</v>
      </c>
      <c r="I208" s="227"/>
      <c r="J208" s="223"/>
      <c r="K208" s="223"/>
      <c r="L208" s="228"/>
      <c r="M208" s="229"/>
      <c r="N208" s="230"/>
      <c r="O208" s="230"/>
      <c r="P208" s="230"/>
      <c r="Q208" s="230"/>
      <c r="R208" s="230"/>
      <c r="S208" s="230"/>
      <c r="T208" s="231"/>
      <c r="AT208" s="232" t="s">
        <v>276</v>
      </c>
      <c r="AU208" s="232" t="s">
        <v>91</v>
      </c>
      <c r="AV208" s="12" t="s">
        <v>91</v>
      </c>
      <c r="AW208" s="12" t="s">
        <v>6</v>
      </c>
      <c r="AX208" s="12" t="s">
        <v>25</v>
      </c>
      <c r="AY208" s="232" t="s">
        <v>169</v>
      </c>
    </row>
    <row r="209" spans="2:65" s="1" customFormat="1" ht="25.5" customHeight="1">
      <c r="B209" s="42"/>
      <c r="C209" s="202" t="s">
        <v>534</v>
      </c>
      <c r="D209" s="202" t="s">
        <v>172</v>
      </c>
      <c r="E209" s="203" t="s">
        <v>1898</v>
      </c>
      <c r="F209" s="204" t="s">
        <v>1899</v>
      </c>
      <c r="G209" s="205" t="s">
        <v>196</v>
      </c>
      <c r="H209" s="206">
        <v>40</v>
      </c>
      <c r="I209" s="207"/>
      <c r="J209" s="208">
        <f>ROUND(I209*H209,2)</f>
        <v>0</v>
      </c>
      <c r="K209" s="204" t="s">
        <v>183</v>
      </c>
      <c r="L209" s="62"/>
      <c r="M209" s="209" t="s">
        <v>24</v>
      </c>
      <c r="N209" s="210" t="s">
        <v>52</v>
      </c>
      <c r="O209" s="43"/>
      <c r="P209" s="211">
        <f>O209*H209</f>
        <v>0</v>
      </c>
      <c r="Q209" s="211">
        <v>0.0004</v>
      </c>
      <c r="R209" s="211">
        <f>Q209*H209</f>
        <v>0.016</v>
      </c>
      <c r="S209" s="211">
        <v>0</v>
      </c>
      <c r="T209" s="212">
        <f>S209*H209</f>
        <v>0</v>
      </c>
      <c r="AR209" s="25" t="s">
        <v>354</v>
      </c>
      <c r="AT209" s="25" t="s">
        <v>172</v>
      </c>
      <c r="AU209" s="25" t="s">
        <v>91</v>
      </c>
      <c r="AY209" s="25" t="s">
        <v>169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25" t="s">
        <v>25</v>
      </c>
      <c r="BK209" s="213">
        <f>ROUND(I209*H209,2)</f>
        <v>0</v>
      </c>
      <c r="BL209" s="25" t="s">
        <v>354</v>
      </c>
      <c r="BM209" s="25" t="s">
        <v>1900</v>
      </c>
    </row>
    <row r="210" spans="2:51" s="12" customFormat="1" ht="13.5">
      <c r="B210" s="222"/>
      <c r="C210" s="223"/>
      <c r="D210" s="214" t="s">
        <v>276</v>
      </c>
      <c r="E210" s="224" t="s">
        <v>24</v>
      </c>
      <c r="F210" s="225" t="s">
        <v>1901</v>
      </c>
      <c r="G210" s="223"/>
      <c r="H210" s="226">
        <v>40</v>
      </c>
      <c r="I210" s="227"/>
      <c r="J210" s="223"/>
      <c r="K210" s="223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276</v>
      </c>
      <c r="AU210" s="232" t="s">
        <v>91</v>
      </c>
      <c r="AV210" s="12" t="s">
        <v>91</v>
      </c>
      <c r="AW210" s="12" t="s">
        <v>44</v>
      </c>
      <c r="AX210" s="12" t="s">
        <v>25</v>
      </c>
      <c r="AY210" s="232" t="s">
        <v>169</v>
      </c>
    </row>
    <row r="211" spans="2:65" s="1" customFormat="1" ht="16.5" customHeight="1">
      <c r="B211" s="42"/>
      <c r="C211" s="245" t="s">
        <v>542</v>
      </c>
      <c r="D211" s="245" t="s">
        <v>620</v>
      </c>
      <c r="E211" s="246" t="s">
        <v>953</v>
      </c>
      <c r="F211" s="247" t="s">
        <v>954</v>
      </c>
      <c r="G211" s="248" t="s">
        <v>196</v>
      </c>
      <c r="H211" s="249">
        <v>48</v>
      </c>
      <c r="I211" s="250"/>
      <c r="J211" s="251">
        <f>ROUND(I211*H211,2)</f>
        <v>0</v>
      </c>
      <c r="K211" s="247" t="s">
        <v>183</v>
      </c>
      <c r="L211" s="252"/>
      <c r="M211" s="253" t="s">
        <v>24</v>
      </c>
      <c r="N211" s="254" t="s">
        <v>52</v>
      </c>
      <c r="O211" s="43"/>
      <c r="P211" s="211">
        <f>O211*H211</f>
        <v>0</v>
      </c>
      <c r="Q211" s="211">
        <v>0.00388</v>
      </c>
      <c r="R211" s="211">
        <f>Q211*H211</f>
        <v>0.18624000000000002</v>
      </c>
      <c r="S211" s="211">
        <v>0</v>
      </c>
      <c r="T211" s="212">
        <f>S211*H211</f>
        <v>0</v>
      </c>
      <c r="AR211" s="25" t="s">
        <v>437</v>
      </c>
      <c r="AT211" s="25" t="s">
        <v>620</v>
      </c>
      <c r="AU211" s="25" t="s">
        <v>91</v>
      </c>
      <c r="AY211" s="25" t="s">
        <v>169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25" t="s">
        <v>25</v>
      </c>
      <c r="BK211" s="213">
        <f>ROUND(I211*H211,2)</f>
        <v>0</v>
      </c>
      <c r="BL211" s="25" t="s">
        <v>354</v>
      </c>
      <c r="BM211" s="25" t="s">
        <v>1902</v>
      </c>
    </row>
    <row r="212" spans="2:51" s="12" customFormat="1" ht="13.5">
      <c r="B212" s="222"/>
      <c r="C212" s="223"/>
      <c r="D212" s="214" t="s">
        <v>276</v>
      </c>
      <c r="E212" s="223"/>
      <c r="F212" s="225" t="s">
        <v>1903</v>
      </c>
      <c r="G212" s="223"/>
      <c r="H212" s="226">
        <v>48</v>
      </c>
      <c r="I212" s="227"/>
      <c r="J212" s="223"/>
      <c r="K212" s="223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276</v>
      </c>
      <c r="AU212" s="232" t="s">
        <v>91</v>
      </c>
      <c r="AV212" s="12" t="s">
        <v>91</v>
      </c>
      <c r="AW212" s="12" t="s">
        <v>6</v>
      </c>
      <c r="AX212" s="12" t="s">
        <v>25</v>
      </c>
      <c r="AY212" s="232" t="s">
        <v>169</v>
      </c>
    </row>
    <row r="213" spans="2:65" s="1" customFormat="1" ht="25.5" customHeight="1">
      <c r="B213" s="42"/>
      <c r="C213" s="202" t="s">
        <v>550</v>
      </c>
      <c r="D213" s="202" t="s">
        <v>172</v>
      </c>
      <c r="E213" s="203" t="s">
        <v>1904</v>
      </c>
      <c r="F213" s="204" t="s">
        <v>1905</v>
      </c>
      <c r="G213" s="205" t="s">
        <v>196</v>
      </c>
      <c r="H213" s="206">
        <v>24</v>
      </c>
      <c r="I213" s="207"/>
      <c r="J213" s="208">
        <f>ROUND(I213*H213,2)</f>
        <v>0</v>
      </c>
      <c r="K213" s="204" t="s">
        <v>183</v>
      </c>
      <c r="L213" s="62"/>
      <c r="M213" s="209" t="s">
        <v>24</v>
      </c>
      <c r="N213" s="210" t="s">
        <v>52</v>
      </c>
      <c r="O213" s="43"/>
      <c r="P213" s="211">
        <f>O213*H213</f>
        <v>0</v>
      </c>
      <c r="Q213" s="211">
        <v>0.0007</v>
      </c>
      <c r="R213" s="211">
        <f>Q213*H213</f>
        <v>0.0168</v>
      </c>
      <c r="S213" s="211">
        <v>0</v>
      </c>
      <c r="T213" s="212">
        <f>S213*H213</f>
        <v>0</v>
      </c>
      <c r="AR213" s="25" t="s">
        <v>354</v>
      </c>
      <c r="AT213" s="25" t="s">
        <v>172</v>
      </c>
      <c r="AU213" s="25" t="s">
        <v>91</v>
      </c>
      <c r="AY213" s="25" t="s">
        <v>169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25" t="s">
        <v>25</v>
      </c>
      <c r="BK213" s="213">
        <f>ROUND(I213*H213,2)</f>
        <v>0</v>
      </c>
      <c r="BL213" s="25" t="s">
        <v>354</v>
      </c>
      <c r="BM213" s="25" t="s">
        <v>1906</v>
      </c>
    </row>
    <row r="214" spans="2:51" s="12" customFormat="1" ht="13.5">
      <c r="B214" s="222"/>
      <c r="C214" s="223"/>
      <c r="D214" s="214" t="s">
        <v>276</v>
      </c>
      <c r="E214" s="224" t="s">
        <v>24</v>
      </c>
      <c r="F214" s="225" t="s">
        <v>1782</v>
      </c>
      <c r="G214" s="223"/>
      <c r="H214" s="226">
        <v>24</v>
      </c>
      <c r="I214" s="227"/>
      <c r="J214" s="223"/>
      <c r="K214" s="223"/>
      <c r="L214" s="228"/>
      <c r="M214" s="229"/>
      <c r="N214" s="230"/>
      <c r="O214" s="230"/>
      <c r="P214" s="230"/>
      <c r="Q214" s="230"/>
      <c r="R214" s="230"/>
      <c r="S214" s="230"/>
      <c r="T214" s="231"/>
      <c r="AT214" s="232" t="s">
        <v>276</v>
      </c>
      <c r="AU214" s="232" t="s">
        <v>91</v>
      </c>
      <c r="AV214" s="12" t="s">
        <v>91</v>
      </c>
      <c r="AW214" s="12" t="s">
        <v>44</v>
      </c>
      <c r="AX214" s="12" t="s">
        <v>25</v>
      </c>
      <c r="AY214" s="232" t="s">
        <v>169</v>
      </c>
    </row>
    <row r="215" spans="2:65" s="1" customFormat="1" ht="25.5" customHeight="1">
      <c r="B215" s="42"/>
      <c r="C215" s="202" t="s">
        <v>555</v>
      </c>
      <c r="D215" s="202" t="s">
        <v>172</v>
      </c>
      <c r="E215" s="203" t="s">
        <v>1907</v>
      </c>
      <c r="F215" s="204" t="s">
        <v>1908</v>
      </c>
      <c r="G215" s="205" t="s">
        <v>196</v>
      </c>
      <c r="H215" s="206">
        <v>32</v>
      </c>
      <c r="I215" s="207"/>
      <c r="J215" s="208">
        <f>ROUND(I215*H215,2)</f>
        <v>0</v>
      </c>
      <c r="K215" s="204" t="s">
        <v>183</v>
      </c>
      <c r="L215" s="62"/>
      <c r="M215" s="209" t="s">
        <v>24</v>
      </c>
      <c r="N215" s="210" t="s">
        <v>52</v>
      </c>
      <c r="O215" s="43"/>
      <c r="P215" s="211">
        <f>O215*H215</f>
        <v>0</v>
      </c>
      <c r="Q215" s="211">
        <v>0.00068</v>
      </c>
      <c r="R215" s="211">
        <f>Q215*H215</f>
        <v>0.02176</v>
      </c>
      <c r="S215" s="211">
        <v>0</v>
      </c>
      <c r="T215" s="212">
        <f>S215*H215</f>
        <v>0</v>
      </c>
      <c r="AR215" s="25" t="s">
        <v>354</v>
      </c>
      <c r="AT215" s="25" t="s">
        <v>172</v>
      </c>
      <c r="AU215" s="25" t="s">
        <v>91</v>
      </c>
      <c r="AY215" s="25" t="s">
        <v>169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25" t="s">
        <v>25</v>
      </c>
      <c r="BK215" s="213">
        <f>ROUND(I215*H215,2)</f>
        <v>0</v>
      </c>
      <c r="BL215" s="25" t="s">
        <v>354</v>
      </c>
      <c r="BM215" s="25" t="s">
        <v>1909</v>
      </c>
    </row>
    <row r="216" spans="2:51" s="12" customFormat="1" ht="13.5">
      <c r="B216" s="222"/>
      <c r="C216" s="223"/>
      <c r="D216" s="214" t="s">
        <v>276</v>
      </c>
      <c r="E216" s="224" t="s">
        <v>24</v>
      </c>
      <c r="F216" s="225" t="s">
        <v>1910</v>
      </c>
      <c r="G216" s="223"/>
      <c r="H216" s="226">
        <v>32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276</v>
      </c>
      <c r="AU216" s="232" t="s">
        <v>91</v>
      </c>
      <c r="AV216" s="12" t="s">
        <v>91</v>
      </c>
      <c r="AW216" s="12" t="s">
        <v>44</v>
      </c>
      <c r="AX216" s="12" t="s">
        <v>25</v>
      </c>
      <c r="AY216" s="232" t="s">
        <v>169</v>
      </c>
    </row>
    <row r="217" spans="2:65" s="1" customFormat="1" ht="16.5" customHeight="1">
      <c r="B217" s="42"/>
      <c r="C217" s="202" t="s">
        <v>820</v>
      </c>
      <c r="D217" s="202" t="s">
        <v>172</v>
      </c>
      <c r="E217" s="203" t="s">
        <v>1911</v>
      </c>
      <c r="F217" s="204" t="s">
        <v>1912</v>
      </c>
      <c r="G217" s="205" t="s">
        <v>219</v>
      </c>
      <c r="H217" s="206">
        <v>16</v>
      </c>
      <c r="I217" s="207"/>
      <c r="J217" s="208">
        <f>ROUND(I217*H217,2)</f>
        <v>0</v>
      </c>
      <c r="K217" s="204" t="s">
        <v>183</v>
      </c>
      <c r="L217" s="62"/>
      <c r="M217" s="209" t="s">
        <v>24</v>
      </c>
      <c r="N217" s="210" t="s">
        <v>52</v>
      </c>
      <c r="O217" s="43"/>
      <c r="P217" s="211">
        <f>O217*H217</f>
        <v>0</v>
      </c>
      <c r="Q217" s="211">
        <v>0.0001</v>
      </c>
      <c r="R217" s="211">
        <f>Q217*H217</f>
        <v>0.0016</v>
      </c>
      <c r="S217" s="211">
        <v>0</v>
      </c>
      <c r="T217" s="212">
        <f>S217*H217</f>
        <v>0</v>
      </c>
      <c r="AR217" s="25" t="s">
        <v>354</v>
      </c>
      <c r="AT217" s="25" t="s">
        <v>172</v>
      </c>
      <c r="AU217" s="25" t="s">
        <v>91</v>
      </c>
      <c r="AY217" s="25" t="s">
        <v>169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25" t="s">
        <v>25</v>
      </c>
      <c r="BK217" s="213">
        <f>ROUND(I217*H217,2)</f>
        <v>0</v>
      </c>
      <c r="BL217" s="25" t="s">
        <v>354</v>
      </c>
      <c r="BM217" s="25" t="s">
        <v>1913</v>
      </c>
    </row>
    <row r="218" spans="2:65" s="1" customFormat="1" ht="38.25" customHeight="1">
      <c r="B218" s="42"/>
      <c r="C218" s="202" t="s">
        <v>825</v>
      </c>
      <c r="D218" s="202" t="s">
        <v>172</v>
      </c>
      <c r="E218" s="203" t="s">
        <v>958</v>
      </c>
      <c r="F218" s="204" t="s">
        <v>959</v>
      </c>
      <c r="G218" s="205" t="s">
        <v>357</v>
      </c>
      <c r="H218" s="206">
        <v>0.256</v>
      </c>
      <c r="I218" s="207"/>
      <c r="J218" s="208">
        <f>ROUND(I218*H218,2)</f>
        <v>0</v>
      </c>
      <c r="K218" s="204" t="s">
        <v>183</v>
      </c>
      <c r="L218" s="62"/>
      <c r="M218" s="209" t="s">
        <v>24</v>
      </c>
      <c r="N218" s="210" t="s">
        <v>52</v>
      </c>
      <c r="O218" s="43"/>
      <c r="P218" s="211">
        <f>O218*H218</f>
        <v>0</v>
      </c>
      <c r="Q218" s="211">
        <v>0</v>
      </c>
      <c r="R218" s="211">
        <f>Q218*H218</f>
        <v>0</v>
      </c>
      <c r="S218" s="211">
        <v>0</v>
      </c>
      <c r="T218" s="212">
        <f>S218*H218</f>
        <v>0</v>
      </c>
      <c r="AR218" s="25" t="s">
        <v>354</v>
      </c>
      <c r="AT218" s="25" t="s">
        <v>172</v>
      </c>
      <c r="AU218" s="25" t="s">
        <v>91</v>
      </c>
      <c r="AY218" s="25" t="s">
        <v>169</v>
      </c>
      <c r="BE218" s="213">
        <f>IF(N218="základní",J218,0)</f>
        <v>0</v>
      </c>
      <c r="BF218" s="213">
        <f>IF(N218="snížená",J218,0)</f>
        <v>0</v>
      </c>
      <c r="BG218" s="213">
        <f>IF(N218="zákl. přenesená",J218,0)</f>
        <v>0</v>
      </c>
      <c r="BH218" s="213">
        <f>IF(N218="sníž. přenesená",J218,0)</f>
        <v>0</v>
      </c>
      <c r="BI218" s="213">
        <f>IF(N218="nulová",J218,0)</f>
        <v>0</v>
      </c>
      <c r="BJ218" s="25" t="s">
        <v>25</v>
      </c>
      <c r="BK218" s="213">
        <f>ROUND(I218*H218,2)</f>
        <v>0</v>
      </c>
      <c r="BL218" s="25" t="s">
        <v>354</v>
      </c>
      <c r="BM218" s="25" t="s">
        <v>1914</v>
      </c>
    </row>
    <row r="219" spans="2:65" s="1" customFormat="1" ht="38.25" customHeight="1">
      <c r="B219" s="42"/>
      <c r="C219" s="202" t="s">
        <v>830</v>
      </c>
      <c r="D219" s="202" t="s">
        <v>172</v>
      </c>
      <c r="E219" s="203" t="s">
        <v>962</v>
      </c>
      <c r="F219" s="204" t="s">
        <v>963</v>
      </c>
      <c r="G219" s="205" t="s">
        <v>357</v>
      </c>
      <c r="H219" s="206">
        <v>0.256</v>
      </c>
      <c r="I219" s="207"/>
      <c r="J219" s="208">
        <f>ROUND(I219*H219,2)</f>
        <v>0</v>
      </c>
      <c r="K219" s="204" t="s">
        <v>183</v>
      </c>
      <c r="L219" s="62"/>
      <c r="M219" s="209" t="s">
        <v>24</v>
      </c>
      <c r="N219" s="210" t="s">
        <v>52</v>
      </c>
      <c r="O219" s="43"/>
      <c r="P219" s="211">
        <f>O219*H219</f>
        <v>0</v>
      </c>
      <c r="Q219" s="211">
        <v>0</v>
      </c>
      <c r="R219" s="211">
        <f>Q219*H219</f>
        <v>0</v>
      </c>
      <c r="S219" s="211">
        <v>0</v>
      </c>
      <c r="T219" s="212">
        <f>S219*H219</f>
        <v>0</v>
      </c>
      <c r="AR219" s="25" t="s">
        <v>354</v>
      </c>
      <c r="AT219" s="25" t="s">
        <v>172</v>
      </c>
      <c r="AU219" s="25" t="s">
        <v>91</v>
      </c>
      <c r="AY219" s="25" t="s">
        <v>169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25" t="s">
        <v>25</v>
      </c>
      <c r="BK219" s="213">
        <f>ROUND(I219*H219,2)</f>
        <v>0</v>
      </c>
      <c r="BL219" s="25" t="s">
        <v>354</v>
      </c>
      <c r="BM219" s="25" t="s">
        <v>1915</v>
      </c>
    </row>
    <row r="220" spans="2:65" s="1" customFormat="1" ht="38.25" customHeight="1">
      <c r="B220" s="42"/>
      <c r="C220" s="202" t="s">
        <v>834</v>
      </c>
      <c r="D220" s="202" t="s">
        <v>172</v>
      </c>
      <c r="E220" s="203" t="s">
        <v>966</v>
      </c>
      <c r="F220" s="204" t="s">
        <v>967</v>
      </c>
      <c r="G220" s="205" t="s">
        <v>357</v>
      </c>
      <c r="H220" s="206">
        <v>0.256</v>
      </c>
      <c r="I220" s="207"/>
      <c r="J220" s="208">
        <f>ROUND(I220*H220,2)</f>
        <v>0</v>
      </c>
      <c r="K220" s="204" t="s">
        <v>183</v>
      </c>
      <c r="L220" s="62"/>
      <c r="M220" s="209" t="s">
        <v>24</v>
      </c>
      <c r="N220" s="210" t="s">
        <v>52</v>
      </c>
      <c r="O220" s="43"/>
      <c r="P220" s="211">
        <f>O220*H220</f>
        <v>0</v>
      </c>
      <c r="Q220" s="211">
        <v>0</v>
      </c>
      <c r="R220" s="211">
        <f>Q220*H220</f>
        <v>0</v>
      </c>
      <c r="S220" s="211">
        <v>0</v>
      </c>
      <c r="T220" s="212">
        <f>S220*H220</f>
        <v>0</v>
      </c>
      <c r="AR220" s="25" t="s">
        <v>354</v>
      </c>
      <c r="AT220" s="25" t="s">
        <v>172</v>
      </c>
      <c r="AU220" s="25" t="s">
        <v>91</v>
      </c>
      <c r="AY220" s="25" t="s">
        <v>169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25" t="s">
        <v>25</v>
      </c>
      <c r="BK220" s="213">
        <f>ROUND(I220*H220,2)</f>
        <v>0</v>
      </c>
      <c r="BL220" s="25" t="s">
        <v>354</v>
      </c>
      <c r="BM220" s="25" t="s">
        <v>1916</v>
      </c>
    </row>
    <row r="221" spans="2:63" s="11" customFormat="1" ht="29.85" customHeight="1">
      <c r="B221" s="186"/>
      <c r="C221" s="187"/>
      <c r="D221" s="188" t="s">
        <v>80</v>
      </c>
      <c r="E221" s="200" t="s">
        <v>404</v>
      </c>
      <c r="F221" s="200" t="s">
        <v>405</v>
      </c>
      <c r="G221" s="187"/>
      <c r="H221" s="187"/>
      <c r="I221" s="190"/>
      <c r="J221" s="201">
        <f>BK221</f>
        <v>0</v>
      </c>
      <c r="K221" s="187"/>
      <c r="L221" s="192"/>
      <c r="M221" s="193"/>
      <c r="N221" s="194"/>
      <c r="O221" s="194"/>
      <c r="P221" s="195">
        <f>SUM(P222:P226)</f>
        <v>0</v>
      </c>
      <c r="Q221" s="194"/>
      <c r="R221" s="195">
        <f>SUM(R222:R226)</f>
        <v>0.017257500000000002</v>
      </c>
      <c r="S221" s="194"/>
      <c r="T221" s="196">
        <f>SUM(T222:T226)</f>
        <v>0</v>
      </c>
      <c r="AR221" s="197" t="s">
        <v>91</v>
      </c>
      <c r="AT221" s="198" t="s">
        <v>80</v>
      </c>
      <c r="AU221" s="198" t="s">
        <v>25</v>
      </c>
      <c r="AY221" s="197" t="s">
        <v>169</v>
      </c>
      <c r="BK221" s="199">
        <f>SUM(BK222:BK226)</f>
        <v>0</v>
      </c>
    </row>
    <row r="222" spans="2:65" s="1" customFormat="1" ht="16.5" customHeight="1">
      <c r="B222" s="42"/>
      <c r="C222" s="202" t="s">
        <v>839</v>
      </c>
      <c r="D222" s="202" t="s">
        <v>172</v>
      </c>
      <c r="E222" s="203" t="s">
        <v>1006</v>
      </c>
      <c r="F222" s="204" t="s">
        <v>1007</v>
      </c>
      <c r="G222" s="205" t="s">
        <v>219</v>
      </c>
      <c r="H222" s="206">
        <v>9.75</v>
      </c>
      <c r="I222" s="207"/>
      <c r="J222" s="208">
        <f>ROUND(I222*H222,2)</f>
        <v>0</v>
      </c>
      <c r="K222" s="204" t="s">
        <v>183</v>
      </c>
      <c r="L222" s="62"/>
      <c r="M222" s="209" t="s">
        <v>24</v>
      </c>
      <c r="N222" s="210" t="s">
        <v>52</v>
      </c>
      <c r="O222" s="43"/>
      <c r="P222" s="211">
        <f>O222*H222</f>
        <v>0</v>
      </c>
      <c r="Q222" s="211">
        <v>0.00177</v>
      </c>
      <c r="R222" s="211">
        <f>Q222*H222</f>
        <v>0.017257500000000002</v>
      </c>
      <c r="S222" s="211">
        <v>0</v>
      </c>
      <c r="T222" s="212">
        <f>S222*H222</f>
        <v>0</v>
      </c>
      <c r="AR222" s="25" t="s">
        <v>354</v>
      </c>
      <c r="AT222" s="25" t="s">
        <v>172</v>
      </c>
      <c r="AU222" s="25" t="s">
        <v>91</v>
      </c>
      <c r="AY222" s="25" t="s">
        <v>169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25" t="s">
        <v>25</v>
      </c>
      <c r="BK222" s="213">
        <f>ROUND(I222*H222,2)</f>
        <v>0</v>
      </c>
      <c r="BL222" s="25" t="s">
        <v>354</v>
      </c>
      <c r="BM222" s="25" t="s">
        <v>1917</v>
      </c>
    </row>
    <row r="223" spans="2:51" s="12" customFormat="1" ht="13.5">
      <c r="B223" s="222"/>
      <c r="C223" s="223"/>
      <c r="D223" s="214" t="s">
        <v>276</v>
      </c>
      <c r="E223" s="224" t="s">
        <v>24</v>
      </c>
      <c r="F223" s="225" t="s">
        <v>1918</v>
      </c>
      <c r="G223" s="223"/>
      <c r="H223" s="226">
        <v>9.75</v>
      </c>
      <c r="I223" s="227"/>
      <c r="J223" s="223"/>
      <c r="K223" s="223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276</v>
      </c>
      <c r="AU223" s="232" t="s">
        <v>91</v>
      </c>
      <c r="AV223" s="12" t="s">
        <v>91</v>
      </c>
      <c r="AW223" s="12" t="s">
        <v>44</v>
      </c>
      <c r="AX223" s="12" t="s">
        <v>25</v>
      </c>
      <c r="AY223" s="232" t="s">
        <v>169</v>
      </c>
    </row>
    <row r="224" spans="2:65" s="1" customFormat="1" ht="38.25" customHeight="1">
      <c r="B224" s="42"/>
      <c r="C224" s="202" t="s">
        <v>843</v>
      </c>
      <c r="D224" s="202" t="s">
        <v>172</v>
      </c>
      <c r="E224" s="203" t="s">
        <v>1643</v>
      </c>
      <c r="F224" s="204" t="s">
        <v>1644</v>
      </c>
      <c r="G224" s="205" t="s">
        <v>357</v>
      </c>
      <c r="H224" s="206">
        <v>0.017</v>
      </c>
      <c r="I224" s="207"/>
      <c r="J224" s="208">
        <f>ROUND(I224*H224,2)</f>
        <v>0</v>
      </c>
      <c r="K224" s="204" t="s">
        <v>183</v>
      </c>
      <c r="L224" s="62"/>
      <c r="M224" s="209" t="s">
        <v>24</v>
      </c>
      <c r="N224" s="210" t="s">
        <v>52</v>
      </c>
      <c r="O224" s="43"/>
      <c r="P224" s="211">
        <f>O224*H224</f>
        <v>0</v>
      </c>
      <c r="Q224" s="211">
        <v>0</v>
      </c>
      <c r="R224" s="211">
        <f>Q224*H224</f>
        <v>0</v>
      </c>
      <c r="S224" s="211">
        <v>0</v>
      </c>
      <c r="T224" s="212">
        <f>S224*H224</f>
        <v>0</v>
      </c>
      <c r="AR224" s="25" t="s">
        <v>354</v>
      </c>
      <c r="AT224" s="25" t="s">
        <v>172</v>
      </c>
      <c r="AU224" s="25" t="s">
        <v>91</v>
      </c>
      <c r="AY224" s="25" t="s">
        <v>169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25" t="s">
        <v>25</v>
      </c>
      <c r="BK224" s="213">
        <f>ROUND(I224*H224,2)</f>
        <v>0</v>
      </c>
      <c r="BL224" s="25" t="s">
        <v>354</v>
      </c>
      <c r="BM224" s="25" t="s">
        <v>1919</v>
      </c>
    </row>
    <row r="225" spans="2:65" s="1" customFormat="1" ht="38.25" customHeight="1">
      <c r="B225" s="42"/>
      <c r="C225" s="202" t="s">
        <v>847</v>
      </c>
      <c r="D225" s="202" t="s">
        <v>172</v>
      </c>
      <c r="E225" s="203" t="s">
        <v>1646</v>
      </c>
      <c r="F225" s="204" t="s">
        <v>1647</v>
      </c>
      <c r="G225" s="205" t="s">
        <v>357</v>
      </c>
      <c r="H225" s="206">
        <v>0.017</v>
      </c>
      <c r="I225" s="207"/>
      <c r="J225" s="208">
        <f>ROUND(I225*H225,2)</f>
        <v>0</v>
      </c>
      <c r="K225" s="204" t="s">
        <v>183</v>
      </c>
      <c r="L225" s="62"/>
      <c r="M225" s="209" t="s">
        <v>24</v>
      </c>
      <c r="N225" s="210" t="s">
        <v>52</v>
      </c>
      <c r="O225" s="43"/>
      <c r="P225" s="211">
        <f>O225*H225</f>
        <v>0</v>
      </c>
      <c r="Q225" s="211">
        <v>0</v>
      </c>
      <c r="R225" s="211">
        <f>Q225*H225</f>
        <v>0</v>
      </c>
      <c r="S225" s="211">
        <v>0</v>
      </c>
      <c r="T225" s="212">
        <f>S225*H225</f>
        <v>0</v>
      </c>
      <c r="AR225" s="25" t="s">
        <v>354</v>
      </c>
      <c r="AT225" s="25" t="s">
        <v>172</v>
      </c>
      <c r="AU225" s="25" t="s">
        <v>91</v>
      </c>
      <c r="AY225" s="25" t="s">
        <v>169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25" t="s">
        <v>25</v>
      </c>
      <c r="BK225" s="213">
        <f>ROUND(I225*H225,2)</f>
        <v>0</v>
      </c>
      <c r="BL225" s="25" t="s">
        <v>354</v>
      </c>
      <c r="BM225" s="25" t="s">
        <v>1920</v>
      </c>
    </row>
    <row r="226" spans="2:65" s="1" customFormat="1" ht="38.25" customHeight="1">
      <c r="B226" s="42"/>
      <c r="C226" s="202" t="s">
        <v>851</v>
      </c>
      <c r="D226" s="202" t="s">
        <v>172</v>
      </c>
      <c r="E226" s="203" t="s">
        <v>1649</v>
      </c>
      <c r="F226" s="204" t="s">
        <v>1650</v>
      </c>
      <c r="G226" s="205" t="s">
        <v>357</v>
      </c>
      <c r="H226" s="206">
        <v>0.017</v>
      </c>
      <c r="I226" s="207"/>
      <c r="J226" s="208">
        <f>ROUND(I226*H226,2)</f>
        <v>0</v>
      </c>
      <c r="K226" s="204" t="s">
        <v>183</v>
      </c>
      <c r="L226" s="62"/>
      <c r="M226" s="209" t="s">
        <v>24</v>
      </c>
      <c r="N226" s="210" t="s">
        <v>52</v>
      </c>
      <c r="O226" s="43"/>
      <c r="P226" s="211">
        <f>O226*H226</f>
        <v>0</v>
      </c>
      <c r="Q226" s="211">
        <v>0</v>
      </c>
      <c r="R226" s="211">
        <f>Q226*H226</f>
        <v>0</v>
      </c>
      <c r="S226" s="211">
        <v>0</v>
      </c>
      <c r="T226" s="212">
        <f>S226*H226</f>
        <v>0</v>
      </c>
      <c r="AR226" s="25" t="s">
        <v>354</v>
      </c>
      <c r="AT226" s="25" t="s">
        <v>172</v>
      </c>
      <c r="AU226" s="25" t="s">
        <v>91</v>
      </c>
      <c r="AY226" s="25" t="s">
        <v>169</v>
      </c>
      <c r="BE226" s="213">
        <f>IF(N226="základní",J226,0)</f>
        <v>0</v>
      </c>
      <c r="BF226" s="213">
        <f>IF(N226="snížená",J226,0)</f>
        <v>0</v>
      </c>
      <c r="BG226" s="213">
        <f>IF(N226="zákl. přenesená",J226,0)</f>
        <v>0</v>
      </c>
      <c r="BH226" s="213">
        <f>IF(N226="sníž. přenesená",J226,0)</f>
        <v>0</v>
      </c>
      <c r="BI226" s="213">
        <f>IF(N226="nulová",J226,0)</f>
        <v>0</v>
      </c>
      <c r="BJ226" s="25" t="s">
        <v>25</v>
      </c>
      <c r="BK226" s="213">
        <f>ROUND(I226*H226,2)</f>
        <v>0</v>
      </c>
      <c r="BL226" s="25" t="s">
        <v>354</v>
      </c>
      <c r="BM226" s="25" t="s">
        <v>1921</v>
      </c>
    </row>
    <row r="227" spans="2:63" s="11" customFormat="1" ht="37.35" customHeight="1">
      <c r="B227" s="186"/>
      <c r="C227" s="187"/>
      <c r="D227" s="188" t="s">
        <v>80</v>
      </c>
      <c r="E227" s="189" t="s">
        <v>540</v>
      </c>
      <c r="F227" s="189" t="s">
        <v>541</v>
      </c>
      <c r="G227" s="187"/>
      <c r="H227" s="187"/>
      <c r="I227" s="190"/>
      <c r="J227" s="191">
        <f>BK227</f>
        <v>0</v>
      </c>
      <c r="K227" s="187"/>
      <c r="L227" s="192"/>
      <c r="M227" s="193"/>
      <c r="N227" s="194"/>
      <c r="O227" s="194"/>
      <c r="P227" s="195">
        <f>SUM(P228:P235)</f>
        <v>0</v>
      </c>
      <c r="Q227" s="194"/>
      <c r="R227" s="195">
        <f>SUM(R228:R235)</f>
        <v>0</v>
      </c>
      <c r="S227" s="194"/>
      <c r="T227" s="196">
        <f>SUM(T228:T235)</f>
        <v>0</v>
      </c>
      <c r="AR227" s="197" t="s">
        <v>193</v>
      </c>
      <c r="AT227" s="198" t="s">
        <v>80</v>
      </c>
      <c r="AU227" s="198" t="s">
        <v>81</v>
      </c>
      <c r="AY227" s="197" t="s">
        <v>169</v>
      </c>
      <c r="BK227" s="199">
        <f>SUM(BK228:BK235)</f>
        <v>0</v>
      </c>
    </row>
    <row r="228" spans="2:65" s="1" customFormat="1" ht="25.5" customHeight="1">
      <c r="B228" s="42"/>
      <c r="C228" s="202" t="s">
        <v>855</v>
      </c>
      <c r="D228" s="202" t="s">
        <v>172</v>
      </c>
      <c r="E228" s="203" t="s">
        <v>1922</v>
      </c>
      <c r="F228" s="204" t="s">
        <v>1923</v>
      </c>
      <c r="G228" s="205" t="s">
        <v>545</v>
      </c>
      <c r="H228" s="206">
        <v>16</v>
      </c>
      <c r="I228" s="207"/>
      <c r="J228" s="208">
        <f>ROUND(I228*H228,2)</f>
        <v>0</v>
      </c>
      <c r="K228" s="204" t="s">
        <v>183</v>
      </c>
      <c r="L228" s="62"/>
      <c r="M228" s="209" t="s">
        <v>24</v>
      </c>
      <c r="N228" s="210" t="s">
        <v>52</v>
      </c>
      <c r="O228" s="43"/>
      <c r="P228" s="211">
        <f>O228*H228</f>
        <v>0</v>
      </c>
      <c r="Q228" s="211">
        <v>0</v>
      </c>
      <c r="R228" s="211">
        <f>Q228*H228</f>
        <v>0</v>
      </c>
      <c r="S228" s="211">
        <v>0</v>
      </c>
      <c r="T228" s="212">
        <f>S228*H228</f>
        <v>0</v>
      </c>
      <c r="AR228" s="25" t="s">
        <v>546</v>
      </c>
      <c r="AT228" s="25" t="s">
        <v>172</v>
      </c>
      <c r="AU228" s="25" t="s">
        <v>25</v>
      </c>
      <c r="AY228" s="25" t="s">
        <v>169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25" t="s">
        <v>25</v>
      </c>
      <c r="BK228" s="213">
        <f>ROUND(I228*H228,2)</f>
        <v>0</v>
      </c>
      <c r="BL228" s="25" t="s">
        <v>546</v>
      </c>
      <c r="BM228" s="25" t="s">
        <v>1924</v>
      </c>
    </row>
    <row r="229" spans="2:47" s="1" customFormat="1" ht="40.5">
      <c r="B229" s="42"/>
      <c r="C229" s="64"/>
      <c r="D229" s="214" t="s">
        <v>179</v>
      </c>
      <c r="E229" s="64"/>
      <c r="F229" s="215" t="s">
        <v>559</v>
      </c>
      <c r="G229" s="64"/>
      <c r="H229" s="64"/>
      <c r="I229" s="173"/>
      <c r="J229" s="64"/>
      <c r="K229" s="64"/>
      <c r="L229" s="62"/>
      <c r="M229" s="216"/>
      <c r="N229" s="43"/>
      <c r="O229" s="43"/>
      <c r="P229" s="43"/>
      <c r="Q229" s="43"/>
      <c r="R229" s="43"/>
      <c r="S229" s="43"/>
      <c r="T229" s="79"/>
      <c r="AT229" s="25" t="s">
        <v>179</v>
      </c>
      <c r="AU229" s="25" t="s">
        <v>25</v>
      </c>
    </row>
    <row r="230" spans="2:65" s="1" customFormat="1" ht="16.5" customHeight="1">
      <c r="B230" s="42"/>
      <c r="C230" s="202" t="s">
        <v>865</v>
      </c>
      <c r="D230" s="202" t="s">
        <v>172</v>
      </c>
      <c r="E230" s="203" t="s">
        <v>1925</v>
      </c>
      <c r="F230" s="204" t="s">
        <v>1926</v>
      </c>
      <c r="G230" s="205" t="s">
        <v>545</v>
      </c>
      <c r="H230" s="206">
        <v>16</v>
      </c>
      <c r="I230" s="207"/>
      <c r="J230" s="208">
        <f>ROUND(I230*H230,2)</f>
        <v>0</v>
      </c>
      <c r="K230" s="204" t="s">
        <v>183</v>
      </c>
      <c r="L230" s="62"/>
      <c r="M230" s="209" t="s">
        <v>24</v>
      </c>
      <c r="N230" s="210" t="s">
        <v>52</v>
      </c>
      <c r="O230" s="43"/>
      <c r="P230" s="211">
        <f>O230*H230</f>
        <v>0</v>
      </c>
      <c r="Q230" s="211">
        <v>0</v>
      </c>
      <c r="R230" s="211">
        <f>Q230*H230</f>
        <v>0</v>
      </c>
      <c r="S230" s="211">
        <v>0</v>
      </c>
      <c r="T230" s="212">
        <f>S230*H230</f>
        <v>0</v>
      </c>
      <c r="AR230" s="25" t="s">
        <v>546</v>
      </c>
      <c r="AT230" s="25" t="s">
        <v>172</v>
      </c>
      <c r="AU230" s="25" t="s">
        <v>25</v>
      </c>
      <c r="AY230" s="25" t="s">
        <v>169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25" t="s">
        <v>25</v>
      </c>
      <c r="BK230" s="213">
        <f>ROUND(I230*H230,2)</f>
        <v>0</v>
      </c>
      <c r="BL230" s="25" t="s">
        <v>546</v>
      </c>
      <c r="BM230" s="25" t="s">
        <v>1927</v>
      </c>
    </row>
    <row r="231" spans="2:47" s="1" customFormat="1" ht="40.5">
      <c r="B231" s="42"/>
      <c r="C231" s="64"/>
      <c r="D231" s="214" t="s">
        <v>179</v>
      </c>
      <c r="E231" s="64"/>
      <c r="F231" s="215" t="s">
        <v>559</v>
      </c>
      <c r="G231" s="64"/>
      <c r="H231" s="64"/>
      <c r="I231" s="173"/>
      <c r="J231" s="64"/>
      <c r="K231" s="64"/>
      <c r="L231" s="62"/>
      <c r="M231" s="216"/>
      <c r="N231" s="43"/>
      <c r="O231" s="43"/>
      <c r="P231" s="43"/>
      <c r="Q231" s="43"/>
      <c r="R231" s="43"/>
      <c r="S231" s="43"/>
      <c r="T231" s="79"/>
      <c r="AT231" s="25" t="s">
        <v>179</v>
      </c>
      <c r="AU231" s="25" t="s">
        <v>25</v>
      </c>
    </row>
    <row r="232" spans="2:65" s="1" customFormat="1" ht="16.5" customHeight="1">
      <c r="B232" s="42"/>
      <c r="C232" s="202" t="s">
        <v>869</v>
      </c>
      <c r="D232" s="202" t="s">
        <v>172</v>
      </c>
      <c r="E232" s="203" t="s">
        <v>1579</v>
      </c>
      <c r="F232" s="204" t="s">
        <v>1580</v>
      </c>
      <c r="G232" s="205" t="s">
        <v>545</v>
      </c>
      <c r="H232" s="206">
        <v>8</v>
      </c>
      <c r="I232" s="207"/>
      <c r="J232" s="208">
        <f>ROUND(I232*H232,2)</f>
        <v>0</v>
      </c>
      <c r="K232" s="204" t="s">
        <v>183</v>
      </c>
      <c r="L232" s="62"/>
      <c r="M232" s="209" t="s">
        <v>24</v>
      </c>
      <c r="N232" s="210" t="s">
        <v>52</v>
      </c>
      <c r="O232" s="43"/>
      <c r="P232" s="211">
        <f>O232*H232</f>
        <v>0</v>
      </c>
      <c r="Q232" s="211">
        <v>0</v>
      </c>
      <c r="R232" s="211">
        <f>Q232*H232</f>
        <v>0</v>
      </c>
      <c r="S232" s="211">
        <v>0</v>
      </c>
      <c r="T232" s="212">
        <f>S232*H232</f>
        <v>0</v>
      </c>
      <c r="AR232" s="25" t="s">
        <v>546</v>
      </c>
      <c r="AT232" s="25" t="s">
        <v>172</v>
      </c>
      <c r="AU232" s="25" t="s">
        <v>25</v>
      </c>
      <c r="AY232" s="25" t="s">
        <v>169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25" t="s">
        <v>25</v>
      </c>
      <c r="BK232" s="213">
        <f>ROUND(I232*H232,2)</f>
        <v>0</v>
      </c>
      <c r="BL232" s="25" t="s">
        <v>546</v>
      </c>
      <c r="BM232" s="25" t="s">
        <v>1928</v>
      </c>
    </row>
    <row r="233" spans="2:47" s="1" customFormat="1" ht="40.5">
      <c r="B233" s="42"/>
      <c r="C233" s="64"/>
      <c r="D233" s="214" t="s">
        <v>179</v>
      </c>
      <c r="E233" s="64"/>
      <c r="F233" s="215" t="s">
        <v>559</v>
      </c>
      <c r="G233" s="64"/>
      <c r="H233" s="64"/>
      <c r="I233" s="173"/>
      <c r="J233" s="64"/>
      <c r="K233" s="64"/>
      <c r="L233" s="62"/>
      <c r="M233" s="216"/>
      <c r="N233" s="43"/>
      <c r="O233" s="43"/>
      <c r="P233" s="43"/>
      <c r="Q233" s="43"/>
      <c r="R233" s="43"/>
      <c r="S233" s="43"/>
      <c r="T233" s="79"/>
      <c r="AT233" s="25" t="s">
        <v>179</v>
      </c>
      <c r="AU233" s="25" t="s">
        <v>25</v>
      </c>
    </row>
    <row r="234" spans="2:65" s="1" customFormat="1" ht="25.5" customHeight="1">
      <c r="B234" s="42"/>
      <c r="C234" s="202" t="s">
        <v>873</v>
      </c>
      <c r="D234" s="202" t="s">
        <v>172</v>
      </c>
      <c r="E234" s="203" t="s">
        <v>1713</v>
      </c>
      <c r="F234" s="204" t="s">
        <v>1714</v>
      </c>
      <c r="G234" s="205" t="s">
        <v>545</v>
      </c>
      <c r="H234" s="206">
        <v>8</v>
      </c>
      <c r="I234" s="207"/>
      <c r="J234" s="208">
        <f>ROUND(I234*H234,2)</f>
        <v>0</v>
      </c>
      <c r="K234" s="204" t="s">
        <v>183</v>
      </c>
      <c r="L234" s="62"/>
      <c r="M234" s="209" t="s">
        <v>24</v>
      </c>
      <c r="N234" s="210" t="s">
        <v>52</v>
      </c>
      <c r="O234" s="43"/>
      <c r="P234" s="211">
        <f>O234*H234</f>
        <v>0</v>
      </c>
      <c r="Q234" s="211">
        <v>0</v>
      </c>
      <c r="R234" s="211">
        <f>Q234*H234</f>
        <v>0</v>
      </c>
      <c r="S234" s="211">
        <v>0</v>
      </c>
      <c r="T234" s="212">
        <f>S234*H234</f>
        <v>0</v>
      </c>
      <c r="AR234" s="25" t="s">
        <v>546</v>
      </c>
      <c r="AT234" s="25" t="s">
        <v>172</v>
      </c>
      <c r="AU234" s="25" t="s">
        <v>25</v>
      </c>
      <c r="AY234" s="25" t="s">
        <v>169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25" t="s">
        <v>25</v>
      </c>
      <c r="BK234" s="213">
        <f>ROUND(I234*H234,2)</f>
        <v>0</v>
      </c>
      <c r="BL234" s="25" t="s">
        <v>546</v>
      </c>
      <c r="BM234" s="25" t="s">
        <v>1929</v>
      </c>
    </row>
    <row r="235" spans="2:47" s="1" customFormat="1" ht="40.5">
      <c r="B235" s="42"/>
      <c r="C235" s="64"/>
      <c r="D235" s="214" t="s">
        <v>179</v>
      </c>
      <c r="E235" s="64"/>
      <c r="F235" s="215" t="s">
        <v>559</v>
      </c>
      <c r="G235" s="64"/>
      <c r="H235" s="64"/>
      <c r="I235" s="173"/>
      <c r="J235" s="64"/>
      <c r="K235" s="64"/>
      <c r="L235" s="62"/>
      <c r="M235" s="217"/>
      <c r="N235" s="218"/>
      <c r="O235" s="218"/>
      <c r="P235" s="218"/>
      <c r="Q235" s="218"/>
      <c r="R235" s="218"/>
      <c r="S235" s="218"/>
      <c r="T235" s="219"/>
      <c r="AT235" s="25" t="s">
        <v>179</v>
      </c>
      <c r="AU235" s="25" t="s">
        <v>25</v>
      </c>
    </row>
    <row r="236" spans="2:12" s="1" customFormat="1" ht="6.95" customHeight="1">
      <c r="B236" s="57"/>
      <c r="C236" s="58"/>
      <c r="D236" s="58"/>
      <c r="E236" s="58"/>
      <c r="F236" s="58"/>
      <c r="G236" s="58"/>
      <c r="H236" s="58"/>
      <c r="I236" s="149"/>
      <c r="J236" s="58"/>
      <c r="K236" s="58"/>
      <c r="L236" s="62"/>
    </row>
  </sheetData>
  <sheetProtection algorithmName="SHA-512" hashValue="BdhgmQYEUbdzi7GNdsKKbri+xGkradac8y9cB6sWBaU0YSUmJE2/Tna4HSr4HNwBzDb3Z3suYVRICtHwW+hx7g==" saltValue="D8WoB1SE5qBz6ufVbRVtBSRP99FgxkQTjBgJooBFrBmwBkdONGRPIc8nRbrfQeh2+XpH5A/24/cc415SYyyPlg==" spinCount="100000" sheet="1" objects="1" scenarios="1" formatColumns="0" formatRows="0" autoFilter="0"/>
  <autoFilter ref="C93:K235"/>
  <mergeCells count="13">
    <mergeCell ref="E86:H86"/>
    <mergeCell ref="G1:H1"/>
    <mergeCell ref="L2:V2"/>
    <mergeCell ref="E49:H49"/>
    <mergeCell ref="E51:H51"/>
    <mergeCell ref="J55:J56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135</v>
      </c>
      <c r="G1" s="414" t="s">
        <v>136</v>
      </c>
      <c r="H1" s="414"/>
      <c r="I1" s="125"/>
      <c r="J1" s="124" t="s">
        <v>137</v>
      </c>
      <c r="K1" s="123" t="s">
        <v>138</v>
      </c>
      <c r="L1" s="124" t="s">
        <v>139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AT2" s="25" t="s">
        <v>114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91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6" t="str">
        <f>'Rekapitulace stavby'!K6</f>
        <v>Demolice a sanace části budovy T</v>
      </c>
      <c r="F7" s="407"/>
      <c r="G7" s="407"/>
      <c r="H7" s="407"/>
      <c r="I7" s="127"/>
      <c r="J7" s="30"/>
      <c r="K7" s="32"/>
    </row>
    <row r="8" spans="2:11" ht="13.5">
      <c r="B8" s="29"/>
      <c r="C8" s="30"/>
      <c r="D8" s="38" t="s">
        <v>141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6" t="s">
        <v>1930</v>
      </c>
      <c r="F9" s="409"/>
      <c r="G9" s="409"/>
      <c r="H9" s="409"/>
      <c r="I9" s="128"/>
      <c r="J9" s="43"/>
      <c r="K9" s="46"/>
    </row>
    <row r="10" spans="2:11" s="1" customFormat="1" ht="13.5">
      <c r="B10" s="42"/>
      <c r="C10" s="43"/>
      <c r="D10" s="38" t="s">
        <v>254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8" t="s">
        <v>1931</v>
      </c>
      <c r="F11" s="409"/>
      <c r="G11" s="409"/>
      <c r="H11" s="409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21</v>
      </c>
      <c r="E13" s="43"/>
      <c r="F13" s="36" t="s">
        <v>90</v>
      </c>
      <c r="G13" s="43"/>
      <c r="H13" s="43"/>
      <c r="I13" s="129" t="s">
        <v>23</v>
      </c>
      <c r="J13" s="36" t="s">
        <v>24</v>
      </c>
      <c r="K13" s="46"/>
    </row>
    <row r="14" spans="2:11" s="1" customFormat="1" ht="14.45" customHeight="1">
      <c r="B14" s="42"/>
      <c r="C14" s="43"/>
      <c r="D14" s="38" t="s">
        <v>26</v>
      </c>
      <c r="E14" s="43"/>
      <c r="F14" s="36" t="s">
        <v>27</v>
      </c>
      <c r="G14" s="43"/>
      <c r="H14" s="43"/>
      <c r="I14" s="129" t="s">
        <v>28</v>
      </c>
      <c r="J14" s="130" t="str">
        <f>'Rekapitulace stavby'!AN8</f>
        <v>6. 11. 2018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32</v>
      </c>
      <c r="E16" s="43"/>
      <c r="F16" s="43"/>
      <c r="G16" s="43"/>
      <c r="H16" s="43"/>
      <c r="I16" s="129" t="s">
        <v>33</v>
      </c>
      <c r="J16" s="36" t="s">
        <v>34</v>
      </c>
      <c r="K16" s="46"/>
    </row>
    <row r="17" spans="2:11" s="1" customFormat="1" ht="18" customHeight="1">
      <c r="B17" s="42"/>
      <c r="C17" s="43"/>
      <c r="D17" s="43"/>
      <c r="E17" s="36" t="s">
        <v>35</v>
      </c>
      <c r="F17" s="43"/>
      <c r="G17" s="43"/>
      <c r="H17" s="43"/>
      <c r="I17" s="129" t="s">
        <v>36</v>
      </c>
      <c r="J17" s="36" t="s">
        <v>37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38</v>
      </c>
      <c r="E19" s="43"/>
      <c r="F19" s="43"/>
      <c r="G19" s="43"/>
      <c r="H19" s="43"/>
      <c r="I19" s="129" t="s">
        <v>33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36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40</v>
      </c>
      <c r="E22" s="43"/>
      <c r="F22" s="43"/>
      <c r="G22" s="43"/>
      <c r="H22" s="43"/>
      <c r="I22" s="129" t="s">
        <v>33</v>
      </c>
      <c r="J22" s="36" t="s">
        <v>41</v>
      </c>
      <c r="K22" s="46"/>
    </row>
    <row r="23" spans="2:11" s="1" customFormat="1" ht="18" customHeight="1">
      <c r="B23" s="42"/>
      <c r="C23" s="43"/>
      <c r="D23" s="43"/>
      <c r="E23" s="36" t="s">
        <v>42</v>
      </c>
      <c r="F23" s="43"/>
      <c r="G23" s="43"/>
      <c r="H23" s="43"/>
      <c r="I23" s="129" t="s">
        <v>36</v>
      </c>
      <c r="J23" s="36" t="s">
        <v>43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45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0" t="s">
        <v>24</v>
      </c>
      <c r="F26" s="370"/>
      <c r="G26" s="370"/>
      <c r="H26" s="370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47</v>
      </c>
      <c r="E29" s="43"/>
      <c r="F29" s="43"/>
      <c r="G29" s="43"/>
      <c r="H29" s="43"/>
      <c r="I29" s="128"/>
      <c r="J29" s="138">
        <f>ROUND(J88,2)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49</v>
      </c>
      <c r="G31" s="43"/>
      <c r="H31" s="43"/>
      <c r="I31" s="139" t="s">
        <v>48</v>
      </c>
      <c r="J31" s="47" t="s">
        <v>50</v>
      </c>
      <c r="K31" s="46"/>
    </row>
    <row r="32" spans="2:11" s="1" customFormat="1" ht="14.45" customHeight="1">
      <c r="B32" s="42"/>
      <c r="C32" s="43"/>
      <c r="D32" s="50" t="s">
        <v>51</v>
      </c>
      <c r="E32" s="50" t="s">
        <v>52</v>
      </c>
      <c r="F32" s="140">
        <f>ROUND(SUM(BE88:BE139),2)</f>
        <v>0</v>
      </c>
      <c r="G32" s="43"/>
      <c r="H32" s="43"/>
      <c r="I32" s="141">
        <v>0.21</v>
      </c>
      <c r="J32" s="140">
        <f>ROUND(ROUND((SUM(BE88:BE139)),2)*I32,2)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53</v>
      </c>
      <c r="F33" s="140">
        <f>ROUND(SUM(BF88:BF139),2)</f>
        <v>0</v>
      </c>
      <c r="G33" s="43"/>
      <c r="H33" s="43"/>
      <c r="I33" s="141">
        <v>0.15</v>
      </c>
      <c r="J33" s="140">
        <f>ROUND(ROUND((SUM(BF88:BF139)),2)*I33,2)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54</v>
      </c>
      <c r="F34" s="140">
        <f>ROUND(SUM(BG88:BG139),2)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55</v>
      </c>
      <c r="F35" s="140">
        <f>ROUND(SUM(BH88:BH139),2)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56</v>
      </c>
      <c r="F36" s="140">
        <f>ROUND(SUM(BI88:BI139),2)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57</v>
      </c>
      <c r="E38" s="80"/>
      <c r="F38" s="80"/>
      <c r="G38" s="144" t="s">
        <v>58</v>
      </c>
      <c r="H38" s="145" t="s">
        <v>59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143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6" t="str">
        <f>E7</f>
        <v>Demolice a sanace části budovy T</v>
      </c>
      <c r="F47" s="407"/>
      <c r="G47" s="407"/>
      <c r="H47" s="407"/>
      <c r="I47" s="128"/>
      <c r="J47" s="43"/>
      <c r="K47" s="46"/>
    </row>
    <row r="48" spans="2:11" ht="13.5">
      <c r="B48" s="29"/>
      <c r="C48" s="38" t="s">
        <v>141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6" t="s">
        <v>1930</v>
      </c>
      <c r="F49" s="409"/>
      <c r="G49" s="409"/>
      <c r="H49" s="409"/>
      <c r="I49" s="128"/>
      <c r="J49" s="43"/>
      <c r="K49" s="46"/>
    </row>
    <row r="50" spans="2:11" s="1" customFormat="1" ht="14.45" customHeight="1">
      <c r="B50" s="42"/>
      <c r="C50" s="38" t="s">
        <v>254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8" t="str">
        <f>E11</f>
        <v>001 - Demolice</v>
      </c>
      <c r="F51" s="409"/>
      <c r="G51" s="409"/>
      <c r="H51" s="409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26</v>
      </c>
      <c r="D53" s="43"/>
      <c r="E53" s="43"/>
      <c r="F53" s="36" t="str">
        <f>F14</f>
        <v>Ústí nad Labem</v>
      </c>
      <c r="G53" s="43"/>
      <c r="H53" s="43"/>
      <c r="I53" s="129" t="s">
        <v>28</v>
      </c>
      <c r="J53" s="130" t="str">
        <f>IF(J14="","",J14)</f>
        <v>6. 11. 2018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32</v>
      </c>
      <c r="D55" s="43"/>
      <c r="E55" s="43"/>
      <c r="F55" s="36" t="str">
        <f>E17</f>
        <v>Univerzita Jana Evangelisty Purkyně v Ústí n Labem</v>
      </c>
      <c r="G55" s="43"/>
      <c r="H55" s="43"/>
      <c r="I55" s="129" t="s">
        <v>40</v>
      </c>
      <c r="J55" s="370" t="str">
        <f>E23</f>
        <v>Correct BC, s.r.o.</v>
      </c>
      <c r="K55" s="46"/>
    </row>
    <row r="56" spans="2:11" s="1" customFormat="1" ht="14.45" customHeight="1">
      <c r="B56" s="42"/>
      <c r="C56" s="38" t="s">
        <v>38</v>
      </c>
      <c r="D56" s="43"/>
      <c r="E56" s="43"/>
      <c r="F56" s="36" t="str">
        <f>IF(E20="","",E20)</f>
        <v/>
      </c>
      <c r="G56" s="43"/>
      <c r="H56" s="43"/>
      <c r="I56" s="128"/>
      <c r="J56" s="410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144</v>
      </c>
      <c r="D58" s="142"/>
      <c r="E58" s="142"/>
      <c r="F58" s="142"/>
      <c r="G58" s="142"/>
      <c r="H58" s="142"/>
      <c r="I58" s="155"/>
      <c r="J58" s="156" t="s">
        <v>145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146</v>
      </c>
      <c r="D60" s="43"/>
      <c r="E60" s="43"/>
      <c r="F60" s="43"/>
      <c r="G60" s="43"/>
      <c r="H60" s="43"/>
      <c r="I60" s="128"/>
      <c r="J60" s="138">
        <f>J88</f>
        <v>0</v>
      </c>
      <c r="K60" s="46"/>
      <c r="AU60" s="25" t="s">
        <v>147</v>
      </c>
    </row>
    <row r="61" spans="2:11" s="8" customFormat="1" ht="24.95" customHeight="1">
      <c r="B61" s="159"/>
      <c r="C61" s="160"/>
      <c r="D61" s="161" t="s">
        <v>256</v>
      </c>
      <c r="E61" s="162"/>
      <c r="F61" s="162"/>
      <c r="G61" s="162"/>
      <c r="H61" s="162"/>
      <c r="I61" s="163"/>
      <c r="J61" s="164">
        <f>J89</f>
        <v>0</v>
      </c>
      <c r="K61" s="165"/>
    </row>
    <row r="62" spans="2:11" s="9" customFormat="1" ht="19.9" customHeight="1">
      <c r="B62" s="166"/>
      <c r="C62" s="167"/>
      <c r="D62" s="168" t="s">
        <v>258</v>
      </c>
      <c r="E62" s="169"/>
      <c r="F62" s="169"/>
      <c r="G62" s="169"/>
      <c r="H62" s="169"/>
      <c r="I62" s="170"/>
      <c r="J62" s="171">
        <f>J90</f>
        <v>0</v>
      </c>
      <c r="K62" s="172"/>
    </row>
    <row r="63" spans="2:11" s="9" customFormat="1" ht="19.9" customHeight="1">
      <c r="B63" s="166"/>
      <c r="C63" s="167"/>
      <c r="D63" s="168" t="s">
        <v>259</v>
      </c>
      <c r="E63" s="169"/>
      <c r="F63" s="169"/>
      <c r="G63" s="169"/>
      <c r="H63" s="169"/>
      <c r="I63" s="170"/>
      <c r="J63" s="171">
        <f>J102</f>
        <v>0</v>
      </c>
      <c r="K63" s="172"/>
    </row>
    <row r="64" spans="2:11" s="8" customFormat="1" ht="24.95" customHeight="1">
      <c r="B64" s="159"/>
      <c r="C64" s="160"/>
      <c r="D64" s="161" t="s">
        <v>269</v>
      </c>
      <c r="E64" s="162"/>
      <c r="F64" s="162"/>
      <c r="G64" s="162"/>
      <c r="H64" s="162"/>
      <c r="I64" s="163"/>
      <c r="J64" s="164">
        <f>J126</f>
        <v>0</v>
      </c>
      <c r="K64" s="165"/>
    </row>
    <row r="65" spans="2:11" s="8" customFormat="1" ht="24.95" customHeight="1">
      <c r="B65" s="159"/>
      <c r="C65" s="160"/>
      <c r="D65" s="161" t="s">
        <v>148</v>
      </c>
      <c r="E65" s="162"/>
      <c r="F65" s="162"/>
      <c r="G65" s="162"/>
      <c r="H65" s="162"/>
      <c r="I65" s="163"/>
      <c r="J65" s="164">
        <f>J135</f>
        <v>0</v>
      </c>
      <c r="K65" s="165"/>
    </row>
    <row r="66" spans="2:11" s="9" customFormat="1" ht="19.9" customHeight="1">
      <c r="B66" s="166"/>
      <c r="C66" s="167"/>
      <c r="D66" s="168" t="s">
        <v>152</v>
      </c>
      <c r="E66" s="169"/>
      <c r="F66" s="169"/>
      <c r="G66" s="169"/>
      <c r="H66" s="169"/>
      <c r="I66" s="170"/>
      <c r="J66" s="171">
        <f>J136</f>
        <v>0</v>
      </c>
      <c r="K66" s="172"/>
    </row>
    <row r="67" spans="2:11" s="1" customFormat="1" ht="21.75" customHeight="1">
      <c r="B67" s="42"/>
      <c r="C67" s="43"/>
      <c r="D67" s="43"/>
      <c r="E67" s="43"/>
      <c r="F67" s="43"/>
      <c r="G67" s="43"/>
      <c r="H67" s="43"/>
      <c r="I67" s="128"/>
      <c r="J67" s="43"/>
      <c r="K67" s="46"/>
    </row>
    <row r="68" spans="2:11" s="1" customFormat="1" ht="6.95" customHeight="1">
      <c r="B68" s="57"/>
      <c r="C68" s="58"/>
      <c r="D68" s="58"/>
      <c r="E68" s="58"/>
      <c r="F68" s="58"/>
      <c r="G68" s="58"/>
      <c r="H68" s="58"/>
      <c r="I68" s="149"/>
      <c r="J68" s="58"/>
      <c r="K68" s="59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52"/>
      <c r="J72" s="61"/>
      <c r="K72" s="61"/>
      <c r="L72" s="62"/>
    </row>
    <row r="73" spans="2:12" s="1" customFormat="1" ht="36.95" customHeight="1">
      <c r="B73" s="42"/>
      <c r="C73" s="63" t="s">
        <v>153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4.45" customHeight="1">
      <c r="B75" s="42"/>
      <c r="C75" s="66" t="s">
        <v>18</v>
      </c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6.5" customHeight="1">
      <c r="B76" s="42"/>
      <c r="C76" s="64"/>
      <c r="D76" s="64"/>
      <c r="E76" s="411" t="str">
        <f>E7</f>
        <v>Demolice a sanace části budovy T</v>
      </c>
      <c r="F76" s="412"/>
      <c r="G76" s="412"/>
      <c r="H76" s="412"/>
      <c r="I76" s="173"/>
      <c r="J76" s="64"/>
      <c r="K76" s="64"/>
      <c r="L76" s="62"/>
    </row>
    <row r="77" spans="2:12" ht="13.5">
      <c r="B77" s="29"/>
      <c r="C77" s="66" t="s">
        <v>141</v>
      </c>
      <c r="D77" s="220"/>
      <c r="E77" s="220"/>
      <c r="F77" s="220"/>
      <c r="G77" s="220"/>
      <c r="H77" s="220"/>
      <c r="J77" s="220"/>
      <c r="K77" s="220"/>
      <c r="L77" s="221"/>
    </row>
    <row r="78" spans="2:12" s="1" customFormat="1" ht="16.5" customHeight="1">
      <c r="B78" s="42"/>
      <c r="C78" s="64"/>
      <c r="D78" s="64"/>
      <c r="E78" s="411" t="s">
        <v>1930</v>
      </c>
      <c r="F78" s="413"/>
      <c r="G78" s="413"/>
      <c r="H78" s="413"/>
      <c r="I78" s="173"/>
      <c r="J78" s="64"/>
      <c r="K78" s="64"/>
      <c r="L78" s="62"/>
    </row>
    <row r="79" spans="2:12" s="1" customFormat="1" ht="14.45" customHeight="1">
      <c r="B79" s="42"/>
      <c r="C79" s="66" t="s">
        <v>254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7.25" customHeight="1">
      <c r="B80" s="42"/>
      <c r="C80" s="64"/>
      <c r="D80" s="64"/>
      <c r="E80" s="381" t="str">
        <f>E11</f>
        <v>001 - Demolice</v>
      </c>
      <c r="F80" s="413"/>
      <c r="G80" s="413"/>
      <c r="H80" s="413"/>
      <c r="I80" s="173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26</v>
      </c>
      <c r="D82" s="64"/>
      <c r="E82" s="64"/>
      <c r="F82" s="174" t="str">
        <f>F14</f>
        <v>Ústí nad Labem</v>
      </c>
      <c r="G82" s="64"/>
      <c r="H82" s="64"/>
      <c r="I82" s="175" t="s">
        <v>28</v>
      </c>
      <c r="J82" s="74" t="str">
        <f>IF(J14="","",J14)</f>
        <v>6. 11. 2018</v>
      </c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5">
      <c r="B84" s="42"/>
      <c r="C84" s="66" t="s">
        <v>32</v>
      </c>
      <c r="D84" s="64"/>
      <c r="E84" s="64"/>
      <c r="F84" s="174" t="str">
        <f>E17</f>
        <v>Univerzita Jana Evangelisty Purkyně v Ústí n Labem</v>
      </c>
      <c r="G84" s="64"/>
      <c r="H84" s="64"/>
      <c r="I84" s="175" t="s">
        <v>40</v>
      </c>
      <c r="J84" s="174" t="str">
        <f>E23</f>
        <v>Correct BC, s.r.o.</v>
      </c>
      <c r="K84" s="64"/>
      <c r="L84" s="62"/>
    </row>
    <row r="85" spans="2:12" s="1" customFormat="1" ht="14.45" customHeight="1">
      <c r="B85" s="42"/>
      <c r="C85" s="66" t="s">
        <v>38</v>
      </c>
      <c r="D85" s="64"/>
      <c r="E85" s="64"/>
      <c r="F85" s="174" t="str">
        <f>IF(E20="","",E20)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154</v>
      </c>
      <c r="D87" s="178" t="s">
        <v>66</v>
      </c>
      <c r="E87" s="178" t="s">
        <v>62</v>
      </c>
      <c r="F87" s="178" t="s">
        <v>155</v>
      </c>
      <c r="G87" s="178" t="s">
        <v>156</v>
      </c>
      <c r="H87" s="178" t="s">
        <v>157</v>
      </c>
      <c r="I87" s="179" t="s">
        <v>158</v>
      </c>
      <c r="J87" s="178" t="s">
        <v>145</v>
      </c>
      <c r="K87" s="180" t="s">
        <v>159</v>
      </c>
      <c r="L87" s="181"/>
      <c r="M87" s="82" t="s">
        <v>160</v>
      </c>
      <c r="N87" s="83" t="s">
        <v>51</v>
      </c>
      <c r="O87" s="83" t="s">
        <v>161</v>
      </c>
      <c r="P87" s="83" t="s">
        <v>162</v>
      </c>
      <c r="Q87" s="83" t="s">
        <v>163</v>
      </c>
      <c r="R87" s="83" t="s">
        <v>164</v>
      </c>
      <c r="S87" s="83" t="s">
        <v>165</v>
      </c>
      <c r="T87" s="84" t="s">
        <v>166</v>
      </c>
    </row>
    <row r="88" spans="2:63" s="1" customFormat="1" ht="29.25" customHeight="1">
      <c r="B88" s="42"/>
      <c r="C88" s="88" t="s">
        <v>146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P89+P126+P135</f>
        <v>0</v>
      </c>
      <c r="Q88" s="86"/>
      <c r="R88" s="183">
        <f>R89+R126+R135</f>
        <v>0.046603700000000005</v>
      </c>
      <c r="S88" s="86"/>
      <c r="T88" s="184">
        <f>T89+T126+T135</f>
        <v>375.45689999999996</v>
      </c>
      <c r="AT88" s="25" t="s">
        <v>80</v>
      </c>
      <c r="AU88" s="25" t="s">
        <v>147</v>
      </c>
      <c r="BK88" s="185">
        <f>BK89+BK126+BK135</f>
        <v>0</v>
      </c>
    </row>
    <row r="89" spans="2:63" s="11" customFormat="1" ht="37.35" customHeight="1">
      <c r="B89" s="186"/>
      <c r="C89" s="187"/>
      <c r="D89" s="188" t="s">
        <v>80</v>
      </c>
      <c r="E89" s="189" t="s">
        <v>270</v>
      </c>
      <c r="F89" s="189" t="s">
        <v>271</v>
      </c>
      <c r="G89" s="187"/>
      <c r="H89" s="187"/>
      <c r="I89" s="190"/>
      <c r="J89" s="191">
        <f>BK89</f>
        <v>0</v>
      </c>
      <c r="K89" s="187"/>
      <c r="L89" s="192"/>
      <c r="M89" s="193"/>
      <c r="N89" s="194"/>
      <c r="O89" s="194"/>
      <c r="P89" s="195">
        <f>P90+P102</f>
        <v>0</v>
      </c>
      <c r="Q89" s="194"/>
      <c r="R89" s="195">
        <f>R90+R102</f>
        <v>0.046603700000000005</v>
      </c>
      <c r="S89" s="194"/>
      <c r="T89" s="196">
        <f>T90+T102</f>
        <v>375.45689999999996</v>
      </c>
      <c r="AR89" s="197" t="s">
        <v>25</v>
      </c>
      <c r="AT89" s="198" t="s">
        <v>80</v>
      </c>
      <c r="AU89" s="198" t="s">
        <v>81</v>
      </c>
      <c r="AY89" s="197" t="s">
        <v>169</v>
      </c>
      <c r="BK89" s="199">
        <f>BK90+BK102</f>
        <v>0</v>
      </c>
    </row>
    <row r="90" spans="2:63" s="11" customFormat="1" ht="19.9" customHeight="1">
      <c r="B90" s="186"/>
      <c r="C90" s="187"/>
      <c r="D90" s="188" t="s">
        <v>80</v>
      </c>
      <c r="E90" s="200" t="s">
        <v>216</v>
      </c>
      <c r="F90" s="200" t="s">
        <v>288</v>
      </c>
      <c r="G90" s="187"/>
      <c r="H90" s="187"/>
      <c r="I90" s="190"/>
      <c r="J90" s="201">
        <f>BK90</f>
        <v>0</v>
      </c>
      <c r="K90" s="187"/>
      <c r="L90" s="192"/>
      <c r="M90" s="193"/>
      <c r="N90" s="194"/>
      <c r="O90" s="194"/>
      <c r="P90" s="195">
        <f>SUM(P91:P101)</f>
        <v>0</v>
      </c>
      <c r="Q90" s="194"/>
      <c r="R90" s="195">
        <f>SUM(R91:R101)</f>
        <v>0.046603700000000005</v>
      </c>
      <c r="S90" s="194"/>
      <c r="T90" s="196">
        <f>SUM(T91:T101)</f>
        <v>375.45689999999996</v>
      </c>
      <c r="AR90" s="197" t="s">
        <v>25</v>
      </c>
      <c r="AT90" s="198" t="s">
        <v>80</v>
      </c>
      <c r="AU90" s="198" t="s">
        <v>25</v>
      </c>
      <c r="AY90" s="197" t="s">
        <v>169</v>
      </c>
      <c r="BK90" s="199">
        <f>SUM(BK91:BK101)</f>
        <v>0</v>
      </c>
    </row>
    <row r="91" spans="2:65" s="1" customFormat="1" ht="25.5" customHeight="1">
      <c r="B91" s="42"/>
      <c r="C91" s="202" t="s">
        <v>25</v>
      </c>
      <c r="D91" s="202" t="s">
        <v>172</v>
      </c>
      <c r="E91" s="203" t="s">
        <v>817</v>
      </c>
      <c r="F91" s="204" t="s">
        <v>818</v>
      </c>
      <c r="G91" s="205" t="s">
        <v>196</v>
      </c>
      <c r="H91" s="206">
        <v>211.835</v>
      </c>
      <c r="I91" s="207"/>
      <c r="J91" s="208">
        <f>ROUND(I91*H91,2)</f>
        <v>0</v>
      </c>
      <c r="K91" s="204" t="s">
        <v>183</v>
      </c>
      <c r="L91" s="62"/>
      <c r="M91" s="209" t="s">
        <v>24</v>
      </c>
      <c r="N91" s="210" t="s">
        <v>52</v>
      </c>
      <c r="O91" s="43"/>
      <c r="P91" s="211">
        <f>O91*H91</f>
        <v>0</v>
      </c>
      <c r="Q91" s="211">
        <v>0.00021</v>
      </c>
      <c r="R91" s="211">
        <f>Q91*H91</f>
        <v>0.04448535000000001</v>
      </c>
      <c r="S91" s="211">
        <v>0</v>
      </c>
      <c r="T91" s="212">
        <f>S91*H91</f>
        <v>0</v>
      </c>
      <c r="AR91" s="25" t="s">
        <v>193</v>
      </c>
      <c r="AT91" s="25" t="s">
        <v>172</v>
      </c>
      <c r="AU91" s="25" t="s">
        <v>91</v>
      </c>
      <c r="AY91" s="25" t="s">
        <v>169</v>
      </c>
      <c r="BE91" s="213">
        <f>IF(N91="základní",J91,0)</f>
        <v>0</v>
      </c>
      <c r="BF91" s="213">
        <f>IF(N91="snížená",J91,0)</f>
        <v>0</v>
      </c>
      <c r="BG91" s="213">
        <f>IF(N91="zákl. přenesená",J91,0)</f>
        <v>0</v>
      </c>
      <c r="BH91" s="213">
        <f>IF(N91="sníž. přenesená",J91,0)</f>
        <v>0</v>
      </c>
      <c r="BI91" s="213">
        <f>IF(N91="nulová",J91,0)</f>
        <v>0</v>
      </c>
      <c r="BJ91" s="25" t="s">
        <v>25</v>
      </c>
      <c r="BK91" s="213">
        <f>ROUND(I91*H91,2)</f>
        <v>0</v>
      </c>
      <c r="BL91" s="25" t="s">
        <v>193</v>
      </c>
      <c r="BM91" s="25" t="s">
        <v>1932</v>
      </c>
    </row>
    <row r="92" spans="2:51" s="12" customFormat="1" ht="13.5">
      <c r="B92" s="222"/>
      <c r="C92" s="223"/>
      <c r="D92" s="214" t="s">
        <v>276</v>
      </c>
      <c r="E92" s="224" t="s">
        <v>24</v>
      </c>
      <c r="F92" s="225" t="s">
        <v>1933</v>
      </c>
      <c r="G92" s="223"/>
      <c r="H92" s="226">
        <v>211.835</v>
      </c>
      <c r="I92" s="227"/>
      <c r="J92" s="223"/>
      <c r="K92" s="223"/>
      <c r="L92" s="228"/>
      <c r="M92" s="229"/>
      <c r="N92" s="230"/>
      <c r="O92" s="230"/>
      <c r="P92" s="230"/>
      <c r="Q92" s="230"/>
      <c r="R92" s="230"/>
      <c r="S92" s="230"/>
      <c r="T92" s="231"/>
      <c r="AT92" s="232" t="s">
        <v>276</v>
      </c>
      <c r="AU92" s="232" t="s">
        <v>91</v>
      </c>
      <c r="AV92" s="12" t="s">
        <v>91</v>
      </c>
      <c r="AW92" s="12" t="s">
        <v>44</v>
      </c>
      <c r="AX92" s="12" t="s">
        <v>25</v>
      </c>
      <c r="AY92" s="232" t="s">
        <v>169</v>
      </c>
    </row>
    <row r="93" spans="2:65" s="1" customFormat="1" ht="25.5" customHeight="1">
      <c r="B93" s="42"/>
      <c r="C93" s="202" t="s">
        <v>91</v>
      </c>
      <c r="D93" s="202" t="s">
        <v>172</v>
      </c>
      <c r="E93" s="203" t="s">
        <v>1934</v>
      </c>
      <c r="F93" s="204" t="s">
        <v>1935</v>
      </c>
      <c r="G93" s="205" t="s">
        <v>196</v>
      </c>
      <c r="H93" s="206">
        <v>211.835</v>
      </c>
      <c r="I93" s="207"/>
      <c r="J93" s="208">
        <f>ROUND(I93*H93,2)</f>
        <v>0</v>
      </c>
      <c r="K93" s="204" t="s">
        <v>183</v>
      </c>
      <c r="L93" s="62"/>
      <c r="M93" s="209" t="s">
        <v>24</v>
      </c>
      <c r="N93" s="210" t="s">
        <v>52</v>
      </c>
      <c r="O93" s="43"/>
      <c r="P93" s="211">
        <f>O93*H93</f>
        <v>0</v>
      </c>
      <c r="Q93" s="211">
        <v>1E-05</v>
      </c>
      <c r="R93" s="211">
        <f>Q93*H93</f>
        <v>0.00211835</v>
      </c>
      <c r="S93" s="211">
        <v>0</v>
      </c>
      <c r="T93" s="212">
        <f>S93*H93</f>
        <v>0</v>
      </c>
      <c r="AR93" s="25" t="s">
        <v>193</v>
      </c>
      <c r="AT93" s="25" t="s">
        <v>172</v>
      </c>
      <c r="AU93" s="25" t="s">
        <v>91</v>
      </c>
      <c r="AY93" s="25" t="s">
        <v>169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25" t="s">
        <v>25</v>
      </c>
      <c r="BK93" s="213">
        <f>ROUND(I93*H93,2)</f>
        <v>0</v>
      </c>
      <c r="BL93" s="25" t="s">
        <v>193</v>
      </c>
      <c r="BM93" s="25" t="s">
        <v>1936</v>
      </c>
    </row>
    <row r="94" spans="2:51" s="12" customFormat="1" ht="13.5">
      <c r="B94" s="222"/>
      <c r="C94" s="223"/>
      <c r="D94" s="214" t="s">
        <v>276</v>
      </c>
      <c r="E94" s="224" t="s">
        <v>24</v>
      </c>
      <c r="F94" s="225" t="s">
        <v>1937</v>
      </c>
      <c r="G94" s="223"/>
      <c r="H94" s="226">
        <v>211.835</v>
      </c>
      <c r="I94" s="227"/>
      <c r="J94" s="223"/>
      <c r="K94" s="223"/>
      <c r="L94" s="228"/>
      <c r="M94" s="229"/>
      <c r="N94" s="230"/>
      <c r="O94" s="230"/>
      <c r="P94" s="230"/>
      <c r="Q94" s="230"/>
      <c r="R94" s="230"/>
      <c r="S94" s="230"/>
      <c r="T94" s="231"/>
      <c r="AT94" s="232" t="s">
        <v>276</v>
      </c>
      <c r="AU94" s="232" t="s">
        <v>91</v>
      </c>
      <c r="AV94" s="12" t="s">
        <v>91</v>
      </c>
      <c r="AW94" s="12" t="s">
        <v>44</v>
      </c>
      <c r="AX94" s="12" t="s">
        <v>25</v>
      </c>
      <c r="AY94" s="232" t="s">
        <v>169</v>
      </c>
    </row>
    <row r="95" spans="2:65" s="1" customFormat="1" ht="25.5" customHeight="1">
      <c r="B95" s="42"/>
      <c r="C95" s="202" t="s">
        <v>103</v>
      </c>
      <c r="D95" s="202" t="s">
        <v>172</v>
      </c>
      <c r="E95" s="203" t="s">
        <v>1938</v>
      </c>
      <c r="F95" s="204" t="s">
        <v>1939</v>
      </c>
      <c r="G95" s="205" t="s">
        <v>196</v>
      </c>
      <c r="H95" s="206">
        <v>211.835</v>
      </c>
      <c r="I95" s="207"/>
      <c r="J95" s="208">
        <f>ROUND(I95*H95,2)</f>
        <v>0</v>
      </c>
      <c r="K95" s="204" t="s">
        <v>183</v>
      </c>
      <c r="L95" s="62"/>
      <c r="M95" s="209" t="s">
        <v>24</v>
      </c>
      <c r="N95" s="210" t="s">
        <v>52</v>
      </c>
      <c r="O95" s="43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25" t="s">
        <v>193</v>
      </c>
      <c r="AT95" s="25" t="s">
        <v>172</v>
      </c>
      <c r="AU95" s="25" t="s">
        <v>91</v>
      </c>
      <c r="AY95" s="25" t="s">
        <v>169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25" t="s">
        <v>25</v>
      </c>
      <c r="BK95" s="213">
        <f>ROUND(I95*H95,2)</f>
        <v>0</v>
      </c>
      <c r="BL95" s="25" t="s">
        <v>193</v>
      </c>
      <c r="BM95" s="25" t="s">
        <v>1940</v>
      </c>
    </row>
    <row r="96" spans="2:65" s="1" customFormat="1" ht="38.25" customHeight="1">
      <c r="B96" s="42"/>
      <c r="C96" s="202" t="s">
        <v>193</v>
      </c>
      <c r="D96" s="202" t="s">
        <v>172</v>
      </c>
      <c r="E96" s="203" t="s">
        <v>1941</v>
      </c>
      <c r="F96" s="204" t="s">
        <v>1942</v>
      </c>
      <c r="G96" s="205" t="s">
        <v>291</v>
      </c>
      <c r="H96" s="206">
        <v>357.578</v>
      </c>
      <c r="I96" s="207"/>
      <c r="J96" s="208">
        <f>ROUND(I96*H96,2)</f>
        <v>0</v>
      </c>
      <c r="K96" s="204" t="s">
        <v>183</v>
      </c>
      <c r="L96" s="62"/>
      <c r="M96" s="209" t="s">
        <v>24</v>
      </c>
      <c r="N96" s="210" t="s">
        <v>52</v>
      </c>
      <c r="O96" s="43"/>
      <c r="P96" s="211">
        <f>O96*H96</f>
        <v>0</v>
      </c>
      <c r="Q96" s="211">
        <v>0</v>
      </c>
      <c r="R96" s="211">
        <f>Q96*H96</f>
        <v>0</v>
      </c>
      <c r="S96" s="211">
        <v>0.42</v>
      </c>
      <c r="T96" s="212">
        <f>S96*H96</f>
        <v>150.18275999999997</v>
      </c>
      <c r="AR96" s="25" t="s">
        <v>193</v>
      </c>
      <c r="AT96" s="25" t="s">
        <v>172</v>
      </c>
      <c r="AU96" s="25" t="s">
        <v>91</v>
      </c>
      <c r="AY96" s="25" t="s">
        <v>169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25" t="s">
        <v>25</v>
      </c>
      <c r="BK96" s="213">
        <f>ROUND(I96*H96,2)</f>
        <v>0</v>
      </c>
      <c r="BL96" s="25" t="s">
        <v>193</v>
      </c>
      <c r="BM96" s="25" t="s">
        <v>1943</v>
      </c>
    </row>
    <row r="97" spans="2:47" s="1" customFormat="1" ht="27">
      <c r="B97" s="42"/>
      <c r="C97" s="64"/>
      <c r="D97" s="214" t="s">
        <v>179</v>
      </c>
      <c r="E97" s="64"/>
      <c r="F97" s="215" t="s">
        <v>1944</v>
      </c>
      <c r="G97" s="64"/>
      <c r="H97" s="64"/>
      <c r="I97" s="173"/>
      <c r="J97" s="64"/>
      <c r="K97" s="64"/>
      <c r="L97" s="62"/>
      <c r="M97" s="216"/>
      <c r="N97" s="43"/>
      <c r="O97" s="43"/>
      <c r="P97" s="43"/>
      <c r="Q97" s="43"/>
      <c r="R97" s="43"/>
      <c r="S97" s="43"/>
      <c r="T97" s="79"/>
      <c r="AT97" s="25" t="s">
        <v>179</v>
      </c>
      <c r="AU97" s="25" t="s">
        <v>91</v>
      </c>
    </row>
    <row r="98" spans="2:51" s="12" customFormat="1" ht="27">
      <c r="B98" s="222"/>
      <c r="C98" s="223"/>
      <c r="D98" s="214" t="s">
        <v>276</v>
      </c>
      <c r="E98" s="224" t="s">
        <v>24</v>
      </c>
      <c r="F98" s="225" t="s">
        <v>1945</v>
      </c>
      <c r="G98" s="223"/>
      <c r="H98" s="226">
        <v>357.578</v>
      </c>
      <c r="I98" s="227"/>
      <c r="J98" s="223"/>
      <c r="K98" s="223"/>
      <c r="L98" s="228"/>
      <c r="M98" s="229"/>
      <c r="N98" s="230"/>
      <c r="O98" s="230"/>
      <c r="P98" s="230"/>
      <c r="Q98" s="230"/>
      <c r="R98" s="230"/>
      <c r="S98" s="230"/>
      <c r="T98" s="231"/>
      <c r="AT98" s="232" t="s">
        <v>276</v>
      </c>
      <c r="AU98" s="232" t="s">
        <v>91</v>
      </c>
      <c r="AV98" s="12" t="s">
        <v>91</v>
      </c>
      <c r="AW98" s="12" t="s">
        <v>44</v>
      </c>
      <c r="AX98" s="12" t="s">
        <v>25</v>
      </c>
      <c r="AY98" s="232" t="s">
        <v>169</v>
      </c>
    </row>
    <row r="99" spans="2:65" s="1" customFormat="1" ht="38.25" customHeight="1">
      <c r="B99" s="42"/>
      <c r="C99" s="202" t="s">
        <v>168</v>
      </c>
      <c r="D99" s="202" t="s">
        <v>172</v>
      </c>
      <c r="E99" s="203" t="s">
        <v>1946</v>
      </c>
      <c r="F99" s="204" t="s">
        <v>1947</v>
      </c>
      <c r="G99" s="205" t="s">
        <v>291</v>
      </c>
      <c r="H99" s="206">
        <v>536.367</v>
      </c>
      <c r="I99" s="207"/>
      <c r="J99" s="208">
        <f>ROUND(I99*H99,2)</f>
        <v>0</v>
      </c>
      <c r="K99" s="204" t="s">
        <v>183</v>
      </c>
      <c r="L99" s="62"/>
      <c r="M99" s="209" t="s">
        <v>24</v>
      </c>
      <c r="N99" s="210" t="s">
        <v>52</v>
      </c>
      <c r="O99" s="43"/>
      <c r="P99" s="211">
        <f>O99*H99</f>
        <v>0</v>
      </c>
      <c r="Q99" s="211">
        <v>0</v>
      </c>
      <c r="R99" s="211">
        <f>Q99*H99</f>
        <v>0</v>
      </c>
      <c r="S99" s="211">
        <v>0.42</v>
      </c>
      <c r="T99" s="212">
        <f>S99*H99</f>
        <v>225.27414</v>
      </c>
      <c r="AR99" s="25" t="s">
        <v>193</v>
      </c>
      <c r="AT99" s="25" t="s">
        <v>172</v>
      </c>
      <c r="AU99" s="25" t="s">
        <v>91</v>
      </c>
      <c r="AY99" s="25" t="s">
        <v>169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25" t="s">
        <v>25</v>
      </c>
      <c r="BK99" s="213">
        <f>ROUND(I99*H99,2)</f>
        <v>0</v>
      </c>
      <c r="BL99" s="25" t="s">
        <v>193</v>
      </c>
      <c r="BM99" s="25" t="s">
        <v>1948</v>
      </c>
    </row>
    <row r="100" spans="2:47" s="1" customFormat="1" ht="27">
      <c r="B100" s="42"/>
      <c r="C100" s="64"/>
      <c r="D100" s="214" t="s">
        <v>179</v>
      </c>
      <c r="E100" s="64"/>
      <c r="F100" s="215" t="s">
        <v>1949</v>
      </c>
      <c r="G100" s="64"/>
      <c r="H100" s="64"/>
      <c r="I100" s="173"/>
      <c r="J100" s="64"/>
      <c r="K100" s="64"/>
      <c r="L100" s="62"/>
      <c r="M100" s="216"/>
      <c r="N100" s="43"/>
      <c r="O100" s="43"/>
      <c r="P100" s="43"/>
      <c r="Q100" s="43"/>
      <c r="R100" s="43"/>
      <c r="S100" s="43"/>
      <c r="T100" s="79"/>
      <c r="AT100" s="25" t="s">
        <v>179</v>
      </c>
      <c r="AU100" s="25" t="s">
        <v>91</v>
      </c>
    </row>
    <row r="101" spans="2:51" s="12" customFormat="1" ht="27">
      <c r="B101" s="222"/>
      <c r="C101" s="223"/>
      <c r="D101" s="214" t="s">
        <v>276</v>
      </c>
      <c r="E101" s="224" t="s">
        <v>24</v>
      </c>
      <c r="F101" s="225" t="s">
        <v>1950</v>
      </c>
      <c r="G101" s="223"/>
      <c r="H101" s="226">
        <v>536.367</v>
      </c>
      <c r="I101" s="227"/>
      <c r="J101" s="223"/>
      <c r="K101" s="223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276</v>
      </c>
      <c r="AU101" s="232" t="s">
        <v>91</v>
      </c>
      <c r="AV101" s="12" t="s">
        <v>91</v>
      </c>
      <c r="AW101" s="12" t="s">
        <v>44</v>
      </c>
      <c r="AX101" s="12" t="s">
        <v>25</v>
      </c>
      <c r="AY101" s="232" t="s">
        <v>169</v>
      </c>
    </row>
    <row r="102" spans="2:63" s="11" customFormat="1" ht="29.85" customHeight="1">
      <c r="B102" s="186"/>
      <c r="C102" s="187"/>
      <c r="D102" s="188" t="s">
        <v>80</v>
      </c>
      <c r="E102" s="200" t="s">
        <v>360</v>
      </c>
      <c r="F102" s="200" t="s">
        <v>361</v>
      </c>
      <c r="G102" s="187"/>
      <c r="H102" s="187"/>
      <c r="I102" s="190"/>
      <c r="J102" s="201">
        <f>BK102</f>
        <v>0</v>
      </c>
      <c r="K102" s="187"/>
      <c r="L102" s="192"/>
      <c r="M102" s="193"/>
      <c r="N102" s="194"/>
      <c r="O102" s="194"/>
      <c r="P102" s="195">
        <f>SUM(P103:P125)</f>
        <v>0</v>
      </c>
      <c r="Q102" s="194"/>
      <c r="R102" s="195">
        <f>SUM(R103:R125)</f>
        <v>0</v>
      </c>
      <c r="S102" s="194"/>
      <c r="T102" s="196">
        <f>SUM(T103:T125)</f>
        <v>0</v>
      </c>
      <c r="AR102" s="197" t="s">
        <v>25</v>
      </c>
      <c r="AT102" s="198" t="s">
        <v>80</v>
      </c>
      <c r="AU102" s="198" t="s">
        <v>25</v>
      </c>
      <c r="AY102" s="197" t="s">
        <v>169</v>
      </c>
      <c r="BK102" s="199">
        <f>SUM(BK103:BK125)</f>
        <v>0</v>
      </c>
    </row>
    <row r="103" spans="2:65" s="1" customFormat="1" ht="25.5" customHeight="1">
      <c r="B103" s="42"/>
      <c r="C103" s="202" t="s">
        <v>202</v>
      </c>
      <c r="D103" s="202" t="s">
        <v>172</v>
      </c>
      <c r="E103" s="203" t="s">
        <v>1951</v>
      </c>
      <c r="F103" s="204" t="s">
        <v>1952</v>
      </c>
      <c r="G103" s="205" t="s">
        <v>357</v>
      </c>
      <c r="H103" s="206">
        <v>375.457</v>
      </c>
      <c r="I103" s="207"/>
      <c r="J103" s="208">
        <f>ROUND(I103*H103,2)</f>
        <v>0</v>
      </c>
      <c r="K103" s="204" t="s">
        <v>183</v>
      </c>
      <c r="L103" s="62"/>
      <c r="M103" s="209" t="s">
        <v>24</v>
      </c>
      <c r="N103" s="210" t="s">
        <v>52</v>
      </c>
      <c r="O103" s="43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25" t="s">
        <v>193</v>
      </c>
      <c r="AT103" s="25" t="s">
        <v>172</v>
      </c>
      <c r="AU103" s="25" t="s">
        <v>91</v>
      </c>
      <c r="AY103" s="25" t="s">
        <v>169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25" t="s">
        <v>25</v>
      </c>
      <c r="BK103" s="213">
        <f>ROUND(I103*H103,2)</f>
        <v>0</v>
      </c>
      <c r="BL103" s="25" t="s">
        <v>193</v>
      </c>
      <c r="BM103" s="25" t="s">
        <v>1953</v>
      </c>
    </row>
    <row r="104" spans="2:47" s="1" customFormat="1" ht="27">
      <c r="B104" s="42"/>
      <c r="C104" s="64"/>
      <c r="D104" s="214" t="s">
        <v>179</v>
      </c>
      <c r="E104" s="64"/>
      <c r="F104" s="215" t="s">
        <v>1954</v>
      </c>
      <c r="G104" s="64"/>
      <c r="H104" s="64"/>
      <c r="I104" s="173"/>
      <c r="J104" s="64"/>
      <c r="K104" s="64"/>
      <c r="L104" s="62"/>
      <c r="M104" s="216"/>
      <c r="N104" s="43"/>
      <c r="O104" s="43"/>
      <c r="P104" s="43"/>
      <c r="Q104" s="43"/>
      <c r="R104" s="43"/>
      <c r="S104" s="43"/>
      <c r="T104" s="79"/>
      <c r="AT104" s="25" t="s">
        <v>179</v>
      </c>
      <c r="AU104" s="25" t="s">
        <v>91</v>
      </c>
    </row>
    <row r="105" spans="2:65" s="1" customFormat="1" ht="25.5" customHeight="1">
      <c r="B105" s="42"/>
      <c r="C105" s="202" t="s">
        <v>206</v>
      </c>
      <c r="D105" s="202" t="s">
        <v>172</v>
      </c>
      <c r="E105" s="203" t="s">
        <v>1955</v>
      </c>
      <c r="F105" s="204" t="s">
        <v>1956</v>
      </c>
      <c r="G105" s="205" t="s">
        <v>357</v>
      </c>
      <c r="H105" s="206">
        <v>375.457</v>
      </c>
      <c r="I105" s="207"/>
      <c r="J105" s="208">
        <f>ROUND(I105*H105,2)</f>
        <v>0</v>
      </c>
      <c r="K105" s="204" t="s">
        <v>183</v>
      </c>
      <c r="L105" s="62"/>
      <c r="M105" s="209" t="s">
        <v>24</v>
      </c>
      <c r="N105" s="210" t="s">
        <v>52</v>
      </c>
      <c r="O105" s="43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25" t="s">
        <v>193</v>
      </c>
      <c r="AT105" s="25" t="s">
        <v>172</v>
      </c>
      <c r="AU105" s="25" t="s">
        <v>91</v>
      </c>
      <c r="AY105" s="25" t="s">
        <v>169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25" t="s">
        <v>25</v>
      </c>
      <c r="BK105" s="213">
        <f>ROUND(I105*H105,2)</f>
        <v>0</v>
      </c>
      <c r="BL105" s="25" t="s">
        <v>193</v>
      </c>
      <c r="BM105" s="25" t="s">
        <v>1957</v>
      </c>
    </row>
    <row r="106" spans="2:47" s="1" customFormat="1" ht="27">
      <c r="B106" s="42"/>
      <c r="C106" s="64"/>
      <c r="D106" s="214" t="s">
        <v>179</v>
      </c>
      <c r="E106" s="64"/>
      <c r="F106" s="215" t="s">
        <v>1958</v>
      </c>
      <c r="G106" s="64"/>
      <c r="H106" s="64"/>
      <c r="I106" s="173"/>
      <c r="J106" s="64"/>
      <c r="K106" s="64"/>
      <c r="L106" s="62"/>
      <c r="M106" s="216"/>
      <c r="N106" s="43"/>
      <c r="O106" s="43"/>
      <c r="P106" s="43"/>
      <c r="Q106" s="43"/>
      <c r="R106" s="43"/>
      <c r="S106" s="43"/>
      <c r="T106" s="79"/>
      <c r="AT106" s="25" t="s">
        <v>179</v>
      </c>
      <c r="AU106" s="25" t="s">
        <v>91</v>
      </c>
    </row>
    <row r="107" spans="2:65" s="1" customFormat="1" ht="25.5" customHeight="1">
      <c r="B107" s="42"/>
      <c r="C107" s="202" t="s">
        <v>211</v>
      </c>
      <c r="D107" s="202" t="s">
        <v>172</v>
      </c>
      <c r="E107" s="203" t="s">
        <v>1959</v>
      </c>
      <c r="F107" s="204" t="s">
        <v>1960</v>
      </c>
      <c r="G107" s="205" t="s">
        <v>357</v>
      </c>
      <c r="H107" s="206">
        <v>1877.285</v>
      </c>
      <c r="I107" s="207"/>
      <c r="J107" s="208">
        <f>ROUND(I107*H107,2)</f>
        <v>0</v>
      </c>
      <c r="K107" s="204" t="s">
        <v>183</v>
      </c>
      <c r="L107" s="62"/>
      <c r="M107" s="209" t="s">
        <v>24</v>
      </c>
      <c r="N107" s="210" t="s">
        <v>52</v>
      </c>
      <c r="O107" s="43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25" t="s">
        <v>193</v>
      </c>
      <c r="AT107" s="25" t="s">
        <v>172</v>
      </c>
      <c r="AU107" s="25" t="s">
        <v>91</v>
      </c>
      <c r="AY107" s="25" t="s">
        <v>169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25" t="s">
        <v>25</v>
      </c>
      <c r="BK107" s="213">
        <f>ROUND(I107*H107,2)</f>
        <v>0</v>
      </c>
      <c r="BL107" s="25" t="s">
        <v>193</v>
      </c>
      <c r="BM107" s="25" t="s">
        <v>1961</v>
      </c>
    </row>
    <row r="108" spans="2:51" s="12" customFormat="1" ht="13.5">
      <c r="B108" s="222"/>
      <c r="C108" s="223"/>
      <c r="D108" s="214" t="s">
        <v>276</v>
      </c>
      <c r="E108" s="223"/>
      <c r="F108" s="225" t="s">
        <v>1962</v>
      </c>
      <c r="G108" s="223"/>
      <c r="H108" s="226">
        <v>1877.285</v>
      </c>
      <c r="I108" s="227"/>
      <c r="J108" s="223"/>
      <c r="K108" s="223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276</v>
      </c>
      <c r="AU108" s="232" t="s">
        <v>91</v>
      </c>
      <c r="AV108" s="12" t="s">
        <v>91</v>
      </c>
      <c r="AW108" s="12" t="s">
        <v>6</v>
      </c>
      <c r="AX108" s="12" t="s">
        <v>25</v>
      </c>
      <c r="AY108" s="232" t="s">
        <v>169</v>
      </c>
    </row>
    <row r="109" spans="2:65" s="1" customFormat="1" ht="16.5" customHeight="1">
      <c r="B109" s="42"/>
      <c r="C109" s="202" t="s">
        <v>216</v>
      </c>
      <c r="D109" s="202" t="s">
        <v>172</v>
      </c>
      <c r="E109" s="203" t="s">
        <v>1963</v>
      </c>
      <c r="F109" s="204" t="s">
        <v>1964</v>
      </c>
      <c r="G109" s="205" t="s">
        <v>357</v>
      </c>
      <c r="H109" s="206">
        <v>375.457</v>
      </c>
      <c r="I109" s="207"/>
      <c r="J109" s="208">
        <f>ROUND(I109*H109,2)</f>
        <v>0</v>
      </c>
      <c r="K109" s="204" t="s">
        <v>183</v>
      </c>
      <c r="L109" s="62"/>
      <c r="M109" s="209" t="s">
        <v>24</v>
      </c>
      <c r="N109" s="210" t="s">
        <v>52</v>
      </c>
      <c r="O109" s="43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25" t="s">
        <v>193</v>
      </c>
      <c r="AT109" s="25" t="s">
        <v>172</v>
      </c>
      <c r="AU109" s="25" t="s">
        <v>91</v>
      </c>
      <c r="AY109" s="25" t="s">
        <v>169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25" t="s">
        <v>25</v>
      </c>
      <c r="BK109" s="213">
        <f>ROUND(I109*H109,2)</f>
        <v>0</v>
      </c>
      <c r="BL109" s="25" t="s">
        <v>193</v>
      </c>
      <c r="BM109" s="25" t="s">
        <v>1965</v>
      </c>
    </row>
    <row r="110" spans="2:65" s="1" customFormat="1" ht="16.5" customHeight="1">
      <c r="B110" s="42"/>
      <c r="C110" s="202" t="s">
        <v>30</v>
      </c>
      <c r="D110" s="202" t="s">
        <v>172</v>
      </c>
      <c r="E110" s="203" t="s">
        <v>379</v>
      </c>
      <c r="F110" s="204" t="s">
        <v>380</v>
      </c>
      <c r="G110" s="205" t="s">
        <v>357</v>
      </c>
      <c r="H110" s="206">
        <v>131.41</v>
      </c>
      <c r="I110" s="207"/>
      <c r="J110" s="208">
        <f>ROUND(I110*H110,2)</f>
        <v>0</v>
      </c>
      <c r="K110" s="204" t="s">
        <v>183</v>
      </c>
      <c r="L110" s="62"/>
      <c r="M110" s="209" t="s">
        <v>24</v>
      </c>
      <c r="N110" s="210" t="s">
        <v>52</v>
      </c>
      <c r="O110" s="43"/>
      <c r="P110" s="211">
        <f>O110*H110</f>
        <v>0</v>
      </c>
      <c r="Q110" s="211">
        <v>0</v>
      </c>
      <c r="R110" s="211">
        <f>Q110*H110</f>
        <v>0</v>
      </c>
      <c r="S110" s="211">
        <v>0</v>
      </c>
      <c r="T110" s="212">
        <f>S110*H110</f>
        <v>0</v>
      </c>
      <c r="AR110" s="25" t="s">
        <v>193</v>
      </c>
      <c r="AT110" s="25" t="s">
        <v>172</v>
      </c>
      <c r="AU110" s="25" t="s">
        <v>91</v>
      </c>
      <c r="AY110" s="25" t="s">
        <v>169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25</v>
      </c>
      <c r="BK110" s="213">
        <f>ROUND(I110*H110,2)</f>
        <v>0</v>
      </c>
      <c r="BL110" s="25" t="s">
        <v>193</v>
      </c>
      <c r="BM110" s="25" t="s">
        <v>1966</v>
      </c>
    </row>
    <row r="111" spans="2:51" s="12" customFormat="1" ht="13.5">
      <c r="B111" s="222"/>
      <c r="C111" s="223"/>
      <c r="D111" s="214" t="s">
        <v>276</v>
      </c>
      <c r="E111" s="223"/>
      <c r="F111" s="225" t="s">
        <v>1967</v>
      </c>
      <c r="G111" s="223"/>
      <c r="H111" s="226">
        <v>131.41</v>
      </c>
      <c r="I111" s="227"/>
      <c r="J111" s="223"/>
      <c r="K111" s="223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276</v>
      </c>
      <c r="AU111" s="232" t="s">
        <v>91</v>
      </c>
      <c r="AV111" s="12" t="s">
        <v>91</v>
      </c>
      <c r="AW111" s="12" t="s">
        <v>6</v>
      </c>
      <c r="AX111" s="12" t="s">
        <v>25</v>
      </c>
      <c r="AY111" s="232" t="s">
        <v>169</v>
      </c>
    </row>
    <row r="112" spans="2:65" s="1" customFormat="1" ht="25.5" customHeight="1">
      <c r="B112" s="42"/>
      <c r="C112" s="202" t="s">
        <v>225</v>
      </c>
      <c r="D112" s="202" t="s">
        <v>172</v>
      </c>
      <c r="E112" s="203" t="s">
        <v>384</v>
      </c>
      <c r="F112" s="204" t="s">
        <v>385</v>
      </c>
      <c r="G112" s="205" t="s">
        <v>357</v>
      </c>
      <c r="H112" s="206">
        <v>131.41</v>
      </c>
      <c r="I112" s="207"/>
      <c r="J112" s="208">
        <f>ROUND(I112*H112,2)</f>
        <v>0</v>
      </c>
      <c r="K112" s="204" t="s">
        <v>183</v>
      </c>
      <c r="L112" s="62"/>
      <c r="M112" s="209" t="s">
        <v>24</v>
      </c>
      <c r="N112" s="210" t="s">
        <v>52</v>
      </c>
      <c r="O112" s="43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5" t="s">
        <v>193</v>
      </c>
      <c r="AT112" s="25" t="s">
        <v>172</v>
      </c>
      <c r="AU112" s="25" t="s">
        <v>91</v>
      </c>
      <c r="AY112" s="25" t="s">
        <v>169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25</v>
      </c>
      <c r="BK112" s="213">
        <f>ROUND(I112*H112,2)</f>
        <v>0</v>
      </c>
      <c r="BL112" s="25" t="s">
        <v>193</v>
      </c>
      <c r="BM112" s="25" t="s">
        <v>1968</v>
      </c>
    </row>
    <row r="113" spans="2:51" s="12" customFormat="1" ht="13.5">
      <c r="B113" s="222"/>
      <c r="C113" s="223"/>
      <c r="D113" s="214" t="s">
        <v>276</v>
      </c>
      <c r="E113" s="223"/>
      <c r="F113" s="225" t="s">
        <v>1967</v>
      </c>
      <c r="G113" s="223"/>
      <c r="H113" s="226">
        <v>131.41</v>
      </c>
      <c r="I113" s="227"/>
      <c r="J113" s="223"/>
      <c r="K113" s="223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276</v>
      </c>
      <c r="AU113" s="232" t="s">
        <v>91</v>
      </c>
      <c r="AV113" s="12" t="s">
        <v>91</v>
      </c>
      <c r="AW113" s="12" t="s">
        <v>6</v>
      </c>
      <c r="AX113" s="12" t="s">
        <v>25</v>
      </c>
      <c r="AY113" s="232" t="s">
        <v>169</v>
      </c>
    </row>
    <row r="114" spans="2:65" s="1" customFormat="1" ht="16.5" customHeight="1">
      <c r="B114" s="42"/>
      <c r="C114" s="202" t="s">
        <v>232</v>
      </c>
      <c r="D114" s="202" t="s">
        <v>172</v>
      </c>
      <c r="E114" s="203" t="s">
        <v>389</v>
      </c>
      <c r="F114" s="204" t="s">
        <v>390</v>
      </c>
      <c r="G114" s="205" t="s">
        <v>357</v>
      </c>
      <c r="H114" s="206">
        <v>18.773</v>
      </c>
      <c r="I114" s="207"/>
      <c r="J114" s="208">
        <f>ROUND(I114*H114,2)</f>
        <v>0</v>
      </c>
      <c r="K114" s="204" t="s">
        <v>183</v>
      </c>
      <c r="L114" s="62"/>
      <c r="M114" s="209" t="s">
        <v>24</v>
      </c>
      <c r="N114" s="210" t="s">
        <v>52</v>
      </c>
      <c r="O114" s="43"/>
      <c r="P114" s="211">
        <f>O114*H114</f>
        <v>0</v>
      </c>
      <c r="Q114" s="211">
        <v>0</v>
      </c>
      <c r="R114" s="211">
        <f>Q114*H114</f>
        <v>0</v>
      </c>
      <c r="S114" s="211">
        <v>0</v>
      </c>
      <c r="T114" s="212">
        <f>S114*H114</f>
        <v>0</v>
      </c>
      <c r="AR114" s="25" t="s">
        <v>193</v>
      </c>
      <c r="AT114" s="25" t="s">
        <v>172</v>
      </c>
      <c r="AU114" s="25" t="s">
        <v>91</v>
      </c>
      <c r="AY114" s="25" t="s">
        <v>169</v>
      </c>
      <c r="BE114" s="213">
        <f>IF(N114="základní",J114,0)</f>
        <v>0</v>
      </c>
      <c r="BF114" s="213">
        <f>IF(N114="snížená",J114,0)</f>
        <v>0</v>
      </c>
      <c r="BG114" s="213">
        <f>IF(N114="zákl. přenesená",J114,0)</f>
        <v>0</v>
      </c>
      <c r="BH114" s="213">
        <f>IF(N114="sníž. přenesená",J114,0)</f>
        <v>0</v>
      </c>
      <c r="BI114" s="213">
        <f>IF(N114="nulová",J114,0)</f>
        <v>0</v>
      </c>
      <c r="BJ114" s="25" t="s">
        <v>25</v>
      </c>
      <c r="BK114" s="213">
        <f>ROUND(I114*H114,2)</f>
        <v>0</v>
      </c>
      <c r="BL114" s="25" t="s">
        <v>193</v>
      </c>
      <c r="BM114" s="25" t="s">
        <v>1969</v>
      </c>
    </row>
    <row r="115" spans="2:51" s="12" customFormat="1" ht="13.5">
      <c r="B115" s="222"/>
      <c r="C115" s="223"/>
      <c r="D115" s="214" t="s">
        <v>276</v>
      </c>
      <c r="E115" s="223"/>
      <c r="F115" s="225" t="s">
        <v>1970</v>
      </c>
      <c r="G115" s="223"/>
      <c r="H115" s="226">
        <v>18.773</v>
      </c>
      <c r="I115" s="227"/>
      <c r="J115" s="223"/>
      <c r="K115" s="223"/>
      <c r="L115" s="228"/>
      <c r="M115" s="229"/>
      <c r="N115" s="230"/>
      <c r="O115" s="230"/>
      <c r="P115" s="230"/>
      <c r="Q115" s="230"/>
      <c r="R115" s="230"/>
      <c r="S115" s="230"/>
      <c r="T115" s="231"/>
      <c r="AT115" s="232" t="s">
        <v>276</v>
      </c>
      <c r="AU115" s="232" t="s">
        <v>91</v>
      </c>
      <c r="AV115" s="12" t="s">
        <v>91</v>
      </c>
      <c r="AW115" s="12" t="s">
        <v>6</v>
      </c>
      <c r="AX115" s="12" t="s">
        <v>25</v>
      </c>
      <c r="AY115" s="232" t="s">
        <v>169</v>
      </c>
    </row>
    <row r="116" spans="2:65" s="1" customFormat="1" ht="16.5" customHeight="1">
      <c r="B116" s="42"/>
      <c r="C116" s="202" t="s">
        <v>237</v>
      </c>
      <c r="D116" s="202" t="s">
        <v>172</v>
      </c>
      <c r="E116" s="203" t="s">
        <v>1971</v>
      </c>
      <c r="F116" s="204" t="s">
        <v>1972</v>
      </c>
      <c r="G116" s="205" t="s">
        <v>357</v>
      </c>
      <c r="H116" s="206">
        <v>9.386</v>
      </c>
      <c r="I116" s="207"/>
      <c r="J116" s="208">
        <f>ROUND(I116*H116,2)</f>
        <v>0</v>
      </c>
      <c r="K116" s="204" t="s">
        <v>183</v>
      </c>
      <c r="L116" s="62"/>
      <c r="M116" s="209" t="s">
        <v>24</v>
      </c>
      <c r="N116" s="210" t="s">
        <v>52</v>
      </c>
      <c r="O116" s="43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AR116" s="25" t="s">
        <v>193</v>
      </c>
      <c r="AT116" s="25" t="s">
        <v>172</v>
      </c>
      <c r="AU116" s="25" t="s">
        <v>91</v>
      </c>
      <c r="AY116" s="25" t="s">
        <v>169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25" t="s">
        <v>25</v>
      </c>
      <c r="BK116" s="213">
        <f>ROUND(I116*H116,2)</f>
        <v>0</v>
      </c>
      <c r="BL116" s="25" t="s">
        <v>193</v>
      </c>
      <c r="BM116" s="25" t="s">
        <v>1973</v>
      </c>
    </row>
    <row r="117" spans="2:51" s="12" customFormat="1" ht="13.5">
      <c r="B117" s="222"/>
      <c r="C117" s="223"/>
      <c r="D117" s="214" t="s">
        <v>276</v>
      </c>
      <c r="E117" s="223"/>
      <c r="F117" s="225" t="s">
        <v>1974</v>
      </c>
      <c r="G117" s="223"/>
      <c r="H117" s="226">
        <v>9.386</v>
      </c>
      <c r="I117" s="227"/>
      <c r="J117" s="223"/>
      <c r="K117" s="223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276</v>
      </c>
      <c r="AU117" s="232" t="s">
        <v>91</v>
      </c>
      <c r="AV117" s="12" t="s">
        <v>91</v>
      </c>
      <c r="AW117" s="12" t="s">
        <v>6</v>
      </c>
      <c r="AX117" s="12" t="s">
        <v>25</v>
      </c>
      <c r="AY117" s="232" t="s">
        <v>169</v>
      </c>
    </row>
    <row r="118" spans="2:65" s="1" customFormat="1" ht="16.5" customHeight="1">
      <c r="B118" s="42"/>
      <c r="C118" s="202" t="s">
        <v>244</v>
      </c>
      <c r="D118" s="202" t="s">
        <v>172</v>
      </c>
      <c r="E118" s="203" t="s">
        <v>394</v>
      </c>
      <c r="F118" s="204" t="s">
        <v>395</v>
      </c>
      <c r="G118" s="205" t="s">
        <v>357</v>
      </c>
      <c r="H118" s="206">
        <v>9.386</v>
      </c>
      <c r="I118" s="207"/>
      <c r="J118" s="208">
        <f>ROUND(I118*H118,2)</f>
        <v>0</v>
      </c>
      <c r="K118" s="204" t="s">
        <v>183</v>
      </c>
      <c r="L118" s="62"/>
      <c r="M118" s="209" t="s">
        <v>24</v>
      </c>
      <c r="N118" s="210" t="s">
        <v>52</v>
      </c>
      <c r="O118" s="43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25" t="s">
        <v>193</v>
      </c>
      <c r="AT118" s="25" t="s">
        <v>172</v>
      </c>
      <c r="AU118" s="25" t="s">
        <v>91</v>
      </c>
      <c r="AY118" s="25" t="s">
        <v>169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25</v>
      </c>
      <c r="BK118" s="213">
        <f>ROUND(I118*H118,2)</f>
        <v>0</v>
      </c>
      <c r="BL118" s="25" t="s">
        <v>193</v>
      </c>
      <c r="BM118" s="25" t="s">
        <v>1975</v>
      </c>
    </row>
    <row r="119" spans="2:51" s="12" customFormat="1" ht="13.5">
      <c r="B119" s="222"/>
      <c r="C119" s="223"/>
      <c r="D119" s="214" t="s">
        <v>276</v>
      </c>
      <c r="E119" s="223"/>
      <c r="F119" s="225" t="s">
        <v>1974</v>
      </c>
      <c r="G119" s="223"/>
      <c r="H119" s="226">
        <v>9.386</v>
      </c>
      <c r="I119" s="227"/>
      <c r="J119" s="223"/>
      <c r="K119" s="223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276</v>
      </c>
      <c r="AU119" s="232" t="s">
        <v>91</v>
      </c>
      <c r="AV119" s="12" t="s">
        <v>91</v>
      </c>
      <c r="AW119" s="12" t="s">
        <v>6</v>
      </c>
      <c r="AX119" s="12" t="s">
        <v>25</v>
      </c>
      <c r="AY119" s="232" t="s">
        <v>169</v>
      </c>
    </row>
    <row r="120" spans="2:65" s="1" customFormat="1" ht="25.5" customHeight="1">
      <c r="B120" s="42"/>
      <c r="C120" s="202" t="s">
        <v>10</v>
      </c>
      <c r="D120" s="202" t="s">
        <v>172</v>
      </c>
      <c r="E120" s="203" t="s">
        <v>1976</v>
      </c>
      <c r="F120" s="204" t="s">
        <v>1977</v>
      </c>
      <c r="G120" s="205" t="s">
        <v>357</v>
      </c>
      <c r="H120" s="206">
        <v>18.773</v>
      </c>
      <c r="I120" s="207"/>
      <c r="J120" s="208">
        <f>ROUND(I120*H120,2)</f>
        <v>0</v>
      </c>
      <c r="K120" s="204" t="s">
        <v>183</v>
      </c>
      <c r="L120" s="62"/>
      <c r="M120" s="209" t="s">
        <v>24</v>
      </c>
      <c r="N120" s="210" t="s">
        <v>52</v>
      </c>
      <c r="O120" s="43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AR120" s="25" t="s">
        <v>193</v>
      </c>
      <c r="AT120" s="25" t="s">
        <v>172</v>
      </c>
      <c r="AU120" s="25" t="s">
        <v>91</v>
      </c>
      <c r="AY120" s="25" t="s">
        <v>169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25</v>
      </c>
      <c r="BK120" s="213">
        <f>ROUND(I120*H120,2)</f>
        <v>0</v>
      </c>
      <c r="BL120" s="25" t="s">
        <v>193</v>
      </c>
      <c r="BM120" s="25" t="s">
        <v>1978</v>
      </c>
    </row>
    <row r="121" spans="2:51" s="12" customFormat="1" ht="13.5">
      <c r="B121" s="222"/>
      <c r="C121" s="223"/>
      <c r="D121" s="214" t="s">
        <v>276</v>
      </c>
      <c r="E121" s="223"/>
      <c r="F121" s="225" t="s">
        <v>1970</v>
      </c>
      <c r="G121" s="223"/>
      <c r="H121" s="226">
        <v>18.773</v>
      </c>
      <c r="I121" s="227"/>
      <c r="J121" s="223"/>
      <c r="K121" s="223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276</v>
      </c>
      <c r="AU121" s="232" t="s">
        <v>91</v>
      </c>
      <c r="AV121" s="12" t="s">
        <v>91</v>
      </c>
      <c r="AW121" s="12" t="s">
        <v>6</v>
      </c>
      <c r="AX121" s="12" t="s">
        <v>25</v>
      </c>
      <c r="AY121" s="232" t="s">
        <v>169</v>
      </c>
    </row>
    <row r="122" spans="2:65" s="1" customFormat="1" ht="25.5" customHeight="1">
      <c r="B122" s="42"/>
      <c r="C122" s="202" t="s">
        <v>354</v>
      </c>
      <c r="D122" s="202" t="s">
        <v>172</v>
      </c>
      <c r="E122" s="203" t="s">
        <v>1979</v>
      </c>
      <c r="F122" s="204" t="s">
        <v>1980</v>
      </c>
      <c r="G122" s="205" t="s">
        <v>357</v>
      </c>
      <c r="H122" s="206">
        <v>18.773</v>
      </c>
      <c r="I122" s="207"/>
      <c r="J122" s="208">
        <f>ROUND(I122*H122,2)</f>
        <v>0</v>
      </c>
      <c r="K122" s="204" t="s">
        <v>183</v>
      </c>
      <c r="L122" s="62"/>
      <c r="M122" s="209" t="s">
        <v>24</v>
      </c>
      <c r="N122" s="210" t="s">
        <v>52</v>
      </c>
      <c r="O122" s="43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AR122" s="25" t="s">
        <v>193</v>
      </c>
      <c r="AT122" s="25" t="s">
        <v>172</v>
      </c>
      <c r="AU122" s="25" t="s">
        <v>91</v>
      </c>
      <c r="AY122" s="25" t="s">
        <v>169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25" t="s">
        <v>25</v>
      </c>
      <c r="BK122" s="213">
        <f>ROUND(I122*H122,2)</f>
        <v>0</v>
      </c>
      <c r="BL122" s="25" t="s">
        <v>193</v>
      </c>
      <c r="BM122" s="25" t="s">
        <v>1981</v>
      </c>
    </row>
    <row r="123" spans="2:51" s="12" customFormat="1" ht="13.5">
      <c r="B123" s="222"/>
      <c r="C123" s="223"/>
      <c r="D123" s="214" t="s">
        <v>276</v>
      </c>
      <c r="E123" s="223"/>
      <c r="F123" s="225" t="s">
        <v>1970</v>
      </c>
      <c r="G123" s="223"/>
      <c r="H123" s="226">
        <v>18.773</v>
      </c>
      <c r="I123" s="227"/>
      <c r="J123" s="223"/>
      <c r="K123" s="223"/>
      <c r="L123" s="228"/>
      <c r="M123" s="229"/>
      <c r="N123" s="230"/>
      <c r="O123" s="230"/>
      <c r="P123" s="230"/>
      <c r="Q123" s="230"/>
      <c r="R123" s="230"/>
      <c r="S123" s="230"/>
      <c r="T123" s="231"/>
      <c r="AT123" s="232" t="s">
        <v>276</v>
      </c>
      <c r="AU123" s="232" t="s">
        <v>91</v>
      </c>
      <c r="AV123" s="12" t="s">
        <v>91</v>
      </c>
      <c r="AW123" s="12" t="s">
        <v>6</v>
      </c>
      <c r="AX123" s="12" t="s">
        <v>25</v>
      </c>
      <c r="AY123" s="232" t="s">
        <v>169</v>
      </c>
    </row>
    <row r="124" spans="2:65" s="1" customFormat="1" ht="16.5" customHeight="1">
      <c r="B124" s="42"/>
      <c r="C124" s="202" t="s">
        <v>362</v>
      </c>
      <c r="D124" s="202" t="s">
        <v>172</v>
      </c>
      <c r="E124" s="203" t="s">
        <v>399</v>
      </c>
      <c r="F124" s="204" t="s">
        <v>400</v>
      </c>
      <c r="G124" s="205" t="s">
        <v>357</v>
      </c>
      <c r="H124" s="206">
        <v>37.546</v>
      </c>
      <c r="I124" s="207"/>
      <c r="J124" s="208">
        <f>ROUND(I124*H124,2)</f>
        <v>0</v>
      </c>
      <c r="K124" s="204" t="s">
        <v>183</v>
      </c>
      <c r="L124" s="62"/>
      <c r="M124" s="209" t="s">
        <v>24</v>
      </c>
      <c r="N124" s="210" t="s">
        <v>52</v>
      </c>
      <c r="O124" s="43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25" t="s">
        <v>193</v>
      </c>
      <c r="AT124" s="25" t="s">
        <v>172</v>
      </c>
      <c r="AU124" s="25" t="s">
        <v>91</v>
      </c>
      <c r="AY124" s="25" t="s">
        <v>169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25" t="s">
        <v>25</v>
      </c>
      <c r="BK124" s="213">
        <f>ROUND(I124*H124,2)</f>
        <v>0</v>
      </c>
      <c r="BL124" s="25" t="s">
        <v>193</v>
      </c>
      <c r="BM124" s="25" t="s">
        <v>1982</v>
      </c>
    </row>
    <row r="125" spans="2:51" s="12" customFormat="1" ht="13.5">
      <c r="B125" s="222"/>
      <c r="C125" s="223"/>
      <c r="D125" s="214" t="s">
        <v>276</v>
      </c>
      <c r="E125" s="223"/>
      <c r="F125" s="225" t="s">
        <v>1983</v>
      </c>
      <c r="G125" s="223"/>
      <c r="H125" s="226">
        <v>37.546</v>
      </c>
      <c r="I125" s="227"/>
      <c r="J125" s="223"/>
      <c r="K125" s="223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276</v>
      </c>
      <c r="AU125" s="232" t="s">
        <v>91</v>
      </c>
      <c r="AV125" s="12" t="s">
        <v>91</v>
      </c>
      <c r="AW125" s="12" t="s">
        <v>6</v>
      </c>
      <c r="AX125" s="12" t="s">
        <v>25</v>
      </c>
      <c r="AY125" s="232" t="s">
        <v>169</v>
      </c>
    </row>
    <row r="126" spans="2:63" s="11" customFormat="1" ht="37.35" customHeight="1">
      <c r="B126" s="186"/>
      <c r="C126" s="187"/>
      <c r="D126" s="188" t="s">
        <v>80</v>
      </c>
      <c r="E126" s="189" t="s">
        <v>540</v>
      </c>
      <c r="F126" s="189" t="s">
        <v>541</v>
      </c>
      <c r="G126" s="187"/>
      <c r="H126" s="187"/>
      <c r="I126" s="190"/>
      <c r="J126" s="191">
        <f>BK126</f>
        <v>0</v>
      </c>
      <c r="K126" s="187"/>
      <c r="L126" s="192"/>
      <c r="M126" s="193"/>
      <c r="N126" s="194"/>
      <c r="O126" s="194"/>
      <c r="P126" s="195">
        <f>SUM(P127:P134)</f>
        <v>0</v>
      </c>
      <c r="Q126" s="194"/>
      <c r="R126" s="195">
        <f>SUM(R127:R134)</f>
        <v>0</v>
      </c>
      <c r="S126" s="194"/>
      <c r="T126" s="196">
        <f>SUM(T127:T134)</f>
        <v>0</v>
      </c>
      <c r="AR126" s="197" t="s">
        <v>193</v>
      </c>
      <c r="AT126" s="198" t="s">
        <v>80</v>
      </c>
      <c r="AU126" s="198" t="s">
        <v>81</v>
      </c>
      <c r="AY126" s="197" t="s">
        <v>169</v>
      </c>
      <c r="BK126" s="199">
        <f>SUM(BK127:BK134)</f>
        <v>0</v>
      </c>
    </row>
    <row r="127" spans="2:65" s="1" customFormat="1" ht="25.5" customHeight="1">
      <c r="B127" s="42"/>
      <c r="C127" s="202" t="s">
        <v>366</v>
      </c>
      <c r="D127" s="202" t="s">
        <v>172</v>
      </c>
      <c r="E127" s="203" t="s">
        <v>543</v>
      </c>
      <c r="F127" s="204" t="s">
        <v>544</v>
      </c>
      <c r="G127" s="205" t="s">
        <v>545</v>
      </c>
      <c r="H127" s="206">
        <v>40</v>
      </c>
      <c r="I127" s="207"/>
      <c r="J127" s="208">
        <f>ROUND(I127*H127,2)</f>
        <v>0</v>
      </c>
      <c r="K127" s="204" t="s">
        <v>183</v>
      </c>
      <c r="L127" s="62"/>
      <c r="M127" s="209" t="s">
        <v>24</v>
      </c>
      <c r="N127" s="210" t="s">
        <v>52</v>
      </c>
      <c r="O127" s="43"/>
      <c r="P127" s="211">
        <f>O127*H127</f>
        <v>0</v>
      </c>
      <c r="Q127" s="211">
        <v>0</v>
      </c>
      <c r="R127" s="211">
        <f>Q127*H127</f>
        <v>0</v>
      </c>
      <c r="S127" s="211">
        <v>0</v>
      </c>
      <c r="T127" s="212">
        <f>S127*H127</f>
        <v>0</v>
      </c>
      <c r="AR127" s="25" t="s">
        <v>546</v>
      </c>
      <c r="AT127" s="25" t="s">
        <v>172</v>
      </c>
      <c r="AU127" s="25" t="s">
        <v>25</v>
      </c>
      <c r="AY127" s="25" t="s">
        <v>169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5" t="s">
        <v>25</v>
      </c>
      <c r="BK127" s="213">
        <f>ROUND(I127*H127,2)</f>
        <v>0</v>
      </c>
      <c r="BL127" s="25" t="s">
        <v>546</v>
      </c>
      <c r="BM127" s="25" t="s">
        <v>1984</v>
      </c>
    </row>
    <row r="128" spans="2:47" s="1" customFormat="1" ht="40.5">
      <c r="B128" s="42"/>
      <c r="C128" s="64"/>
      <c r="D128" s="214" t="s">
        <v>179</v>
      </c>
      <c r="E128" s="64"/>
      <c r="F128" s="215" t="s">
        <v>559</v>
      </c>
      <c r="G128" s="64"/>
      <c r="H128" s="64"/>
      <c r="I128" s="173"/>
      <c r="J128" s="64"/>
      <c r="K128" s="64"/>
      <c r="L128" s="62"/>
      <c r="M128" s="216"/>
      <c r="N128" s="43"/>
      <c r="O128" s="43"/>
      <c r="P128" s="43"/>
      <c r="Q128" s="43"/>
      <c r="R128" s="43"/>
      <c r="S128" s="43"/>
      <c r="T128" s="79"/>
      <c r="AT128" s="25" t="s">
        <v>179</v>
      </c>
      <c r="AU128" s="25" t="s">
        <v>25</v>
      </c>
    </row>
    <row r="129" spans="2:65" s="1" customFormat="1" ht="25.5" customHeight="1">
      <c r="B129" s="42"/>
      <c r="C129" s="202" t="s">
        <v>371</v>
      </c>
      <c r="D129" s="202" t="s">
        <v>172</v>
      </c>
      <c r="E129" s="203" t="s">
        <v>551</v>
      </c>
      <c r="F129" s="204" t="s">
        <v>552</v>
      </c>
      <c r="G129" s="205" t="s">
        <v>545</v>
      </c>
      <c r="H129" s="206">
        <v>40</v>
      </c>
      <c r="I129" s="207"/>
      <c r="J129" s="208">
        <f>ROUND(I129*H129,2)</f>
        <v>0</v>
      </c>
      <c r="K129" s="204" t="s">
        <v>183</v>
      </c>
      <c r="L129" s="62"/>
      <c r="M129" s="209" t="s">
        <v>24</v>
      </c>
      <c r="N129" s="210" t="s">
        <v>52</v>
      </c>
      <c r="O129" s="43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AR129" s="25" t="s">
        <v>546</v>
      </c>
      <c r="AT129" s="25" t="s">
        <v>172</v>
      </c>
      <c r="AU129" s="25" t="s">
        <v>25</v>
      </c>
      <c r="AY129" s="25" t="s">
        <v>169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5" t="s">
        <v>25</v>
      </c>
      <c r="BK129" s="213">
        <f>ROUND(I129*H129,2)</f>
        <v>0</v>
      </c>
      <c r="BL129" s="25" t="s">
        <v>546</v>
      </c>
      <c r="BM129" s="25" t="s">
        <v>1985</v>
      </c>
    </row>
    <row r="130" spans="2:47" s="1" customFormat="1" ht="40.5">
      <c r="B130" s="42"/>
      <c r="C130" s="64"/>
      <c r="D130" s="214" t="s">
        <v>179</v>
      </c>
      <c r="E130" s="64"/>
      <c r="F130" s="215" t="s">
        <v>559</v>
      </c>
      <c r="G130" s="64"/>
      <c r="H130" s="64"/>
      <c r="I130" s="173"/>
      <c r="J130" s="64"/>
      <c r="K130" s="64"/>
      <c r="L130" s="62"/>
      <c r="M130" s="216"/>
      <c r="N130" s="43"/>
      <c r="O130" s="43"/>
      <c r="P130" s="43"/>
      <c r="Q130" s="43"/>
      <c r="R130" s="43"/>
      <c r="S130" s="43"/>
      <c r="T130" s="79"/>
      <c r="AT130" s="25" t="s">
        <v>179</v>
      </c>
      <c r="AU130" s="25" t="s">
        <v>25</v>
      </c>
    </row>
    <row r="131" spans="2:65" s="1" customFormat="1" ht="25.5" customHeight="1">
      <c r="B131" s="42"/>
      <c r="C131" s="202" t="s">
        <v>375</v>
      </c>
      <c r="D131" s="202" t="s">
        <v>172</v>
      </c>
      <c r="E131" s="203" t="s">
        <v>1986</v>
      </c>
      <c r="F131" s="204" t="s">
        <v>1987</v>
      </c>
      <c r="G131" s="205" t="s">
        <v>545</v>
      </c>
      <c r="H131" s="206">
        <v>20</v>
      </c>
      <c r="I131" s="207"/>
      <c r="J131" s="208">
        <f>ROUND(I131*H131,2)</f>
        <v>0</v>
      </c>
      <c r="K131" s="204" t="s">
        <v>183</v>
      </c>
      <c r="L131" s="62"/>
      <c r="M131" s="209" t="s">
        <v>24</v>
      </c>
      <c r="N131" s="210" t="s">
        <v>52</v>
      </c>
      <c r="O131" s="43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25" t="s">
        <v>546</v>
      </c>
      <c r="AT131" s="25" t="s">
        <v>172</v>
      </c>
      <c r="AU131" s="25" t="s">
        <v>25</v>
      </c>
      <c r="AY131" s="25" t="s">
        <v>169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25</v>
      </c>
      <c r="BK131" s="213">
        <f>ROUND(I131*H131,2)</f>
        <v>0</v>
      </c>
      <c r="BL131" s="25" t="s">
        <v>546</v>
      </c>
      <c r="BM131" s="25" t="s">
        <v>1988</v>
      </c>
    </row>
    <row r="132" spans="2:47" s="1" customFormat="1" ht="40.5">
      <c r="B132" s="42"/>
      <c r="C132" s="64"/>
      <c r="D132" s="214" t="s">
        <v>179</v>
      </c>
      <c r="E132" s="64"/>
      <c r="F132" s="215" t="s">
        <v>559</v>
      </c>
      <c r="G132" s="64"/>
      <c r="H132" s="64"/>
      <c r="I132" s="173"/>
      <c r="J132" s="64"/>
      <c r="K132" s="64"/>
      <c r="L132" s="62"/>
      <c r="M132" s="216"/>
      <c r="N132" s="43"/>
      <c r="O132" s="43"/>
      <c r="P132" s="43"/>
      <c r="Q132" s="43"/>
      <c r="R132" s="43"/>
      <c r="S132" s="43"/>
      <c r="T132" s="79"/>
      <c r="AT132" s="25" t="s">
        <v>179</v>
      </c>
      <c r="AU132" s="25" t="s">
        <v>25</v>
      </c>
    </row>
    <row r="133" spans="2:65" s="1" customFormat="1" ht="25.5" customHeight="1">
      <c r="B133" s="42"/>
      <c r="C133" s="202" t="s">
        <v>9</v>
      </c>
      <c r="D133" s="202" t="s">
        <v>172</v>
      </c>
      <c r="E133" s="203" t="s">
        <v>1989</v>
      </c>
      <c r="F133" s="204" t="s">
        <v>1990</v>
      </c>
      <c r="G133" s="205" t="s">
        <v>545</v>
      </c>
      <c r="H133" s="206">
        <v>20</v>
      </c>
      <c r="I133" s="207"/>
      <c r="J133" s="208">
        <f>ROUND(I133*H133,2)</f>
        <v>0</v>
      </c>
      <c r="K133" s="204" t="s">
        <v>183</v>
      </c>
      <c r="L133" s="62"/>
      <c r="M133" s="209" t="s">
        <v>24</v>
      </c>
      <c r="N133" s="210" t="s">
        <v>52</v>
      </c>
      <c r="O133" s="43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AR133" s="25" t="s">
        <v>546</v>
      </c>
      <c r="AT133" s="25" t="s">
        <v>172</v>
      </c>
      <c r="AU133" s="25" t="s">
        <v>25</v>
      </c>
      <c r="AY133" s="25" t="s">
        <v>169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25</v>
      </c>
      <c r="BK133" s="213">
        <f>ROUND(I133*H133,2)</f>
        <v>0</v>
      </c>
      <c r="BL133" s="25" t="s">
        <v>546</v>
      </c>
      <c r="BM133" s="25" t="s">
        <v>1991</v>
      </c>
    </row>
    <row r="134" spans="2:47" s="1" customFormat="1" ht="40.5">
      <c r="B134" s="42"/>
      <c r="C134" s="64"/>
      <c r="D134" s="214" t="s">
        <v>179</v>
      </c>
      <c r="E134" s="64"/>
      <c r="F134" s="215" t="s">
        <v>559</v>
      </c>
      <c r="G134" s="64"/>
      <c r="H134" s="64"/>
      <c r="I134" s="173"/>
      <c r="J134" s="64"/>
      <c r="K134" s="64"/>
      <c r="L134" s="62"/>
      <c r="M134" s="216"/>
      <c r="N134" s="43"/>
      <c r="O134" s="43"/>
      <c r="P134" s="43"/>
      <c r="Q134" s="43"/>
      <c r="R134" s="43"/>
      <c r="S134" s="43"/>
      <c r="T134" s="79"/>
      <c r="AT134" s="25" t="s">
        <v>179</v>
      </c>
      <c r="AU134" s="25" t="s">
        <v>25</v>
      </c>
    </row>
    <row r="135" spans="2:63" s="11" customFormat="1" ht="37.35" customHeight="1">
      <c r="B135" s="186"/>
      <c r="C135" s="187"/>
      <c r="D135" s="188" t="s">
        <v>80</v>
      </c>
      <c r="E135" s="189" t="s">
        <v>87</v>
      </c>
      <c r="F135" s="189" t="s">
        <v>167</v>
      </c>
      <c r="G135" s="187"/>
      <c r="H135" s="187"/>
      <c r="I135" s="190"/>
      <c r="J135" s="191">
        <f>BK135</f>
        <v>0</v>
      </c>
      <c r="K135" s="187"/>
      <c r="L135" s="192"/>
      <c r="M135" s="193"/>
      <c r="N135" s="194"/>
      <c r="O135" s="194"/>
      <c r="P135" s="195">
        <f>P136</f>
        <v>0</v>
      </c>
      <c r="Q135" s="194"/>
      <c r="R135" s="195">
        <f>R136</f>
        <v>0</v>
      </c>
      <c r="S135" s="194"/>
      <c r="T135" s="196">
        <f>T136</f>
        <v>0</v>
      </c>
      <c r="AR135" s="197" t="s">
        <v>168</v>
      </c>
      <c r="AT135" s="198" t="s">
        <v>80</v>
      </c>
      <c r="AU135" s="198" t="s">
        <v>81</v>
      </c>
      <c r="AY135" s="197" t="s">
        <v>169</v>
      </c>
      <c r="BK135" s="199">
        <f>BK136</f>
        <v>0</v>
      </c>
    </row>
    <row r="136" spans="2:63" s="11" customFormat="1" ht="19.9" customHeight="1">
      <c r="B136" s="186"/>
      <c r="C136" s="187"/>
      <c r="D136" s="188" t="s">
        <v>80</v>
      </c>
      <c r="E136" s="200" t="s">
        <v>242</v>
      </c>
      <c r="F136" s="200" t="s">
        <v>243</v>
      </c>
      <c r="G136" s="187"/>
      <c r="H136" s="187"/>
      <c r="I136" s="190"/>
      <c r="J136" s="201">
        <f>BK136</f>
        <v>0</v>
      </c>
      <c r="K136" s="187"/>
      <c r="L136" s="192"/>
      <c r="M136" s="193"/>
      <c r="N136" s="194"/>
      <c r="O136" s="194"/>
      <c r="P136" s="195">
        <f>SUM(P137:P139)</f>
        <v>0</v>
      </c>
      <c r="Q136" s="194"/>
      <c r="R136" s="195">
        <f>SUM(R137:R139)</f>
        <v>0</v>
      </c>
      <c r="S136" s="194"/>
      <c r="T136" s="196">
        <f>SUM(T137:T139)</f>
        <v>0</v>
      </c>
      <c r="AR136" s="197" t="s">
        <v>168</v>
      </c>
      <c r="AT136" s="198" t="s">
        <v>80</v>
      </c>
      <c r="AU136" s="198" t="s">
        <v>25</v>
      </c>
      <c r="AY136" s="197" t="s">
        <v>169</v>
      </c>
      <c r="BK136" s="199">
        <f>SUM(BK137:BK139)</f>
        <v>0</v>
      </c>
    </row>
    <row r="137" spans="2:65" s="1" customFormat="1" ht="16.5" customHeight="1">
      <c r="B137" s="42"/>
      <c r="C137" s="202" t="s">
        <v>383</v>
      </c>
      <c r="D137" s="202" t="s">
        <v>172</v>
      </c>
      <c r="E137" s="203" t="s">
        <v>1992</v>
      </c>
      <c r="F137" s="204" t="s">
        <v>1993</v>
      </c>
      <c r="G137" s="205" t="s">
        <v>291</v>
      </c>
      <c r="H137" s="206">
        <v>893.945</v>
      </c>
      <c r="I137" s="207"/>
      <c r="J137" s="208">
        <f>ROUND(I137*H137,2)</f>
        <v>0</v>
      </c>
      <c r="K137" s="204" t="s">
        <v>183</v>
      </c>
      <c r="L137" s="62"/>
      <c r="M137" s="209" t="s">
        <v>24</v>
      </c>
      <c r="N137" s="210" t="s">
        <v>52</v>
      </c>
      <c r="O137" s="43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AR137" s="25" t="s">
        <v>177</v>
      </c>
      <c r="AT137" s="25" t="s">
        <v>172</v>
      </c>
      <c r="AU137" s="25" t="s">
        <v>91</v>
      </c>
      <c r="AY137" s="25" t="s">
        <v>169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25" t="s">
        <v>25</v>
      </c>
      <c r="BK137" s="213">
        <f>ROUND(I137*H137,2)</f>
        <v>0</v>
      </c>
      <c r="BL137" s="25" t="s">
        <v>177</v>
      </c>
      <c r="BM137" s="25" t="s">
        <v>1994</v>
      </c>
    </row>
    <row r="138" spans="2:47" s="1" customFormat="1" ht="27">
      <c r="B138" s="42"/>
      <c r="C138" s="64"/>
      <c r="D138" s="214" t="s">
        <v>179</v>
      </c>
      <c r="E138" s="64"/>
      <c r="F138" s="215" t="s">
        <v>1995</v>
      </c>
      <c r="G138" s="64"/>
      <c r="H138" s="64"/>
      <c r="I138" s="173"/>
      <c r="J138" s="64"/>
      <c r="K138" s="64"/>
      <c r="L138" s="62"/>
      <c r="M138" s="216"/>
      <c r="N138" s="43"/>
      <c r="O138" s="43"/>
      <c r="P138" s="43"/>
      <c r="Q138" s="43"/>
      <c r="R138" s="43"/>
      <c r="S138" s="43"/>
      <c r="T138" s="79"/>
      <c r="AT138" s="25" t="s">
        <v>179</v>
      </c>
      <c r="AU138" s="25" t="s">
        <v>91</v>
      </c>
    </row>
    <row r="139" spans="2:51" s="12" customFormat="1" ht="13.5">
      <c r="B139" s="222"/>
      <c r="C139" s="223"/>
      <c r="D139" s="214" t="s">
        <v>276</v>
      </c>
      <c r="E139" s="224" t="s">
        <v>24</v>
      </c>
      <c r="F139" s="225" t="s">
        <v>1996</v>
      </c>
      <c r="G139" s="223"/>
      <c r="H139" s="226">
        <v>893.945</v>
      </c>
      <c r="I139" s="227"/>
      <c r="J139" s="223"/>
      <c r="K139" s="223"/>
      <c r="L139" s="228"/>
      <c r="M139" s="277"/>
      <c r="N139" s="278"/>
      <c r="O139" s="278"/>
      <c r="P139" s="278"/>
      <c r="Q139" s="278"/>
      <c r="R139" s="278"/>
      <c r="S139" s="278"/>
      <c r="T139" s="279"/>
      <c r="AT139" s="232" t="s">
        <v>276</v>
      </c>
      <c r="AU139" s="232" t="s">
        <v>91</v>
      </c>
      <c r="AV139" s="12" t="s">
        <v>91</v>
      </c>
      <c r="AW139" s="12" t="s">
        <v>44</v>
      </c>
      <c r="AX139" s="12" t="s">
        <v>25</v>
      </c>
      <c r="AY139" s="232" t="s">
        <v>169</v>
      </c>
    </row>
    <row r="140" spans="2:12" s="1" customFormat="1" ht="6.95" customHeight="1">
      <c r="B140" s="57"/>
      <c r="C140" s="58"/>
      <c r="D140" s="58"/>
      <c r="E140" s="58"/>
      <c r="F140" s="58"/>
      <c r="G140" s="58"/>
      <c r="H140" s="58"/>
      <c r="I140" s="149"/>
      <c r="J140" s="58"/>
      <c r="K140" s="58"/>
      <c r="L140" s="62"/>
    </row>
  </sheetData>
  <sheetProtection algorithmName="SHA-512" hashValue="dxk9ArV57LdDc4pmhOrUR8f4woyz6jllpmZHzWTvRMEQT+GUQkHSjalbEPAz2qPvR87rzM055LKGnY4ZBacjeg==" saltValue="9sZ9G1xoXwgspzGpQwHMMAya5U4zoBG6czgUL6y/KN0zcWH6N+5zqUDvoszhGVN+ND+KzCLQeYfYjLTneXzZGA==" spinCount="100000" sheet="1" objects="1" scenarios="1" formatColumns="0" formatRows="0" autoFilter="0"/>
  <autoFilter ref="C87:K139"/>
  <mergeCells count="13">
    <mergeCell ref="E80:H80"/>
    <mergeCell ref="G1:H1"/>
    <mergeCell ref="L2:V2"/>
    <mergeCell ref="E49:H49"/>
    <mergeCell ref="E51:H51"/>
    <mergeCell ref="J55:J56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135</v>
      </c>
      <c r="G1" s="414" t="s">
        <v>136</v>
      </c>
      <c r="H1" s="414"/>
      <c r="I1" s="125"/>
      <c r="J1" s="124" t="s">
        <v>137</v>
      </c>
      <c r="K1" s="123" t="s">
        <v>138</v>
      </c>
      <c r="L1" s="124" t="s">
        <v>139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AT2" s="25" t="s">
        <v>116</v>
      </c>
      <c r="AZ2" s="244" t="s">
        <v>1997</v>
      </c>
      <c r="BA2" s="244" t="s">
        <v>24</v>
      </c>
      <c r="BB2" s="244" t="s">
        <v>24</v>
      </c>
      <c r="BC2" s="244" t="s">
        <v>1998</v>
      </c>
      <c r="BD2" s="244" t="s">
        <v>91</v>
      </c>
    </row>
    <row r="3" spans="2:5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91</v>
      </c>
      <c r="AZ3" s="244" t="s">
        <v>1999</v>
      </c>
      <c r="BA3" s="244" t="s">
        <v>24</v>
      </c>
      <c r="BB3" s="244" t="s">
        <v>24</v>
      </c>
      <c r="BC3" s="244" t="s">
        <v>2000</v>
      </c>
      <c r="BD3" s="244" t="s">
        <v>91</v>
      </c>
    </row>
    <row r="4" spans="2:46" ht="36.95" customHeight="1">
      <c r="B4" s="29"/>
      <c r="C4" s="30"/>
      <c r="D4" s="31" t="s">
        <v>140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16.5" customHeight="1">
      <c r="B7" s="29"/>
      <c r="C7" s="30"/>
      <c r="D7" s="30"/>
      <c r="E7" s="406" t="str">
        <f>'Rekapitulace stavby'!K6</f>
        <v>Demolice a sanace části budovy T</v>
      </c>
      <c r="F7" s="407"/>
      <c r="G7" s="407"/>
      <c r="H7" s="407"/>
      <c r="I7" s="127"/>
      <c r="J7" s="30"/>
      <c r="K7" s="32"/>
    </row>
    <row r="8" spans="2:11" ht="13.5">
      <c r="B8" s="29"/>
      <c r="C8" s="30"/>
      <c r="D8" s="38" t="s">
        <v>141</v>
      </c>
      <c r="E8" s="30"/>
      <c r="F8" s="30"/>
      <c r="G8" s="30"/>
      <c r="H8" s="30"/>
      <c r="I8" s="127"/>
      <c r="J8" s="30"/>
      <c r="K8" s="32"/>
    </row>
    <row r="9" spans="2:11" s="1" customFormat="1" ht="16.5" customHeight="1">
      <c r="B9" s="42"/>
      <c r="C9" s="43"/>
      <c r="D9" s="43"/>
      <c r="E9" s="406" t="s">
        <v>1930</v>
      </c>
      <c r="F9" s="409"/>
      <c r="G9" s="409"/>
      <c r="H9" s="409"/>
      <c r="I9" s="128"/>
      <c r="J9" s="43"/>
      <c r="K9" s="46"/>
    </row>
    <row r="10" spans="2:11" s="1" customFormat="1" ht="13.5">
      <c r="B10" s="42"/>
      <c r="C10" s="43"/>
      <c r="D10" s="38" t="s">
        <v>254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08" t="s">
        <v>2001</v>
      </c>
      <c r="F11" s="409"/>
      <c r="G11" s="409"/>
      <c r="H11" s="409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21</v>
      </c>
      <c r="E13" s="43"/>
      <c r="F13" s="36" t="s">
        <v>90</v>
      </c>
      <c r="G13" s="43"/>
      <c r="H13" s="43"/>
      <c r="I13" s="129" t="s">
        <v>23</v>
      </c>
      <c r="J13" s="36" t="s">
        <v>24</v>
      </c>
      <c r="K13" s="46"/>
    </row>
    <row r="14" spans="2:11" s="1" customFormat="1" ht="14.45" customHeight="1">
      <c r="B14" s="42"/>
      <c r="C14" s="43"/>
      <c r="D14" s="38" t="s">
        <v>26</v>
      </c>
      <c r="E14" s="43"/>
      <c r="F14" s="36" t="s">
        <v>27</v>
      </c>
      <c r="G14" s="43"/>
      <c r="H14" s="43"/>
      <c r="I14" s="129" t="s">
        <v>28</v>
      </c>
      <c r="J14" s="130" t="str">
        <f>'Rekapitulace stavby'!AN8</f>
        <v>6. 11. 2018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32</v>
      </c>
      <c r="E16" s="43"/>
      <c r="F16" s="43"/>
      <c r="G16" s="43"/>
      <c r="H16" s="43"/>
      <c r="I16" s="129" t="s">
        <v>33</v>
      </c>
      <c r="J16" s="36" t="s">
        <v>34</v>
      </c>
      <c r="K16" s="46"/>
    </row>
    <row r="17" spans="2:11" s="1" customFormat="1" ht="18" customHeight="1">
      <c r="B17" s="42"/>
      <c r="C17" s="43"/>
      <c r="D17" s="43"/>
      <c r="E17" s="36" t="s">
        <v>35</v>
      </c>
      <c r="F17" s="43"/>
      <c r="G17" s="43"/>
      <c r="H17" s="43"/>
      <c r="I17" s="129" t="s">
        <v>36</v>
      </c>
      <c r="J17" s="36" t="s">
        <v>37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38</v>
      </c>
      <c r="E19" s="43"/>
      <c r="F19" s="43"/>
      <c r="G19" s="43"/>
      <c r="H19" s="43"/>
      <c r="I19" s="129" t="s">
        <v>33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36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40</v>
      </c>
      <c r="E22" s="43"/>
      <c r="F22" s="43"/>
      <c r="G22" s="43"/>
      <c r="H22" s="43"/>
      <c r="I22" s="129" t="s">
        <v>33</v>
      </c>
      <c r="J22" s="36" t="s">
        <v>41</v>
      </c>
      <c r="K22" s="46"/>
    </row>
    <row r="23" spans="2:11" s="1" customFormat="1" ht="18" customHeight="1">
      <c r="B23" s="42"/>
      <c r="C23" s="43"/>
      <c r="D23" s="43"/>
      <c r="E23" s="36" t="s">
        <v>42</v>
      </c>
      <c r="F23" s="43"/>
      <c r="G23" s="43"/>
      <c r="H23" s="43"/>
      <c r="I23" s="129" t="s">
        <v>36</v>
      </c>
      <c r="J23" s="36" t="s">
        <v>43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45</v>
      </c>
      <c r="E25" s="43"/>
      <c r="F25" s="43"/>
      <c r="G25" s="43"/>
      <c r="H25" s="43"/>
      <c r="I25" s="128"/>
      <c r="J25" s="43"/>
      <c r="K25" s="46"/>
    </row>
    <row r="26" spans="2:11" s="7" customFormat="1" ht="16.5" customHeight="1">
      <c r="B26" s="131"/>
      <c r="C26" s="132"/>
      <c r="D26" s="132"/>
      <c r="E26" s="370" t="s">
        <v>24</v>
      </c>
      <c r="F26" s="370"/>
      <c r="G26" s="370"/>
      <c r="H26" s="370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47</v>
      </c>
      <c r="E29" s="43"/>
      <c r="F29" s="43"/>
      <c r="G29" s="43"/>
      <c r="H29" s="43"/>
      <c r="I29" s="128"/>
      <c r="J29" s="138">
        <f>ROUND(J95,2)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49</v>
      </c>
      <c r="G31" s="43"/>
      <c r="H31" s="43"/>
      <c r="I31" s="139" t="s">
        <v>48</v>
      </c>
      <c r="J31" s="47" t="s">
        <v>50</v>
      </c>
      <c r="K31" s="46"/>
    </row>
    <row r="32" spans="2:11" s="1" customFormat="1" ht="14.45" customHeight="1">
      <c r="B32" s="42"/>
      <c r="C32" s="43"/>
      <c r="D32" s="50" t="s">
        <v>51</v>
      </c>
      <c r="E32" s="50" t="s">
        <v>52</v>
      </c>
      <c r="F32" s="140">
        <f>ROUND(SUM(BE95:BE193),2)</f>
        <v>0</v>
      </c>
      <c r="G32" s="43"/>
      <c r="H32" s="43"/>
      <c r="I32" s="141">
        <v>0.21</v>
      </c>
      <c r="J32" s="140">
        <f>ROUND(ROUND((SUM(BE95:BE193)),2)*I32,2)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53</v>
      </c>
      <c r="F33" s="140">
        <f>ROUND(SUM(BF95:BF193),2)</f>
        <v>0</v>
      </c>
      <c r="G33" s="43"/>
      <c r="H33" s="43"/>
      <c r="I33" s="141">
        <v>0.15</v>
      </c>
      <c r="J33" s="140">
        <f>ROUND(ROUND((SUM(BF95:BF193)),2)*I33,2)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54</v>
      </c>
      <c r="F34" s="140">
        <f>ROUND(SUM(BG95:BG193),2)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55</v>
      </c>
      <c r="F35" s="140">
        <f>ROUND(SUM(BH95:BH193),2)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56</v>
      </c>
      <c r="F36" s="140">
        <f>ROUND(SUM(BI95:BI193),2)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57</v>
      </c>
      <c r="E38" s="80"/>
      <c r="F38" s="80"/>
      <c r="G38" s="144" t="s">
        <v>58</v>
      </c>
      <c r="H38" s="145" t="s">
        <v>59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143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6" t="str">
        <f>E7</f>
        <v>Demolice a sanace části budovy T</v>
      </c>
      <c r="F47" s="407"/>
      <c r="G47" s="407"/>
      <c r="H47" s="407"/>
      <c r="I47" s="128"/>
      <c r="J47" s="43"/>
      <c r="K47" s="46"/>
    </row>
    <row r="48" spans="2:11" ht="13.5">
      <c r="B48" s="29"/>
      <c r="C48" s="38" t="s">
        <v>141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6" t="s">
        <v>1930</v>
      </c>
      <c r="F49" s="409"/>
      <c r="G49" s="409"/>
      <c r="H49" s="409"/>
      <c r="I49" s="128"/>
      <c r="J49" s="43"/>
      <c r="K49" s="46"/>
    </row>
    <row r="50" spans="2:11" s="1" customFormat="1" ht="14.45" customHeight="1">
      <c r="B50" s="42"/>
      <c r="C50" s="38" t="s">
        <v>254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8" t="str">
        <f>E11</f>
        <v>002 - Úprava terénu a stavební úpravy</v>
      </c>
      <c r="F51" s="409"/>
      <c r="G51" s="409"/>
      <c r="H51" s="409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26</v>
      </c>
      <c r="D53" s="43"/>
      <c r="E53" s="43"/>
      <c r="F53" s="36" t="str">
        <f>F14</f>
        <v>Ústí nad Labem</v>
      </c>
      <c r="G53" s="43"/>
      <c r="H53" s="43"/>
      <c r="I53" s="129" t="s">
        <v>28</v>
      </c>
      <c r="J53" s="130" t="str">
        <f>IF(J14="","",J14)</f>
        <v>6. 11. 2018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32</v>
      </c>
      <c r="D55" s="43"/>
      <c r="E55" s="43"/>
      <c r="F55" s="36" t="str">
        <f>E17</f>
        <v>Univerzita Jana Evangelisty Purkyně v Ústí n Labem</v>
      </c>
      <c r="G55" s="43"/>
      <c r="H55" s="43"/>
      <c r="I55" s="129" t="s">
        <v>40</v>
      </c>
      <c r="J55" s="370" t="str">
        <f>E23</f>
        <v>Correct BC, s.r.o.</v>
      </c>
      <c r="K55" s="46"/>
    </row>
    <row r="56" spans="2:11" s="1" customFormat="1" ht="14.45" customHeight="1">
      <c r="B56" s="42"/>
      <c r="C56" s="38" t="s">
        <v>38</v>
      </c>
      <c r="D56" s="43"/>
      <c r="E56" s="43"/>
      <c r="F56" s="36" t="str">
        <f>IF(E20="","",E20)</f>
        <v/>
      </c>
      <c r="G56" s="43"/>
      <c r="H56" s="43"/>
      <c r="I56" s="128"/>
      <c r="J56" s="410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144</v>
      </c>
      <c r="D58" s="142"/>
      <c r="E58" s="142"/>
      <c r="F58" s="142"/>
      <c r="G58" s="142"/>
      <c r="H58" s="142"/>
      <c r="I58" s="155"/>
      <c r="J58" s="156" t="s">
        <v>145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146</v>
      </c>
      <c r="D60" s="43"/>
      <c r="E60" s="43"/>
      <c r="F60" s="43"/>
      <c r="G60" s="43"/>
      <c r="H60" s="43"/>
      <c r="I60" s="128"/>
      <c r="J60" s="138">
        <f>J95</f>
        <v>0</v>
      </c>
      <c r="K60" s="46"/>
      <c r="AU60" s="25" t="s">
        <v>147</v>
      </c>
    </row>
    <row r="61" spans="2:11" s="8" customFormat="1" ht="24.95" customHeight="1">
      <c r="B61" s="159"/>
      <c r="C61" s="160"/>
      <c r="D61" s="161" t="s">
        <v>256</v>
      </c>
      <c r="E61" s="162"/>
      <c r="F61" s="162"/>
      <c r="G61" s="162"/>
      <c r="H61" s="162"/>
      <c r="I61" s="163"/>
      <c r="J61" s="164">
        <f>J96</f>
        <v>0</v>
      </c>
      <c r="K61" s="165"/>
    </row>
    <row r="62" spans="2:11" s="9" customFormat="1" ht="19.9" customHeight="1">
      <c r="B62" s="166"/>
      <c r="C62" s="167"/>
      <c r="D62" s="168" t="s">
        <v>257</v>
      </c>
      <c r="E62" s="169"/>
      <c r="F62" s="169"/>
      <c r="G62" s="169"/>
      <c r="H62" s="169"/>
      <c r="I62" s="170"/>
      <c r="J62" s="171">
        <f>J97</f>
        <v>0</v>
      </c>
      <c r="K62" s="172"/>
    </row>
    <row r="63" spans="2:11" s="9" customFormat="1" ht="19.9" customHeight="1">
      <c r="B63" s="166"/>
      <c r="C63" s="167"/>
      <c r="D63" s="168" t="s">
        <v>587</v>
      </c>
      <c r="E63" s="169"/>
      <c r="F63" s="169"/>
      <c r="G63" s="169"/>
      <c r="H63" s="169"/>
      <c r="I63" s="170"/>
      <c r="J63" s="171">
        <f>J114</f>
        <v>0</v>
      </c>
      <c r="K63" s="172"/>
    </row>
    <row r="64" spans="2:11" s="9" customFormat="1" ht="19.9" customHeight="1">
      <c r="B64" s="166"/>
      <c r="C64" s="167"/>
      <c r="D64" s="168" t="s">
        <v>588</v>
      </c>
      <c r="E64" s="169"/>
      <c r="F64" s="169"/>
      <c r="G64" s="169"/>
      <c r="H64" s="169"/>
      <c r="I64" s="170"/>
      <c r="J64" s="171">
        <f>J117</f>
        <v>0</v>
      </c>
      <c r="K64" s="172"/>
    </row>
    <row r="65" spans="2:11" s="9" customFormat="1" ht="19.9" customHeight="1">
      <c r="B65" s="166"/>
      <c r="C65" s="167"/>
      <c r="D65" s="168" t="s">
        <v>589</v>
      </c>
      <c r="E65" s="169"/>
      <c r="F65" s="169"/>
      <c r="G65" s="169"/>
      <c r="H65" s="169"/>
      <c r="I65" s="170"/>
      <c r="J65" s="171">
        <f>J122</f>
        <v>0</v>
      </c>
      <c r="K65" s="172"/>
    </row>
    <row r="66" spans="2:11" s="9" customFormat="1" ht="19.9" customHeight="1">
      <c r="B66" s="166"/>
      <c r="C66" s="167"/>
      <c r="D66" s="168" t="s">
        <v>258</v>
      </c>
      <c r="E66" s="169"/>
      <c r="F66" s="169"/>
      <c r="G66" s="169"/>
      <c r="H66" s="169"/>
      <c r="I66" s="170"/>
      <c r="J66" s="171">
        <f>J135</f>
        <v>0</v>
      </c>
      <c r="K66" s="172"/>
    </row>
    <row r="67" spans="2:11" s="9" customFormat="1" ht="19.9" customHeight="1">
      <c r="B67" s="166"/>
      <c r="C67" s="167"/>
      <c r="D67" s="168" t="s">
        <v>590</v>
      </c>
      <c r="E67" s="169"/>
      <c r="F67" s="169"/>
      <c r="G67" s="169"/>
      <c r="H67" s="169"/>
      <c r="I67" s="170"/>
      <c r="J67" s="171">
        <f>J138</f>
        <v>0</v>
      </c>
      <c r="K67" s="172"/>
    </row>
    <row r="68" spans="2:11" s="8" customFormat="1" ht="24.95" customHeight="1">
      <c r="B68" s="159"/>
      <c r="C68" s="160"/>
      <c r="D68" s="161" t="s">
        <v>260</v>
      </c>
      <c r="E68" s="162"/>
      <c r="F68" s="162"/>
      <c r="G68" s="162"/>
      <c r="H68" s="162"/>
      <c r="I68" s="163"/>
      <c r="J68" s="164">
        <f>J140</f>
        <v>0</v>
      </c>
      <c r="K68" s="165"/>
    </row>
    <row r="69" spans="2:11" s="9" customFormat="1" ht="19.9" customHeight="1">
      <c r="B69" s="166"/>
      <c r="C69" s="167"/>
      <c r="D69" s="168" t="s">
        <v>2002</v>
      </c>
      <c r="E69" s="169"/>
      <c r="F69" s="169"/>
      <c r="G69" s="169"/>
      <c r="H69" s="169"/>
      <c r="I69" s="170"/>
      <c r="J69" s="171">
        <f>J141</f>
        <v>0</v>
      </c>
      <c r="K69" s="172"/>
    </row>
    <row r="70" spans="2:11" s="9" customFormat="1" ht="19.9" customHeight="1">
      <c r="B70" s="166"/>
      <c r="C70" s="167"/>
      <c r="D70" s="168" t="s">
        <v>2003</v>
      </c>
      <c r="E70" s="169"/>
      <c r="F70" s="169"/>
      <c r="G70" s="169"/>
      <c r="H70" s="169"/>
      <c r="I70" s="170"/>
      <c r="J70" s="171">
        <f>J157</f>
        <v>0</v>
      </c>
      <c r="K70" s="172"/>
    </row>
    <row r="71" spans="2:11" s="9" customFormat="1" ht="19.9" customHeight="1">
      <c r="B71" s="166"/>
      <c r="C71" s="167"/>
      <c r="D71" s="168" t="s">
        <v>264</v>
      </c>
      <c r="E71" s="169"/>
      <c r="F71" s="169"/>
      <c r="G71" s="169"/>
      <c r="H71" s="169"/>
      <c r="I71" s="170"/>
      <c r="J71" s="171">
        <f>J161</f>
        <v>0</v>
      </c>
      <c r="K71" s="172"/>
    </row>
    <row r="72" spans="2:11" s="9" customFormat="1" ht="19.9" customHeight="1">
      <c r="B72" s="166"/>
      <c r="C72" s="167"/>
      <c r="D72" s="168" t="s">
        <v>596</v>
      </c>
      <c r="E72" s="169"/>
      <c r="F72" s="169"/>
      <c r="G72" s="169"/>
      <c r="H72" s="169"/>
      <c r="I72" s="170"/>
      <c r="J72" s="171">
        <f>J169</f>
        <v>0</v>
      </c>
      <c r="K72" s="172"/>
    </row>
    <row r="73" spans="2:11" s="8" customFormat="1" ht="24.95" customHeight="1">
      <c r="B73" s="159"/>
      <c r="C73" s="160"/>
      <c r="D73" s="161" t="s">
        <v>269</v>
      </c>
      <c r="E73" s="162"/>
      <c r="F73" s="162"/>
      <c r="G73" s="162"/>
      <c r="H73" s="162"/>
      <c r="I73" s="163"/>
      <c r="J73" s="164">
        <f>J181</f>
        <v>0</v>
      </c>
      <c r="K73" s="165"/>
    </row>
    <row r="74" spans="2:11" s="1" customFormat="1" ht="21.75" customHeight="1">
      <c r="B74" s="42"/>
      <c r="C74" s="43"/>
      <c r="D74" s="43"/>
      <c r="E74" s="43"/>
      <c r="F74" s="43"/>
      <c r="G74" s="43"/>
      <c r="H74" s="43"/>
      <c r="I74" s="128"/>
      <c r="J74" s="43"/>
      <c r="K74" s="46"/>
    </row>
    <row r="75" spans="2:11" s="1" customFormat="1" ht="6.95" customHeight="1">
      <c r="B75" s="57"/>
      <c r="C75" s="58"/>
      <c r="D75" s="58"/>
      <c r="E75" s="58"/>
      <c r="F75" s="58"/>
      <c r="G75" s="58"/>
      <c r="H75" s="58"/>
      <c r="I75" s="149"/>
      <c r="J75" s="58"/>
      <c r="K75" s="59"/>
    </row>
    <row r="79" spans="2:12" s="1" customFormat="1" ht="6.95" customHeight="1">
      <c r="B79" s="60"/>
      <c r="C79" s="61"/>
      <c r="D79" s="61"/>
      <c r="E79" s="61"/>
      <c r="F79" s="61"/>
      <c r="G79" s="61"/>
      <c r="H79" s="61"/>
      <c r="I79" s="152"/>
      <c r="J79" s="61"/>
      <c r="K79" s="61"/>
      <c r="L79" s="62"/>
    </row>
    <row r="80" spans="2:12" s="1" customFormat="1" ht="36.95" customHeight="1">
      <c r="B80" s="42"/>
      <c r="C80" s="63" t="s">
        <v>153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4.45" customHeight="1">
      <c r="B82" s="42"/>
      <c r="C82" s="66" t="s">
        <v>18</v>
      </c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6.5" customHeight="1">
      <c r="B83" s="42"/>
      <c r="C83" s="64"/>
      <c r="D83" s="64"/>
      <c r="E83" s="411" t="str">
        <f>E7</f>
        <v>Demolice a sanace části budovy T</v>
      </c>
      <c r="F83" s="412"/>
      <c r="G83" s="412"/>
      <c r="H83" s="412"/>
      <c r="I83" s="173"/>
      <c r="J83" s="64"/>
      <c r="K83" s="64"/>
      <c r="L83" s="62"/>
    </row>
    <row r="84" spans="2:12" ht="13.5">
      <c r="B84" s="29"/>
      <c r="C84" s="66" t="s">
        <v>141</v>
      </c>
      <c r="D84" s="220"/>
      <c r="E84" s="220"/>
      <c r="F84" s="220"/>
      <c r="G84" s="220"/>
      <c r="H84" s="220"/>
      <c r="J84" s="220"/>
      <c r="K84" s="220"/>
      <c r="L84" s="221"/>
    </row>
    <row r="85" spans="2:12" s="1" customFormat="1" ht="16.5" customHeight="1">
      <c r="B85" s="42"/>
      <c r="C85" s="64"/>
      <c r="D85" s="64"/>
      <c r="E85" s="411" t="s">
        <v>1930</v>
      </c>
      <c r="F85" s="413"/>
      <c r="G85" s="413"/>
      <c r="H85" s="413"/>
      <c r="I85" s="173"/>
      <c r="J85" s="64"/>
      <c r="K85" s="64"/>
      <c r="L85" s="62"/>
    </row>
    <row r="86" spans="2:12" s="1" customFormat="1" ht="14.45" customHeight="1">
      <c r="B86" s="42"/>
      <c r="C86" s="66" t="s">
        <v>254</v>
      </c>
      <c r="D86" s="64"/>
      <c r="E86" s="64"/>
      <c r="F86" s="64"/>
      <c r="G86" s="64"/>
      <c r="H86" s="64"/>
      <c r="I86" s="173"/>
      <c r="J86" s="64"/>
      <c r="K86" s="64"/>
      <c r="L86" s="62"/>
    </row>
    <row r="87" spans="2:12" s="1" customFormat="1" ht="17.25" customHeight="1">
      <c r="B87" s="42"/>
      <c r="C87" s="64"/>
      <c r="D87" s="64"/>
      <c r="E87" s="381" t="str">
        <f>E11</f>
        <v>002 - Úprava terénu a stavební úpravy</v>
      </c>
      <c r="F87" s="413"/>
      <c r="G87" s="413"/>
      <c r="H87" s="413"/>
      <c r="I87" s="173"/>
      <c r="J87" s="64"/>
      <c r="K87" s="64"/>
      <c r="L87" s="62"/>
    </row>
    <row r="88" spans="2:12" s="1" customFormat="1" ht="6.95" customHeight="1">
      <c r="B88" s="42"/>
      <c r="C88" s="64"/>
      <c r="D88" s="64"/>
      <c r="E88" s="64"/>
      <c r="F88" s="64"/>
      <c r="G88" s="64"/>
      <c r="H88" s="64"/>
      <c r="I88" s="173"/>
      <c r="J88" s="64"/>
      <c r="K88" s="64"/>
      <c r="L88" s="62"/>
    </row>
    <row r="89" spans="2:12" s="1" customFormat="1" ht="18" customHeight="1">
      <c r="B89" s="42"/>
      <c r="C89" s="66" t="s">
        <v>26</v>
      </c>
      <c r="D89" s="64"/>
      <c r="E89" s="64"/>
      <c r="F89" s="174" t="str">
        <f>F14</f>
        <v>Ústí nad Labem</v>
      </c>
      <c r="G89" s="64"/>
      <c r="H89" s="64"/>
      <c r="I89" s="175" t="s">
        <v>28</v>
      </c>
      <c r="J89" s="74" t="str">
        <f>IF(J14="","",J14)</f>
        <v>6. 11. 2018</v>
      </c>
      <c r="K89" s="64"/>
      <c r="L89" s="62"/>
    </row>
    <row r="90" spans="2:12" s="1" customFormat="1" ht="6.95" customHeight="1">
      <c r="B90" s="42"/>
      <c r="C90" s="64"/>
      <c r="D90" s="64"/>
      <c r="E90" s="64"/>
      <c r="F90" s="64"/>
      <c r="G90" s="64"/>
      <c r="H90" s="64"/>
      <c r="I90" s="173"/>
      <c r="J90" s="64"/>
      <c r="K90" s="64"/>
      <c r="L90" s="62"/>
    </row>
    <row r="91" spans="2:12" s="1" customFormat="1" ht="13.5">
      <c r="B91" s="42"/>
      <c r="C91" s="66" t="s">
        <v>32</v>
      </c>
      <c r="D91" s="64"/>
      <c r="E91" s="64"/>
      <c r="F91" s="174" t="str">
        <f>E17</f>
        <v>Univerzita Jana Evangelisty Purkyně v Ústí n Labem</v>
      </c>
      <c r="G91" s="64"/>
      <c r="H91" s="64"/>
      <c r="I91" s="175" t="s">
        <v>40</v>
      </c>
      <c r="J91" s="174" t="str">
        <f>E23</f>
        <v>Correct BC, s.r.o.</v>
      </c>
      <c r="K91" s="64"/>
      <c r="L91" s="62"/>
    </row>
    <row r="92" spans="2:12" s="1" customFormat="1" ht="14.45" customHeight="1">
      <c r="B92" s="42"/>
      <c r="C92" s="66" t="s">
        <v>38</v>
      </c>
      <c r="D92" s="64"/>
      <c r="E92" s="64"/>
      <c r="F92" s="174" t="str">
        <f>IF(E20="","",E20)</f>
        <v/>
      </c>
      <c r="G92" s="64"/>
      <c r="H92" s="64"/>
      <c r="I92" s="173"/>
      <c r="J92" s="64"/>
      <c r="K92" s="64"/>
      <c r="L92" s="62"/>
    </row>
    <row r="93" spans="2:12" s="1" customFormat="1" ht="10.35" customHeight="1">
      <c r="B93" s="42"/>
      <c r="C93" s="64"/>
      <c r="D93" s="64"/>
      <c r="E93" s="64"/>
      <c r="F93" s="64"/>
      <c r="G93" s="64"/>
      <c r="H93" s="64"/>
      <c r="I93" s="173"/>
      <c r="J93" s="64"/>
      <c r="K93" s="64"/>
      <c r="L93" s="62"/>
    </row>
    <row r="94" spans="2:20" s="10" customFormat="1" ht="29.25" customHeight="1">
      <c r="B94" s="176"/>
      <c r="C94" s="177" t="s">
        <v>154</v>
      </c>
      <c r="D94" s="178" t="s">
        <v>66</v>
      </c>
      <c r="E94" s="178" t="s">
        <v>62</v>
      </c>
      <c r="F94" s="178" t="s">
        <v>155</v>
      </c>
      <c r="G94" s="178" t="s">
        <v>156</v>
      </c>
      <c r="H94" s="178" t="s">
        <v>157</v>
      </c>
      <c r="I94" s="179" t="s">
        <v>158</v>
      </c>
      <c r="J94" s="178" t="s">
        <v>145</v>
      </c>
      <c r="K94" s="180" t="s">
        <v>159</v>
      </c>
      <c r="L94" s="181"/>
      <c r="M94" s="82" t="s">
        <v>160</v>
      </c>
      <c r="N94" s="83" t="s">
        <v>51</v>
      </c>
      <c r="O94" s="83" t="s">
        <v>161</v>
      </c>
      <c r="P94" s="83" t="s">
        <v>162</v>
      </c>
      <c r="Q94" s="83" t="s">
        <v>163</v>
      </c>
      <c r="R94" s="83" t="s">
        <v>164</v>
      </c>
      <c r="S94" s="83" t="s">
        <v>165</v>
      </c>
      <c r="T94" s="84" t="s">
        <v>166</v>
      </c>
    </row>
    <row r="95" spans="2:63" s="1" customFormat="1" ht="29.25" customHeight="1">
      <c r="B95" s="42"/>
      <c r="C95" s="88" t="s">
        <v>146</v>
      </c>
      <c r="D95" s="64"/>
      <c r="E95" s="64"/>
      <c r="F95" s="64"/>
      <c r="G95" s="64"/>
      <c r="H95" s="64"/>
      <c r="I95" s="173"/>
      <c r="J95" s="182">
        <f>BK95</f>
        <v>0</v>
      </c>
      <c r="K95" s="64"/>
      <c r="L95" s="62"/>
      <c r="M95" s="85"/>
      <c r="N95" s="86"/>
      <c r="O95" s="86"/>
      <c r="P95" s="183">
        <f>P96+P140+P181</f>
        <v>0</v>
      </c>
      <c r="Q95" s="86"/>
      <c r="R95" s="183">
        <f>R96+R140+R181</f>
        <v>105.26084944000002</v>
      </c>
      <c r="S95" s="86"/>
      <c r="T95" s="184">
        <f>T96+T140+T181</f>
        <v>0</v>
      </c>
      <c r="AT95" s="25" t="s">
        <v>80</v>
      </c>
      <c r="AU95" s="25" t="s">
        <v>147</v>
      </c>
      <c r="BK95" s="185">
        <f>BK96+BK140+BK181</f>
        <v>0</v>
      </c>
    </row>
    <row r="96" spans="2:63" s="11" customFormat="1" ht="37.35" customHeight="1">
      <c r="B96" s="186"/>
      <c r="C96" s="187"/>
      <c r="D96" s="188" t="s">
        <v>80</v>
      </c>
      <c r="E96" s="189" t="s">
        <v>270</v>
      </c>
      <c r="F96" s="189" t="s">
        <v>271</v>
      </c>
      <c r="G96" s="187"/>
      <c r="H96" s="187"/>
      <c r="I96" s="190"/>
      <c r="J96" s="191">
        <f>BK96</f>
        <v>0</v>
      </c>
      <c r="K96" s="187"/>
      <c r="L96" s="192"/>
      <c r="M96" s="193"/>
      <c r="N96" s="194"/>
      <c r="O96" s="194"/>
      <c r="P96" s="195">
        <f>P97+P114+P117+P122+P135+P138</f>
        <v>0</v>
      </c>
      <c r="Q96" s="194"/>
      <c r="R96" s="195">
        <f>R97+R114+R117+R122+R135+R138</f>
        <v>104.90660331000001</v>
      </c>
      <c r="S96" s="194"/>
      <c r="T96" s="196">
        <f>T97+T114+T117+T122+T135+T138</f>
        <v>0</v>
      </c>
      <c r="AR96" s="197" t="s">
        <v>25</v>
      </c>
      <c r="AT96" s="198" t="s">
        <v>80</v>
      </c>
      <c r="AU96" s="198" t="s">
        <v>81</v>
      </c>
      <c r="AY96" s="197" t="s">
        <v>169</v>
      </c>
      <c r="BK96" s="199">
        <f>BK97+BK114+BK117+BK122+BK135+BK138</f>
        <v>0</v>
      </c>
    </row>
    <row r="97" spans="2:63" s="11" customFormat="1" ht="19.9" customHeight="1">
      <c r="B97" s="186"/>
      <c r="C97" s="187"/>
      <c r="D97" s="188" t="s">
        <v>80</v>
      </c>
      <c r="E97" s="200" t="s">
        <v>25</v>
      </c>
      <c r="F97" s="200" t="s">
        <v>272</v>
      </c>
      <c r="G97" s="187"/>
      <c r="H97" s="187"/>
      <c r="I97" s="190"/>
      <c r="J97" s="201">
        <f>BK97</f>
        <v>0</v>
      </c>
      <c r="K97" s="187"/>
      <c r="L97" s="192"/>
      <c r="M97" s="193"/>
      <c r="N97" s="194"/>
      <c r="O97" s="194"/>
      <c r="P97" s="195">
        <f>SUM(P98:P113)</f>
        <v>0</v>
      </c>
      <c r="Q97" s="194"/>
      <c r="R97" s="195">
        <f>SUM(R98:R113)</f>
        <v>87.413775</v>
      </c>
      <c r="S97" s="194"/>
      <c r="T97" s="196">
        <f>SUM(T98:T113)</f>
        <v>0</v>
      </c>
      <c r="AR97" s="197" t="s">
        <v>25</v>
      </c>
      <c r="AT97" s="198" t="s">
        <v>80</v>
      </c>
      <c r="AU97" s="198" t="s">
        <v>25</v>
      </c>
      <c r="AY97" s="197" t="s">
        <v>169</v>
      </c>
      <c r="BK97" s="199">
        <f>SUM(BK98:BK113)</f>
        <v>0</v>
      </c>
    </row>
    <row r="98" spans="2:65" s="1" customFormat="1" ht="25.5" customHeight="1">
      <c r="B98" s="42"/>
      <c r="C98" s="202" t="s">
        <v>25</v>
      </c>
      <c r="D98" s="202" t="s">
        <v>172</v>
      </c>
      <c r="E98" s="203" t="s">
        <v>1767</v>
      </c>
      <c r="F98" s="204" t="s">
        <v>1768</v>
      </c>
      <c r="G98" s="205" t="s">
        <v>291</v>
      </c>
      <c r="H98" s="206">
        <v>52.959</v>
      </c>
      <c r="I98" s="207"/>
      <c r="J98" s="208">
        <f>ROUND(I98*H98,2)</f>
        <v>0</v>
      </c>
      <c r="K98" s="204" t="s">
        <v>183</v>
      </c>
      <c r="L98" s="62"/>
      <c r="M98" s="209" t="s">
        <v>24</v>
      </c>
      <c r="N98" s="210" t="s">
        <v>52</v>
      </c>
      <c r="O98" s="43"/>
      <c r="P98" s="211">
        <f>O98*H98</f>
        <v>0</v>
      </c>
      <c r="Q98" s="211">
        <v>0</v>
      </c>
      <c r="R98" s="211">
        <f>Q98*H98</f>
        <v>0</v>
      </c>
      <c r="S98" s="211">
        <v>0</v>
      </c>
      <c r="T98" s="212">
        <f>S98*H98</f>
        <v>0</v>
      </c>
      <c r="AR98" s="25" t="s">
        <v>193</v>
      </c>
      <c r="AT98" s="25" t="s">
        <v>172</v>
      </c>
      <c r="AU98" s="25" t="s">
        <v>91</v>
      </c>
      <c r="AY98" s="25" t="s">
        <v>169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25</v>
      </c>
      <c r="BK98" s="213">
        <f>ROUND(I98*H98,2)</f>
        <v>0</v>
      </c>
      <c r="BL98" s="25" t="s">
        <v>193</v>
      </c>
      <c r="BM98" s="25" t="s">
        <v>2004</v>
      </c>
    </row>
    <row r="99" spans="2:51" s="12" customFormat="1" ht="13.5">
      <c r="B99" s="222"/>
      <c r="C99" s="223"/>
      <c r="D99" s="214" t="s">
        <v>276</v>
      </c>
      <c r="E99" s="224" t="s">
        <v>24</v>
      </c>
      <c r="F99" s="225" t="s">
        <v>2005</v>
      </c>
      <c r="G99" s="223"/>
      <c r="H99" s="226">
        <v>52.959</v>
      </c>
      <c r="I99" s="227"/>
      <c r="J99" s="223"/>
      <c r="K99" s="223"/>
      <c r="L99" s="228"/>
      <c r="M99" s="229"/>
      <c r="N99" s="230"/>
      <c r="O99" s="230"/>
      <c r="P99" s="230"/>
      <c r="Q99" s="230"/>
      <c r="R99" s="230"/>
      <c r="S99" s="230"/>
      <c r="T99" s="231"/>
      <c r="AT99" s="232" t="s">
        <v>276</v>
      </c>
      <c r="AU99" s="232" t="s">
        <v>91</v>
      </c>
      <c r="AV99" s="12" t="s">
        <v>91</v>
      </c>
      <c r="AW99" s="12" t="s">
        <v>44</v>
      </c>
      <c r="AX99" s="12" t="s">
        <v>25</v>
      </c>
      <c r="AY99" s="232" t="s">
        <v>169</v>
      </c>
    </row>
    <row r="100" spans="2:65" s="1" customFormat="1" ht="16.5" customHeight="1">
      <c r="B100" s="42"/>
      <c r="C100" s="245" t="s">
        <v>91</v>
      </c>
      <c r="D100" s="245" t="s">
        <v>620</v>
      </c>
      <c r="E100" s="246" t="s">
        <v>1772</v>
      </c>
      <c r="F100" s="247" t="s">
        <v>1773</v>
      </c>
      <c r="G100" s="248" t="s">
        <v>357</v>
      </c>
      <c r="H100" s="249">
        <v>43.691</v>
      </c>
      <c r="I100" s="250"/>
      <c r="J100" s="251">
        <f>ROUND(I100*H100,2)</f>
        <v>0</v>
      </c>
      <c r="K100" s="247" t="s">
        <v>183</v>
      </c>
      <c r="L100" s="252"/>
      <c r="M100" s="253" t="s">
        <v>24</v>
      </c>
      <c r="N100" s="254" t="s">
        <v>52</v>
      </c>
      <c r="O100" s="43"/>
      <c r="P100" s="211">
        <f>O100*H100</f>
        <v>0</v>
      </c>
      <c r="Q100" s="211">
        <v>1</v>
      </c>
      <c r="R100" s="211">
        <f>Q100*H100</f>
        <v>43.691</v>
      </c>
      <c r="S100" s="211">
        <v>0</v>
      </c>
      <c r="T100" s="212">
        <f>S100*H100</f>
        <v>0</v>
      </c>
      <c r="AR100" s="25" t="s">
        <v>211</v>
      </c>
      <c r="AT100" s="25" t="s">
        <v>620</v>
      </c>
      <c r="AU100" s="25" t="s">
        <v>91</v>
      </c>
      <c r="AY100" s="25" t="s">
        <v>169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25" t="s">
        <v>25</v>
      </c>
      <c r="BK100" s="213">
        <f>ROUND(I100*H100,2)</f>
        <v>0</v>
      </c>
      <c r="BL100" s="25" t="s">
        <v>193</v>
      </c>
      <c r="BM100" s="25" t="s">
        <v>2006</v>
      </c>
    </row>
    <row r="101" spans="2:51" s="12" customFormat="1" ht="13.5">
      <c r="B101" s="222"/>
      <c r="C101" s="223"/>
      <c r="D101" s="214" t="s">
        <v>276</v>
      </c>
      <c r="E101" s="224" t="s">
        <v>24</v>
      </c>
      <c r="F101" s="225" t="s">
        <v>2007</v>
      </c>
      <c r="G101" s="223"/>
      <c r="H101" s="226">
        <v>43.691</v>
      </c>
      <c r="I101" s="227"/>
      <c r="J101" s="223"/>
      <c r="K101" s="223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276</v>
      </c>
      <c r="AU101" s="232" t="s">
        <v>91</v>
      </c>
      <c r="AV101" s="12" t="s">
        <v>91</v>
      </c>
      <c r="AW101" s="12" t="s">
        <v>44</v>
      </c>
      <c r="AX101" s="12" t="s">
        <v>25</v>
      </c>
      <c r="AY101" s="232" t="s">
        <v>169</v>
      </c>
    </row>
    <row r="102" spans="2:65" s="1" customFormat="1" ht="16.5" customHeight="1">
      <c r="B102" s="42"/>
      <c r="C102" s="245" t="s">
        <v>103</v>
      </c>
      <c r="D102" s="245" t="s">
        <v>620</v>
      </c>
      <c r="E102" s="246" t="s">
        <v>1776</v>
      </c>
      <c r="F102" s="247" t="s">
        <v>1777</v>
      </c>
      <c r="G102" s="248" t="s">
        <v>357</v>
      </c>
      <c r="H102" s="249">
        <v>43.691</v>
      </c>
      <c r="I102" s="250"/>
      <c r="J102" s="251">
        <f>ROUND(I102*H102,2)</f>
        <v>0</v>
      </c>
      <c r="K102" s="247" t="s">
        <v>183</v>
      </c>
      <c r="L102" s="252"/>
      <c r="M102" s="253" t="s">
        <v>24</v>
      </c>
      <c r="N102" s="254" t="s">
        <v>52</v>
      </c>
      <c r="O102" s="43"/>
      <c r="P102" s="211">
        <f>O102*H102</f>
        <v>0</v>
      </c>
      <c r="Q102" s="211">
        <v>1</v>
      </c>
      <c r="R102" s="211">
        <f>Q102*H102</f>
        <v>43.691</v>
      </c>
      <c r="S102" s="211">
        <v>0</v>
      </c>
      <c r="T102" s="212">
        <f>S102*H102</f>
        <v>0</v>
      </c>
      <c r="AR102" s="25" t="s">
        <v>211</v>
      </c>
      <c r="AT102" s="25" t="s">
        <v>620</v>
      </c>
      <c r="AU102" s="25" t="s">
        <v>91</v>
      </c>
      <c r="AY102" s="25" t="s">
        <v>169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25" t="s">
        <v>25</v>
      </c>
      <c r="BK102" s="213">
        <f>ROUND(I102*H102,2)</f>
        <v>0</v>
      </c>
      <c r="BL102" s="25" t="s">
        <v>193</v>
      </c>
      <c r="BM102" s="25" t="s">
        <v>2008</v>
      </c>
    </row>
    <row r="103" spans="2:51" s="12" customFormat="1" ht="13.5">
      <c r="B103" s="222"/>
      <c r="C103" s="223"/>
      <c r="D103" s="214" t="s">
        <v>276</v>
      </c>
      <c r="E103" s="224" t="s">
        <v>24</v>
      </c>
      <c r="F103" s="225" t="s">
        <v>2007</v>
      </c>
      <c r="G103" s="223"/>
      <c r="H103" s="226">
        <v>43.691</v>
      </c>
      <c r="I103" s="227"/>
      <c r="J103" s="223"/>
      <c r="K103" s="223"/>
      <c r="L103" s="228"/>
      <c r="M103" s="229"/>
      <c r="N103" s="230"/>
      <c r="O103" s="230"/>
      <c r="P103" s="230"/>
      <c r="Q103" s="230"/>
      <c r="R103" s="230"/>
      <c r="S103" s="230"/>
      <c r="T103" s="231"/>
      <c r="AT103" s="232" t="s">
        <v>276</v>
      </c>
      <c r="AU103" s="232" t="s">
        <v>91</v>
      </c>
      <c r="AV103" s="12" t="s">
        <v>91</v>
      </c>
      <c r="AW103" s="12" t="s">
        <v>44</v>
      </c>
      <c r="AX103" s="12" t="s">
        <v>25</v>
      </c>
      <c r="AY103" s="232" t="s">
        <v>169</v>
      </c>
    </row>
    <row r="104" spans="2:65" s="1" customFormat="1" ht="38.25" customHeight="1">
      <c r="B104" s="42"/>
      <c r="C104" s="202" t="s">
        <v>193</v>
      </c>
      <c r="D104" s="202" t="s">
        <v>172</v>
      </c>
      <c r="E104" s="203" t="s">
        <v>1783</v>
      </c>
      <c r="F104" s="204" t="s">
        <v>1784</v>
      </c>
      <c r="G104" s="205" t="s">
        <v>196</v>
      </c>
      <c r="H104" s="206">
        <v>211.835</v>
      </c>
      <c r="I104" s="207"/>
      <c r="J104" s="208">
        <f>ROUND(I104*H104,2)</f>
        <v>0</v>
      </c>
      <c r="K104" s="204" t="s">
        <v>183</v>
      </c>
      <c r="L104" s="62"/>
      <c r="M104" s="209" t="s">
        <v>24</v>
      </c>
      <c r="N104" s="210" t="s">
        <v>52</v>
      </c>
      <c r="O104" s="43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25" t="s">
        <v>193</v>
      </c>
      <c r="AT104" s="25" t="s">
        <v>172</v>
      </c>
      <c r="AU104" s="25" t="s">
        <v>91</v>
      </c>
      <c r="AY104" s="25" t="s">
        <v>169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25</v>
      </c>
      <c r="BK104" s="213">
        <f>ROUND(I104*H104,2)</f>
        <v>0</v>
      </c>
      <c r="BL104" s="25" t="s">
        <v>193</v>
      </c>
      <c r="BM104" s="25" t="s">
        <v>2009</v>
      </c>
    </row>
    <row r="105" spans="2:51" s="12" customFormat="1" ht="13.5">
      <c r="B105" s="222"/>
      <c r="C105" s="223"/>
      <c r="D105" s="214" t="s">
        <v>276</v>
      </c>
      <c r="E105" s="224" t="s">
        <v>24</v>
      </c>
      <c r="F105" s="225" t="s">
        <v>1999</v>
      </c>
      <c r="G105" s="223"/>
      <c r="H105" s="226">
        <v>211.835</v>
      </c>
      <c r="I105" s="227"/>
      <c r="J105" s="223"/>
      <c r="K105" s="223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276</v>
      </c>
      <c r="AU105" s="232" t="s">
        <v>91</v>
      </c>
      <c r="AV105" s="12" t="s">
        <v>91</v>
      </c>
      <c r="AW105" s="12" t="s">
        <v>44</v>
      </c>
      <c r="AX105" s="12" t="s">
        <v>25</v>
      </c>
      <c r="AY105" s="232" t="s">
        <v>169</v>
      </c>
    </row>
    <row r="106" spans="2:65" s="1" customFormat="1" ht="25.5" customHeight="1">
      <c r="B106" s="42"/>
      <c r="C106" s="202" t="s">
        <v>168</v>
      </c>
      <c r="D106" s="202" t="s">
        <v>172</v>
      </c>
      <c r="E106" s="203" t="s">
        <v>2010</v>
      </c>
      <c r="F106" s="204" t="s">
        <v>2011</v>
      </c>
      <c r="G106" s="205" t="s">
        <v>196</v>
      </c>
      <c r="H106" s="206">
        <v>211.835</v>
      </c>
      <c r="I106" s="207"/>
      <c r="J106" s="208">
        <f>ROUND(I106*H106,2)</f>
        <v>0</v>
      </c>
      <c r="K106" s="204" t="s">
        <v>183</v>
      </c>
      <c r="L106" s="62"/>
      <c r="M106" s="209" t="s">
        <v>24</v>
      </c>
      <c r="N106" s="210" t="s">
        <v>52</v>
      </c>
      <c r="O106" s="43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25" t="s">
        <v>193</v>
      </c>
      <c r="AT106" s="25" t="s">
        <v>172</v>
      </c>
      <c r="AU106" s="25" t="s">
        <v>91</v>
      </c>
      <c r="AY106" s="25" t="s">
        <v>169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25" t="s">
        <v>25</v>
      </c>
      <c r="BK106" s="213">
        <f>ROUND(I106*H106,2)</f>
        <v>0</v>
      </c>
      <c r="BL106" s="25" t="s">
        <v>193</v>
      </c>
      <c r="BM106" s="25" t="s">
        <v>2012</v>
      </c>
    </row>
    <row r="107" spans="2:51" s="12" customFormat="1" ht="13.5">
      <c r="B107" s="222"/>
      <c r="C107" s="223"/>
      <c r="D107" s="214" t="s">
        <v>276</v>
      </c>
      <c r="E107" s="224" t="s">
        <v>24</v>
      </c>
      <c r="F107" s="225" t="s">
        <v>1999</v>
      </c>
      <c r="G107" s="223"/>
      <c r="H107" s="226">
        <v>211.835</v>
      </c>
      <c r="I107" s="227"/>
      <c r="J107" s="223"/>
      <c r="K107" s="223"/>
      <c r="L107" s="228"/>
      <c r="M107" s="229"/>
      <c r="N107" s="230"/>
      <c r="O107" s="230"/>
      <c r="P107" s="230"/>
      <c r="Q107" s="230"/>
      <c r="R107" s="230"/>
      <c r="S107" s="230"/>
      <c r="T107" s="231"/>
      <c r="AT107" s="232" t="s">
        <v>276</v>
      </c>
      <c r="AU107" s="232" t="s">
        <v>91</v>
      </c>
      <c r="AV107" s="12" t="s">
        <v>91</v>
      </c>
      <c r="AW107" s="12" t="s">
        <v>44</v>
      </c>
      <c r="AX107" s="12" t="s">
        <v>25</v>
      </c>
      <c r="AY107" s="232" t="s">
        <v>169</v>
      </c>
    </row>
    <row r="108" spans="2:65" s="1" customFormat="1" ht="25.5" customHeight="1">
      <c r="B108" s="42"/>
      <c r="C108" s="202" t="s">
        <v>202</v>
      </c>
      <c r="D108" s="202" t="s">
        <v>172</v>
      </c>
      <c r="E108" s="203" t="s">
        <v>1788</v>
      </c>
      <c r="F108" s="204" t="s">
        <v>1789</v>
      </c>
      <c r="G108" s="205" t="s">
        <v>196</v>
      </c>
      <c r="H108" s="206">
        <v>211.835</v>
      </c>
      <c r="I108" s="207"/>
      <c r="J108" s="208">
        <f>ROUND(I108*H108,2)</f>
        <v>0</v>
      </c>
      <c r="K108" s="204" t="s">
        <v>183</v>
      </c>
      <c r="L108" s="62"/>
      <c r="M108" s="209" t="s">
        <v>24</v>
      </c>
      <c r="N108" s="210" t="s">
        <v>52</v>
      </c>
      <c r="O108" s="43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25" t="s">
        <v>193</v>
      </c>
      <c r="AT108" s="25" t="s">
        <v>172</v>
      </c>
      <c r="AU108" s="25" t="s">
        <v>91</v>
      </c>
      <c r="AY108" s="25" t="s">
        <v>169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25</v>
      </c>
      <c r="BK108" s="213">
        <f>ROUND(I108*H108,2)</f>
        <v>0</v>
      </c>
      <c r="BL108" s="25" t="s">
        <v>193</v>
      </c>
      <c r="BM108" s="25" t="s">
        <v>2013</v>
      </c>
    </row>
    <row r="109" spans="2:51" s="12" customFormat="1" ht="13.5">
      <c r="B109" s="222"/>
      <c r="C109" s="223"/>
      <c r="D109" s="214" t="s">
        <v>276</v>
      </c>
      <c r="E109" s="224" t="s">
        <v>24</v>
      </c>
      <c r="F109" s="225" t="s">
        <v>1999</v>
      </c>
      <c r="G109" s="223"/>
      <c r="H109" s="226">
        <v>211.835</v>
      </c>
      <c r="I109" s="227"/>
      <c r="J109" s="223"/>
      <c r="K109" s="223"/>
      <c r="L109" s="228"/>
      <c r="M109" s="229"/>
      <c r="N109" s="230"/>
      <c r="O109" s="230"/>
      <c r="P109" s="230"/>
      <c r="Q109" s="230"/>
      <c r="R109" s="230"/>
      <c r="S109" s="230"/>
      <c r="T109" s="231"/>
      <c r="AT109" s="232" t="s">
        <v>276</v>
      </c>
      <c r="AU109" s="232" t="s">
        <v>91</v>
      </c>
      <c r="AV109" s="12" t="s">
        <v>91</v>
      </c>
      <c r="AW109" s="12" t="s">
        <v>44</v>
      </c>
      <c r="AX109" s="12" t="s">
        <v>25</v>
      </c>
      <c r="AY109" s="232" t="s">
        <v>169</v>
      </c>
    </row>
    <row r="110" spans="2:65" s="1" customFormat="1" ht="16.5" customHeight="1">
      <c r="B110" s="42"/>
      <c r="C110" s="245" t="s">
        <v>206</v>
      </c>
      <c r="D110" s="245" t="s">
        <v>620</v>
      </c>
      <c r="E110" s="246" t="s">
        <v>1791</v>
      </c>
      <c r="F110" s="247" t="s">
        <v>1792</v>
      </c>
      <c r="G110" s="248" t="s">
        <v>509</v>
      </c>
      <c r="H110" s="249">
        <v>31.775</v>
      </c>
      <c r="I110" s="250"/>
      <c r="J110" s="251">
        <f>ROUND(I110*H110,2)</f>
        <v>0</v>
      </c>
      <c r="K110" s="247" t="s">
        <v>183</v>
      </c>
      <c r="L110" s="252"/>
      <c r="M110" s="253" t="s">
        <v>24</v>
      </c>
      <c r="N110" s="254" t="s">
        <v>52</v>
      </c>
      <c r="O110" s="43"/>
      <c r="P110" s="211">
        <f>O110*H110</f>
        <v>0</v>
      </c>
      <c r="Q110" s="211">
        <v>0.001</v>
      </c>
      <c r="R110" s="211">
        <f>Q110*H110</f>
        <v>0.031775</v>
      </c>
      <c r="S110" s="211">
        <v>0</v>
      </c>
      <c r="T110" s="212">
        <f>S110*H110</f>
        <v>0</v>
      </c>
      <c r="AR110" s="25" t="s">
        <v>211</v>
      </c>
      <c r="AT110" s="25" t="s">
        <v>620</v>
      </c>
      <c r="AU110" s="25" t="s">
        <v>91</v>
      </c>
      <c r="AY110" s="25" t="s">
        <v>169</v>
      </c>
      <c r="BE110" s="213">
        <f>IF(N110="základní",J110,0)</f>
        <v>0</v>
      </c>
      <c r="BF110" s="213">
        <f>IF(N110="snížená",J110,0)</f>
        <v>0</v>
      </c>
      <c r="BG110" s="213">
        <f>IF(N110="zákl. přenesená",J110,0)</f>
        <v>0</v>
      </c>
      <c r="BH110" s="213">
        <f>IF(N110="sníž. přenesená",J110,0)</f>
        <v>0</v>
      </c>
      <c r="BI110" s="213">
        <f>IF(N110="nulová",J110,0)</f>
        <v>0</v>
      </c>
      <c r="BJ110" s="25" t="s">
        <v>25</v>
      </c>
      <c r="BK110" s="213">
        <f>ROUND(I110*H110,2)</f>
        <v>0</v>
      </c>
      <c r="BL110" s="25" t="s">
        <v>193</v>
      </c>
      <c r="BM110" s="25" t="s">
        <v>2014</v>
      </c>
    </row>
    <row r="111" spans="2:51" s="12" customFormat="1" ht="13.5">
      <c r="B111" s="222"/>
      <c r="C111" s="223"/>
      <c r="D111" s="214" t="s">
        <v>276</v>
      </c>
      <c r="E111" s="223"/>
      <c r="F111" s="225" t="s">
        <v>2015</v>
      </c>
      <c r="G111" s="223"/>
      <c r="H111" s="226">
        <v>31.775</v>
      </c>
      <c r="I111" s="227"/>
      <c r="J111" s="223"/>
      <c r="K111" s="223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276</v>
      </c>
      <c r="AU111" s="232" t="s">
        <v>91</v>
      </c>
      <c r="AV111" s="12" t="s">
        <v>91</v>
      </c>
      <c r="AW111" s="12" t="s">
        <v>6</v>
      </c>
      <c r="AX111" s="12" t="s">
        <v>25</v>
      </c>
      <c r="AY111" s="232" t="s">
        <v>169</v>
      </c>
    </row>
    <row r="112" spans="2:65" s="1" customFormat="1" ht="25.5" customHeight="1">
      <c r="B112" s="42"/>
      <c r="C112" s="202" t="s">
        <v>211</v>
      </c>
      <c r="D112" s="202" t="s">
        <v>172</v>
      </c>
      <c r="E112" s="203" t="s">
        <v>1795</v>
      </c>
      <c r="F112" s="204" t="s">
        <v>1796</v>
      </c>
      <c r="G112" s="205" t="s">
        <v>196</v>
      </c>
      <c r="H112" s="206">
        <v>211.835</v>
      </c>
      <c r="I112" s="207"/>
      <c r="J112" s="208">
        <f>ROUND(I112*H112,2)</f>
        <v>0</v>
      </c>
      <c r="K112" s="204" t="s">
        <v>183</v>
      </c>
      <c r="L112" s="62"/>
      <c r="M112" s="209" t="s">
        <v>24</v>
      </c>
      <c r="N112" s="210" t="s">
        <v>52</v>
      </c>
      <c r="O112" s="43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25" t="s">
        <v>193</v>
      </c>
      <c r="AT112" s="25" t="s">
        <v>172</v>
      </c>
      <c r="AU112" s="25" t="s">
        <v>91</v>
      </c>
      <c r="AY112" s="25" t="s">
        <v>169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25" t="s">
        <v>25</v>
      </c>
      <c r="BK112" s="213">
        <f>ROUND(I112*H112,2)</f>
        <v>0</v>
      </c>
      <c r="BL112" s="25" t="s">
        <v>193</v>
      </c>
      <c r="BM112" s="25" t="s">
        <v>2016</v>
      </c>
    </row>
    <row r="113" spans="2:51" s="12" customFormat="1" ht="13.5">
      <c r="B113" s="222"/>
      <c r="C113" s="223"/>
      <c r="D113" s="214" t="s">
        <v>276</v>
      </c>
      <c r="E113" s="224" t="s">
        <v>1999</v>
      </c>
      <c r="F113" s="225" t="s">
        <v>2017</v>
      </c>
      <c r="G113" s="223"/>
      <c r="H113" s="226">
        <v>211.835</v>
      </c>
      <c r="I113" s="227"/>
      <c r="J113" s="223"/>
      <c r="K113" s="223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276</v>
      </c>
      <c r="AU113" s="232" t="s">
        <v>91</v>
      </c>
      <c r="AV113" s="12" t="s">
        <v>91</v>
      </c>
      <c r="AW113" s="12" t="s">
        <v>44</v>
      </c>
      <c r="AX113" s="12" t="s">
        <v>25</v>
      </c>
      <c r="AY113" s="232" t="s">
        <v>169</v>
      </c>
    </row>
    <row r="114" spans="2:63" s="11" customFormat="1" ht="29.85" customHeight="1">
      <c r="B114" s="186"/>
      <c r="C114" s="187"/>
      <c r="D114" s="188" t="s">
        <v>80</v>
      </c>
      <c r="E114" s="200" t="s">
        <v>91</v>
      </c>
      <c r="F114" s="200" t="s">
        <v>598</v>
      </c>
      <c r="G114" s="187"/>
      <c r="H114" s="187"/>
      <c r="I114" s="190"/>
      <c r="J114" s="201">
        <f>BK114</f>
        <v>0</v>
      </c>
      <c r="K114" s="187"/>
      <c r="L114" s="192"/>
      <c r="M114" s="193"/>
      <c r="N114" s="194"/>
      <c r="O114" s="194"/>
      <c r="P114" s="195">
        <f>SUM(P115:P116)</f>
        <v>0</v>
      </c>
      <c r="Q114" s="194"/>
      <c r="R114" s="195">
        <f>SUM(R115:R116)</f>
        <v>0</v>
      </c>
      <c r="S114" s="194"/>
      <c r="T114" s="196">
        <f>SUM(T115:T116)</f>
        <v>0</v>
      </c>
      <c r="AR114" s="197" t="s">
        <v>25</v>
      </c>
      <c r="AT114" s="198" t="s">
        <v>80</v>
      </c>
      <c r="AU114" s="198" t="s">
        <v>25</v>
      </c>
      <c r="AY114" s="197" t="s">
        <v>169</v>
      </c>
      <c r="BK114" s="199">
        <f>SUM(BK115:BK116)</f>
        <v>0</v>
      </c>
    </row>
    <row r="115" spans="2:65" s="1" customFormat="1" ht="38.25" customHeight="1">
      <c r="B115" s="42"/>
      <c r="C115" s="202" t="s">
        <v>216</v>
      </c>
      <c r="D115" s="202" t="s">
        <v>172</v>
      </c>
      <c r="E115" s="203" t="s">
        <v>2018</v>
      </c>
      <c r="F115" s="204" t="s">
        <v>2019</v>
      </c>
      <c r="G115" s="205" t="s">
        <v>196</v>
      </c>
      <c r="H115" s="206">
        <v>211.835</v>
      </c>
      <c r="I115" s="207"/>
      <c r="J115" s="208">
        <f>ROUND(I115*H115,2)</f>
        <v>0</v>
      </c>
      <c r="K115" s="204" t="s">
        <v>183</v>
      </c>
      <c r="L115" s="62"/>
      <c r="M115" s="209" t="s">
        <v>24</v>
      </c>
      <c r="N115" s="210" t="s">
        <v>52</v>
      </c>
      <c r="O115" s="43"/>
      <c r="P115" s="211">
        <f>O115*H115</f>
        <v>0</v>
      </c>
      <c r="Q115" s="211">
        <v>0</v>
      </c>
      <c r="R115" s="211">
        <f>Q115*H115</f>
        <v>0</v>
      </c>
      <c r="S115" s="211">
        <v>0</v>
      </c>
      <c r="T115" s="212">
        <f>S115*H115</f>
        <v>0</v>
      </c>
      <c r="AR115" s="25" t="s">
        <v>193</v>
      </c>
      <c r="AT115" s="25" t="s">
        <v>172</v>
      </c>
      <c r="AU115" s="25" t="s">
        <v>91</v>
      </c>
      <c r="AY115" s="25" t="s">
        <v>169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25</v>
      </c>
      <c r="BK115" s="213">
        <f>ROUND(I115*H115,2)</f>
        <v>0</v>
      </c>
      <c r="BL115" s="25" t="s">
        <v>193</v>
      </c>
      <c r="BM115" s="25" t="s">
        <v>2020</v>
      </c>
    </row>
    <row r="116" spans="2:51" s="12" customFormat="1" ht="13.5">
      <c r="B116" s="222"/>
      <c r="C116" s="223"/>
      <c r="D116" s="214" t="s">
        <v>276</v>
      </c>
      <c r="E116" s="224" t="s">
        <v>24</v>
      </c>
      <c r="F116" s="225" t="s">
        <v>1999</v>
      </c>
      <c r="G116" s="223"/>
      <c r="H116" s="226">
        <v>211.835</v>
      </c>
      <c r="I116" s="227"/>
      <c r="J116" s="223"/>
      <c r="K116" s="223"/>
      <c r="L116" s="228"/>
      <c r="M116" s="229"/>
      <c r="N116" s="230"/>
      <c r="O116" s="230"/>
      <c r="P116" s="230"/>
      <c r="Q116" s="230"/>
      <c r="R116" s="230"/>
      <c r="S116" s="230"/>
      <c r="T116" s="231"/>
      <c r="AT116" s="232" t="s">
        <v>276</v>
      </c>
      <c r="AU116" s="232" t="s">
        <v>91</v>
      </c>
      <c r="AV116" s="12" t="s">
        <v>91</v>
      </c>
      <c r="AW116" s="12" t="s">
        <v>44</v>
      </c>
      <c r="AX116" s="12" t="s">
        <v>25</v>
      </c>
      <c r="AY116" s="232" t="s">
        <v>169</v>
      </c>
    </row>
    <row r="117" spans="2:63" s="11" customFormat="1" ht="29.85" customHeight="1">
      <c r="B117" s="186"/>
      <c r="C117" s="187"/>
      <c r="D117" s="188" t="s">
        <v>80</v>
      </c>
      <c r="E117" s="200" t="s">
        <v>103</v>
      </c>
      <c r="F117" s="200" t="s">
        <v>603</v>
      </c>
      <c r="G117" s="187"/>
      <c r="H117" s="187"/>
      <c r="I117" s="190"/>
      <c r="J117" s="201">
        <f>BK117</f>
        <v>0</v>
      </c>
      <c r="K117" s="187"/>
      <c r="L117" s="192"/>
      <c r="M117" s="193"/>
      <c r="N117" s="194"/>
      <c r="O117" s="194"/>
      <c r="P117" s="195">
        <f>SUM(P118:P121)</f>
        <v>0</v>
      </c>
      <c r="Q117" s="194"/>
      <c r="R117" s="195">
        <f>SUM(R118:R121)</f>
        <v>14.14147563</v>
      </c>
      <c r="S117" s="194"/>
      <c r="T117" s="196">
        <f>SUM(T118:T121)</f>
        <v>0</v>
      </c>
      <c r="AR117" s="197" t="s">
        <v>25</v>
      </c>
      <c r="AT117" s="198" t="s">
        <v>80</v>
      </c>
      <c r="AU117" s="198" t="s">
        <v>25</v>
      </c>
      <c r="AY117" s="197" t="s">
        <v>169</v>
      </c>
      <c r="BK117" s="199">
        <f>SUM(BK118:BK121)</f>
        <v>0</v>
      </c>
    </row>
    <row r="118" spans="2:65" s="1" customFormat="1" ht="38.25" customHeight="1">
      <c r="B118" s="42"/>
      <c r="C118" s="202" t="s">
        <v>30</v>
      </c>
      <c r="D118" s="202" t="s">
        <v>172</v>
      </c>
      <c r="E118" s="203" t="s">
        <v>2021</v>
      </c>
      <c r="F118" s="204" t="s">
        <v>2022</v>
      </c>
      <c r="G118" s="205" t="s">
        <v>196</v>
      </c>
      <c r="H118" s="206">
        <v>50.43</v>
      </c>
      <c r="I118" s="207"/>
      <c r="J118" s="208">
        <f>ROUND(I118*H118,2)</f>
        <v>0</v>
      </c>
      <c r="K118" s="204" t="s">
        <v>183</v>
      </c>
      <c r="L118" s="62"/>
      <c r="M118" s="209" t="s">
        <v>24</v>
      </c>
      <c r="N118" s="210" t="s">
        <v>52</v>
      </c>
      <c r="O118" s="43"/>
      <c r="P118" s="211">
        <f>O118*H118</f>
        <v>0</v>
      </c>
      <c r="Q118" s="211">
        <v>0.27123</v>
      </c>
      <c r="R118" s="211">
        <f>Q118*H118</f>
        <v>13.6781289</v>
      </c>
      <c r="S118" s="211">
        <v>0</v>
      </c>
      <c r="T118" s="212">
        <f>S118*H118</f>
        <v>0</v>
      </c>
      <c r="AR118" s="25" t="s">
        <v>193</v>
      </c>
      <c r="AT118" s="25" t="s">
        <v>172</v>
      </c>
      <c r="AU118" s="25" t="s">
        <v>91</v>
      </c>
      <c r="AY118" s="25" t="s">
        <v>169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25" t="s">
        <v>25</v>
      </c>
      <c r="BK118" s="213">
        <f>ROUND(I118*H118,2)</f>
        <v>0</v>
      </c>
      <c r="BL118" s="25" t="s">
        <v>193</v>
      </c>
      <c r="BM118" s="25" t="s">
        <v>2023</v>
      </c>
    </row>
    <row r="119" spans="2:51" s="12" customFormat="1" ht="13.5">
      <c r="B119" s="222"/>
      <c r="C119" s="223"/>
      <c r="D119" s="214" t="s">
        <v>276</v>
      </c>
      <c r="E119" s="224" t="s">
        <v>24</v>
      </c>
      <c r="F119" s="225" t="s">
        <v>2024</v>
      </c>
      <c r="G119" s="223"/>
      <c r="H119" s="226">
        <v>50.43</v>
      </c>
      <c r="I119" s="227"/>
      <c r="J119" s="223"/>
      <c r="K119" s="223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276</v>
      </c>
      <c r="AU119" s="232" t="s">
        <v>91</v>
      </c>
      <c r="AV119" s="12" t="s">
        <v>91</v>
      </c>
      <c r="AW119" s="12" t="s">
        <v>44</v>
      </c>
      <c r="AX119" s="12" t="s">
        <v>25</v>
      </c>
      <c r="AY119" s="232" t="s">
        <v>169</v>
      </c>
    </row>
    <row r="120" spans="2:65" s="1" customFormat="1" ht="25.5" customHeight="1">
      <c r="B120" s="42"/>
      <c r="C120" s="202" t="s">
        <v>225</v>
      </c>
      <c r="D120" s="202" t="s">
        <v>172</v>
      </c>
      <c r="E120" s="203" t="s">
        <v>2025</v>
      </c>
      <c r="F120" s="204" t="s">
        <v>2026</v>
      </c>
      <c r="G120" s="205" t="s">
        <v>196</v>
      </c>
      <c r="H120" s="206">
        <v>1.449</v>
      </c>
      <c r="I120" s="207"/>
      <c r="J120" s="208">
        <f>ROUND(I120*H120,2)</f>
        <v>0</v>
      </c>
      <c r="K120" s="204" t="s">
        <v>183</v>
      </c>
      <c r="L120" s="62"/>
      <c r="M120" s="209" t="s">
        <v>24</v>
      </c>
      <c r="N120" s="210" t="s">
        <v>52</v>
      </c>
      <c r="O120" s="43"/>
      <c r="P120" s="211">
        <f>O120*H120</f>
        <v>0</v>
      </c>
      <c r="Q120" s="211">
        <v>0.31977</v>
      </c>
      <c r="R120" s="211">
        <f>Q120*H120</f>
        <v>0.46334673000000004</v>
      </c>
      <c r="S120" s="211">
        <v>0</v>
      </c>
      <c r="T120" s="212">
        <f>S120*H120</f>
        <v>0</v>
      </c>
      <c r="AR120" s="25" t="s">
        <v>193</v>
      </c>
      <c r="AT120" s="25" t="s">
        <v>172</v>
      </c>
      <c r="AU120" s="25" t="s">
        <v>91</v>
      </c>
      <c r="AY120" s="25" t="s">
        <v>169</v>
      </c>
      <c r="BE120" s="213">
        <f>IF(N120="základní",J120,0)</f>
        <v>0</v>
      </c>
      <c r="BF120" s="213">
        <f>IF(N120="snížená",J120,0)</f>
        <v>0</v>
      </c>
      <c r="BG120" s="213">
        <f>IF(N120="zákl. přenesená",J120,0)</f>
        <v>0</v>
      </c>
      <c r="BH120" s="213">
        <f>IF(N120="sníž. přenesená",J120,0)</f>
        <v>0</v>
      </c>
      <c r="BI120" s="213">
        <f>IF(N120="nulová",J120,0)</f>
        <v>0</v>
      </c>
      <c r="BJ120" s="25" t="s">
        <v>25</v>
      </c>
      <c r="BK120" s="213">
        <f>ROUND(I120*H120,2)</f>
        <v>0</v>
      </c>
      <c r="BL120" s="25" t="s">
        <v>193</v>
      </c>
      <c r="BM120" s="25" t="s">
        <v>2027</v>
      </c>
    </row>
    <row r="121" spans="2:51" s="12" customFormat="1" ht="13.5">
      <c r="B121" s="222"/>
      <c r="C121" s="223"/>
      <c r="D121" s="214" t="s">
        <v>276</v>
      </c>
      <c r="E121" s="224" t="s">
        <v>24</v>
      </c>
      <c r="F121" s="225" t="s">
        <v>2028</v>
      </c>
      <c r="G121" s="223"/>
      <c r="H121" s="226">
        <v>1.449</v>
      </c>
      <c r="I121" s="227"/>
      <c r="J121" s="223"/>
      <c r="K121" s="223"/>
      <c r="L121" s="228"/>
      <c r="M121" s="229"/>
      <c r="N121" s="230"/>
      <c r="O121" s="230"/>
      <c r="P121" s="230"/>
      <c r="Q121" s="230"/>
      <c r="R121" s="230"/>
      <c r="S121" s="230"/>
      <c r="T121" s="231"/>
      <c r="AT121" s="232" t="s">
        <v>276</v>
      </c>
      <c r="AU121" s="232" t="s">
        <v>91</v>
      </c>
      <c r="AV121" s="12" t="s">
        <v>91</v>
      </c>
      <c r="AW121" s="12" t="s">
        <v>44</v>
      </c>
      <c r="AX121" s="12" t="s">
        <v>25</v>
      </c>
      <c r="AY121" s="232" t="s">
        <v>169</v>
      </c>
    </row>
    <row r="122" spans="2:63" s="11" customFormat="1" ht="29.85" customHeight="1">
      <c r="B122" s="186"/>
      <c r="C122" s="187"/>
      <c r="D122" s="188" t="s">
        <v>80</v>
      </c>
      <c r="E122" s="200" t="s">
        <v>202</v>
      </c>
      <c r="F122" s="200" t="s">
        <v>656</v>
      </c>
      <c r="G122" s="187"/>
      <c r="H122" s="187"/>
      <c r="I122" s="190"/>
      <c r="J122" s="201">
        <f>BK122</f>
        <v>0</v>
      </c>
      <c r="K122" s="187"/>
      <c r="L122" s="192"/>
      <c r="M122" s="193"/>
      <c r="N122" s="194"/>
      <c r="O122" s="194"/>
      <c r="P122" s="195">
        <f>SUM(P123:P134)</f>
        <v>0</v>
      </c>
      <c r="Q122" s="194"/>
      <c r="R122" s="195">
        <f>SUM(R123:R134)</f>
        <v>3.31984368</v>
      </c>
      <c r="S122" s="194"/>
      <c r="T122" s="196">
        <f>SUM(T123:T134)</f>
        <v>0</v>
      </c>
      <c r="AR122" s="197" t="s">
        <v>25</v>
      </c>
      <c r="AT122" s="198" t="s">
        <v>80</v>
      </c>
      <c r="AU122" s="198" t="s">
        <v>25</v>
      </c>
      <c r="AY122" s="197" t="s">
        <v>169</v>
      </c>
      <c r="BK122" s="199">
        <f>SUM(BK123:BK134)</f>
        <v>0</v>
      </c>
    </row>
    <row r="123" spans="2:65" s="1" customFormat="1" ht="25.5" customHeight="1">
      <c r="B123" s="42"/>
      <c r="C123" s="202" t="s">
        <v>232</v>
      </c>
      <c r="D123" s="202" t="s">
        <v>172</v>
      </c>
      <c r="E123" s="203" t="s">
        <v>2029</v>
      </c>
      <c r="F123" s="204" t="s">
        <v>2030</v>
      </c>
      <c r="G123" s="205" t="s">
        <v>196</v>
      </c>
      <c r="H123" s="206">
        <v>54.817</v>
      </c>
      <c r="I123" s="207"/>
      <c r="J123" s="208">
        <f>ROUND(I123*H123,2)</f>
        <v>0</v>
      </c>
      <c r="K123" s="204" t="s">
        <v>183</v>
      </c>
      <c r="L123" s="62"/>
      <c r="M123" s="209" t="s">
        <v>24</v>
      </c>
      <c r="N123" s="210" t="s">
        <v>52</v>
      </c>
      <c r="O123" s="43"/>
      <c r="P123" s="211">
        <f>O123*H123</f>
        <v>0</v>
      </c>
      <c r="Q123" s="211">
        <v>0.00026</v>
      </c>
      <c r="R123" s="211">
        <f>Q123*H123</f>
        <v>0.014252419999999998</v>
      </c>
      <c r="S123" s="211">
        <v>0</v>
      </c>
      <c r="T123" s="212">
        <f>S123*H123</f>
        <v>0</v>
      </c>
      <c r="AR123" s="25" t="s">
        <v>193</v>
      </c>
      <c r="AT123" s="25" t="s">
        <v>172</v>
      </c>
      <c r="AU123" s="25" t="s">
        <v>91</v>
      </c>
      <c r="AY123" s="25" t="s">
        <v>169</v>
      </c>
      <c r="BE123" s="213">
        <f>IF(N123="základní",J123,0)</f>
        <v>0</v>
      </c>
      <c r="BF123" s="213">
        <f>IF(N123="snížená",J123,0)</f>
        <v>0</v>
      </c>
      <c r="BG123" s="213">
        <f>IF(N123="zákl. přenesená",J123,0)</f>
        <v>0</v>
      </c>
      <c r="BH123" s="213">
        <f>IF(N123="sníž. přenesená",J123,0)</f>
        <v>0</v>
      </c>
      <c r="BI123" s="213">
        <f>IF(N123="nulová",J123,0)</f>
        <v>0</v>
      </c>
      <c r="BJ123" s="25" t="s">
        <v>25</v>
      </c>
      <c r="BK123" s="213">
        <f>ROUND(I123*H123,2)</f>
        <v>0</v>
      </c>
      <c r="BL123" s="25" t="s">
        <v>193</v>
      </c>
      <c r="BM123" s="25" t="s">
        <v>2031</v>
      </c>
    </row>
    <row r="124" spans="2:51" s="12" customFormat="1" ht="13.5">
      <c r="B124" s="222"/>
      <c r="C124" s="223"/>
      <c r="D124" s="214" t="s">
        <v>276</v>
      </c>
      <c r="E124" s="224" t="s">
        <v>24</v>
      </c>
      <c r="F124" s="225" t="s">
        <v>2032</v>
      </c>
      <c r="G124" s="223"/>
      <c r="H124" s="226">
        <v>54.817</v>
      </c>
      <c r="I124" s="227"/>
      <c r="J124" s="223"/>
      <c r="K124" s="223"/>
      <c r="L124" s="228"/>
      <c r="M124" s="229"/>
      <c r="N124" s="230"/>
      <c r="O124" s="230"/>
      <c r="P124" s="230"/>
      <c r="Q124" s="230"/>
      <c r="R124" s="230"/>
      <c r="S124" s="230"/>
      <c r="T124" s="231"/>
      <c r="AT124" s="232" t="s">
        <v>276</v>
      </c>
      <c r="AU124" s="232" t="s">
        <v>91</v>
      </c>
      <c r="AV124" s="12" t="s">
        <v>91</v>
      </c>
      <c r="AW124" s="12" t="s">
        <v>44</v>
      </c>
      <c r="AX124" s="12" t="s">
        <v>25</v>
      </c>
      <c r="AY124" s="232" t="s">
        <v>169</v>
      </c>
    </row>
    <row r="125" spans="2:65" s="1" customFormat="1" ht="38.25" customHeight="1">
      <c r="B125" s="42"/>
      <c r="C125" s="202" t="s">
        <v>237</v>
      </c>
      <c r="D125" s="202" t="s">
        <v>172</v>
      </c>
      <c r="E125" s="203" t="s">
        <v>2033</v>
      </c>
      <c r="F125" s="204" t="s">
        <v>2034</v>
      </c>
      <c r="G125" s="205" t="s">
        <v>196</v>
      </c>
      <c r="H125" s="206">
        <v>54.817</v>
      </c>
      <c r="I125" s="207"/>
      <c r="J125" s="208">
        <f>ROUND(I125*H125,2)</f>
        <v>0</v>
      </c>
      <c r="K125" s="204" t="s">
        <v>183</v>
      </c>
      <c r="L125" s="62"/>
      <c r="M125" s="209" t="s">
        <v>24</v>
      </c>
      <c r="N125" s="210" t="s">
        <v>52</v>
      </c>
      <c r="O125" s="43"/>
      <c r="P125" s="211">
        <f>O125*H125</f>
        <v>0</v>
      </c>
      <c r="Q125" s="211">
        <v>0.01838</v>
      </c>
      <c r="R125" s="211">
        <f>Q125*H125</f>
        <v>1.00753646</v>
      </c>
      <c r="S125" s="211">
        <v>0</v>
      </c>
      <c r="T125" s="212">
        <f>S125*H125</f>
        <v>0</v>
      </c>
      <c r="AR125" s="25" t="s">
        <v>193</v>
      </c>
      <c r="AT125" s="25" t="s">
        <v>172</v>
      </c>
      <c r="AU125" s="25" t="s">
        <v>91</v>
      </c>
      <c r="AY125" s="25" t="s">
        <v>169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25" t="s">
        <v>25</v>
      </c>
      <c r="BK125" s="213">
        <f>ROUND(I125*H125,2)</f>
        <v>0</v>
      </c>
      <c r="BL125" s="25" t="s">
        <v>193</v>
      </c>
      <c r="BM125" s="25" t="s">
        <v>2035</v>
      </c>
    </row>
    <row r="126" spans="2:51" s="12" customFormat="1" ht="13.5">
      <c r="B126" s="222"/>
      <c r="C126" s="223"/>
      <c r="D126" s="214" t="s">
        <v>276</v>
      </c>
      <c r="E126" s="224" t="s">
        <v>24</v>
      </c>
      <c r="F126" s="225" t="s">
        <v>2032</v>
      </c>
      <c r="G126" s="223"/>
      <c r="H126" s="226">
        <v>54.817</v>
      </c>
      <c r="I126" s="227"/>
      <c r="J126" s="223"/>
      <c r="K126" s="223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276</v>
      </c>
      <c r="AU126" s="232" t="s">
        <v>91</v>
      </c>
      <c r="AV126" s="12" t="s">
        <v>91</v>
      </c>
      <c r="AW126" s="12" t="s">
        <v>44</v>
      </c>
      <c r="AX126" s="12" t="s">
        <v>25</v>
      </c>
      <c r="AY126" s="232" t="s">
        <v>169</v>
      </c>
    </row>
    <row r="127" spans="2:65" s="1" customFormat="1" ht="25.5" customHeight="1">
      <c r="B127" s="42"/>
      <c r="C127" s="202" t="s">
        <v>244</v>
      </c>
      <c r="D127" s="202" t="s">
        <v>172</v>
      </c>
      <c r="E127" s="203" t="s">
        <v>2036</v>
      </c>
      <c r="F127" s="204" t="s">
        <v>2037</v>
      </c>
      <c r="G127" s="205" t="s">
        <v>196</v>
      </c>
      <c r="H127" s="206">
        <v>56.84</v>
      </c>
      <c r="I127" s="207"/>
      <c r="J127" s="208">
        <f>ROUND(I127*H127,2)</f>
        <v>0</v>
      </c>
      <c r="K127" s="204" t="s">
        <v>183</v>
      </c>
      <c r="L127" s="62"/>
      <c r="M127" s="209" t="s">
        <v>24</v>
      </c>
      <c r="N127" s="210" t="s">
        <v>52</v>
      </c>
      <c r="O127" s="43"/>
      <c r="P127" s="211">
        <f>O127*H127</f>
        <v>0</v>
      </c>
      <c r="Q127" s="211">
        <v>0.00026</v>
      </c>
      <c r="R127" s="211">
        <f>Q127*H127</f>
        <v>0.014778399999999999</v>
      </c>
      <c r="S127" s="211">
        <v>0</v>
      </c>
      <c r="T127" s="212">
        <f>S127*H127</f>
        <v>0</v>
      </c>
      <c r="AR127" s="25" t="s">
        <v>193</v>
      </c>
      <c r="AT127" s="25" t="s">
        <v>172</v>
      </c>
      <c r="AU127" s="25" t="s">
        <v>91</v>
      </c>
      <c r="AY127" s="25" t="s">
        <v>169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5" t="s">
        <v>25</v>
      </c>
      <c r="BK127" s="213">
        <f>ROUND(I127*H127,2)</f>
        <v>0</v>
      </c>
      <c r="BL127" s="25" t="s">
        <v>193</v>
      </c>
      <c r="BM127" s="25" t="s">
        <v>2038</v>
      </c>
    </row>
    <row r="128" spans="2:51" s="12" customFormat="1" ht="13.5">
      <c r="B128" s="222"/>
      <c r="C128" s="223"/>
      <c r="D128" s="214" t="s">
        <v>276</v>
      </c>
      <c r="E128" s="224" t="s">
        <v>24</v>
      </c>
      <c r="F128" s="225" t="s">
        <v>2039</v>
      </c>
      <c r="G128" s="223"/>
      <c r="H128" s="226">
        <v>56.84</v>
      </c>
      <c r="I128" s="227"/>
      <c r="J128" s="223"/>
      <c r="K128" s="223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276</v>
      </c>
      <c r="AU128" s="232" t="s">
        <v>91</v>
      </c>
      <c r="AV128" s="12" t="s">
        <v>91</v>
      </c>
      <c r="AW128" s="12" t="s">
        <v>44</v>
      </c>
      <c r="AX128" s="12" t="s">
        <v>25</v>
      </c>
      <c r="AY128" s="232" t="s">
        <v>169</v>
      </c>
    </row>
    <row r="129" spans="2:65" s="1" customFormat="1" ht="25.5" customHeight="1">
      <c r="B129" s="42"/>
      <c r="C129" s="202" t="s">
        <v>10</v>
      </c>
      <c r="D129" s="202" t="s">
        <v>172</v>
      </c>
      <c r="E129" s="203" t="s">
        <v>2040</v>
      </c>
      <c r="F129" s="204" t="s">
        <v>2041</v>
      </c>
      <c r="G129" s="205" t="s">
        <v>196</v>
      </c>
      <c r="H129" s="206">
        <v>56.842</v>
      </c>
      <c r="I129" s="207"/>
      <c r="J129" s="208">
        <f>ROUND(I129*H129,2)</f>
        <v>0</v>
      </c>
      <c r="K129" s="204" t="s">
        <v>183</v>
      </c>
      <c r="L129" s="62"/>
      <c r="M129" s="209" t="s">
        <v>24</v>
      </c>
      <c r="N129" s="210" t="s">
        <v>52</v>
      </c>
      <c r="O129" s="43"/>
      <c r="P129" s="211">
        <f>O129*H129</f>
        <v>0</v>
      </c>
      <c r="Q129" s="211">
        <v>0.0231</v>
      </c>
      <c r="R129" s="211">
        <f>Q129*H129</f>
        <v>1.3130502</v>
      </c>
      <c r="S129" s="211">
        <v>0</v>
      </c>
      <c r="T129" s="212">
        <f>S129*H129</f>
        <v>0</v>
      </c>
      <c r="AR129" s="25" t="s">
        <v>193</v>
      </c>
      <c r="AT129" s="25" t="s">
        <v>172</v>
      </c>
      <c r="AU129" s="25" t="s">
        <v>91</v>
      </c>
      <c r="AY129" s="25" t="s">
        <v>169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25" t="s">
        <v>25</v>
      </c>
      <c r="BK129" s="213">
        <f>ROUND(I129*H129,2)</f>
        <v>0</v>
      </c>
      <c r="BL129" s="25" t="s">
        <v>193</v>
      </c>
      <c r="BM129" s="25" t="s">
        <v>2042</v>
      </c>
    </row>
    <row r="130" spans="2:51" s="12" customFormat="1" ht="13.5">
      <c r="B130" s="222"/>
      <c r="C130" s="223"/>
      <c r="D130" s="214" t="s">
        <v>276</v>
      </c>
      <c r="E130" s="224" t="s">
        <v>24</v>
      </c>
      <c r="F130" s="225" t="s">
        <v>2043</v>
      </c>
      <c r="G130" s="223"/>
      <c r="H130" s="226">
        <v>56.842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276</v>
      </c>
      <c r="AU130" s="232" t="s">
        <v>91</v>
      </c>
      <c r="AV130" s="12" t="s">
        <v>91</v>
      </c>
      <c r="AW130" s="12" t="s">
        <v>44</v>
      </c>
      <c r="AX130" s="12" t="s">
        <v>25</v>
      </c>
      <c r="AY130" s="232" t="s">
        <v>169</v>
      </c>
    </row>
    <row r="131" spans="2:65" s="1" customFormat="1" ht="25.5" customHeight="1">
      <c r="B131" s="42"/>
      <c r="C131" s="202" t="s">
        <v>354</v>
      </c>
      <c r="D131" s="202" t="s">
        <v>172</v>
      </c>
      <c r="E131" s="203" t="s">
        <v>2044</v>
      </c>
      <c r="F131" s="204" t="s">
        <v>2045</v>
      </c>
      <c r="G131" s="205" t="s">
        <v>291</v>
      </c>
      <c r="H131" s="206">
        <v>0.413</v>
      </c>
      <c r="I131" s="207"/>
      <c r="J131" s="208">
        <f>ROUND(I131*H131,2)</f>
        <v>0</v>
      </c>
      <c r="K131" s="204" t="s">
        <v>183</v>
      </c>
      <c r="L131" s="62"/>
      <c r="M131" s="209" t="s">
        <v>24</v>
      </c>
      <c r="N131" s="210" t="s">
        <v>52</v>
      </c>
      <c r="O131" s="43"/>
      <c r="P131" s="211">
        <f>O131*H131</f>
        <v>0</v>
      </c>
      <c r="Q131" s="211">
        <v>2.25634</v>
      </c>
      <c r="R131" s="211">
        <f>Q131*H131</f>
        <v>0.9318684199999999</v>
      </c>
      <c r="S131" s="211">
        <v>0</v>
      </c>
      <c r="T131" s="212">
        <f>S131*H131</f>
        <v>0</v>
      </c>
      <c r="AR131" s="25" t="s">
        <v>193</v>
      </c>
      <c r="AT131" s="25" t="s">
        <v>172</v>
      </c>
      <c r="AU131" s="25" t="s">
        <v>91</v>
      </c>
      <c r="AY131" s="25" t="s">
        <v>169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25" t="s">
        <v>25</v>
      </c>
      <c r="BK131" s="213">
        <f>ROUND(I131*H131,2)</f>
        <v>0</v>
      </c>
      <c r="BL131" s="25" t="s">
        <v>193</v>
      </c>
      <c r="BM131" s="25" t="s">
        <v>2046</v>
      </c>
    </row>
    <row r="132" spans="2:51" s="12" customFormat="1" ht="13.5">
      <c r="B132" s="222"/>
      <c r="C132" s="223"/>
      <c r="D132" s="214" t="s">
        <v>276</v>
      </c>
      <c r="E132" s="224" t="s">
        <v>24</v>
      </c>
      <c r="F132" s="225" t="s">
        <v>2047</v>
      </c>
      <c r="G132" s="223"/>
      <c r="H132" s="226">
        <v>0.413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276</v>
      </c>
      <c r="AU132" s="232" t="s">
        <v>91</v>
      </c>
      <c r="AV132" s="12" t="s">
        <v>91</v>
      </c>
      <c r="AW132" s="12" t="s">
        <v>44</v>
      </c>
      <c r="AX132" s="12" t="s">
        <v>25</v>
      </c>
      <c r="AY132" s="232" t="s">
        <v>169</v>
      </c>
    </row>
    <row r="133" spans="2:65" s="1" customFormat="1" ht="25.5" customHeight="1">
      <c r="B133" s="42"/>
      <c r="C133" s="202" t="s">
        <v>362</v>
      </c>
      <c r="D133" s="202" t="s">
        <v>172</v>
      </c>
      <c r="E133" s="203" t="s">
        <v>2048</v>
      </c>
      <c r="F133" s="204" t="s">
        <v>2049</v>
      </c>
      <c r="G133" s="205" t="s">
        <v>291</v>
      </c>
      <c r="H133" s="206">
        <v>0.017</v>
      </c>
      <c r="I133" s="207"/>
      <c r="J133" s="208">
        <f>ROUND(I133*H133,2)</f>
        <v>0</v>
      </c>
      <c r="K133" s="204" t="s">
        <v>183</v>
      </c>
      <c r="L133" s="62"/>
      <c r="M133" s="209" t="s">
        <v>24</v>
      </c>
      <c r="N133" s="210" t="s">
        <v>52</v>
      </c>
      <c r="O133" s="43"/>
      <c r="P133" s="211">
        <f>O133*H133</f>
        <v>0</v>
      </c>
      <c r="Q133" s="211">
        <v>2.25634</v>
      </c>
      <c r="R133" s="211">
        <f>Q133*H133</f>
        <v>0.03835778</v>
      </c>
      <c r="S133" s="211">
        <v>0</v>
      </c>
      <c r="T133" s="212">
        <f>S133*H133</f>
        <v>0</v>
      </c>
      <c r="AR133" s="25" t="s">
        <v>193</v>
      </c>
      <c r="AT133" s="25" t="s">
        <v>172</v>
      </c>
      <c r="AU133" s="25" t="s">
        <v>91</v>
      </c>
      <c r="AY133" s="25" t="s">
        <v>169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25" t="s">
        <v>25</v>
      </c>
      <c r="BK133" s="213">
        <f>ROUND(I133*H133,2)</f>
        <v>0</v>
      </c>
      <c r="BL133" s="25" t="s">
        <v>193</v>
      </c>
      <c r="BM133" s="25" t="s">
        <v>2050</v>
      </c>
    </row>
    <row r="134" spans="2:51" s="12" customFormat="1" ht="13.5">
      <c r="B134" s="222"/>
      <c r="C134" s="223"/>
      <c r="D134" s="214" t="s">
        <v>276</v>
      </c>
      <c r="E134" s="224" t="s">
        <v>24</v>
      </c>
      <c r="F134" s="225" t="s">
        <v>2051</v>
      </c>
      <c r="G134" s="223"/>
      <c r="H134" s="226">
        <v>0.017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276</v>
      </c>
      <c r="AU134" s="232" t="s">
        <v>91</v>
      </c>
      <c r="AV134" s="12" t="s">
        <v>91</v>
      </c>
      <c r="AW134" s="12" t="s">
        <v>44</v>
      </c>
      <c r="AX134" s="12" t="s">
        <v>25</v>
      </c>
      <c r="AY134" s="232" t="s">
        <v>169</v>
      </c>
    </row>
    <row r="135" spans="2:63" s="11" customFormat="1" ht="29.85" customHeight="1">
      <c r="B135" s="186"/>
      <c r="C135" s="187"/>
      <c r="D135" s="188" t="s">
        <v>80</v>
      </c>
      <c r="E135" s="200" t="s">
        <v>216</v>
      </c>
      <c r="F135" s="200" t="s">
        <v>288</v>
      </c>
      <c r="G135" s="187"/>
      <c r="H135" s="187"/>
      <c r="I135" s="190"/>
      <c r="J135" s="201">
        <f>BK135</f>
        <v>0</v>
      </c>
      <c r="K135" s="187"/>
      <c r="L135" s="192"/>
      <c r="M135" s="193"/>
      <c r="N135" s="194"/>
      <c r="O135" s="194"/>
      <c r="P135" s="195">
        <f>SUM(P136:P137)</f>
        <v>0</v>
      </c>
      <c r="Q135" s="194"/>
      <c r="R135" s="195">
        <f>SUM(R136:R137)</f>
        <v>0.031509</v>
      </c>
      <c r="S135" s="194"/>
      <c r="T135" s="196">
        <f>SUM(T136:T137)</f>
        <v>0</v>
      </c>
      <c r="AR135" s="197" t="s">
        <v>25</v>
      </c>
      <c r="AT135" s="198" t="s">
        <v>80</v>
      </c>
      <c r="AU135" s="198" t="s">
        <v>25</v>
      </c>
      <c r="AY135" s="197" t="s">
        <v>169</v>
      </c>
      <c r="BK135" s="199">
        <f>SUM(BK136:BK137)</f>
        <v>0</v>
      </c>
    </row>
    <row r="136" spans="2:65" s="1" customFormat="1" ht="38.25" customHeight="1">
      <c r="B136" s="42"/>
      <c r="C136" s="202" t="s">
        <v>366</v>
      </c>
      <c r="D136" s="202" t="s">
        <v>172</v>
      </c>
      <c r="E136" s="203" t="s">
        <v>2052</v>
      </c>
      <c r="F136" s="204" t="s">
        <v>2053</v>
      </c>
      <c r="G136" s="205" t="s">
        <v>219</v>
      </c>
      <c r="H136" s="206">
        <v>2.7</v>
      </c>
      <c r="I136" s="207"/>
      <c r="J136" s="208">
        <f>ROUND(I136*H136,2)</f>
        <v>0</v>
      </c>
      <c r="K136" s="204" t="s">
        <v>176</v>
      </c>
      <c r="L136" s="62"/>
      <c r="M136" s="209" t="s">
        <v>24</v>
      </c>
      <c r="N136" s="210" t="s">
        <v>52</v>
      </c>
      <c r="O136" s="43"/>
      <c r="P136" s="211">
        <f>O136*H136</f>
        <v>0</v>
      </c>
      <c r="Q136" s="211">
        <v>0.01167</v>
      </c>
      <c r="R136" s="211">
        <f>Q136*H136</f>
        <v>0.031509</v>
      </c>
      <c r="S136" s="211">
        <v>0</v>
      </c>
      <c r="T136" s="212">
        <f>S136*H136</f>
        <v>0</v>
      </c>
      <c r="AR136" s="25" t="s">
        <v>193</v>
      </c>
      <c r="AT136" s="25" t="s">
        <v>172</v>
      </c>
      <c r="AU136" s="25" t="s">
        <v>91</v>
      </c>
      <c r="AY136" s="25" t="s">
        <v>169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25" t="s">
        <v>25</v>
      </c>
      <c r="BK136" s="213">
        <f>ROUND(I136*H136,2)</f>
        <v>0</v>
      </c>
      <c r="BL136" s="25" t="s">
        <v>193</v>
      </c>
      <c r="BM136" s="25" t="s">
        <v>2054</v>
      </c>
    </row>
    <row r="137" spans="2:51" s="12" customFormat="1" ht="13.5">
      <c r="B137" s="222"/>
      <c r="C137" s="223"/>
      <c r="D137" s="214" t="s">
        <v>276</v>
      </c>
      <c r="E137" s="224" t="s">
        <v>24</v>
      </c>
      <c r="F137" s="225" t="s">
        <v>2055</v>
      </c>
      <c r="G137" s="223"/>
      <c r="H137" s="226">
        <v>2.7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276</v>
      </c>
      <c r="AU137" s="232" t="s">
        <v>91</v>
      </c>
      <c r="AV137" s="12" t="s">
        <v>91</v>
      </c>
      <c r="AW137" s="12" t="s">
        <v>44</v>
      </c>
      <c r="AX137" s="12" t="s">
        <v>25</v>
      </c>
      <c r="AY137" s="232" t="s">
        <v>169</v>
      </c>
    </row>
    <row r="138" spans="2:63" s="11" customFormat="1" ht="29.85" customHeight="1">
      <c r="B138" s="186"/>
      <c r="C138" s="187"/>
      <c r="D138" s="188" t="s">
        <v>80</v>
      </c>
      <c r="E138" s="200" t="s">
        <v>926</v>
      </c>
      <c r="F138" s="200" t="s">
        <v>927</v>
      </c>
      <c r="G138" s="187"/>
      <c r="H138" s="187"/>
      <c r="I138" s="190"/>
      <c r="J138" s="201">
        <f>BK138</f>
        <v>0</v>
      </c>
      <c r="K138" s="187"/>
      <c r="L138" s="192"/>
      <c r="M138" s="193"/>
      <c r="N138" s="194"/>
      <c r="O138" s="194"/>
      <c r="P138" s="195">
        <f>P139</f>
        <v>0</v>
      </c>
      <c r="Q138" s="194"/>
      <c r="R138" s="195">
        <f>R139</f>
        <v>0</v>
      </c>
      <c r="S138" s="194"/>
      <c r="T138" s="196">
        <f>T139</f>
        <v>0</v>
      </c>
      <c r="AR138" s="197" t="s">
        <v>25</v>
      </c>
      <c r="AT138" s="198" t="s">
        <v>80</v>
      </c>
      <c r="AU138" s="198" t="s">
        <v>25</v>
      </c>
      <c r="AY138" s="197" t="s">
        <v>169</v>
      </c>
      <c r="BK138" s="199">
        <f>BK139</f>
        <v>0</v>
      </c>
    </row>
    <row r="139" spans="2:65" s="1" customFormat="1" ht="38.25" customHeight="1">
      <c r="B139" s="42"/>
      <c r="C139" s="202" t="s">
        <v>371</v>
      </c>
      <c r="D139" s="202" t="s">
        <v>172</v>
      </c>
      <c r="E139" s="203" t="s">
        <v>929</v>
      </c>
      <c r="F139" s="204" t="s">
        <v>930</v>
      </c>
      <c r="G139" s="205" t="s">
        <v>357</v>
      </c>
      <c r="H139" s="206">
        <v>104.907</v>
      </c>
      <c r="I139" s="207"/>
      <c r="J139" s="208">
        <f>ROUND(I139*H139,2)</f>
        <v>0</v>
      </c>
      <c r="K139" s="204" t="s">
        <v>183</v>
      </c>
      <c r="L139" s="62"/>
      <c r="M139" s="209" t="s">
        <v>24</v>
      </c>
      <c r="N139" s="210" t="s">
        <v>52</v>
      </c>
      <c r="O139" s="43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AR139" s="25" t="s">
        <v>193</v>
      </c>
      <c r="AT139" s="25" t="s">
        <v>172</v>
      </c>
      <c r="AU139" s="25" t="s">
        <v>91</v>
      </c>
      <c r="AY139" s="25" t="s">
        <v>169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25" t="s">
        <v>25</v>
      </c>
      <c r="BK139" s="213">
        <f>ROUND(I139*H139,2)</f>
        <v>0</v>
      </c>
      <c r="BL139" s="25" t="s">
        <v>193</v>
      </c>
      <c r="BM139" s="25" t="s">
        <v>2056</v>
      </c>
    </row>
    <row r="140" spans="2:63" s="11" customFormat="1" ht="37.35" customHeight="1">
      <c r="B140" s="186"/>
      <c r="C140" s="187"/>
      <c r="D140" s="188" t="s">
        <v>80</v>
      </c>
      <c r="E140" s="189" t="s">
        <v>402</v>
      </c>
      <c r="F140" s="189" t="s">
        <v>403</v>
      </c>
      <c r="G140" s="187"/>
      <c r="H140" s="187"/>
      <c r="I140" s="190"/>
      <c r="J140" s="191">
        <f>BK140</f>
        <v>0</v>
      </c>
      <c r="K140" s="187"/>
      <c r="L140" s="192"/>
      <c r="M140" s="193"/>
      <c r="N140" s="194"/>
      <c r="O140" s="194"/>
      <c r="P140" s="195">
        <f>P141+P157+P161+P169</f>
        <v>0</v>
      </c>
      <c r="Q140" s="194"/>
      <c r="R140" s="195">
        <f>R141+R157+R161+R169</f>
        <v>0.35424613000000005</v>
      </c>
      <c r="S140" s="194"/>
      <c r="T140" s="196">
        <f>T141+T157+T161+T169</f>
        <v>0</v>
      </c>
      <c r="AR140" s="197" t="s">
        <v>91</v>
      </c>
      <c r="AT140" s="198" t="s">
        <v>80</v>
      </c>
      <c r="AU140" s="198" t="s">
        <v>81</v>
      </c>
      <c r="AY140" s="197" t="s">
        <v>169</v>
      </c>
      <c r="BK140" s="199">
        <f>BK141+BK157+BK161+BK169</f>
        <v>0</v>
      </c>
    </row>
    <row r="141" spans="2:63" s="11" customFormat="1" ht="19.9" customHeight="1">
      <c r="B141" s="186"/>
      <c r="C141" s="187"/>
      <c r="D141" s="188" t="s">
        <v>80</v>
      </c>
      <c r="E141" s="200" t="s">
        <v>2057</v>
      </c>
      <c r="F141" s="200" t="s">
        <v>2058</v>
      </c>
      <c r="G141" s="187"/>
      <c r="H141" s="187"/>
      <c r="I141" s="190"/>
      <c r="J141" s="201">
        <f>BK141</f>
        <v>0</v>
      </c>
      <c r="K141" s="187"/>
      <c r="L141" s="192"/>
      <c r="M141" s="193"/>
      <c r="N141" s="194"/>
      <c r="O141" s="194"/>
      <c r="P141" s="195">
        <f>SUM(P142:P156)</f>
        <v>0</v>
      </c>
      <c r="Q141" s="194"/>
      <c r="R141" s="195">
        <f>SUM(R142:R156)</f>
        <v>0.13807488</v>
      </c>
      <c r="S141" s="194"/>
      <c r="T141" s="196">
        <f>SUM(T142:T156)</f>
        <v>0</v>
      </c>
      <c r="AR141" s="197" t="s">
        <v>91</v>
      </c>
      <c r="AT141" s="198" t="s">
        <v>80</v>
      </c>
      <c r="AU141" s="198" t="s">
        <v>25</v>
      </c>
      <c r="AY141" s="197" t="s">
        <v>169</v>
      </c>
      <c r="BK141" s="199">
        <f>SUM(BK142:BK156)</f>
        <v>0</v>
      </c>
    </row>
    <row r="142" spans="2:65" s="1" customFormat="1" ht="25.5" customHeight="1">
      <c r="B142" s="42"/>
      <c r="C142" s="202" t="s">
        <v>375</v>
      </c>
      <c r="D142" s="202" t="s">
        <v>172</v>
      </c>
      <c r="E142" s="203" t="s">
        <v>2059</v>
      </c>
      <c r="F142" s="204" t="s">
        <v>2060</v>
      </c>
      <c r="G142" s="205" t="s">
        <v>196</v>
      </c>
      <c r="H142" s="206">
        <v>22.14</v>
      </c>
      <c r="I142" s="207"/>
      <c r="J142" s="208">
        <f>ROUND(I142*H142,2)</f>
        <v>0</v>
      </c>
      <c r="K142" s="204" t="s">
        <v>183</v>
      </c>
      <c r="L142" s="62"/>
      <c r="M142" s="209" t="s">
        <v>24</v>
      </c>
      <c r="N142" s="210" t="s">
        <v>52</v>
      </c>
      <c r="O142" s="43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AR142" s="25" t="s">
        <v>354</v>
      </c>
      <c r="AT142" s="25" t="s">
        <v>172</v>
      </c>
      <c r="AU142" s="25" t="s">
        <v>91</v>
      </c>
      <c r="AY142" s="25" t="s">
        <v>169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25" t="s">
        <v>25</v>
      </c>
      <c r="BK142" s="213">
        <f>ROUND(I142*H142,2)</f>
        <v>0</v>
      </c>
      <c r="BL142" s="25" t="s">
        <v>354</v>
      </c>
      <c r="BM142" s="25" t="s">
        <v>2061</v>
      </c>
    </row>
    <row r="143" spans="2:51" s="12" customFormat="1" ht="13.5">
      <c r="B143" s="222"/>
      <c r="C143" s="223"/>
      <c r="D143" s="214" t="s">
        <v>276</v>
      </c>
      <c r="E143" s="224" t="s">
        <v>24</v>
      </c>
      <c r="F143" s="225" t="s">
        <v>2062</v>
      </c>
      <c r="G143" s="223"/>
      <c r="H143" s="226">
        <v>22.14</v>
      </c>
      <c r="I143" s="227"/>
      <c r="J143" s="223"/>
      <c r="K143" s="223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276</v>
      </c>
      <c r="AU143" s="232" t="s">
        <v>91</v>
      </c>
      <c r="AV143" s="12" t="s">
        <v>91</v>
      </c>
      <c r="AW143" s="12" t="s">
        <v>44</v>
      </c>
      <c r="AX143" s="12" t="s">
        <v>25</v>
      </c>
      <c r="AY143" s="232" t="s">
        <v>169</v>
      </c>
    </row>
    <row r="144" spans="2:65" s="1" customFormat="1" ht="16.5" customHeight="1">
      <c r="B144" s="42"/>
      <c r="C144" s="245" t="s">
        <v>9</v>
      </c>
      <c r="D144" s="245" t="s">
        <v>620</v>
      </c>
      <c r="E144" s="246" t="s">
        <v>944</v>
      </c>
      <c r="F144" s="247" t="s">
        <v>945</v>
      </c>
      <c r="G144" s="248" t="s">
        <v>509</v>
      </c>
      <c r="H144" s="249">
        <v>6.642</v>
      </c>
      <c r="I144" s="250"/>
      <c r="J144" s="251">
        <f>ROUND(I144*H144,2)</f>
        <v>0</v>
      </c>
      <c r="K144" s="247" t="s">
        <v>183</v>
      </c>
      <c r="L144" s="252"/>
      <c r="M144" s="253" t="s">
        <v>24</v>
      </c>
      <c r="N144" s="254" t="s">
        <v>52</v>
      </c>
      <c r="O144" s="43"/>
      <c r="P144" s="211">
        <f>O144*H144</f>
        <v>0</v>
      </c>
      <c r="Q144" s="211">
        <v>0.001</v>
      </c>
      <c r="R144" s="211">
        <f>Q144*H144</f>
        <v>0.006642</v>
      </c>
      <c r="S144" s="211">
        <v>0</v>
      </c>
      <c r="T144" s="212">
        <f>S144*H144</f>
        <v>0</v>
      </c>
      <c r="AR144" s="25" t="s">
        <v>437</v>
      </c>
      <c r="AT144" s="25" t="s">
        <v>620</v>
      </c>
      <c r="AU144" s="25" t="s">
        <v>91</v>
      </c>
      <c r="AY144" s="25" t="s">
        <v>169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25" t="s">
        <v>25</v>
      </c>
      <c r="BK144" s="213">
        <f>ROUND(I144*H144,2)</f>
        <v>0</v>
      </c>
      <c r="BL144" s="25" t="s">
        <v>354</v>
      </c>
      <c r="BM144" s="25" t="s">
        <v>2063</v>
      </c>
    </row>
    <row r="145" spans="2:51" s="12" customFormat="1" ht="13.5">
      <c r="B145" s="222"/>
      <c r="C145" s="223"/>
      <c r="D145" s="214" t="s">
        <v>276</v>
      </c>
      <c r="E145" s="223"/>
      <c r="F145" s="225" t="s">
        <v>2064</v>
      </c>
      <c r="G145" s="223"/>
      <c r="H145" s="226">
        <v>6.642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276</v>
      </c>
      <c r="AU145" s="232" t="s">
        <v>91</v>
      </c>
      <c r="AV145" s="12" t="s">
        <v>91</v>
      </c>
      <c r="AW145" s="12" t="s">
        <v>6</v>
      </c>
      <c r="AX145" s="12" t="s">
        <v>25</v>
      </c>
      <c r="AY145" s="232" t="s">
        <v>169</v>
      </c>
    </row>
    <row r="146" spans="2:65" s="1" customFormat="1" ht="25.5" customHeight="1">
      <c r="B146" s="42"/>
      <c r="C146" s="202" t="s">
        <v>383</v>
      </c>
      <c r="D146" s="202" t="s">
        <v>172</v>
      </c>
      <c r="E146" s="203" t="s">
        <v>2065</v>
      </c>
      <c r="F146" s="204" t="s">
        <v>2066</v>
      </c>
      <c r="G146" s="205" t="s">
        <v>196</v>
      </c>
      <c r="H146" s="206">
        <v>22.14</v>
      </c>
      <c r="I146" s="207"/>
      <c r="J146" s="208">
        <f>ROUND(I146*H146,2)</f>
        <v>0</v>
      </c>
      <c r="K146" s="204" t="s">
        <v>183</v>
      </c>
      <c r="L146" s="62"/>
      <c r="M146" s="209" t="s">
        <v>24</v>
      </c>
      <c r="N146" s="210" t="s">
        <v>52</v>
      </c>
      <c r="O146" s="43"/>
      <c r="P146" s="211">
        <f>O146*H146</f>
        <v>0</v>
      </c>
      <c r="Q146" s="211">
        <v>0.00088</v>
      </c>
      <c r="R146" s="211">
        <f>Q146*H146</f>
        <v>0.019483200000000003</v>
      </c>
      <c r="S146" s="211">
        <v>0</v>
      </c>
      <c r="T146" s="212">
        <f>S146*H146</f>
        <v>0</v>
      </c>
      <c r="AR146" s="25" t="s">
        <v>354</v>
      </c>
      <c r="AT146" s="25" t="s">
        <v>172</v>
      </c>
      <c r="AU146" s="25" t="s">
        <v>91</v>
      </c>
      <c r="AY146" s="25" t="s">
        <v>169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25" t="s">
        <v>25</v>
      </c>
      <c r="BK146" s="213">
        <f>ROUND(I146*H146,2)</f>
        <v>0</v>
      </c>
      <c r="BL146" s="25" t="s">
        <v>354</v>
      </c>
      <c r="BM146" s="25" t="s">
        <v>2067</v>
      </c>
    </row>
    <row r="147" spans="2:51" s="12" customFormat="1" ht="13.5">
      <c r="B147" s="222"/>
      <c r="C147" s="223"/>
      <c r="D147" s="214" t="s">
        <v>276</v>
      </c>
      <c r="E147" s="224" t="s">
        <v>24</v>
      </c>
      <c r="F147" s="225" t="s">
        <v>2062</v>
      </c>
      <c r="G147" s="223"/>
      <c r="H147" s="226">
        <v>22.14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276</v>
      </c>
      <c r="AU147" s="232" t="s">
        <v>91</v>
      </c>
      <c r="AV147" s="12" t="s">
        <v>91</v>
      </c>
      <c r="AW147" s="12" t="s">
        <v>44</v>
      </c>
      <c r="AX147" s="12" t="s">
        <v>25</v>
      </c>
      <c r="AY147" s="232" t="s">
        <v>169</v>
      </c>
    </row>
    <row r="148" spans="2:65" s="1" customFormat="1" ht="16.5" customHeight="1">
      <c r="B148" s="42"/>
      <c r="C148" s="245" t="s">
        <v>388</v>
      </c>
      <c r="D148" s="245" t="s">
        <v>620</v>
      </c>
      <c r="E148" s="246" t="s">
        <v>2068</v>
      </c>
      <c r="F148" s="247" t="s">
        <v>2069</v>
      </c>
      <c r="G148" s="248" t="s">
        <v>196</v>
      </c>
      <c r="H148" s="249">
        <v>25.461</v>
      </c>
      <c r="I148" s="250"/>
      <c r="J148" s="251">
        <f>ROUND(I148*H148,2)</f>
        <v>0</v>
      </c>
      <c r="K148" s="247" t="s">
        <v>183</v>
      </c>
      <c r="L148" s="252"/>
      <c r="M148" s="253" t="s">
        <v>24</v>
      </c>
      <c r="N148" s="254" t="s">
        <v>52</v>
      </c>
      <c r="O148" s="43"/>
      <c r="P148" s="211">
        <f>O148*H148</f>
        <v>0</v>
      </c>
      <c r="Q148" s="211">
        <v>0.00388</v>
      </c>
      <c r="R148" s="211">
        <f>Q148*H148</f>
        <v>0.09878868</v>
      </c>
      <c r="S148" s="211">
        <v>0</v>
      </c>
      <c r="T148" s="212">
        <f>S148*H148</f>
        <v>0</v>
      </c>
      <c r="AR148" s="25" t="s">
        <v>437</v>
      </c>
      <c r="AT148" s="25" t="s">
        <v>620</v>
      </c>
      <c r="AU148" s="25" t="s">
        <v>91</v>
      </c>
      <c r="AY148" s="25" t="s">
        <v>169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25" t="s">
        <v>25</v>
      </c>
      <c r="BK148" s="213">
        <f>ROUND(I148*H148,2)</f>
        <v>0</v>
      </c>
      <c r="BL148" s="25" t="s">
        <v>354</v>
      </c>
      <c r="BM148" s="25" t="s">
        <v>2070</v>
      </c>
    </row>
    <row r="149" spans="2:51" s="12" customFormat="1" ht="13.5">
      <c r="B149" s="222"/>
      <c r="C149" s="223"/>
      <c r="D149" s="214" t="s">
        <v>276</v>
      </c>
      <c r="E149" s="223"/>
      <c r="F149" s="225" t="s">
        <v>2071</v>
      </c>
      <c r="G149" s="223"/>
      <c r="H149" s="226">
        <v>25.461</v>
      </c>
      <c r="I149" s="227"/>
      <c r="J149" s="223"/>
      <c r="K149" s="223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276</v>
      </c>
      <c r="AU149" s="232" t="s">
        <v>91</v>
      </c>
      <c r="AV149" s="12" t="s">
        <v>91</v>
      </c>
      <c r="AW149" s="12" t="s">
        <v>6</v>
      </c>
      <c r="AX149" s="12" t="s">
        <v>25</v>
      </c>
      <c r="AY149" s="232" t="s">
        <v>169</v>
      </c>
    </row>
    <row r="150" spans="2:65" s="1" customFormat="1" ht="25.5" customHeight="1">
      <c r="B150" s="42"/>
      <c r="C150" s="202" t="s">
        <v>393</v>
      </c>
      <c r="D150" s="202" t="s">
        <v>172</v>
      </c>
      <c r="E150" s="203" t="s">
        <v>2072</v>
      </c>
      <c r="F150" s="204" t="s">
        <v>2073</v>
      </c>
      <c r="G150" s="205" t="s">
        <v>219</v>
      </c>
      <c r="H150" s="206">
        <v>24.6</v>
      </c>
      <c r="I150" s="207"/>
      <c r="J150" s="208">
        <f>ROUND(I150*H150,2)</f>
        <v>0</v>
      </c>
      <c r="K150" s="204" t="s">
        <v>183</v>
      </c>
      <c r="L150" s="62"/>
      <c r="M150" s="209" t="s">
        <v>24</v>
      </c>
      <c r="N150" s="210" t="s">
        <v>52</v>
      </c>
      <c r="O150" s="43"/>
      <c r="P150" s="211">
        <f>O150*H150</f>
        <v>0</v>
      </c>
      <c r="Q150" s="211">
        <v>0.00038</v>
      </c>
      <c r="R150" s="211">
        <f>Q150*H150</f>
        <v>0.009348</v>
      </c>
      <c r="S150" s="211">
        <v>0</v>
      </c>
      <c r="T150" s="212">
        <f>S150*H150</f>
        <v>0</v>
      </c>
      <c r="AR150" s="25" t="s">
        <v>354</v>
      </c>
      <c r="AT150" s="25" t="s">
        <v>172</v>
      </c>
      <c r="AU150" s="25" t="s">
        <v>91</v>
      </c>
      <c r="AY150" s="25" t="s">
        <v>169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25" t="s">
        <v>25</v>
      </c>
      <c r="BK150" s="213">
        <f>ROUND(I150*H150,2)</f>
        <v>0</v>
      </c>
      <c r="BL150" s="25" t="s">
        <v>354</v>
      </c>
      <c r="BM150" s="25" t="s">
        <v>2074</v>
      </c>
    </row>
    <row r="151" spans="2:51" s="12" customFormat="1" ht="13.5">
      <c r="B151" s="222"/>
      <c r="C151" s="223"/>
      <c r="D151" s="214" t="s">
        <v>276</v>
      </c>
      <c r="E151" s="224" t="s">
        <v>24</v>
      </c>
      <c r="F151" s="225" t="s">
        <v>2075</v>
      </c>
      <c r="G151" s="223"/>
      <c r="H151" s="226">
        <v>24.6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276</v>
      </c>
      <c r="AU151" s="232" t="s">
        <v>91</v>
      </c>
      <c r="AV151" s="12" t="s">
        <v>91</v>
      </c>
      <c r="AW151" s="12" t="s">
        <v>44</v>
      </c>
      <c r="AX151" s="12" t="s">
        <v>25</v>
      </c>
      <c r="AY151" s="232" t="s">
        <v>169</v>
      </c>
    </row>
    <row r="152" spans="2:65" s="1" customFormat="1" ht="16.5" customHeight="1">
      <c r="B152" s="42"/>
      <c r="C152" s="202" t="s">
        <v>398</v>
      </c>
      <c r="D152" s="202" t="s">
        <v>172</v>
      </c>
      <c r="E152" s="203" t="s">
        <v>2076</v>
      </c>
      <c r="F152" s="204" t="s">
        <v>2077</v>
      </c>
      <c r="G152" s="205" t="s">
        <v>219</v>
      </c>
      <c r="H152" s="206">
        <v>12.3</v>
      </c>
      <c r="I152" s="207"/>
      <c r="J152" s="208">
        <f>ROUND(I152*H152,2)</f>
        <v>0</v>
      </c>
      <c r="K152" s="204" t="s">
        <v>183</v>
      </c>
      <c r="L152" s="62"/>
      <c r="M152" s="209" t="s">
        <v>24</v>
      </c>
      <c r="N152" s="210" t="s">
        <v>52</v>
      </c>
      <c r="O152" s="43"/>
      <c r="P152" s="211">
        <f>O152*H152</f>
        <v>0</v>
      </c>
      <c r="Q152" s="211">
        <v>0.00031</v>
      </c>
      <c r="R152" s="211">
        <f>Q152*H152</f>
        <v>0.0038130000000000004</v>
      </c>
      <c r="S152" s="211">
        <v>0</v>
      </c>
      <c r="T152" s="212">
        <f>S152*H152</f>
        <v>0</v>
      </c>
      <c r="AR152" s="25" t="s">
        <v>354</v>
      </c>
      <c r="AT152" s="25" t="s">
        <v>172</v>
      </c>
      <c r="AU152" s="25" t="s">
        <v>91</v>
      </c>
      <c r="AY152" s="25" t="s">
        <v>169</v>
      </c>
      <c r="BE152" s="213">
        <f>IF(N152="základní",J152,0)</f>
        <v>0</v>
      </c>
      <c r="BF152" s="213">
        <f>IF(N152="snížená",J152,0)</f>
        <v>0</v>
      </c>
      <c r="BG152" s="213">
        <f>IF(N152="zákl. přenesená",J152,0)</f>
        <v>0</v>
      </c>
      <c r="BH152" s="213">
        <f>IF(N152="sníž. přenesená",J152,0)</f>
        <v>0</v>
      </c>
      <c r="BI152" s="213">
        <f>IF(N152="nulová",J152,0)</f>
        <v>0</v>
      </c>
      <c r="BJ152" s="25" t="s">
        <v>25</v>
      </c>
      <c r="BK152" s="213">
        <f>ROUND(I152*H152,2)</f>
        <v>0</v>
      </c>
      <c r="BL152" s="25" t="s">
        <v>354</v>
      </c>
      <c r="BM152" s="25" t="s">
        <v>2078</v>
      </c>
    </row>
    <row r="153" spans="2:51" s="12" customFormat="1" ht="13.5">
      <c r="B153" s="222"/>
      <c r="C153" s="223"/>
      <c r="D153" s="214" t="s">
        <v>276</v>
      </c>
      <c r="E153" s="224" t="s">
        <v>24</v>
      </c>
      <c r="F153" s="225" t="s">
        <v>2079</v>
      </c>
      <c r="G153" s="223"/>
      <c r="H153" s="226">
        <v>12.3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276</v>
      </c>
      <c r="AU153" s="232" t="s">
        <v>91</v>
      </c>
      <c r="AV153" s="12" t="s">
        <v>91</v>
      </c>
      <c r="AW153" s="12" t="s">
        <v>44</v>
      </c>
      <c r="AX153" s="12" t="s">
        <v>25</v>
      </c>
      <c r="AY153" s="232" t="s">
        <v>169</v>
      </c>
    </row>
    <row r="154" spans="2:65" s="1" customFormat="1" ht="38.25" customHeight="1">
      <c r="B154" s="42"/>
      <c r="C154" s="202" t="s">
        <v>406</v>
      </c>
      <c r="D154" s="202" t="s">
        <v>172</v>
      </c>
      <c r="E154" s="203" t="s">
        <v>2080</v>
      </c>
      <c r="F154" s="204" t="s">
        <v>2081</v>
      </c>
      <c r="G154" s="205" t="s">
        <v>357</v>
      </c>
      <c r="H154" s="206">
        <v>0.138</v>
      </c>
      <c r="I154" s="207"/>
      <c r="J154" s="208">
        <f>ROUND(I154*H154,2)</f>
        <v>0</v>
      </c>
      <c r="K154" s="204" t="s">
        <v>183</v>
      </c>
      <c r="L154" s="62"/>
      <c r="M154" s="209" t="s">
        <v>24</v>
      </c>
      <c r="N154" s="210" t="s">
        <v>52</v>
      </c>
      <c r="O154" s="43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AR154" s="25" t="s">
        <v>354</v>
      </c>
      <c r="AT154" s="25" t="s">
        <v>172</v>
      </c>
      <c r="AU154" s="25" t="s">
        <v>91</v>
      </c>
      <c r="AY154" s="25" t="s">
        <v>169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25" t="s">
        <v>25</v>
      </c>
      <c r="BK154" s="213">
        <f>ROUND(I154*H154,2)</f>
        <v>0</v>
      </c>
      <c r="BL154" s="25" t="s">
        <v>354</v>
      </c>
      <c r="BM154" s="25" t="s">
        <v>2082</v>
      </c>
    </row>
    <row r="155" spans="2:65" s="1" customFormat="1" ht="38.25" customHeight="1">
      <c r="B155" s="42"/>
      <c r="C155" s="202" t="s">
        <v>411</v>
      </c>
      <c r="D155" s="202" t="s">
        <v>172</v>
      </c>
      <c r="E155" s="203" t="s">
        <v>2083</v>
      </c>
      <c r="F155" s="204" t="s">
        <v>2084</v>
      </c>
      <c r="G155" s="205" t="s">
        <v>357</v>
      </c>
      <c r="H155" s="206">
        <v>0.138</v>
      </c>
      <c r="I155" s="207"/>
      <c r="J155" s="208">
        <f>ROUND(I155*H155,2)</f>
        <v>0</v>
      </c>
      <c r="K155" s="204" t="s">
        <v>183</v>
      </c>
      <c r="L155" s="62"/>
      <c r="M155" s="209" t="s">
        <v>24</v>
      </c>
      <c r="N155" s="210" t="s">
        <v>52</v>
      </c>
      <c r="O155" s="43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AR155" s="25" t="s">
        <v>354</v>
      </c>
      <c r="AT155" s="25" t="s">
        <v>172</v>
      </c>
      <c r="AU155" s="25" t="s">
        <v>91</v>
      </c>
      <c r="AY155" s="25" t="s">
        <v>169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25" t="s">
        <v>25</v>
      </c>
      <c r="BK155" s="213">
        <f>ROUND(I155*H155,2)</f>
        <v>0</v>
      </c>
      <c r="BL155" s="25" t="s">
        <v>354</v>
      </c>
      <c r="BM155" s="25" t="s">
        <v>2085</v>
      </c>
    </row>
    <row r="156" spans="2:65" s="1" customFormat="1" ht="38.25" customHeight="1">
      <c r="B156" s="42"/>
      <c r="C156" s="202" t="s">
        <v>416</v>
      </c>
      <c r="D156" s="202" t="s">
        <v>172</v>
      </c>
      <c r="E156" s="203" t="s">
        <v>2086</v>
      </c>
      <c r="F156" s="204" t="s">
        <v>2087</v>
      </c>
      <c r="G156" s="205" t="s">
        <v>357</v>
      </c>
      <c r="H156" s="206">
        <v>0.138</v>
      </c>
      <c r="I156" s="207"/>
      <c r="J156" s="208">
        <f>ROUND(I156*H156,2)</f>
        <v>0</v>
      </c>
      <c r="K156" s="204" t="s">
        <v>183</v>
      </c>
      <c r="L156" s="62"/>
      <c r="M156" s="209" t="s">
        <v>24</v>
      </c>
      <c r="N156" s="210" t="s">
        <v>52</v>
      </c>
      <c r="O156" s="43"/>
      <c r="P156" s="211">
        <f>O156*H156</f>
        <v>0</v>
      </c>
      <c r="Q156" s="211">
        <v>0</v>
      </c>
      <c r="R156" s="211">
        <f>Q156*H156</f>
        <v>0</v>
      </c>
      <c r="S156" s="211">
        <v>0</v>
      </c>
      <c r="T156" s="212">
        <f>S156*H156</f>
        <v>0</v>
      </c>
      <c r="AR156" s="25" t="s">
        <v>354</v>
      </c>
      <c r="AT156" s="25" t="s">
        <v>172</v>
      </c>
      <c r="AU156" s="25" t="s">
        <v>91</v>
      </c>
      <c r="AY156" s="25" t="s">
        <v>169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25" t="s">
        <v>25</v>
      </c>
      <c r="BK156" s="213">
        <f>ROUND(I156*H156,2)</f>
        <v>0</v>
      </c>
      <c r="BL156" s="25" t="s">
        <v>354</v>
      </c>
      <c r="BM156" s="25" t="s">
        <v>2088</v>
      </c>
    </row>
    <row r="157" spans="2:63" s="11" customFormat="1" ht="29.85" customHeight="1">
      <c r="B157" s="186"/>
      <c r="C157" s="187"/>
      <c r="D157" s="188" t="s">
        <v>80</v>
      </c>
      <c r="E157" s="200" t="s">
        <v>2089</v>
      </c>
      <c r="F157" s="200" t="s">
        <v>130</v>
      </c>
      <c r="G157" s="187"/>
      <c r="H157" s="187"/>
      <c r="I157" s="190"/>
      <c r="J157" s="201">
        <f>BK157</f>
        <v>0</v>
      </c>
      <c r="K157" s="187"/>
      <c r="L157" s="192"/>
      <c r="M157" s="193"/>
      <c r="N157" s="194"/>
      <c r="O157" s="194"/>
      <c r="P157" s="195">
        <f>SUM(P158:P160)</f>
        <v>0</v>
      </c>
      <c r="Q157" s="194"/>
      <c r="R157" s="195">
        <f>SUM(R158:R160)</f>
        <v>0.00018</v>
      </c>
      <c r="S157" s="194"/>
      <c r="T157" s="196">
        <f>SUM(T158:T160)</f>
        <v>0</v>
      </c>
      <c r="AR157" s="197" t="s">
        <v>91</v>
      </c>
      <c r="AT157" s="198" t="s">
        <v>80</v>
      </c>
      <c r="AU157" s="198" t="s">
        <v>25</v>
      </c>
      <c r="AY157" s="197" t="s">
        <v>169</v>
      </c>
      <c r="BK157" s="199">
        <f>SUM(BK158:BK160)</f>
        <v>0</v>
      </c>
    </row>
    <row r="158" spans="2:65" s="1" customFormat="1" ht="25.5" customHeight="1">
      <c r="B158" s="42"/>
      <c r="C158" s="202" t="s">
        <v>421</v>
      </c>
      <c r="D158" s="202" t="s">
        <v>172</v>
      </c>
      <c r="E158" s="203" t="s">
        <v>2090</v>
      </c>
      <c r="F158" s="204" t="s">
        <v>2091</v>
      </c>
      <c r="G158" s="205" t="s">
        <v>419</v>
      </c>
      <c r="H158" s="206">
        <v>6</v>
      </c>
      <c r="I158" s="207"/>
      <c r="J158" s="208">
        <f>ROUND(I158*H158,2)</f>
        <v>0</v>
      </c>
      <c r="K158" s="204" t="s">
        <v>176</v>
      </c>
      <c r="L158" s="62"/>
      <c r="M158" s="209" t="s">
        <v>24</v>
      </c>
      <c r="N158" s="210" t="s">
        <v>52</v>
      </c>
      <c r="O158" s="43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AR158" s="25" t="s">
        <v>354</v>
      </c>
      <c r="AT158" s="25" t="s">
        <v>172</v>
      </c>
      <c r="AU158" s="25" t="s">
        <v>91</v>
      </c>
      <c r="AY158" s="25" t="s">
        <v>169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25" t="s">
        <v>25</v>
      </c>
      <c r="BK158" s="213">
        <f>ROUND(I158*H158,2)</f>
        <v>0</v>
      </c>
      <c r="BL158" s="25" t="s">
        <v>354</v>
      </c>
      <c r="BM158" s="25" t="s">
        <v>2092</v>
      </c>
    </row>
    <row r="159" spans="2:51" s="12" customFormat="1" ht="13.5">
      <c r="B159" s="222"/>
      <c r="C159" s="223"/>
      <c r="D159" s="214" t="s">
        <v>276</v>
      </c>
      <c r="E159" s="224" t="s">
        <v>24</v>
      </c>
      <c r="F159" s="225" t="s">
        <v>2093</v>
      </c>
      <c r="G159" s="223"/>
      <c r="H159" s="226">
        <v>6</v>
      </c>
      <c r="I159" s="227"/>
      <c r="J159" s="223"/>
      <c r="K159" s="223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276</v>
      </c>
      <c r="AU159" s="232" t="s">
        <v>91</v>
      </c>
      <c r="AV159" s="12" t="s">
        <v>91</v>
      </c>
      <c r="AW159" s="12" t="s">
        <v>44</v>
      </c>
      <c r="AX159" s="12" t="s">
        <v>25</v>
      </c>
      <c r="AY159" s="232" t="s">
        <v>169</v>
      </c>
    </row>
    <row r="160" spans="2:65" s="1" customFormat="1" ht="16.5" customHeight="1">
      <c r="B160" s="42"/>
      <c r="C160" s="245" t="s">
        <v>428</v>
      </c>
      <c r="D160" s="245" t="s">
        <v>620</v>
      </c>
      <c r="E160" s="246" t="s">
        <v>2094</v>
      </c>
      <c r="F160" s="247" t="s">
        <v>2095</v>
      </c>
      <c r="G160" s="248" t="s">
        <v>419</v>
      </c>
      <c r="H160" s="249">
        <v>6</v>
      </c>
      <c r="I160" s="250"/>
      <c r="J160" s="251">
        <f>ROUND(I160*H160,2)</f>
        <v>0</v>
      </c>
      <c r="K160" s="247" t="s">
        <v>176</v>
      </c>
      <c r="L160" s="252"/>
      <c r="M160" s="253" t="s">
        <v>24</v>
      </c>
      <c r="N160" s="254" t="s">
        <v>52</v>
      </c>
      <c r="O160" s="43"/>
      <c r="P160" s="211">
        <f>O160*H160</f>
        <v>0</v>
      </c>
      <c r="Q160" s="211">
        <v>3E-05</v>
      </c>
      <c r="R160" s="211">
        <f>Q160*H160</f>
        <v>0.00018</v>
      </c>
      <c r="S160" s="211">
        <v>0</v>
      </c>
      <c r="T160" s="212">
        <f>S160*H160</f>
        <v>0</v>
      </c>
      <c r="AR160" s="25" t="s">
        <v>437</v>
      </c>
      <c r="AT160" s="25" t="s">
        <v>620</v>
      </c>
      <c r="AU160" s="25" t="s">
        <v>91</v>
      </c>
      <c r="AY160" s="25" t="s">
        <v>169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25" t="s">
        <v>25</v>
      </c>
      <c r="BK160" s="213">
        <f>ROUND(I160*H160,2)</f>
        <v>0</v>
      </c>
      <c r="BL160" s="25" t="s">
        <v>354</v>
      </c>
      <c r="BM160" s="25" t="s">
        <v>2096</v>
      </c>
    </row>
    <row r="161" spans="2:63" s="11" customFormat="1" ht="29.85" customHeight="1">
      <c r="B161" s="186"/>
      <c r="C161" s="187"/>
      <c r="D161" s="188" t="s">
        <v>80</v>
      </c>
      <c r="E161" s="200" t="s">
        <v>478</v>
      </c>
      <c r="F161" s="200" t="s">
        <v>479</v>
      </c>
      <c r="G161" s="187"/>
      <c r="H161" s="187"/>
      <c r="I161" s="190"/>
      <c r="J161" s="201">
        <f>BK161</f>
        <v>0</v>
      </c>
      <c r="K161" s="187"/>
      <c r="L161" s="192"/>
      <c r="M161" s="193"/>
      <c r="N161" s="194"/>
      <c r="O161" s="194"/>
      <c r="P161" s="195">
        <f>SUM(P162:P168)</f>
        <v>0</v>
      </c>
      <c r="Q161" s="194"/>
      <c r="R161" s="195">
        <f>SUM(R162:R168)</f>
        <v>0.18634525000000002</v>
      </c>
      <c r="S161" s="194"/>
      <c r="T161" s="196">
        <f>SUM(T162:T168)</f>
        <v>0</v>
      </c>
      <c r="AR161" s="197" t="s">
        <v>91</v>
      </c>
      <c r="AT161" s="198" t="s">
        <v>80</v>
      </c>
      <c r="AU161" s="198" t="s">
        <v>25</v>
      </c>
      <c r="AY161" s="197" t="s">
        <v>169</v>
      </c>
      <c r="BK161" s="199">
        <f>SUM(BK162:BK168)</f>
        <v>0</v>
      </c>
    </row>
    <row r="162" spans="2:65" s="1" customFormat="1" ht="16.5" customHeight="1">
      <c r="B162" s="42"/>
      <c r="C162" s="202" t="s">
        <v>433</v>
      </c>
      <c r="D162" s="202" t="s">
        <v>172</v>
      </c>
      <c r="E162" s="203" t="s">
        <v>2097</v>
      </c>
      <c r="F162" s="204" t="s">
        <v>2098</v>
      </c>
      <c r="G162" s="205" t="s">
        <v>219</v>
      </c>
      <c r="H162" s="206">
        <v>12.3</v>
      </c>
      <c r="I162" s="207"/>
      <c r="J162" s="208">
        <f>ROUND(I162*H162,2)</f>
        <v>0</v>
      </c>
      <c r="K162" s="204" t="s">
        <v>183</v>
      </c>
      <c r="L162" s="62"/>
      <c r="M162" s="209" t="s">
        <v>24</v>
      </c>
      <c r="N162" s="210" t="s">
        <v>52</v>
      </c>
      <c r="O162" s="43"/>
      <c r="P162" s="211">
        <f>O162*H162</f>
        <v>0</v>
      </c>
      <c r="Q162" s="211">
        <v>0</v>
      </c>
      <c r="R162" s="211">
        <f>Q162*H162</f>
        <v>0</v>
      </c>
      <c r="S162" s="211">
        <v>0</v>
      </c>
      <c r="T162" s="212">
        <f>S162*H162</f>
        <v>0</v>
      </c>
      <c r="AR162" s="25" t="s">
        <v>354</v>
      </c>
      <c r="AT162" s="25" t="s">
        <v>172</v>
      </c>
      <c r="AU162" s="25" t="s">
        <v>91</v>
      </c>
      <c r="AY162" s="25" t="s">
        <v>169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25" t="s">
        <v>25</v>
      </c>
      <c r="BK162" s="213">
        <f>ROUND(I162*H162,2)</f>
        <v>0</v>
      </c>
      <c r="BL162" s="25" t="s">
        <v>354</v>
      </c>
      <c r="BM162" s="25" t="s">
        <v>2099</v>
      </c>
    </row>
    <row r="163" spans="2:51" s="12" customFormat="1" ht="13.5">
      <c r="B163" s="222"/>
      <c r="C163" s="223"/>
      <c r="D163" s="214" t="s">
        <v>276</v>
      </c>
      <c r="E163" s="224" t="s">
        <v>24</v>
      </c>
      <c r="F163" s="225" t="s">
        <v>2100</v>
      </c>
      <c r="G163" s="223"/>
      <c r="H163" s="226">
        <v>12.3</v>
      </c>
      <c r="I163" s="227"/>
      <c r="J163" s="223"/>
      <c r="K163" s="223"/>
      <c r="L163" s="228"/>
      <c r="M163" s="229"/>
      <c r="N163" s="230"/>
      <c r="O163" s="230"/>
      <c r="P163" s="230"/>
      <c r="Q163" s="230"/>
      <c r="R163" s="230"/>
      <c r="S163" s="230"/>
      <c r="T163" s="231"/>
      <c r="AT163" s="232" t="s">
        <v>276</v>
      </c>
      <c r="AU163" s="232" t="s">
        <v>91</v>
      </c>
      <c r="AV163" s="12" t="s">
        <v>91</v>
      </c>
      <c r="AW163" s="12" t="s">
        <v>44</v>
      </c>
      <c r="AX163" s="12" t="s">
        <v>25</v>
      </c>
      <c r="AY163" s="232" t="s">
        <v>169</v>
      </c>
    </row>
    <row r="164" spans="2:65" s="1" customFormat="1" ht="16.5" customHeight="1">
      <c r="B164" s="42"/>
      <c r="C164" s="245" t="s">
        <v>437</v>
      </c>
      <c r="D164" s="245" t="s">
        <v>620</v>
      </c>
      <c r="E164" s="246" t="s">
        <v>2101</v>
      </c>
      <c r="F164" s="247" t="s">
        <v>2102</v>
      </c>
      <c r="G164" s="248" t="s">
        <v>291</v>
      </c>
      <c r="H164" s="249">
        <v>0.325</v>
      </c>
      <c r="I164" s="250"/>
      <c r="J164" s="251">
        <f>ROUND(I164*H164,2)</f>
        <v>0</v>
      </c>
      <c r="K164" s="247" t="s">
        <v>183</v>
      </c>
      <c r="L164" s="252"/>
      <c r="M164" s="253" t="s">
        <v>24</v>
      </c>
      <c r="N164" s="254" t="s">
        <v>52</v>
      </c>
      <c r="O164" s="43"/>
      <c r="P164" s="211">
        <f>O164*H164</f>
        <v>0</v>
      </c>
      <c r="Q164" s="211">
        <v>0.55</v>
      </c>
      <c r="R164" s="211">
        <f>Q164*H164</f>
        <v>0.17875000000000002</v>
      </c>
      <c r="S164" s="211">
        <v>0</v>
      </c>
      <c r="T164" s="212">
        <f>S164*H164</f>
        <v>0</v>
      </c>
      <c r="AR164" s="25" t="s">
        <v>437</v>
      </c>
      <c r="AT164" s="25" t="s">
        <v>620</v>
      </c>
      <c r="AU164" s="25" t="s">
        <v>91</v>
      </c>
      <c r="AY164" s="25" t="s">
        <v>169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25" t="s">
        <v>25</v>
      </c>
      <c r="BK164" s="213">
        <f>ROUND(I164*H164,2)</f>
        <v>0</v>
      </c>
      <c r="BL164" s="25" t="s">
        <v>354</v>
      </c>
      <c r="BM164" s="25" t="s">
        <v>2103</v>
      </c>
    </row>
    <row r="165" spans="2:51" s="12" customFormat="1" ht="13.5">
      <c r="B165" s="222"/>
      <c r="C165" s="223"/>
      <c r="D165" s="214" t="s">
        <v>276</v>
      </c>
      <c r="E165" s="223"/>
      <c r="F165" s="225" t="s">
        <v>2104</v>
      </c>
      <c r="G165" s="223"/>
      <c r="H165" s="226">
        <v>0.325</v>
      </c>
      <c r="I165" s="227"/>
      <c r="J165" s="223"/>
      <c r="K165" s="223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276</v>
      </c>
      <c r="AU165" s="232" t="s">
        <v>91</v>
      </c>
      <c r="AV165" s="12" t="s">
        <v>91</v>
      </c>
      <c r="AW165" s="12" t="s">
        <v>6</v>
      </c>
      <c r="AX165" s="12" t="s">
        <v>25</v>
      </c>
      <c r="AY165" s="232" t="s">
        <v>169</v>
      </c>
    </row>
    <row r="166" spans="2:65" s="1" customFormat="1" ht="25.5" customHeight="1">
      <c r="B166" s="42"/>
      <c r="C166" s="202" t="s">
        <v>441</v>
      </c>
      <c r="D166" s="202" t="s">
        <v>172</v>
      </c>
      <c r="E166" s="203" t="s">
        <v>2105</v>
      </c>
      <c r="F166" s="204" t="s">
        <v>2106</v>
      </c>
      <c r="G166" s="205" t="s">
        <v>291</v>
      </c>
      <c r="H166" s="206">
        <v>0.325</v>
      </c>
      <c r="I166" s="207"/>
      <c r="J166" s="208">
        <f>ROUND(I166*H166,2)</f>
        <v>0</v>
      </c>
      <c r="K166" s="204" t="s">
        <v>183</v>
      </c>
      <c r="L166" s="62"/>
      <c r="M166" s="209" t="s">
        <v>24</v>
      </c>
      <c r="N166" s="210" t="s">
        <v>52</v>
      </c>
      <c r="O166" s="43"/>
      <c r="P166" s="211">
        <f>O166*H166</f>
        <v>0</v>
      </c>
      <c r="Q166" s="211">
        <v>0.02337</v>
      </c>
      <c r="R166" s="211">
        <f>Q166*H166</f>
        <v>0.00759525</v>
      </c>
      <c r="S166" s="211">
        <v>0</v>
      </c>
      <c r="T166" s="212">
        <f>S166*H166</f>
        <v>0</v>
      </c>
      <c r="AR166" s="25" t="s">
        <v>354</v>
      </c>
      <c r="AT166" s="25" t="s">
        <v>172</v>
      </c>
      <c r="AU166" s="25" t="s">
        <v>91</v>
      </c>
      <c r="AY166" s="25" t="s">
        <v>169</v>
      </c>
      <c r="BE166" s="213">
        <f>IF(N166="základní",J166,0)</f>
        <v>0</v>
      </c>
      <c r="BF166" s="213">
        <f>IF(N166="snížená",J166,0)</f>
        <v>0</v>
      </c>
      <c r="BG166" s="213">
        <f>IF(N166="zákl. přenesená",J166,0)</f>
        <v>0</v>
      </c>
      <c r="BH166" s="213">
        <f>IF(N166="sníž. přenesená",J166,0)</f>
        <v>0</v>
      </c>
      <c r="BI166" s="213">
        <f>IF(N166="nulová",J166,0)</f>
        <v>0</v>
      </c>
      <c r="BJ166" s="25" t="s">
        <v>25</v>
      </c>
      <c r="BK166" s="213">
        <f>ROUND(I166*H166,2)</f>
        <v>0</v>
      </c>
      <c r="BL166" s="25" t="s">
        <v>354</v>
      </c>
      <c r="BM166" s="25" t="s">
        <v>2107</v>
      </c>
    </row>
    <row r="167" spans="2:65" s="1" customFormat="1" ht="38.25" customHeight="1">
      <c r="B167" s="42"/>
      <c r="C167" s="202" t="s">
        <v>445</v>
      </c>
      <c r="D167" s="202" t="s">
        <v>172</v>
      </c>
      <c r="E167" s="203" t="s">
        <v>1678</v>
      </c>
      <c r="F167" s="204" t="s">
        <v>1679</v>
      </c>
      <c r="G167" s="205" t="s">
        <v>357</v>
      </c>
      <c r="H167" s="206">
        <v>0.186</v>
      </c>
      <c r="I167" s="207"/>
      <c r="J167" s="208">
        <f>ROUND(I167*H167,2)</f>
        <v>0</v>
      </c>
      <c r="K167" s="204" t="s">
        <v>183</v>
      </c>
      <c r="L167" s="62"/>
      <c r="M167" s="209" t="s">
        <v>24</v>
      </c>
      <c r="N167" s="210" t="s">
        <v>52</v>
      </c>
      <c r="O167" s="43"/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AR167" s="25" t="s">
        <v>354</v>
      </c>
      <c r="AT167" s="25" t="s">
        <v>172</v>
      </c>
      <c r="AU167" s="25" t="s">
        <v>91</v>
      </c>
      <c r="AY167" s="25" t="s">
        <v>169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25" t="s">
        <v>25</v>
      </c>
      <c r="BK167" s="213">
        <f>ROUND(I167*H167,2)</f>
        <v>0</v>
      </c>
      <c r="BL167" s="25" t="s">
        <v>354</v>
      </c>
      <c r="BM167" s="25" t="s">
        <v>2108</v>
      </c>
    </row>
    <row r="168" spans="2:65" s="1" customFormat="1" ht="38.25" customHeight="1">
      <c r="B168" s="42"/>
      <c r="C168" s="202" t="s">
        <v>451</v>
      </c>
      <c r="D168" s="202" t="s">
        <v>172</v>
      </c>
      <c r="E168" s="203" t="s">
        <v>1681</v>
      </c>
      <c r="F168" s="204" t="s">
        <v>1682</v>
      </c>
      <c r="G168" s="205" t="s">
        <v>357</v>
      </c>
      <c r="H168" s="206">
        <v>0.186</v>
      </c>
      <c r="I168" s="207"/>
      <c r="J168" s="208">
        <f>ROUND(I168*H168,2)</f>
        <v>0</v>
      </c>
      <c r="K168" s="204" t="s">
        <v>183</v>
      </c>
      <c r="L168" s="62"/>
      <c r="M168" s="209" t="s">
        <v>24</v>
      </c>
      <c r="N168" s="210" t="s">
        <v>52</v>
      </c>
      <c r="O168" s="43"/>
      <c r="P168" s="211">
        <f>O168*H168</f>
        <v>0</v>
      </c>
      <c r="Q168" s="211">
        <v>0</v>
      </c>
      <c r="R168" s="211">
        <f>Q168*H168</f>
        <v>0</v>
      </c>
      <c r="S168" s="211">
        <v>0</v>
      </c>
      <c r="T168" s="212">
        <f>S168*H168</f>
        <v>0</v>
      </c>
      <c r="AR168" s="25" t="s">
        <v>354</v>
      </c>
      <c r="AT168" s="25" t="s">
        <v>172</v>
      </c>
      <c r="AU168" s="25" t="s">
        <v>91</v>
      </c>
      <c r="AY168" s="25" t="s">
        <v>169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25" t="s">
        <v>25</v>
      </c>
      <c r="BK168" s="213">
        <f>ROUND(I168*H168,2)</f>
        <v>0</v>
      </c>
      <c r="BL168" s="25" t="s">
        <v>354</v>
      </c>
      <c r="BM168" s="25" t="s">
        <v>2109</v>
      </c>
    </row>
    <row r="169" spans="2:63" s="11" customFormat="1" ht="29.85" customHeight="1">
      <c r="B169" s="186"/>
      <c r="C169" s="187"/>
      <c r="D169" s="188" t="s">
        <v>80</v>
      </c>
      <c r="E169" s="200" t="s">
        <v>1515</v>
      </c>
      <c r="F169" s="200" t="s">
        <v>1516</v>
      </c>
      <c r="G169" s="187"/>
      <c r="H169" s="187"/>
      <c r="I169" s="190"/>
      <c r="J169" s="201">
        <f>BK169</f>
        <v>0</v>
      </c>
      <c r="K169" s="187"/>
      <c r="L169" s="192"/>
      <c r="M169" s="193"/>
      <c r="N169" s="194"/>
      <c r="O169" s="194"/>
      <c r="P169" s="195">
        <f>SUM(P170:P180)</f>
        <v>0</v>
      </c>
      <c r="Q169" s="194"/>
      <c r="R169" s="195">
        <f>SUM(R170:R180)</f>
        <v>0.029646</v>
      </c>
      <c r="S169" s="194"/>
      <c r="T169" s="196">
        <f>SUM(T170:T180)</f>
        <v>0</v>
      </c>
      <c r="AR169" s="197" t="s">
        <v>91</v>
      </c>
      <c r="AT169" s="198" t="s">
        <v>80</v>
      </c>
      <c r="AU169" s="198" t="s">
        <v>25</v>
      </c>
      <c r="AY169" s="197" t="s">
        <v>169</v>
      </c>
      <c r="BK169" s="199">
        <f>SUM(BK170:BK180)</f>
        <v>0</v>
      </c>
    </row>
    <row r="170" spans="2:65" s="1" customFormat="1" ht="16.5" customHeight="1">
      <c r="B170" s="42"/>
      <c r="C170" s="202" t="s">
        <v>456</v>
      </c>
      <c r="D170" s="202" t="s">
        <v>172</v>
      </c>
      <c r="E170" s="203" t="s">
        <v>1518</v>
      </c>
      <c r="F170" s="204" t="s">
        <v>1519</v>
      </c>
      <c r="G170" s="205" t="s">
        <v>196</v>
      </c>
      <c r="H170" s="206">
        <v>51.132</v>
      </c>
      <c r="I170" s="207"/>
      <c r="J170" s="208">
        <f>ROUND(I170*H170,2)</f>
        <v>0</v>
      </c>
      <c r="K170" s="204" t="s">
        <v>183</v>
      </c>
      <c r="L170" s="62"/>
      <c r="M170" s="209" t="s">
        <v>24</v>
      </c>
      <c r="N170" s="210" t="s">
        <v>52</v>
      </c>
      <c r="O170" s="43"/>
      <c r="P170" s="211">
        <f>O170*H170</f>
        <v>0</v>
      </c>
      <c r="Q170" s="211">
        <v>0</v>
      </c>
      <c r="R170" s="211">
        <f>Q170*H170</f>
        <v>0</v>
      </c>
      <c r="S170" s="211">
        <v>0</v>
      </c>
      <c r="T170" s="212">
        <f>S170*H170</f>
        <v>0</v>
      </c>
      <c r="AR170" s="25" t="s">
        <v>354</v>
      </c>
      <c r="AT170" s="25" t="s">
        <v>172</v>
      </c>
      <c r="AU170" s="25" t="s">
        <v>91</v>
      </c>
      <c r="AY170" s="25" t="s">
        <v>169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25" t="s">
        <v>25</v>
      </c>
      <c r="BK170" s="213">
        <f>ROUND(I170*H170,2)</f>
        <v>0</v>
      </c>
      <c r="BL170" s="25" t="s">
        <v>354</v>
      </c>
      <c r="BM170" s="25" t="s">
        <v>2110</v>
      </c>
    </row>
    <row r="171" spans="2:51" s="12" customFormat="1" ht="13.5">
      <c r="B171" s="222"/>
      <c r="C171" s="223"/>
      <c r="D171" s="214" t="s">
        <v>276</v>
      </c>
      <c r="E171" s="224" t="s">
        <v>1997</v>
      </c>
      <c r="F171" s="225" t="s">
        <v>2111</v>
      </c>
      <c r="G171" s="223"/>
      <c r="H171" s="226">
        <v>51.132</v>
      </c>
      <c r="I171" s="227"/>
      <c r="J171" s="223"/>
      <c r="K171" s="223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276</v>
      </c>
      <c r="AU171" s="232" t="s">
        <v>91</v>
      </c>
      <c r="AV171" s="12" t="s">
        <v>91</v>
      </c>
      <c r="AW171" s="12" t="s">
        <v>44</v>
      </c>
      <c r="AX171" s="12" t="s">
        <v>25</v>
      </c>
      <c r="AY171" s="232" t="s">
        <v>169</v>
      </c>
    </row>
    <row r="172" spans="2:65" s="1" customFormat="1" ht="25.5" customHeight="1">
      <c r="B172" s="42"/>
      <c r="C172" s="202" t="s">
        <v>460</v>
      </c>
      <c r="D172" s="202" t="s">
        <v>172</v>
      </c>
      <c r="E172" s="203" t="s">
        <v>1523</v>
      </c>
      <c r="F172" s="204" t="s">
        <v>1524</v>
      </c>
      <c r="G172" s="205" t="s">
        <v>419</v>
      </c>
      <c r="H172" s="206">
        <v>1</v>
      </c>
      <c r="I172" s="207"/>
      <c r="J172" s="208">
        <f>ROUND(I172*H172,2)</f>
        <v>0</v>
      </c>
      <c r="K172" s="204" t="s">
        <v>183</v>
      </c>
      <c r="L172" s="62"/>
      <c r="M172" s="209" t="s">
        <v>24</v>
      </c>
      <c r="N172" s="210" t="s">
        <v>52</v>
      </c>
      <c r="O172" s="43"/>
      <c r="P172" s="211">
        <f>O172*H172</f>
        <v>0</v>
      </c>
      <c r="Q172" s="211">
        <v>0.00048</v>
      </c>
      <c r="R172" s="211">
        <f>Q172*H172</f>
        <v>0.00048</v>
      </c>
      <c r="S172" s="211">
        <v>0</v>
      </c>
      <c r="T172" s="212">
        <f>S172*H172</f>
        <v>0</v>
      </c>
      <c r="AR172" s="25" t="s">
        <v>354</v>
      </c>
      <c r="AT172" s="25" t="s">
        <v>172</v>
      </c>
      <c r="AU172" s="25" t="s">
        <v>91</v>
      </c>
      <c r="AY172" s="25" t="s">
        <v>169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25" t="s">
        <v>25</v>
      </c>
      <c r="BK172" s="213">
        <f>ROUND(I172*H172,2)</f>
        <v>0</v>
      </c>
      <c r="BL172" s="25" t="s">
        <v>354</v>
      </c>
      <c r="BM172" s="25" t="s">
        <v>2112</v>
      </c>
    </row>
    <row r="173" spans="2:65" s="1" customFormat="1" ht="25.5" customHeight="1">
      <c r="B173" s="42"/>
      <c r="C173" s="202" t="s">
        <v>466</v>
      </c>
      <c r="D173" s="202" t="s">
        <v>172</v>
      </c>
      <c r="E173" s="203" t="s">
        <v>1527</v>
      </c>
      <c r="F173" s="204" t="s">
        <v>1528</v>
      </c>
      <c r="G173" s="205" t="s">
        <v>419</v>
      </c>
      <c r="H173" s="206">
        <v>1</v>
      </c>
      <c r="I173" s="207"/>
      <c r="J173" s="208">
        <f>ROUND(I173*H173,2)</f>
        <v>0</v>
      </c>
      <c r="K173" s="204" t="s">
        <v>183</v>
      </c>
      <c r="L173" s="62"/>
      <c r="M173" s="209" t="s">
        <v>24</v>
      </c>
      <c r="N173" s="210" t="s">
        <v>52</v>
      </c>
      <c r="O173" s="43"/>
      <c r="P173" s="211">
        <f>O173*H173</f>
        <v>0</v>
      </c>
      <c r="Q173" s="211">
        <v>0.0012</v>
      </c>
      <c r="R173" s="211">
        <f>Q173*H173</f>
        <v>0.0012</v>
      </c>
      <c r="S173" s="211">
        <v>0</v>
      </c>
      <c r="T173" s="212">
        <f>S173*H173</f>
        <v>0</v>
      </c>
      <c r="AR173" s="25" t="s">
        <v>354</v>
      </c>
      <c r="AT173" s="25" t="s">
        <v>172</v>
      </c>
      <c r="AU173" s="25" t="s">
        <v>91</v>
      </c>
      <c r="AY173" s="25" t="s">
        <v>169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25" t="s">
        <v>25</v>
      </c>
      <c r="BK173" s="213">
        <f>ROUND(I173*H173,2)</f>
        <v>0</v>
      </c>
      <c r="BL173" s="25" t="s">
        <v>354</v>
      </c>
      <c r="BM173" s="25" t="s">
        <v>2113</v>
      </c>
    </row>
    <row r="174" spans="2:65" s="1" customFormat="1" ht="25.5" customHeight="1">
      <c r="B174" s="42"/>
      <c r="C174" s="202" t="s">
        <v>470</v>
      </c>
      <c r="D174" s="202" t="s">
        <v>172</v>
      </c>
      <c r="E174" s="203" t="s">
        <v>1531</v>
      </c>
      <c r="F174" s="204" t="s">
        <v>1532</v>
      </c>
      <c r="G174" s="205" t="s">
        <v>419</v>
      </c>
      <c r="H174" s="206">
        <v>1</v>
      </c>
      <c r="I174" s="207"/>
      <c r="J174" s="208">
        <f>ROUND(I174*H174,2)</f>
        <v>0</v>
      </c>
      <c r="K174" s="204" t="s">
        <v>183</v>
      </c>
      <c r="L174" s="62"/>
      <c r="M174" s="209" t="s">
        <v>24</v>
      </c>
      <c r="N174" s="210" t="s">
        <v>52</v>
      </c>
      <c r="O174" s="43"/>
      <c r="P174" s="211">
        <f>O174*H174</f>
        <v>0</v>
      </c>
      <c r="Q174" s="211">
        <v>0.0024</v>
      </c>
      <c r="R174" s="211">
        <f>Q174*H174</f>
        <v>0.0024</v>
      </c>
      <c r="S174" s="211">
        <v>0</v>
      </c>
      <c r="T174" s="212">
        <f>S174*H174</f>
        <v>0</v>
      </c>
      <c r="AR174" s="25" t="s">
        <v>354</v>
      </c>
      <c r="AT174" s="25" t="s">
        <v>172</v>
      </c>
      <c r="AU174" s="25" t="s">
        <v>91</v>
      </c>
      <c r="AY174" s="25" t="s">
        <v>169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25" t="s">
        <v>25</v>
      </c>
      <c r="BK174" s="213">
        <f>ROUND(I174*H174,2)</f>
        <v>0</v>
      </c>
      <c r="BL174" s="25" t="s">
        <v>354</v>
      </c>
      <c r="BM174" s="25" t="s">
        <v>2114</v>
      </c>
    </row>
    <row r="175" spans="2:65" s="1" customFormat="1" ht="25.5" customHeight="1">
      <c r="B175" s="42"/>
      <c r="C175" s="202" t="s">
        <v>474</v>
      </c>
      <c r="D175" s="202" t="s">
        <v>172</v>
      </c>
      <c r="E175" s="203" t="s">
        <v>1544</v>
      </c>
      <c r="F175" s="204" t="s">
        <v>1545</v>
      </c>
      <c r="G175" s="205" t="s">
        <v>196</v>
      </c>
      <c r="H175" s="206">
        <v>51.132</v>
      </c>
      <c r="I175" s="207"/>
      <c r="J175" s="208">
        <f>ROUND(I175*H175,2)</f>
        <v>0</v>
      </c>
      <c r="K175" s="204" t="s">
        <v>183</v>
      </c>
      <c r="L175" s="62"/>
      <c r="M175" s="209" t="s">
        <v>24</v>
      </c>
      <c r="N175" s="210" t="s">
        <v>52</v>
      </c>
      <c r="O175" s="43"/>
      <c r="P175" s="211">
        <f>O175*H175</f>
        <v>0</v>
      </c>
      <c r="Q175" s="211">
        <v>0.0002</v>
      </c>
      <c r="R175" s="211">
        <f>Q175*H175</f>
        <v>0.0102264</v>
      </c>
      <c r="S175" s="211">
        <v>0</v>
      </c>
      <c r="T175" s="212">
        <f>S175*H175</f>
        <v>0</v>
      </c>
      <c r="AR175" s="25" t="s">
        <v>354</v>
      </c>
      <c r="AT175" s="25" t="s">
        <v>172</v>
      </c>
      <c r="AU175" s="25" t="s">
        <v>91</v>
      </c>
      <c r="AY175" s="25" t="s">
        <v>169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5" t="s">
        <v>25</v>
      </c>
      <c r="BK175" s="213">
        <f>ROUND(I175*H175,2)</f>
        <v>0</v>
      </c>
      <c r="BL175" s="25" t="s">
        <v>354</v>
      </c>
      <c r="BM175" s="25" t="s">
        <v>2115</v>
      </c>
    </row>
    <row r="176" spans="2:51" s="12" customFormat="1" ht="13.5">
      <c r="B176" s="222"/>
      <c r="C176" s="223"/>
      <c r="D176" s="214" t="s">
        <v>276</v>
      </c>
      <c r="E176" s="224" t="s">
        <v>24</v>
      </c>
      <c r="F176" s="225" t="s">
        <v>1997</v>
      </c>
      <c r="G176" s="223"/>
      <c r="H176" s="226">
        <v>51.132</v>
      </c>
      <c r="I176" s="227"/>
      <c r="J176" s="223"/>
      <c r="K176" s="223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276</v>
      </c>
      <c r="AU176" s="232" t="s">
        <v>91</v>
      </c>
      <c r="AV176" s="12" t="s">
        <v>91</v>
      </c>
      <c r="AW176" s="12" t="s">
        <v>44</v>
      </c>
      <c r="AX176" s="12" t="s">
        <v>25</v>
      </c>
      <c r="AY176" s="232" t="s">
        <v>169</v>
      </c>
    </row>
    <row r="177" spans="2:65" s="1" customFormat="1" ht="25.5" customHeight="1">
      <c r="B177" s="42"/>
      <c r="C177" s="202" t="s">
        <v>480</v>
      </c>
      <c r="D177" s="202" t="s">
        <v>172</v>
      </c>
      <c r="E177" s="203" t="s">
        <v>2116</v>
      </c>
      <c r="F177" s="204" t="s">
        <v>2117</v>
      </c>
      <c r="G177" s="205" t="s">
        <v>196</v>
      </c>
      <c r="H177" s="206">
        <v>51.132</v>
      </c>
      <c r="I177" s="207"/>
      <c r="J177" s="208">
        <f>ROUND(I177*H177,2)</f>
        <v>0</v>
      </c>
      <c r="K177" s="204" t="s">
        <v>176</v>
      </c>
      <c r="L177" s="62"/>
      <c r="M177" s="209" t="s">
        <v>24</v>
      </c>
      <c r="N177" s="210" t="s">
        <v>52</v>
      </c>
      <c r="O177" s="43"/>
      <c r="P177" s="211">
        <f>O177*H177</f>
        <v>0</v>
      </c>
      <c r="Q177" s="211">
        <v>0.00029</v>
      </c>
      <c r="R177" s="211">
        <f>Q177*H177</f>
        <v>0.01482828</v>
      </c>
      <c r="S177" s="211">
        <v>0</v>
      </c>
      <c r="T177" s="212">
        <f>S177*H177</f>
        <v>0</v>
      </c>
      <c r="AR177" s="25" t="s">
        <v>354</v>
      </c>
      <c r="AT177" s="25" t="s">
        <v>172</v>
      </c>
      <c r="AU177" s="25" t="s">
        <v>91</v>
      </c>
      <c r="AY177" s="25" t="s">
        <v>169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25" t="s">
        <v>25</v>
      </c>
      <c r="BK177" s="213">
        <f>ROUND(I177*H177,2)</f>
        <v>0</v>
      </c>
      <c r="BL177" s="25" t="s">
        <v>354</v>
      </c>
      <c r="BM177" s="25" t="s">
        <v>2118</v>
      </c>
    </row>
    <row r="178" spans="2:51" s="12" customFormat="1" ht="13.5">
      <c r="B178" s="222"/>
      <c r="C178" s="223"/>
      <c r="D178" s="214" t="s">
        <v>276</v>
      </c>
      <c r="E178" s="224" t="s">
        <v>24</v>
      </c>
      <c r="F178" s="225" t="s">
        <v>2119</v>
      </c>
      <c r="G178" s="223"/>
      <c r="H178" s="226">
        <v>51.132</v>
      </c>
      <c r="I178" s="227"/>
      <c r="J178" s="223"/>
      <c r="K178" s="223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276</v>
      </c>
      <c r="AU178" s="232" t="s">
        <v>91</v>
      </c>
      <c r="AV178" s="12" t="s">
        <v>91</v>
      </c>
      <c r="AW178" s="12" t="s">
        <v>44</v>
      </c>
      <c r="AX178" s="12" t="s">
        <v>25</v>
      </c>
      <c r="AY178" s="232" t="s">
        <v>169</v>
      </c>
    </row>
    <row r="179" spans="2:65" s="1" customFormat="1" ht="25.5" customHeight="1">
      <c r="B179" s="42"/>
      <c r="C179" s="202" t="s">
        <v>487</v>
      </c>
      <c r="D179" s="202" t="s">
        <v>172</v>
      </c>
      <c r="E179" s="203" t="s">
        <v>2120</v>
      </c>
      <c r="F179" s="204" t="s">
        <v>2121</v>
      </c>
      <c r="G179" s="205" t="s">
        <v>196</v>
      </c>
      <c r="H179" s="206">
        <v>51.132</v>
      </c>
      <c r="I179" s="207"/>
      <c r="J179" s="208">
        <f>ROUND(I179*H179,2)</f>
        <v>0</v>
      </c>
      <c r="K179" s="204" t="s">
        <v>176</v>
      </c>
      <c r="L179" s="62"/>
      <c r="M179" s="209" t="s">
        <v>24</v>
      </c>
      <c r="N179" s="210" t="s">
        <v>52</v>
      </c>
      <c r="O179" s="43"/>
      <c r="P179" s="211">
        <f>O179*H179</f>
        <v>0</v>
      </c>
      <c r="Q179" s="211">
        <v>1E-05</v>
      </c>
      <c r="R179" s="211">
        <f>Q179*H179</f>
        <v>0.00051132</v>
      </c>
      <c r="S179" s="211">
        <v>0</v>
      </c>
      <c r="T179" s="212">
        <f>S179*H179</f>
        <v>0</v>
      </c>
      <c r="AR179" s="25" t="s">
        <v>354</v>
      </c>
      <c r="AT179" s="25" t="s">
        <v>172</v>
      </c>
      <c r="AU179" s="25" t="s">
        <v>91</v>
      </c>
      <c r="AY179" s="25" t="s">
        <v>169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25" t="s">
        <v>25</v>
      </c>
      <c r="BK179" s="213">
        <f>ROUND(I179*H179,2)</f>
        <v>0</v>
      </c>
      <c r="BL179" s="25" t="s">
        <v>354</v>
      </c>
      <c r="BM179" s="25" t="s">
        <v>2122</v>
      </c>
    </row>
    <row r="180" spans="2:51" s="12" customFormat="1" ht="13.5">
      <c r="B180" s="222"/>
      <c r="C180" s="223"/>
      <c r="D180" s="214" t="s">
        <v>276</v>
      </c>
      <c r="E180" s="224" t="s">
        <v>24</v>
      </c>
      <c r="F180" s="225" t="s">
        <v>1997</v>
      </c>
      <c r="G180" s="223"/>
      <c r="H180" s="226">
        <v>51.132</v>
      </c>
      <c r="I180" s="227"/>
      <c r="J180" s="223"/>
      <c r="K180" s="223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276</v>
      </c>
      <c r="AU180" s="232" t="s">
        <v>91</v>
      </c>
      <c r="AV180" s="12" t="s">
        <v>91</v>
      </c>
      <c r="AW180" s="12" t="s">
        <v>44</v>
      </c>
      <c r="AX180" s="12" t="s">
        <v>25</v>
      </c>
      <c r="AY180" s="232" t="s">
        <v>169</v>
      </c>
    </row>
    <row r="181" spans="2:63" s="11" customFormat="1" ht="37.35" customHeight="1">
      <c r="B181" s="186"/>
      <c r="C181" s="187"/>
      <c r="D181" s="188" t="s">
        <v>80</v>
      </c>
      <c r="E181" s="189" t="s">
        <v>540</v>
      </c>
      <c r="F181" s="189" t="s">
        <v>541</v>
      </c>
      <c r="G181" s="187"/>
      <c r="H181" s="187"/>
      <c r="I181" s="190"/>
      <c r="J181" s="191">
        <f>BK181</f>
        <v>0</v>
      </c>
      <c r="K181" s="187"/>
      <c r="L181" s="192"/>
      <c r="M181" s="193"/>
      <c r="N181" s="194"/>
      <c r="O181" s="194"/>
      <c r="P181" s="195">
        <f>SUM(P182:P193)</f>
        <v>0</v>
      </c>
      <c r="Q181" s="194"/>
      <c r="R181" s="195">
        <f>SUM(R182:R193)</f>
        <v>0</v>
      </c>
      <c r="S181" s="194"/>
      <c r="T181" s="196">
        <f>SUM(T182:T193)</f>
        <v>0</v>
      </c>
      <c r="AR181" s="197" t="s">
        <v>193</v>
      </c>
      <c r="AT181" s="198" t="s">
        <v>80</v>
      </c>
      <c r="AU181" s="198" t="s">
        <v>81</v>
      </c>
      <c r="AY181" s="197" t="s">
        <v>169</v>
      </c>
      <c r="BK181" s="199">
        <f>SUM(BK182:BK193)</f>
        <v>0</v>
      </c>
    </row>
    <row r="182" spans="2:65" s="1" customFormat="1" ht="25.5" customHeight="1">
      <c r="B182" s="42"/>
      <c r="C182" s="202" t="s">
        <v>496</v>
      </c>
      <c r="D182" s="202" t="s">
        <v>172</v>
      </c>
      <c r="E182" s="203" t="s">
        <v>1922</v>
      </c>
      <c r="F182" s="204" t="s">
        <v>1923</v>
      </c>
      <c r="G182" s="205" t="s">
        <v>545</v>
      </c>
      <c r="H182" s="206">
        <v>16</v>
      </c>
      <c r="I182" s="207"/>
      <c r="J182" s="208">
        <f>ROUND(I182*H182,2)</f>
        <v>0</v>
      </c>
      <c r="K182" s="204" t="s">
        <v>183</v>
      </c>
      <c r="L182" s="62"/>
      <c r="M182" s="209" t="s">
        <v>24</v>
      </c>
      <c r="N182" s="210" t="s">
        <v>52</v>
      </c>
      <c r="O182" s="43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AR182" s="25" t="s">
        <v>546</v>
      </c>
      <c r="AT182" s="25" t="s">
        <v>172</v>
      </c>
      <c r="AU182" s="25" t="s">
        <v>25</v>
      </c>
      <c r="AY182" s="25" t="s">
        <v>169</v>
      </c>
      <c r="BE182" s="213">
        <f>IF(N182="základní",J182,0)</f>
        <v>0</v>
      </c>
      <c r="BF182" s="213">
        <f>IF(N182="snížená",J182,0)</f>
        <v>0</v>
      </c>
      <c r="BG182" s="213">
        <f>IF(N182="zákl. přenesená",J182,0)</f>
        <v>0</v>
      </c>
      <c r="BH182" s="213">
        <f>IF(N182="sníž. přenesená",J182,0)</f>
        <v>0</v>
      </c>
      <c r="BI182" s="213">
        <f>IF(N182="nulová",J182,0)</f>
        <v>0</v>
      </c>
      <c r="BJ182" s="25" t="s">
        <v>25</v>
      </c>
      <c r="BK182" s="213">
        <f>ROUND(I182*H182,2)</f>
        <v>0</v>
      </c>
      <c r="BL182" s="25" t="s">
        <v>546</v>
      </c>
      <c r="BM182" s="25" t="s">
        <v>2123</v>
      </c>
    </row>
    <row r="183" spans="2:47" s="1" customFormat="1" ht="40.5">
      <c r="B183" s="42"/>
      <c r="C183" s="64"/>
      <c r="D183" s="214" t="s">
        <v>179</v>
      </c>
      <c r="E183" s="64"/>
      <c r="F183" s="215" t="s">
        <v>559</v>
      </c>
      <c r="G183" s="64"/>
      <c r="H183" s="64"/>
      <c r="I183" s="173"/>
      <c r="J183" s="64"/>
      <c r="K183" s="64"/>
      <c r="L183" s="62"/>
      <c r="M183" s="216"/>
      <c r="N183" s="43"/>
      <c r="O183" s="43"/>
      <c r="P183" s="43"/>
      <c r="Q183" s="43"/>
      <c r="R183" s="43"/>
      <c r="S183" s="43"/>
      <c r="T183" s="79"/>
      <c r="AT183" s="25" t="s">
        <v>179</v>
      </c>
      <c r="AU183" s="25" t="s">
        <v>25</v>
      </c>
    </row>
    <row r="184" spans="2:65" s="1" customFormat="1" ht="16.5" customHeight="1">
      <c r="B184" s="42"/>
      <c r="C184" s="202" t="s">
        <v>501</v>
      </c>
      <c r="D184" s="202" t="s">
        <v>172</v>
      </c>
      <c r="E184" s="203" t="s">
        <v>1925</v>
      </c>
      <c r="F184" s="204" t="s">
        <v>1926</v>
      </c>
      <c r="G184" s="205" t="s">
        <v>545</v>
      </c>
      <c r="H184" s="206">
        <v>16</v>
      </c>
      <c r="I184" s="207"/>
      <c r="J184" s="208">
        <f>ROUND(I184*H184,2)</f>
        <v>0</v>
      </c>
      <c r="K184" s="204" t="s">
        <v>183</v>
      </c>
      <c r="L184" s="62"/>
      <c r="M184" s="209" t="s">
        <v>24</v>
      </c>
      <c r="N184" s="210" t="s">
        <v>52</v>
      </c>
      <c r="O184" s="43"/>
      <c r="P184" s="211">
        <f>O184*H184</f>
        <v>0</v>
      </c>
      <c r="Q184" s="211">
        <v>0</v>
      </c>
      <c r="R184" s="211">
        <f>Q184*H184</f>
        <v>0</v>
      </c>
      <c r="S184" s="211">
        <v>0</v>
      </c>
      <c r="T184" s="212">
        <f>S184*H184</f>
        <v>0</v>
      </c>
      <c r="AR184" s="25" t="s">
        <v>546</v>
      </c>
      <c r="AT184" s="25" t="s">
        <v>172</v>
      </c>
      <c r="AU184" s="25" t="s">
        <v>25</v>
      </c>
      <c r="AY184" s="25" t="s">
        <v>169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25" t="s">
        <v>25</v>
      </c>
      <c r="BK184" s="213">
        <f>ROUND(I184*H184,2)</f>
        <v>0</v>
      </c>
      <c r="BL184" s="25" t="s">
        <v>546</v>
      </c>
      <c r="BM184" s="25" t="s">
        <v>2124</v>
      </c>
    </row>
    <row r="185" spans="2:47" s="1" customFormat="1" ht="40.5">
      <c r="B185" s="42"/>
      <c r="C185" s="64"/>
      <c r="D185" s="214" t="s">
        <v>179</v>
      </c>
      <c r="E185" s="64"/>
      <c r="F185" s="215" t="s">
        <v>559</v>
      </c>
      <c r="G185" s="64"/>
      <c r="H185" s="64"/>
      <c r="I185" s="173"/>
      <c r="J185" s="64"/>
      <c r="K185" s="64"/>
      <c r="L185" s="62"/>
      <c r="M185" s="216"/>
      <c r="N185" s="43"/>
      <c r="O185" s="43"/>
      <c r="P185" s="43"/>
      <c r="Q185" s="43"/>
      <c r="R185" s="43"/>
      <c r="S185" s="43"/>
      <c r="T185" s="79"/>
      <c r="AT185" s="25" t="s">
        <v>179</v>
      </c>
      <c r="AU185" s="25" t="s">
        <v>25</v>
      </c>
    </row>
    <row r="186" spans="2:65" s="1" customFormat="1" ht="16.5" customHeight="1">
      <c r="B186" s="42"/>
      <c r="C186" s="202" t="s">
        <v>506</v>
      </c>
      <c r="D186" s="202" t="s">
        <v>172</v>
      </c>
      <c r="E186" s="203" t="s">
        <v>1579</v>
      </c>
      <c r="F186" s="204" t="s">
        <v>1580</v>
      </c>
      <c r="G186" s="205" t="s">
        <v>545</v>
      </c>
      <c r="H186" s="206">
        <v>8</v>
      </c>
      <c r="I186" s="207"/>
      <c r="J186" s="208">
        <f>ROUND(I186*H186,2)</f>
        <v>0</v>
      </c>
      <c r="K186" s="204" t="s">
        <v>183</v>
      </c>
      <c r="L186" s="62"/>
      <c r="M186" s="209" t="s">
        <v>24</v>
      </c>
      <c r="N186" s="210" t="s">
        <v>52</v>
      </c>
      <c r="O186" s="43"/>
      <c r="P186" s="211">
        <f>O186*H186</f>
        <v>0</v>
      </c>
      <c r="Q186" s="211">
        <v>0</v>
      </c>
      <c r="R186" s="211">
        <f>Q186*H186</f>
        <v>0</v>
      </c>
      <c r="S186" s="211">
        <v>0</v>
      </c>
      <c r="T186" s="212">
        <f>S186*H186</f>
        <v>0</v>
      </c>
      <c r="AR186" s="25" t="s">
        <v>546</v>
      </c>
      <c r="AT186" s="25" t="s">
        <v>172</v>
      </c>
      <c r="AU186" s="25" t="s">
        <v>25</v>
      </c>
      <c r="AY186" s="25" t="s">
        <v>169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25" t="s">
        <v>25</v>
      </c>
      <c r="BK186" s="213">
        <f>ROUND(I186*H186,2)</f>
        <v>0</v>
      </c>
      <c r="BL186" s="25" t="s">
        <v>546</v>
      </c>
      <c r="BM186" s="25" t="s">
        <v>2125</v>
      </c>
    </row>
    <row r="187" spans="2:47" s="1" customFormat="1" ht="40.5">
      <c r="B187" s="42"/>
      <c r="C187" s="64"/>
      <c r="D187" s="214" t="s">
        <v>179</v>
      </c>
      <c r="E187" s="64"/>
      <c r="F187" s="215" t="s">
        <v>559</v>
      </c>
      <c r="G187" s="64"/>
      <c r="H187" s="64"/>
      <c r="I187" s="173"/>
      <c r="J187" s="64"/>
      <c r="K187" s="64"/>
      <c r="L187" s="62"/>
      <c r="M187" s="216"/>
      <c r="N187" s="43"/>
      <c r="O187" s="43"/>
      <c r="P187" s="43"/>
      <c r="Q187" s="43"/>
      <c r="R187" s="43"/>
      <c r="S187" s="43"/>
      <c r="T187" s="79"/>
      <c r="AT187" s="25" t="s">
        <v>179</v>
      </c>
      <c r="AU187" s="25" t="s">
        <v>25</v>
      </c>
    </row>
    <row r="188" spans="2:65" s="1" customFormat="1" ht="16.5" customHeight="1">
      <c r="B188" s="42"/>
      <c r="C188" s="202" t="s">
        <v>512</v>
      </c>
      <c r="D188" s="202" t="s">
        <v>172</v>
      </c>
      <c r="E188" s="203" t="s">
        <v>1583</v>
      </c>
      <c r="F188" s="204" t="s">
        <v>1584</v>
      </c>
      <c r="G188" s="205" t="s">
        <v>545</v>
      </c>
      <c r="H188" s="206">
        <v>8</v>
      </c>
      <c r="I188" s="207"/>
      <c r="J188" s="208">
        <f>ROUND(I188*H188,2)</f>
        <v>0</v>
      </c>
      <c r="K188" s="204" t="s">
        <v>183</v>
      </c>
      <c r="L188" s="62"/>
      <c r="M188" s="209" t="s">
        <v>24</v>
      </c>
      <c r="N188" s="210" t="s">
        <v>52</v>
      </c>
      <c r="O188" s="43"/>
      <c r="P188" s="211">
        <f>O188*H188</f>
        <v>0</v>
      </c>
      <c r="Q188" s="211">
        <v>0</v>
      </c>
      <c r="R188" s="211">
        <f>Q188*H188</f>
        <v>0</v>
      </c>
      <c r="S188" s="211">
        <v>0</v>
      </c>
      <c r="T188" s="212">
        <f>S188*H188</f>
        <v>0</v>
      </c>
      <c r="AR188" s="25" t="s">
        <v>546</v>
      </c>
      <c r="AT188" s="25" t="s">
        <v>172</v>
      </c>
      <c r="AU188" s="25" t="s">
        <v>25</v>
      </c>
      <c r="AY188" s="25" t="s">
        <v>169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25" t="s">
        <v>25</v>
      </c>
      <c r="BK188" s="213">
        <f>ROUND(I188*H188,2)</f>
        <v>0</v>
      </c>
      <c r="BL188" s="25" t="s">
        <v>546</v>
      </c>
      <c r="BM188" s="25" t="s">
        <v>2126</v>
      </c>
    </row>
    <row r="189" spans="2:47" s="1" customFormat="1" ht="40.5">
      <c r="B189" s="42"/>
      <c r="C189" s="64"/>
      <c r="D189" s="214" t="s">
        <v>179</v>
      </c>
      <c r="E189" s="64"/>
      <c r="F189" s="215" t="s">
        <v>559</v>
      </c>
      <c r="G189" s="64"/>
      <c r="H189" s="64"/>
      <c r="I189" s="173"/>
      <c r="J189" s="64"/>
      <c r="K189" s="64"/>
      <c r="L189" s="62"/>
      <c r="M189" s="216"/>
      <c r="N189" s="43"/>
      <c r="O189" s="43"/>
      <c r="P189" s="43"/>
      <c r="Q189" s="43"/>
      <c r="R189" s="43"/>
      <c r="S189" s="43"/>
      <c r="T189" s="79"/>
      <c r="AT189" s="25" t="s">
        <v>179</v>
      </c>
      <c r="AU189" s="25" t="s">
        <v>25</v>
      </c>
    </row>
    <row r="190" spans="2:65" s="1" customFormat="1" ht="25.5" customHeight="1">
      <c r="B190" s="42"/>
      <c r="C190" s="202" t="s">
        <v>519</v>
      </c>
      <c r="D190" s="202" t="s">
        <v>172</v>
      </c>
      <c r="E190" s="203" t="s">
        <v>2127</v>
      </c>
      <c r="F190" s="204" t="s">
        <v>2128</v>
      </c>
      <c r="G190" s="205" t="s">
        <v>545</v>
      </c>
      <c r="H190" s="206">
        <v>8</v>
      </c>
      <c r="I190" s="207"/>
      <c r="J190" s="208">
        <f>ROUND(I190*H190,2)</f>
        <v>0</v>
      </c>
      <c r="K190" s="204" t="s">
        <v>183</v>
      </c>
      <c r="L190" s="62"/>
      <c r="M190" s="209" t="s">
        <v>24</v>
      </c>
      <c r="N190" s="210" t="s">
        <v>52</v>
      </c>
      <c r="O190" s="43"/>
      <c r="P190" s="211">
        <f>O190*H190</f>
        <v>0</v>
      </c>
      <c r="Q190" s="211">
        <v>0</v>
      </c>
      <c r="R190" s="211">
        <f>Q190*H190</f>
        <v>0</v>
      </c>
      <c r="S190" s="211">
        <v>0</v>
      </c>
      <c r="T190" s="212">
        <f>S190*H190</f>
        <v>0</v>
      </c>
      <c r="AR190" s="25" t="s">
        <v>546</v>
      </c>
      <c r="AT190" s="25" t="s">
        <v>172</v>
      </c>
      <c r="AU190" s="25" t="s">
        <v>25</v>
      </c>
      <c r="AY190" s="25" t="s">
        <v>169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25" t="s">
        <v>25</v>
      </c>
      <c r="BK190" s="213">
        <f>ROUND(I190*H190,2)</f>
        <v>0</v>
      </c>
      <c r="BL190" s="25" t="s">
        <v>546</v>
      </c>
      <c r="BM190" s="25" t="s">
        <v>2129</v>
      </c>
    </row>
    <row r="191" spans="2:47" s="1" customFormat="1" ht="40.5">
      <c r="B191" s="42"/>
      <c r="C191" s="64"/>
      <c r="D191" s="214" t="s">
        <v>179</v>
      </c>
      <c r="E191" s="64"/>
      <c r="F191" s="215" t="s">
        <v>559</v>
      </c>
      <c r="G191" s="64"/>
      <c r="H191" s="64"/>
      <c r="I191" s="173"/>
      <c r="J191" s="64"/>
      <c r="K191" s="64"/>
      <c r="L191" s="62"/>
      <c r="M191" s="216"/>
      <c r="N191" s="43"/>
      <c r="O191" s="43"/>
      <c r="P191" s="43"/>
      <c r="Q191" s="43"/>
      <c r="R191" s="43"/>
      <c r="S191" s="43"/>
      <c r="T191" s="79"/>
      <c r="AT191" s="25" t="s">
        <v>179</v>
      </c>
      <c r="AU191" s="25" t="s">
        <v>25</v>
      </c>
    </row>
    <row r="192" spans="2:65" s="1" customFormat="1" ht="25.5" customHeight="1">
      <c r="B192" s="42"/>
      <c r="C192" s="202" t="s">
        <v>529</v>
      </c>
      <c r="D192" s="202" t="s">
        <v>172</v>
      </c>
      <c r="E192" s="203" t="s">
        <v>1713</v>
      </c>
      <c r="F192" s="204" t="s">
        <v>1714</v>
      </c>
      <c r="G192" s="205" t="s">
        <v>545</v>
      </c>
      <c r="H192" s="206">
        <v>8</v>
      </c>
      <c r="I192" s="207"/>
      <c r="J192" s="208">
        <f>ROUND(I192*H192,2)</f>
        <v>0</v>
      </c>
      <c r="K192" s="204" t="s">
        <v>183</v>
      </c>
      <c r="L192" s="62"/>
      <c r="M192" s="209" t="s">
        <v>24</v>
      </c>
      <c r="N192" s="210" t="s">
        <v>52</v>
      </c>
      <c r="O192" s="43"/>
      <c r="P192" s="211">
        <f>O192*H192</f>
        <v>0</v>
      </c>
      <c r="Q192" s="211">
        <v>0</v>
      </c>
      <c r="R192" s="211">
        <f>Q192*H192</f>
        <v>0</v>
      </c>
      <c r="S192" s="211">
        <v>0</v>
      </c>
      <c r="T192" s="212">
        <f>S192*H192</f>
        <v>0</v>
      </c>
      <c r="AR192" s="25" t="s">
        <v>546</v>
      </c>
      <c r="AT192" s="25" t="s">
        <v>172</v>
      </c>
      <c r="AU192" s="25" t="s">
        <v>25</v>
      </c>
      <c r="AY192" s="25" t="s">
        <v>169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25" t="s">
        <v>25</v>
      </c>
      <c r="BK192" s="213">
        <f>ROUND(I192*H192,2)</f>
        <v>0</v>
      </c>
      <c r="BL192" s="25" t="s">
        <v>546</v>
      </c>
      <c r="BM192" s="25" t="s">
        <v>2130</v>
      </c>
    </row>
    <row r="193" spans="2:47" s="1" customFormat="1" ht="40.5">
      <c r="B193" s="42"/>
      <c r="C193" s="64"/>
      <c r="D193" s="214" t="s">
        <v>179</v>
      </c>
      <c r="E193" s="64"/>
      <c r="F193" s="215" t="s">
        <v>559</v>
      </c>
      <c r="G193" s="64"/>
      <c r="H193" s="64"/>
      <c r="I193" s="173"/>
      <c r="J193" s="64"/>
      <c r="K193" s="64"/>
      <c r="L193" s="62"/>
      <c r="M193" s="217"/>
      <c r="N193" s="218"/>
      <c r="O193" s="218"/>
      <c r="P193" s="218"/>
      <c r="Q193" s="218"/>
      <c r="R193" s="218"/>
      <c r="S193" s="218"/>
      <c r="T193" s="219"/>
      <c r="AT193" s="25" t="s">
        <v>179</v>
      </c>
      <c r="AU193" s="25" t="s">
        <v>25</v>
      </c>
    </row>
    <row r="194" spans="2:12" s="1" customFormat="1" ht="6.95" customHeight="1">
      <c r="B194" s="57"/>
      <c r="C194" s="58"/>
      <c r="D194" s="58"/>
      <c r="E194" s="58"/>
      <c r="F194" s="58"/>
      <c r="G194" s="58"/>
      <c r="H194" s="58"/>
      <c r="I194" s="149"/>
      <c r="J194" s="58"/>
      <c r="K194" s="58"/>
      <c r="L194" s="62"/>
    </row>
  </sheetData>
  <sheetProtection algorithmName="SHA-512" hashValue="55hKIfS/etYpG6rO9r8NVaPRsj+ihMF5T/INB8eEospJgAU02Cu47PQs+VvDqQpgvdyEUfM634Efnwu+lc1G7w==" saltValue="33S+PiHym3R/TXrkkexlw/8Brmtj0WZEWupuDYVBJ3Qqdf4NqhY49ZUDn8R9I3DPWkEE5uFigvwYLbO9AjAv6g==" spinCount="100000" sheet="1" objects="1" scenarios="1" formatColumns="0" formatRows="0" autoFilter="0"/>
  <autoFilter ref="C94:K193"/>
  <mergeCells count="13">
    <mergeCell ref="E87:H87"/>
    <mergeCell ref="G1:H1"/>
    <mergeCell ref="L2:V2"/>
    <mergeCell ref="E49:H49"/>
    <mergeCell ref="E51:H51"/>
    <mergeCell ref="J55:J56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135</v>
      </c>
      <c r="G1" s="414" t="s">
        <v>136</v>
      </c>
      <c r="H1" s="414"/>
      <c r="I1" s="125"/>
      <c r="J1" s="124" t="s">
        <v>137</v>
      </c>
      <c r="K1" s="123" t="s">
        <v>138</v>
      </c>
      <c r="L1" s="124" t="s">
        <v>139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56" ht="36.95" customHeight="1"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AT2" s="25" t="s">
        <v>121</v>
      </c>
      <c r="AZ2" s="244" t="s">
        <v>2131</v>
      </c>
      <c r="BA2" s="244" t="s">
        <v>24</v>
      </c>
      <c r="BB2" s="244" t="s">
        <v>24</v>
      </c>
      <c r="BC2" s="244" t="s">
        <v>2132</v>
      </c>
      <c r="BD2" s="244" t="s">
        <v>91</v>
      </c>
    </row>
    <row r="3" spans="2:5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91</v>
      </c>
      <c r="AZ3" s="244" t="s">
        <v>2133</v>
      </c>
      <c r="BA3" s="244" t="s">
        <v>24</v>
      </c>
      <c r="BB3" s="244" t="s">
        <v>24</v>
      </c>
      <c r="BC3" s="244" t="s">
        <v>2134</v>
      </c>
      <c r="BD3" s="244" t="s">
        <v>91</v>
      </c>
    </row>
    <row r="4" spans="2:56" ht="36.95" customHeight="1">
      <c r="B4" s="29"/>
      <c r="C4" s="30"/>
      <c r="D4" s="31" t="s">
        <v>140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  <c r="AZ4" s="244" t="s">
        <v>2135</v>
      </c>
      <c r="BA4" s="244" t="s">
        <v>24</v>
      </c>
      <c r="BB4" s="244" t="s">
        <v>24</v>
      </c>
      <c r="BC4" s="244" t="s">
        <v>2136</v>
      </c>
      <c r="BD4" s="244" t="s">
        <v>91</v>
      </c>
    </row>
    <row r="5" spans="2:56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  <c r="AZ5" s="244" t="s">
        <v>2137</v>
      </c>
      <c r="BA5" s="244" t="s">
        <v>24</v>
      </c>
      <c r="BB5" s="244" t="s">
        <v>24</v>
      </c>
      <c r="BC5" s="244" t="s">
        <v>2138</v>
      </c>
      <c r="BD5" s="244" t="s">
        <v>91</v>
      </c>
    </row>
    <row r="6" spans="2:56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  <c r="AZ6" s="244" t="s">
        <v>2139</v>
      </c>
      <c r="BA6" s="244" t="s">
        <v>24</v>
      </c>
      <c r="BB6" s="244" t="s">
        <v>24</v>
      </c>
      <c r="BC6" s="244" t="s">
        <v>2140</v>
      </c>
      <c r="BD6" s="244" t="s">
        <v>91</v>
      </c>
    </row>
    <row r="7" spans="2:56" ht="16.5" customHeight="1">
      <c r="B7" s="29"/>
      <c r="C7" s="30"/>
      <c r="D7" s="30"/>
      <c r="E7" s="406" t="str">
        <f>'Rekapitulace stavby'!K6</f>
        <v>Demolice a sanace části budovy T</v>
      </c>
      <c r="F7" s="407"/>
      <c r="G7" s="407"/>
      <c r="H7" s="407"/>
      <c r="I7" s="127"/>
      <c r="J7" s="30"/>
      <c r="K7" s="32"/>
      <c r="AZ7" s="244" t="s">
        <v>2141</v>
      </c>
      <c r="BA7" s="244" t="s">
        <v>24</v>
      </c>
      <c r="BB7" s="244" t="s">
        <v>24</v>
      </c>
      <c r="BC7" s="244" t="s">
        <v>2142</v>
      </c>
      <c r="BD7" s="244" t="s">
        <v>91</v>
      </c>
    </row>
    <row r="8" spans="2:56" ht="13.5">
      <c r="B8" s="29"/>
      <c r="C8" s="30"/>
      <c r="D8" s="38" t="s">
        <v>141</v>
      </c>
      <c r="E8" s="30"/>
      <c r="F8" s="30"/>
      <c r="G8" s="30"/>
      <c r="H8" s="30"/>
      <c r="I8" s="127"/>
      <c r="J8" s="30"/>
      <c r="K8" s="32"/>
      <c r="AZ8" s="244" t="s">
        <v>2143</v>
      </c>
      <c r="BA8" s="244" t="s">
        <v>24</v>
      </c>
      <c r="BB8" s="244" t="s">
        <v>24</v>
      </c>
      <c r="BC8" s="244" t="s">
        <v>2144</v>
      </c>
      <c r="BD8" s="244" t="s">
        <v>91</v>
      </c>
    </row>
    <row r="9" spans="2:56" s="1" customFormat="1" ht="16.5" customHeight="1">
      <c r="B9" s="42"/>
      <c r="C9" s="43"/>
      <c r="D9" s="43"/>
      <c r="E9" s="406" t="s">
        <v>2145</v>
      </c>
      <c r="F9" s="409"/>
      <c r="G9" s="409"/>
      <c r="H9" s="409"/>
      <c r="I9" s="128"/>
      <c r="J9" s="43"/>
      <c r="K9" s="46"/>
      <c r="AZ9" s="244" t="s">
        <v>2146</v>
      </c>
      <c r="BA9" s="244" t="s">
        <v>24</v>
      </c>
      <c r="BB9" s="244" t="s">
        <v>24</v>
      </c>
      <c r="BC9" s="244" t="s">
        <v>2147</v>
      </c>
      <c r="BD9" s="244" t="s">
        <v>91</v>
      </c>
    </row>
    <row r="10" spans="2:56" s="1" customFormat="1" ht="13.5">
      <c r="B10" s="42"/>
      <c r="C10" s="43"/>
      <c r="D10" s="38" t="s">
        <v>254</v>
      </c>
      <c r="E10" s="43"/>
      <c r="F10" s="43"/>
      <c r="G10" s="43"/>
      <c r="H10" s="43"/>
      <c r="I10" s="128"/>
      <c r="J10" s="43"/>
      <c r="K10" s="46"/>
      <c r="AZ10" s="244" t="s">
        <v>2148</v>
      </c>
      <c r="BA10" s="244" t="s">
        <v>24</v>
      </c>
      <c r="BB10" s="244" t="s">
        <v>24</v>
      </c>
      <c r="BC10" s="244" t="s">
        <v>2149</v>
      </c>
      <c r="BD10" s="244" t="s">
        <v>91</v>
      </c>
    </row>
    <row r="11" spans="2:56" s="1" customFormat="1" ht="36.95" customHeight="1">
      <c r="B11" s="42"/>
      <c r="C11" s="43"/>
      <c r="D11" s="43"/>
      <c r="E11" s="408" t="s">
        <v>2150</v>
      </c>
      <c r="F11" s="409"/>
      <c r="G11" s="409"/>
      <c r="H11" s="409"/>
      <c r="I11" s="128"/>
      <c r="J11" s="43"/>
      <c r="K11" s="46"/>
      <c r="AZ11" s="244" t="s">
        <v>2151</v>
      </c>
      <c r="BA11" s="244" t="s">
        <v>24</v>
      </c>
      <c r="BB11" s="244" t="s">
        <v>24</v>
      </c>
      <c r="BC11" s="244" t="s">
        <v>2152</v>
      </c>
      <c r="BD11" s="244" t="s">
        <v>91</v>
      </c>
    </row>
    <row r="12" spans="2:56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  <c r="AZ12" s="244" t="s">
        <v>2153</v>
      </c>
      <c r="BA12" s="244" t="s">
        <v>24</v>
      </c>
      <c r="BB12" s="244" t="s">
        <v>24</v>
      </c>
      <c r="BC12" s="244" t="s">
        <v>2154</v>
      </c>
      <c r="BD12" s="244" t="s">
        <v>91</v>
      </c>
    </row>
    <row r="13" spans="2:56" s="1" customFormat="1" ht="14.45" customHeight="1">
      <c r="B13" s="42"/>
      <c r="C13" s="43"/>
      <c r="D13" s="38" t="s">
        <v>21</v>
      </c>
      <c r="E13" s="43"/>
      <c r="F13" s="36" t="s">
        <v>90</v>
      </c>
      <c r="G13" s="43"/>
      <c r="H13" s="43"/>
      <c r="I13" s="129" t="s">
        <v>23</v>
      </c>
      <c r="J13" s="36" t="s">
        <v>24</v>
      </c>
      <c r="K13" s="46"/>
      <c r="AZ13" s="244" t="s">
        <v>2155</v>
      </c>
      <c r="BA13" s="244" t="s">
        <v>24</v>
      </c>
      <c r="BB13" s="244" t="s">
        <v>24</v>
      </c>
      <c r="BC13" s="244" t="s">
        <v>2156</v>
      </c>
      <c r="BD13" s="244" t="s">
        <v>91</v>
      </c>
    </row>
    <row r="14" spans="2:56" s="1" customFormat="1" ht="14.45" customHeight="1">
      <c r="B14" s="42"/>
      <c r="C14" s="43"/>
      <c r="D14" s="38" t="s">
        <v>26</v>
      </c>
      <c r="E14" s="43"/>
      <c r="F14" s="36" t="s">
        <v>27</v>
      </c>
      <c r="G14" s="43"/>
      <c r="H14" s="43"/>
      <c r="I14" s="129" t="s">
        <v>28</v>
      </c>
      <c r="J14" s="130" t="str">
        <f>'Rekapitulace stavby'!AN8</f>
        <v>6. 11. 2018</v>
      </c>
      <c r="K14" s="46"/>
      <c r="AZ14" s="244" t="s">
        <v>2157</v>
      </c>
      <c r="BA14" s="244" t="s">
        <v>24</v>
      </c>
      <c r="BB14" s="244" t="s">
        <v>24</v>
      </c>
      <c r="BC14" s="244" t="s">
        <v>2158</v>
      </c>
      <c r="BD14" s="244" t="s">
        <v>91</v>
      </c>
    </row>
    <row r="15" spans="2:56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  <c r="AZ15" s="244" t="s">
        <v>2159</v>
      </c>
      <c r="BA15" s="244" t="s">
        <v>24</v>
      </c>
      <c r="BB15" s="244" t="s">
        <v>24</v>
      </c>
      <c r="BC15" s="244" t="s">
        <v>2160</v>
      </c>
      <c r="BD15" s="244" t="s">
        <v>91</v>
      </c>
    </row>
    <row r="16" spans="2:56" s="1" customFormat="1" ht="14.45" customHeight="1">
      <c r="B16" s="42"/>
      <c r="C16" s="43"/>
      <c r="D16" s="38" t="s">
        <v>32</v>
      </c>
      <c r="E16" s="43"/>
      <c r="F16" s="43"/>
      <c r="G16" s="43"/>
      <c r="H16" s="43"/>
      <c r="I16" s="129" t="s">
        <v>33</v>
      </c>
      <c r="J16" s="36" t="s">
        <v>34</v>
      </c>
      <c r="K16" s="46"/>
      <c r="AZ16" s="244" t="s">
        <v>2161</v>
      </c>
      <c r="BA16" s="244" t="s">
        <v>24</v>
      </c>
      <c r="BB16" s="244" t="s">
        <v>24</v>
      </c>
      <c r="BC16" s="244" t="s">
        <v>2162</v>
      </c>
      <c r="BD16" s="244" t="s">
        <v>91</v>
      </c>
    </row>
    <row r="17" spans="2:56" s="1" customFormat="1" ht="18" customHeight="1">
      <c r="B17" s="42"/>
      <c r="C17" s="43"/>
      <c r="D17" s="43"/>
      <c r="E17" s="36" t="s">
        <v>35</v>
      </c>
      <c r="F17" s="43"/>
      <c r="G17" s="43"/>
      <c r="H17" s="43"/>
      <c r="I17" s="129" t="s">
        <v>36</v>
      </c>
      <c r="J17" s="36" t="s">
        <v>37</v>
      </c>
      <c r="K17" s="46"/>
      <c r="AZ17" s="244" t="s">
        <v>2163</v>
      </c>
      <c r="BA17" s="244" t="s">
        <v>24</v>
      </c>
      <c r="BB17" s="244" t="s">
        <v>24</v>
      </c>
      <c r="BC17" s="244" t="s">
        <v>2164</v>
      </c>
      <c r="BD17" s="244" t="s">
        <v>91</v>
      </c>
    </row>
    <row r="18" spans="2:56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  <c r="AZ18" s="244" t="s">
        <v>2165</v>
      </c>
      <c r="BA18" s="244" t="s">
        <v>24</v>
      </c>
      <c r="BB18" s="244" t="s">
        <v>24</v>
      </c>
      <c r="BC18" s="244" t="s">
        <v>2166</v>
      </c>
      <c r="BD18" s="244" t="s">
        <v>91</v>
      </c>
    </row>
    <row r="19" spans="2:56" s="1" customFormat="1" ht="14.45" customHeight="1">
      <c r="B19" s="42"/>
      <c r="C19" s="43"/>
      <c r="D19" s="38" t="s">
        <v>38</v>
      </c>
      <c r="E19" s="43"/>
      <c r="F19" s="43"/>
      <c r="G19" s="43"/>
      <c r="H19" s="43"/>
      <c r="I19" s="129" t="s">
        <v>33</v>
      </c>
      <c r="J19" s="36" t="str">
        <f>IF('Rekapitulace stavby'!AN13="Vyplň údaj","",IF('Rekapitulace stavby'!AN13="","",'Rekapitulace stavby'!AN13))</f>
        <v/>
      </c>
      <c r="K19" s="46"/>
      <c r="AZ19" s="244" t="s">
        <v>2167</v>
      </c>
      <c r="BA19" s="244" t="s">
        <v>24</v>
      </c>
      <c r="BB19" s="244" t="s">
        <v>24</v>
      </c>
      <c r="BC19" s="244" t="s">
        <v>2168</v>
      </c>
      <c r="BD19" s="244" t="s">
        <v>91</v>
      </c>
    </row>
    <row r="20" spans="2:56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36</v>
      </c>
      <c r="J20" s="36" t="str">
        <f>IF('Rekapitulace stavby'!AN14="Vyplň údaj","",IF('Rekapitulace stavby'!AN14="","",'Rekapitulace stavby'!AN14))</f>
        <v/>
      </c>
      <c r="K20" s="46"/>
      <c r="AZ20" s="244" t="s">
        <v>2169</v>
      </c>
      <c r="BA20" s="244" t="s">
        <v>24</v>
      </c>
      <c r="BB20" s="244" t="s">
        <v>24</v>
      </c>
      <c r="BC20" s="244" t="s">
        <v>2170</v>
      </c>
      <c r="BD20" s="244" t="s">
        <v>91</v>
      </c>
    </row>
    <row r="21" spans="2:56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  <c r="AZ21" s="244" t="s">
        <v>2171</v>
      </c>
      <c r="BA21" s="244" t="s">
        <v>24</v>
      </c>
      <c r="BB21" s="244" t="s">
        <v>24</v>
      </c>
      <c r="BC21" s="244" t="s">
        <v>2172</v>
      </c>
      <c r="BD21" s="244" t="s">
        <v>91</v>
      </c>
    </row>
    <row r="22" spans="2:56" s="1" customFormat="1" ht="14.45" customHeight="1">
      <c r="B22" s="42"/>
      <c r="C22" s="43"/>
      <c r="D22" s="38" t="s">
        <v>40</v>
      </c>
      <c r="E22" s="43"/>
      <c r="F22" s="43"/>
      <c r="G22" s="43"/>
      <c r="H22" s="43"/>
      <c r="I22" s="129" t="s">
        <v>33</v>
      </c>
      <c r="J22" s="36" t="s">
        <v>41</v>
      </c>
      <c r="K22" s="46"/>
      <c r="AZ22" s="244" t="s">
        <v>2173</v>
      </c>
      <c r="BA22" s="244" t="s">
        <v>24</v>
      </c>
      <c r="BB22" s="244" t="s">
        <v>24</v>
      </c>
      <c r="BC22" s="244" t="s">
        <v>2174</v>
      </c>
      <c r="BD22" s="244" t="s">
        <v>91</v>
      </c>
    </row>
    <row r="23" spans="2:56" s="1" customFormat="1" ht="18" customHeight="1">
      <c r="B23" s="42"/>
      <c r="C23" s="43"/>
      <c r="D23" s="43"/>
      <c r="E23" s="36" t="s">
        <v>42</v>
      </c>
      <c r="F23" s="43"/>
      <c r="G23" s="43"/>
      <c r="H23" s="43"/>
      <c r="I23" s="129" t="s">
        <v>36</v>
      </c>
      <c r="J23" s="36" t="s">
        <v>43</v>
      </c>
      <c r="K23" s="46"/>
      <c r="AZ23" s="244" t="s">
        <v>2175</v>
      </c>
      <c r="BA23" s="244" t="s">
        <v>24</v>
      </c>
      <c r="BB23" s="244" t="s">
        <v>24</v>
      </c>
      <c r="BC23" s="244" t="s">
        <v>2176</v>
      </c>
      <c r="BD23" s="244" t="s">
        <v>91</v>
      </c>
    </row>
    <row r="24" spans="2:56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  <c r="AZ24" s="244" t="s">
        <v>2177</v>
      </c>
      <c r="BA24" s="244" t="s">
        <v>24</v>
      </c>
      <c r="BB24" s="244" t="s">
        <v>24</v>
      </c>
      <c r="BC24" s="244" t="s">
        <v>2178</v>
      </c>
      <c r="BD24" s="244" t="s">
        <v>91</v>
      </c>
    </row>
    <row r="25" spans="2:56" s="1" customFormat="1" ht="14.45" customHeight="1">
      <c r="B25" s="42"/>
      <c r="C25" s="43"/>
      <c r="D25" s="38" t="s">
        <v>45</v>
      </c>
      <c r="E25" s="43"/>
      <c r="F25" s="43"/>
      <c r="G25" s="43"/>
      <c r="H25" s="43"/>
      <c r="I25" s="128"/>
      <c r="J25" s="43"/>
      <c r="K25" s="46"/>
      <c r="AZ25" s="244" t="s">
        <v>2179</v>
      </c>
      <c r="BA25" s="244" t="s">
        <v>24</v>
      </c>
      <c r="BB25" s="244" t="s">
        <v>24</v>
      </c>
      <c r="BC25" s="244" t="s">
        <v>2180</v>
      </c>
      <c r="BD25" s="244" t="s">
        <v>91</v>
      </c>
    </row>
    <row r="26" spans="2:56" s="7" customFormat="1" ht="16.5" customHeight="1">
      <c r="B26" s="131"/>
      <c r="C26" s="132"/>
      <c r="D26" s="132"/>
      <c r="E26" s="370" t="s">
        <v>24</v>
      </c>
      <c r="F26" s="370"/>
      <c r="G26" s="370"/>
      <c r="H26" s="370"/>
      <c r="I26" s="133"/>
      <c r="J26" s="132"/>
      <c r="K26" s="134"/>
      <c r="AZ26" s="280" t="s">
        <v>2181</v>
      </c>
      <c r="BA26" s="280" t="s">
        <v>24</v>
      </c>
      <c r="BB26" s="280" t="s">
        <v>24</v>
      </c>
      <c r="BC26" s="280" t="s">
        <v>2182</v>
      </c>
      <c r="BD26" s="280" t="s">
        <v>91</v>
      </c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47</v>
      </c>
      <c r="E29" s="43"/>
      <c r="F29" s="43"/>
      <c r="G29" s="43"/>
      <c r="H29" s="43"/>
      <c r="I29" s="128"/>
      <c r="J29" s="138">
        <f>ROUND(J95,2)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49</v>
      </c>
      <c r="G31" s="43"/>
      <c r="H31" s="43"/>
      <c r="I31" s="139" t="s">
        <v>48</v>
      </c>
      <c r="J31" s="47" t="s">
        <v>50</v>
      </c>
      <c r="K31" s="46"/>
    </row>
    <row r="32" spans="2:11" s="1" customFormat="1" ht="14.45" customHeight="1">
      <c r="B32" s="42"/>
      <c r="C32" s="43"/>
      <c r="D32" s="50" t="s">
        <v>51</v>
      </c>
      <c r="E32" s="50" t="s">
        <v>52</v>
      </c>
      <c r="F32" s="140">
        <f>ROUND(SUM(BE95:BE493),2)</f>
        <v>0</v>
      </c>
      <c r="G32" s="43"/>
      <c r="H32" s="43"/>
      <c r="I32" s="141">
        <v>0.21</v>
      </c>
      <c r="J32" s="140">
        <f>ROUND(ROUND((SUM(BE95:BE493)),2)*I32,2)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53</v>
      </c>
      <c r="F33" s="140">
        <f>ROUND(SUM(BF95:BF493),2)</f>
        <v>0</v>
      </c>
      <c r="G33" s="43"/>
      <c r="H33" s="43"/>
      <c r="I33" s="141">
        <v>0.15</v>
      </c>
      <c r="J33" s="140">
        <f>ROUND(ROUND((SUM(BF95:BF493)),2)*I33,2)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54</v>
      </c>
      <c r="F34" s="140">
        <f>ROUND(SUM(BG95:BG493),2)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55</v>
      </c>
      <c r="F35" s="140">
        <f>ROUND(SUM(BH95:BH493),2)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56</v>
      </c>
      <c r="F36" s="140">
        <f>ROUND(SUM(BI95:BI493),2)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57</v>
      </c>
      <c r="E38" s="80"/>
      <c r="F38" s="80"/>
      <c r="G38" s="144" t="s">
        <v>58</v>
      </c>
      <c r="H38" s="145" t="s">
        <v>59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143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16.5" customHeight="1">
      <c r="B47" s="42"/>
      <c r="C47" s="43"/>
      <c r="D47" s="43"/>
      <c r="E47" s="406" t="str">
        <f>E7</f>
        <v>Demolice a sanace části budovy T</v>
      </c>
      <c r="F47" s="407"/>
      <c r="G47" s="407"/>
      <c r="H47" s="407"/>
      <c r="I47" s="128"/>
      <c r="J47" s="43"/>
      <c r="K47" s="46"/>
    </row>
    <row r="48" spans="2:11" ht="13.5">
      <c r="B48" s="29"/>
      <c r="C48" s="38" t="s">
        <v>141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16.5" customHeight="1">
      <c r="B49" s="42"/>
      <c r="C49" s="43"/>
      <c r="D49" s="43"/>
      <c r="E49" s="406" t="s">
        <v>2145</v>
      </c>
      <c r="F49" s="409"/>
      <c r="G49" s="409"/>
      <c r="H49" s="409"/>
      <c r="I49" s="128"/>
      <c r="J49" s="43"/>
      <c r="K49" s="46"/>
    </row>
    <row r="50" spans="2:11" s="1" customFormat="1" ht="14.45" customHeight="1">
      <c r="B50" s="42"/>
      <c r="C50" s="38" t="s">
        <v>254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17.25" customHeight="1">
      <c r="B51" s="42"/>
      <c r="C51" s="43"/>
      <c r="D51" s="43"/>
      <c r="E51" s="408" t="str">
        <f>E11</f>
        <v>001 - Zateplení obálky objektu + Výměna Výplní</v>
      </c>
      <c r="F51" s="409"/>
      <c r="G51" s="409"/>
      <c r="H51" s="409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26</v>
      </c>
      <c r="D53" s="43"/>
      <c r="E53" s="43"/>
      <c r="F53" s="36" t="str">
        <f>F14</f>
        <v>Ústí nad Labem</v>
      </c>
      <c r="G53" s="43"/>
      <c r="H53" s="43"/>
      <c r="I53" s="129" t="s">
        <v>28</v>
      </c>
      <c r="J53" s="130" t="str">
        <f>IF(J14="","",J14)</f>
        <v>6. 11. 2018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32</v>
      </c>
      <c r="D55" s="43"/>
      <c r="E55" s="43"/>
      <c r="F55" s="36" t="str">
        <f>E17</f>
        <v>Univerzita Jana Evangelisty Purkyně v Ústí n Labem</v>
      </c>
      <c r="G55" s="43"/>
      <c r="H55" s="43"/>
      <c r="I55" s="129" t="s">
        <v>40</v>
      </c>
      <c r="J55" s="370" t="str">
        <f>E23</f>
        <v>Correct BC, s.r.o.</v>
      </c>
      <c r="K55" s="46"/>
    </row>
    <row r="56" spans="2:11" s="1" customFormat="1" ht="14.45" customHeight="1">
      <c r="B56" s="42"/>
      <c r="C56" s="38" t="s">
        <v>38</v>
      </c>
      <c r="D56" s="43"/>
      <c r="E56" s="43"/>
      <c r="F56" s="36" t="str">
        <f>IF(E20="","",E20)</f>
        <v/>
      </c>
      <c r="G56" s="43"/>
      <c r="H56" s="43"/>
      <c r="I56" s="128"/>
      <c r="J56" s="410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144</v>
      </c>
      <c r="D58" s="142"/>
      <c r="E58" s="142"/>
      <c r="F58" s="142"/>
      <c r="G58" s="142"/>
      <c r="H58" s="142"/>
      <c r="I58" s="155"/>
      <c r="J58" s="156" t="s">
        <v>145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146</v>
      </c>
      <c r="D60" s="43"/>
      <c r="E60" s="43"/>
      <c r="F60" s="43"/>
      <c r="G60" s="43"/>
      <c r="H60" s="43"/>
      <c r="I60" s="128"/>
      <c r="J60" s="138">
        <f>J95</f>
        <v>0</v>
      </c>
      <c r="K60" s="46"/>
      <c r="AU60" s="25" t="s">
        <v>147</v>
      </c>
    </row>
    <row r="61" spans="2:11" s="8" customFormat="1" ht="24.95" customHeight="1">
      <c r="B61" s="159"/>
      <c r="C61" s="160"/>
      <c r="D61" s="161" t="s">
        <v>256</v>
      </c>
      <c r="E61" s="162"/>
      <c r="F61" s="162"/>
      <c r="G61" s="162"/>
      <c r="H61" s="162"/>
      <c r="I61" s="163"/>
      <c r="J61" s="164">
        <f>J96</f>
        <v>0</v>
      </c>
      <c r="K61" s="165"/>
    </row>
    <row r="62" spans="2:11" s="9" customFormat="1" ht="19.9" customHeight="1">
      <c r="B62" s="166"/>
      <c r="C62" s="167"/>
      <c r="D62" s="168" t="s">
        <v>589</v>
      </c>
      <c r="E62" s="169"/>
      <c r="F62" s="169"/>
      <c r="G62" s="169"/>
      <c r="H62" s="169"/>
      <c r="I62" s="170"/>
      <c r="J62" s="171">
        <f>J97</f>
        <v>0</v>
      </c>
      <c r="K62" s="172"/>
    </row>
    <row r="63" spans="2:11" s="9" customFormat="1" ht="19.9" customHeight="1">
      <c r="B63" s="166"/>
      <c r="C63" s="167"/>
      <c r="D63" s="168" t="s">
        <v>258</v>
      </c>
      <c r="E63" s="169"/>
      <c r="F63" s="169"/>
      <c r="G63" s="169"/>
      <c r="H63" s="169"/>
      <c r="I63" s="170"/>
      <c r="J63" s="171">
        <f>J341</f>
        <v>0</v>
      </c>
      <c r="K63" s="172"/>
    </row>
    <row r="64" spans="2:11" s="9" customFormat="1" ht="19.9" customHeight="1">
      <c r="B64" s="166"/>
      <c r="C64" s="167"/>
      <c r="D64" s="168" t="s">
        <v>590</v>
      </c>
      <c r="E64" s="169"/>
      <c r="F64" s="169"/>
      <c r="G64" s="169"/>
      <c r="H64" s="169"/>
      <c r="I64" s="170"/>
      <c r="J64" s="171">
        <f>J375</f>
        <v>0</v>
      </c>
      <c r="K64" s="172"/>
    </row>
    <row r="65" spans="2:11" s="8" customFormat="1" ht="24.95" customHeight="1">
      <c r="B65" s="159"/>
      <c r="C65" s="160"/>
      <c r="D65" s="161" t="s">
        <v>260</v>
      </c>
      <c r="E65" s="162"/>
      <c r="F65" s="162"/>
      <c r="G65" s="162"/>
      <c r="H65" s="162"/>
      <c r="I65" s="163"/>
      <c r="J65" s="164">
        <f>J378</f>
        <v>0</v>
      </c>
      <c r="K65" s="165"/>
    </row>
    <row r="66" spans="2:11" s="9" customFormat="1" ht="19.9" customHeight="1">
      <c r="B66" s="166"/>
      <c r="C66" s="167"/>
      <c r="D66" s="168" t="s">
        <v>261</v>
      </c>
      <c r="E66" s="169"/>
      <c r="F66" s="169"/>
      <c r="G66" s="169"/>
      <c r="H66" s="169"/>
      <c r="I66" s="170"/>
      <c r="J66" s="171">
        <f>J379</f>
        <v>0</v>
      </c>
      <c r="K66" s="172"/>
    </row>
    <row r="67" spans="2:11" s="9" customFormat="1" ht="19.9" customHeight="1">
      <c r="B67" s="166"/>
      <c r="C67" s="167"/>
      <c r="D67" s="168" t="s">
        <v>2183</v>
      </c>
      <c r="E67" s="169"/>
      <c r="F67" s="169"/>
      <c r="G67" s="169"/>
      <c r="H67" s="169"/>
      <c r="I67" s="170"/>
      <c r="J67" s="171">
        <f>J385</f>
        <v>0</v>
      </c>
      <c r="K67" s="172"/>
    </row>
    <row r="68" spans="2:11" s="9" customFormat="1" ht="19.9" customHeight="1">
      <c r="B68" s="166"/>
      <c r="C68" s="167"/>
      <c r="D68" s="168" t="s">
        <v>265</v>
      </c>
      <c r="E68" s="169"/>
      <c r="F68" s="169"/>
      <c r="G68" s="169"/>
      <c r="H68" s="169"/>
      <c r="I68" s="170"/>
      <c r="J68" s="171">
        <f>J413</f>
        <v>0</v>
      </c>
      <c r="K68" s="172"/>
    </row>
    <row r="69" spans="2:11" s="9" customFormat="1" ht="19.9" customHeight="1">
      <c r="B69" s="166"/>
      <c r="C69" s="167"/>
      <c r="D69" s="168" t="s">
        <v>266</v>
      </c>
      <c r="E69" s="169"/>
      <c r="F69" s="169"/>
      <c r="G69" s="169"/>
      <c r="H69" s="169"/>
      <c r="I69" s="170"/>
      <c r="J69" s="171">
        <f>J427</f>
        <v>0</v>
      </c>
      <c r="K69" s="172"/>
    </row>
    <row r="70" spans="2:11" s="9" customFormat="1" ht="19.9" customHeight="1">
      <c r="B70" s="166"/>
      <c r="C70" s="167"/>
      <c r="D70" s="168" t="s">
        <v>268</v>
      </c>
      <c r="E70" s="169"/>
      <c r="F70" s="169"/>
      <c r="G70" s="169"/>
      <c r="H70" s="169"/>
      <c r="I70" s="170"/>
      <c r="J70" s="171">
        <f>J440</f>
        <v>0</v>
      </c>
      <c r="K70" s="172"/>
    </row>
    <row r="71" spans="2:11" s="9" customFormat="1" ht="19.9" customHeight="1">
      <c r="B71" s="166"/>
      <c r="C71" s="167"/>
      <c r="D71" s="168" t="s">
        <v>595</v>
      </c>
      <c r="E71" s="169"/>
      <c r="F71" s="169"/>
      <c r="G71" s="169"/>
      <c r="H71" s="169"/>
      <c r="I71" s="170"/>
      <c r="J71" s="171">
        <f>J456</f>
        <v>0</v>
      </c>
      <c r="K71" s="172"/>
    </row>
    <row r="72" spans="2:11" s="9" customFormat="1" ht="19.9" customHeight="1">
      <c r="B72" s="166"/>
      <c r="C72" s="167"/>
      <c r="D72" s="168" t="s">
        <v>2184</v>
      </c>
      <c r="E72" s="169"/>
      <c r="F72" s="169"/>
      <c r="G72" s="169"/>
      <c r="H72" s="169"/>
      <c r="I72" s="170"/>
      <c r="J72" s="171">
        <f>J473</f>
        <v>0</v>
      </c>
      <c r="K72" s="172"/>
    </row>
    <row r="73" spans="2:11" s="8" customFormat="1" ht="24.95" customHeight="1">
      <c r="B73" s="159"/>
      <c r="C73" s="160"/>
      <c r="D73" s="161" t="s">
        <v>269</v>
      </c>
      <c r="E73" s="162"/>
      <c r="F73" s="162"/>
      <c r="G73" s="162"/>
      <c r="H73" s="162"/>
      <c r="I73" s="163"/>
      <c r="J73" s="164">
        <f>J481</f>
        <v>0</v>
      </c>
      <c r="K73" s="165"/>
    </row>
    <row r="74" spans="2:11" s="1" customFormat="1" ht="21.75" customHeight="1">
      <c r="B74" s="42"/>
      <c r="C74" s="43"/>
      <c r="D74" s="43"/>
      <c r="E74" s="43"/>
      <c r="F74" s="43"/>
      <c r="G74" s="43"/>
      <c r="H74" s="43"/>
      <c r="I74" s="128"/>
      <c r="J74" s="43"/>
      <c r="K74" s="46"/>
    </row>
    <row r="75" spans="2:11" s="1" customFormat="1" ht="6.95" customHeight="1">
      <c r="B75" s="57"/>
      <c r="C75" s="58"/>
      <c r="D75" s="58"/>
      <c r="E75" s="58"/>
      <c r="F75" s="58"/>
      <c r="G75" s="58"/>
      <c r="H75" s="58"/>
      <c r="I75" s="149"/>
      <c r="J75" s="58"/>
      <c r="K75" s="59"/>
    </row>
    <row r="79" spans="2:12" s="1" customFormat="1" ht="6.95" customHeight="1">
      <c r="B79" s="60"/>
      <c r="C79" s="61"/>
      <c r="D79" s="61"/>
      <c r="E79" s="61"/>
      <c r="F79" s="61"/>
      <c r="G79" s="61"/>
      <c r="H79" s="61"/>
      <c r="I79" s="152"/>
      <c r="J79" s="61"/>
      <c r="K79" s="61"/>
      <c r="L79" s="62"/>
    </row>
    <row r="80" spans="2:12" s="1" customFormat="1" ht="36.95" customHeight="1">
      <c r="B80" s="42"/>
      <c r="C80" s="63" t="s">
        <v>153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4.45" customHeight="1">
      <c r="B82" s="42"/>
      <c r="C82" s="66" t="s">
        <v>18</v>
      </c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6.5" customHeight="1">
      <c r="B83" s="42"/>
      <c r="C83" s="64"/>
      <c r="D83" s="64"/>
      <c r="E83" s="411" t="str">
        <f>E7</f>
        <v>Demolice a sanace části budovy T</v>
      </c>
      <c r="F83" s="412"/>
      <c r="G83" s="412"/>
      <c r="H83" s="412"/>
      <c r="I83" s="173"/>
      <c r="J83" s="64"/>
      <c r="K83" s="64"/>
      <c r="L83" s="62"/>
    </row>
    <row r="84" spans="2:12" ht="13.5">
      <c r="B84" s="29"/>
      <c r="C84" s="66" t="s">
        <v>141</v>
      </c>
      <c r="D84" s="220"/>
      <c r="E84" s="220"/>
      <c r="F84" s="220"/>
      <c r="G84" s="220"/>
      <c r="H84" s="220"/>
      <c r="J84" s="220"/>
      <c r="K84" s="220"/>
      <c r="L84" s="221"/>
    </row>
    <row r="85" spans="2:12" s="1" customFormat="1" ht="16.5" customHeight="1">
      <c r="B85" s="42"/>
      <c r="C85" s="64"/>
      <c r="D85" s="64"/>
      <c r="E85" s="411" t="s">
        <v>2145</v>
      </c>
      <c r="F85" s="413"/>
      <c r="G85" s="413"/>
      <c r="H85" s="413"/>
      <c r="I85" s="173"/>
      <c r="J85" s="64"/>
      <c r="K85" s="64"/>
      <c r="L85" s="62"/>
    </row>
    <row r="86" spans="2:12" s="1" customFormat="1" ht="14.45" customHeight="1">
      <c r="B86" s="42"/>
      <c r="C86" s="66" t="s">
        <v>254</v>
      </c>
      <c r="D86" s="64"/>
      <c r="E86" s="64"/>
      <c r="F86" s="64"/>
      <c r="G86" s="64"/>
      <c r="H86" s="64"/>
      <c r="I86" s="173"/>
      <c r="J86" s="64"/>
      <c r="K86" s="64"/>
      <c r="L86" s="62"/>
    </row>
    <row r="87" spans="2:12" s="1" customFormat="1" ht="17.25" customHeight="1">
      <c r="B87" s="42"/>
      <c r="C87" s="64"/>
      <c r="D87" s="64"/>
      <c r="E87" s="381" t="str">
        <f>E11</f>
        <v>001 - Zateplení obálky objektu + Výměna Výplní</v>
      </c>
      <c r="F87" s="413"/>
      <c r="G87" s="413"/>
      <c r="H87" s="413"/>
      <c r="I87" s="173"/>
      <c r="J87" s="64"/>
      <c r="K87" s="64"/>
      <c r="L87" s="62"/>
    </row>
    <row r="88" spans="2:12" s="1" customFormat="1" ht="6.95" customHeight="1">
      <c r="B88" s="42"/>
      <c r="C88" s="64"/>
      <c r="D88" s="64"/>
      <c r="E88" s="64"/>
      <c r="F88" s="64"/>
      <c r="G88" s="64"/>
      <c r="H88" s="64"/>
      <c r="I88" s="173"/>
      <c r="J88" s="64"/>
      <c r="K88" s="64"/>
      <c r="L88" s="62"/>
    </row>
    <row r="89" spans="2:12" s="1" customFormat="1" ht="18" customHeight="1">
      <c r="B89" s="42"/>
      <c r="C89" s="66" t="s">
        <v>26</v>
      </c>
      <c r="D89" s="64"/>
      <c r="E89" s="64"/>
      <c r="F89" s="174" t="str">
        <f>F14</f>
        <v>Ústí nad Labem</v>
      </c>
      <c r="G89" s="64"/>
      <c r="H89" s="64"/>
      <c r="I89" s="175" t="s">
        <v>28</v>
      </c>
      <c r="J89" s="74" t="str">
        <f>IF(J14="","",J14)</f>
        <v>6. 11. 2018</v>
      </c>
      <c r="K89" s="64"/>
      <c r="L89" s="62"/>
    </row>
    <row r="90" spans="2:12" s="1" customFormat="1" ht="6.95" customHeight="1">
      <c r="B90" s="42"/>
      <c r="C90" s="64"/>
      <c r="D90" s="64"/>
      <c r="E90" s="64"/>
      <c r="F90" s="64"/>
      <c r="G90" s="64"/>
      <c r="H90" s="64"/>
      <c r="I90" s="173"/>
      <c r="J90" s="64"/>
      <c r="K90" s="64"/>
      <c r="L90" s="62"/>
    </row>
    <row r="91" spans="2:12" s="1" customFormat="1" ht="13.5">
      <c r="B91" s="42"/>
      <c r="C91" s="66" t="s">
        <v>32</v>
      </c>
      <c r="D91" s="64"/>
      <c r="E91" s="64"/>
      <c r="F91" s="174" t="str">
        <f>E17</f>
        <v>Univerzita Jana Evangelisty Purkyně v Ústí n Labem</v>
      </c>
      <c r="G91" s="64"/>
      <c r="H91" s="64"/>
      <c r="I91" s="175" t="s">
        <v>40</v>
      </c>
      <c r="J91" s="174" t="str">
        <f>E23</f>
        <v>Correct BC, s.r.o.</v>
      </c>
      <c r="K91" s="64"/>
      <c r="L91" s="62"/>
    </row>
    <row r="92" spans="2:12" s="1" customFormat="1" ht="14.45" customHeight="1">
      <c r="B92" s="42"/>
      <c r="C92" s="66" t="s">
        <v>38</v>
      </c>
      <c r="D92" s="64"/>
      <c r="E92" s="64"/>
      <c r="F92" s="174" t="str">
        <f>IF(E20="","",E20)</f>
        <v/>
      </c>
      <c r="G92" s="64"/>
      <c r="H92" s="64"/>
      <c r="I92" s="173"/>
      <c r="J92" s="64"/>
      <c r="K92" s="64"/>
      <c r="L92" s="62"/>
    </row>
    <row r="93" spans="2:12" s="1" customFormat="1" ht="10.35" customHeight="1">
      <c r="B93" s="42"/>
      <c r="C93" s="64"/>
      <c r="D93" s="64"/>
      <c r="E93" s="64"/>
      <c r="F93" s="64"/>
      <c r="G93" s="64"/>
      <c r="H93" s="64"/>
      <c r="I93" s="173"/>
      <c r="J93" s="64"/>
      <c r="K93" s="64"/>
      <c r="L93" s="62"/>
    </row>
    <row r="94" spans="2:20" s="10" customFormat="1" ht="29.25" customHeight="1">
      <c r="B94" s="176"/>
      <c r="C94" s="177" t="s">
        <v>154</v>
      </c>
      <c r="D94" s="178" t="s">
        <v>66</v>
      </c>
      <c r="E94" s="178" t="s">
        <v>62</v>
      </c>
      <c r="F94" s="178" t="s">
        <v>155</v>
      </c>
      <c r="G94" s="178" t="s">
        <v>156</v>
      </c>
      <c r="H94" s="178" t="s">
        <v>157</v>
      </c>
      <c r="I94" s="179" t="s">
        <v>158</v>
      </c>
      <c r="J94" s="178" t="s">
        <v>145</v>
      </c>
      <c r="K94" s="180" t="s">
        <v>159</v>
      </c>
      <c r="L94" s="181"/>
      <c r="M94" s="82" t="s">
        <v>160</v>
      </c>
      <c r="N94" s="83" t="s">
        <v>51</v>
      </c>
      <c r="O94" s="83" t="s">
        <v>161</v>
      </c>
      <c r="P94" s="83" t="s">
        <v>162</v>
      </c>
      <c r="Q94" s="83" t="s">
        <v>163</v>
      </c>
      <c r="R94" s="83" t="s">
        <v>164</v>
      </c>
      <c r="S94" s="83" t="s">
        <v>165</v>
      </c>
      <c r="T94" s="84" t="s">
        <v>166</v>
      </c>
    </row>
    <row r="95" spans="2:63" s="1" customFormat="1" ht="29.25" customHeight="1">
      <c r="B95" s="42"/>
      <c r="C95" s="88" t="s">
        <v>146</v>
      </c>
      <c r="D95" s="64"/>
      <c r="E95" s="64"/>
      <c r="F95" s="64"/>
      <c r="G95" s="64"/>
      <c r="H95" s="64"/>
      <c r="I95" s="173"/>
      <c r="J95" s="182">
        <f>BK95</f>
        <v>0</v>
      </c>
      <c r="K95" s="64"/>
      <c r="L95" s="62"/>
      <c r="M95" s="85"/>
      <c r="N95" s="86"/>
      <c r="O95" s="86"/>
      <c r="P95" s="183">
        <f>P96+P378+P481</f>
        <v>0</v>
      </c>
      <c r="Q95" s="86"/>
      <c r="R95" s="183">
        <f>R96+R378+R481</f>
        <v>33.00751734</v>
      </c>
      <c r="S95" s="86"/>
      <c r="T95" s="184">
        <f>T96+T378+T481</f>
        <v>5.5213589999999995</v>
      </c>
      <c r="AT95" s="25" t="s">
        <v>80</v>
      </c>
      <c r="AU95" s="25" t="s">
        <v>147</v>
      </c>
      <c r="BK95" s="185">
        <f>BK96+BK378+BK481</f>
        <v>0</v>
      </c>
    </row>
    <row r="96" spans="2:63" s="11" customFormat="1" ht="37.35" customHeight="1">
      <c r="B96" s="186"/>
      <c r="C96" s="187"/>
      <c r="D96" s="188" t="s">
        <v>80</v>
      </c>
      <c r="E96" s="189" t="s">
        <v>270</v>
      </c>
      <c r="F96" s="189" t="s">
        <v>271</v>
      </c>
      <c r="G96" s="187"/>
      <c r="H96" s="187"/>
      <c r="I96" s="190"/>
      <c r="J96" s="191">
        <f>BK96</f>
        <v>0</v>
      </c>
      <c r="K96" s="187"/>
      <c r="L96" s="192"/>
      <c r="M96" s="193"/>
      <c r="N96" s="194"/>
      <c r="O96" s="194"/>
      <c r="P96" s="195">
        <f>P97+P341+P375</f>
        <v>0</v>
      </c>
      <c r="Q96" s="194"/>
      <c r="R96" s="195">
        <f>R97+R341+R375</f>
        <v>31.384881290000003</v>
      </c>
      <c r="S96" s="194"/>
      <c r="T96" s="196">
        <f>T97+T341+T375</f>
        <v>5.432319</v>
      </c>
      <c r="AR96" s="197" t="s">
        <v>25</v>
      </c>
      <c r="AT96" s="198" t="s">
        <v>80</v>
      </c>
      <c r="AU96" s="198" t="s">
        <v>81</v>
      </c>
      <c r="AY96" s="197" t="s">
        <v>169</v>
      </c>
      <c r="BK96" s="199">
        <f>BK97+BK341+BK375</f>
        <v>0</v>
      </c>
    </row>
    <row r="97" spans="2:63" s="11" customFormat="1" ht="19.9" customHeight="1">
      <c r="B97" s="186"/>
      <c r="C97" s="187"/>
      <c r="D97" s="188" t="s">
        <v>80</v>
      </c>
      <c r="E97" s="200" t="s">
        <v>202</v>
      </c>
      <c r="F97" s="200" t="s">
        <v>656</v>
      </c>
      <c r="G97" s="187"/>
      <c r="H97" s="187"/>
      <c r="I97" s="190"/>
      <c r="J97" s="201">
        <f>BK97</f>
        <v>0</v>
      </c>
      <c r="K97" s="187"/>
      <c r="L97" s="192"/>
      <c r="M97" s="193"/>
      <c r="N97" s="194"/>
      <c r="O97" s="194"/>
      <c r="P97" s="195">
        <f>SUM(P98:P340)</f>
        <v>0</v>
      </c>
      <c r="Q97" s="194"/>
      <c r="R97" s="195">
        <f>SUM(R98:R340)</f>
        <v>31.377481290000002</v>
      </c>
      <c r="S97" s="194"/>
      <c r="T97" s="196">
        <f>SUM(T98:T340)</f>
        <v>0</v>
      </c>
      <c r="AR97" s="197" t="s">
        <v>25</v>
      </c>
      <c r="AT97" s="198" t="s">
        <v>80</v>
      </c>
      <c r="AU97" s="198" t="s">
        <v>25</v>
      </c>
      <c r="AY97" s="197" t="s">
        <v>169</v>
      </c>
      <c r="BK97" s="199">
        <f>SUM(BK98:BK340)</f>
        <v>0</v>
      </c>
    </row>
    <row r="98" spans="2:65" s="1" customFormat="1" ht="25.5" customHeight="1">
      <c r="B98" s="42"/>
      <c r="C98" s="202" t="s">
        <v>25</v>
      </c>
      <c r="D98" s="202" t="s">
        <v>172</v>
      </c>
      <c r="E98" s="203" t="s">
        <v>2185</v>
      </c>
      <c r="F98" s="204" t="s">
        <v>2186</v>
      </c>
      <c r="G98" s="205" t="s">
        <v>196</v>
      </c>
      <c r="H98" s="206">
        <v>54.876</v>
      </c>
      <c r="I98" s="207"/>
      <c r="J98" s="208">
        <f>ROUND(I98*H98,2)</f>
        <v>0</v>
      </c>
      <c r="K98" s="204" t="s">
        <v>183</v>
      </c>
      <c r="L98" s="62"/>
      <c r="M98" s="209" t="s">
        <v>24</v>
      </c>
      <c r="N98" s="210" t="s">
        <v>52</v>
      </c>
      <c r="O98" s="43"/>
      <c r="P98" s="211">
        <f>O98*H98</f>
        <v>0</v>
      </c>
      <c r="Q98" s="211">
        <v>0.0014</v>
      </c>
      <c r="R98" s="211">
        <f>Q98*H98</f>
        <v>0.07682639999999999</v>
      </c>
      <c r="S98" s="211">
        <v>0</v>
      </c>
      <c r="T98" s="212">
        <f>S98*H98</f>
        <v>0</v>
      </c>
      <c r="AR98" s="25" t="s">
        <v>193</v>
      </c>
      <c r="AT98" s="25" t="s">
        <v>172</v>
      </c>
      <c r="AU98" s="25" t="s">
        <v>91</v>
      </c>
      <c r="AY98" s="25" t="s">
        <v>169</v>
      </c>
      <c r="BE98" s="213">
        <f>IF(N98="základní",J98,0)</f>
        <v>0</v>
      </c>
      <c r="BF98" s="213">
        <f>IF(N98="snížená",J98,0)</f>
        <v>0</v>
      </c>
      <c r="BG98" s="213">
        <f>IF(N98="zákl. přenesená",J98,0)</f>
        <v>0</v>
      </c>
      <c r="BH98" s="213">
        <f>IF(N98="sníž. přenesená",J98,0)</f>
        <v>0</v>
      </c>
      <c r="BI98" s="213">
        <f>IF(N98="nulová",J98,0)</f>
        <v>0</v>
      </c>
      <c r="BJ98" s="25" t="s">
        <v>25</v>
      </c>
      <c r="BK98" s="213">
        <f>ROUND(I98*H98,2)</f>
        <v>0</v>
      </c>
      <c r="BL98" s="25" t="s">
        <v>193</v>
      </c>
      <c r="BM98" s="25" t="s">
        <v>2187</v>
      </c>
    </row>
    <row r="99" spans="2:51" s="12" customFormat="1" ht="13.5">
      <c r="B99" s="222"/>
      <c r="C99" s="223"/>
      <c r="D99" s="214" t="s">
        <v>276</v>
      </c>
      <c r="E99" s="224" t="s">
        <v>24</v>
      </c>
      <c r="F99" s="225" t="s">
        <v>2188</v>
      </c>
      <c r="G99" s="223"/>
      <c r="H99" s="226">
        <v>20.607</v>
      </c>
      <c r="I99" s="227"/>
      <c r="J99" s="223"/>
      <c r="K99" s="223"/>
      <c r="L99" s="228"/>
      <c r="M99" s="229"/>
      <c r="N99" s="230"/>
      <c r="O99" s="230"/>
      <c r="P99" s="230"/>
      <c r="Q99" s="230"/>
      <c r="R99" s="230"/>
      <c r="S99" s="230"/>
      <c r="T99" s="231"/>
      <c r="AT99" s="232" t="s">
        <v>276</v>
      </c>
      <c r="AU99" s="232" t="s">
        <v>91</v>
      </c>
      <c r="AV99" s="12" t="s">
        <v>91</v>
      </c>
      <c r="AW99" s="12" t="s">
        <v>44</v>
      </c>
      <c r="AX99" s="12" t="s">
        <v>81</v>
      </c>
      <c r="AY99" s="232" t="s">
        <v>169</v>
      </c>
    </row>
    <row r="100" spans="2:51" s="12" customFormat="1" ht="13.5">
      <c r="B100" s="222"/>
      <c r="C100" s="223"/>
      <c r="D100" s="214" t="s">
        <v>276</v>
      </c>
      <c r="E100" s="224" t="s">
        <v>24</v>
      </c>
      <c r="F100" s="225" t="s">
        <v>2189</v>
      </c>
      <c r="G100" s="223"/>
      <c r="H100" s="226">
        <v>28.732</v>
      </c>
      <c r="I100" s="227"/>
      <c r="J100" s="223"/>
      <c r="K100" s="223"/>
      <c r="L100" s="228"/>
      <c r="M100" s="229"/>
      <c r="N100" s="230"/>
      <c r="O100" s="230"/>
      <c r="P100" s="230"/>
      <c r="Q100" s="230"/>
      <c r="R100" s="230"/>
      <c r="S100" s="230"/>
      <c r="T100" s="231"/>
      <c r="AT100" s="232" t="s">
        <v>276</v>
      </c>
      <c r="AU100" s="232" t="s">
        <v>91</v>
      </c>
      <c r="AV100" s="12" t="s">
        <v>91</v>
      </c>
      <c r="AW100" s="12" t="s">
        <v>44</v>
      </c>
      <c r="AX100" s="12" t="s">
        <v>81</v>
      </c>
      <c r="AY100" s="232" t="s">
        <v>169</v>
      </c>
    </row>
    <row r="101" spans="2:51" s="12" customFormat="1" ht="13.5">
      <c r="B101" s="222"/>
      <c r="C101" s="223"/>
      <c r="D101" s="214" t="s">
        <v>276</v>
      </c>
      <c r="E101" s="224" t="s">
        <v>24</v>
      </c>
      <c r="F101" s="225" t="s">
        <v>2190</v>
      </c>
      <c r="G101" s="223"/>
      <c r="H101" s="226">
        <v>4.935</v>
      </c>
      <c r="I101" s="227"/>
      <c r="J101" s="223"/>
      <c r="K101" s="223"/>
      <c r="L101" s="228"/>
      <c r="M101" s="229"/>
      <c r="N101" s="230"/>
      <c r="O101" s="230"/>
      <c r="P101" s="230"/>
      <c r="Q101" s="230"/>
      <c r="R101" s="230"/>
      <c r="S101" s="230"/>
      <c r="T101" s="231"/>
      <c r="AT101" s="232" t="s">
        <v>276</v>
      </c>
      <c r="AU101" s="232" t="s">
        <v>91</v>
      </c>
      <c r="AV101" s="12" t="s">
        <v>91</v>
      </c>
      <c r="AW101" s="12" t="s">
        <v>44</v>
      </c>
      <c r="AX101" s="12" t="s">
        <v>81</v>
      </c>
      <c r="AY101" s="232" t="s">
        <v>169</v>
      </c>
    </row>
    <row r="102" spans="2:51" s="12" customFormat="1" ht="13.5">
      <c r="B102" s="222"/>
      <c r="C102" s="223"/>
      <c r="D102" s="214" t="s">
        <v>276</v>
      </c>
      <c r="E102" s="224" t="s">
        <v>24</v>
      </c>
      <c r="F102" s="225" t="s">
        <v>2191</v>
      </c>
      <c r="G102" s="223"/>
      <c r="H102" s="226">
        <v>0.602</v>
      </c>
      <c r="I102" s="227"/>
      <c r="J102" s="223"/>
      <c r="K102" s="223"/>
      <c r="L102" s="228"/>
      <c r="M102" s="229"/>
      <c r="N102" s="230"/>
      <c r="O102" s="230"/>
      <c r="P102" s="230"/>
      <c r="Q102" s="230"/>
      <c r="R102" s="230"/>
      <c r="S102" s="230"/>
      <c r="T102" s="231"/>
      <c r="AT102" s="232" t="s">
        <v>276</v>
      </c>
      <c r="AU102" s="232" t="s">
        <v>91</v>
      </c>
      <c r="AV102" s="12" t="s">
        <v>91</v>
      </c>
      <c r="AW102" s="12" t="s">
        <v>44</v>
      </c>
      <c r="AX102" s="12" t="s">
        <v>81</v>
      </c>
      <c r="AY102" s="232" t="s">
        <v>169</v>
      </c>
    </row>
    <row r="103" spans="2:51" s="13" customFormat="1" ht="13.5">
      <c r="B103" s="233"/>
      <c r="C103" s="234"/>
      <c r="D103" s="214" t="s">
        <v>276</v>
      </c>
      <c r="E103" s="235" t="s">
        <v>24</v>
      </c>
      <c r="F103" s="236" t="s">
        <v>280</v>
      </c>
      <c r="G103" s="234"/>
      <c r="H103" s="237">
        <v>54.876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276</v>
      </c>
      <c r="AU103" s="243" t="s">
        <v>91</v>
      </c>
      <c r="AV103" s="13" t="s">
        <v>193</v>
      </c>
      <c r="AW103" s="13" t="s">
        <v>44</v>
      </c>
      <c r="AX103" s="13" t="s">
        <v>25</v>
      </c>
      <c r="AY103" s="243" t="s">
        <v>169</v>
      </c>
    </row>
    <row r="104" spans="2:65" s="1" customFormat="1" ht="16.5" customHeight="1">
      <c r="B104" s="42"/>
      <c r="C104" s="202" t="s">
        <v>91</v>
      </c>
      <c r="D104" s="202" t="s">
        <v>172</v>
      </c>
      <c r="E104" s="203" t="s">
        <v>729</v>
      </c>
      <c r="F104" s="204" t="s">
        <v>730</v>
      </c>
      <c r="G104" s="205" t="s">
        <v>219</v>
      </c>
      <c r="H104" s="206">
        <v>102.76</v>
      </c>
      <c r="I104" s="207"/>
      <c r="J104" s="208">
        <f>ROUND(I104*H104,2)</f>
        <v>0</v>
      </c>
      <c r="K104" s="204" t="s">
        <v>183</v>
      </c>
      <c r="L104" s="62"/>
      <c r="M104" s="209" t="s">
        <v>24</v>
      </c>
      <c r="N104" s="210" t="s">
        <v>52</v>
      </c>
      <c r="O104" s="43"/>
      <c r="P104" s="211">
        <f>O104*H104</f>
        <v>0</v>
      </c>
      <c r="Q104" s="211">
        <v>0.0015</v>
      </c>
      <c r="R104" s="211">
        <f>Q104*H104</f>
        <v>0.15414</v>
      </c>
      <c r="S104" s="211">
        <v>0</v>
      </c>
      <c r="T104" s="212">
        <f>S104*H104</f>
        <v>0</v>
      </c>
      <c r="AR104" s="25" t="s">
        <v>193</v>
      </c>
      <c r="AT104" s="25" t="s">
        <v>172</v>
      </c>
      <c r="AU104" s="25" t="s">
        <v>91</v>
      </c>
      <c r="AY104" s="25" t="s">
        <v>169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25" t="s">
        <v>25</v>
      </c>
      <c r="BK104" s="213">
        <f>ROUND(I104*H104,2)</f>
        <v>0</v>
      </c>
      <c r="BL104" s="25" t="s">
        <v>193</v>
      </c>
      <c r="BM104" s="25" t="s">
        <v>2192</v>
      </c>
    </row>
    <row r="105" spans="2:51" s="12" customFormat="1" ht="13.5">
      <c r="B105" s="222"/>
      <c r="C105" s="223"/>
      <c r="D105" s="214" t="s">
        <v>276</v>
      </c>
      <c r="E105" s="224" t="s">
        <v>24</v>
      </c>
      <c r="F105" s="225" t="s">
        <v>2193</v>
      </c>
      <c r="G105" s="223"/>
      <c r="H105" s="226">
        <v>90.96</v>
      </c>
      <c r="I105" s="227"/>
      <c r="J105" s="223"/>
      <c r="K105" s="223"/>
      <c r="L105" s="228"/>
      <c r="M105" s="229"/>
      <c r="N105" s="230"/>
      <c r="O105" s="230"/>
      <c r="P105" s="230"/>
      <c r="Q105" s="230"/>
      <c r="R105" s="230"/>
      <c r="S105" s="230"/>
      <c r="T105" s="231"/>
      <c r="AT105" s="232" t="s">
        <v>276</v>
      </c>
      <c r="AU105" s="232" t="s">
        <v>91</v>
      </c>
      <c r="AV105" s="12" t="s">
        <v>91</v>
      </c>
      <c r="AW105" s="12" t="s">
        <v>44</v>
      </c>
      <c r="AX105" s="12" t="s">
        <v>81</v>
      </c>
      <c r="AY105" s="232" t="s">
        <v>169</v>
      </c>
    </row>
    <row r="106" spans="2:51" s="12" customFormat="1" ht="13.5">
      <c r="B106" s="222"/>
      <c r="C106" s="223"/>
      <c r="D106" s="214" t="s">
        <v>276</v>
      </c>
      <c r="E106" s="224" t="s">
        <v>24</v>
      </c>
      <c r="F106" s="225" t="s">
        <v>2194</v>
      </c>
      <c r="G106" s="223"/>
      <c r="H106" s="226">
        <v>11.8</v>
      </c>
      <c r="I106" s="227"/>
      <c r="J106" s="223"/>
      <c r="K106" s="223"/>
      <c r="L106" s="228"/>
      <c r="M106" s="229"/>
      <c r="N106" s="230"/>
      <c r="O106" s="230"/>
      <c r="P106" s="230"/>
      <c r="Q106" s="230"/>
      <c r="R106" s="230"/>
      <c r="S106" s="230"/>
      <c r="T106" s="231"/>
      <c r="AT106" s="232" t="s">
        <v>276</v>
      </c>
      <c r="AU106" s="232" t="s">
        <v>91</v>
      </c>
      <c r="AV106" s="12" t="s">
        <v>91</v>
      </c>
      <c r="AW106" s="12" t="s">
        <v>44</v>
      </c>
      <c r="AX106" s="12" t="s">
        <v>81</v>
      </c>
      <c r="AY106" s="232" t="s">
        <v>169</v>
      </c>
    </row>
    <row r="107" spans="2:51" s="13" customFormat="1" ht="13.5">
      <c r="B107" s="233"/>
      <c r="C107" s="234"/>
      <c r="D107" s="214" t="s">
        <v>276</v>
      </c>
      <c r="E107" s="235" t="s">
        <v>24</v>
      </c>
      <c r="F107" s="236" t="s">
        <v>280</v>
      </c>
      <c r="G107" s="234"/>
      <c r="H107" s="237">
        <v>102.76</v>
      </c>
      <c r="I107" s="238"/>
      <c r="J107" s="234"/>
      <c r="K107" s="234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276</v>
      </c>
      <c r="AU107" s="243" t="s">
        <v>91</v>
      </c>
      <c r="AV107" s="13" t="s">
        <v>193</v>
      </c>
      <c r="AW107" s="13" t="s">
        <v>44</v>
      </c>
      <c r="AX107" s="13" t="s">
        <v>25</v>
      </c>
      <c r="AY107" s="243" t="s">
        <v>169</v>
      </c>
    </row>
    <row r="108" spans="2:65" s="1" customFormat="1" ht="25.5" customHeight="1">
      <c r="B108" s="42"/>
      <c r="C108" s="202" t="s">
        <v>103</v>
      </c>
      <c r="D108" s="202" t="s">
        <v>172</v>
      </c>
      <c r="E108" s="203" t="s">
        <v>2195</v>
      </c>
      <c r="F108" s="204" t="s">
        <v>2196</v>
      </c>
      <c r="G108" s="205" t="s">
        <v>196</v>
      </c>
      <c r="H108" s="206">
        <v>126.333</v>
      </c>
      <c r="I108" s="207"/>
      <c r="J108" s="208">
        <f>ROUND(I108*H108,2)</f>
        <v>0</v>
      </c>
      <c r="K108" s="204" t="s">
        <v>183</v>
      </c>
      <c r="L108" s="62"/>
      <c r="M108" s="209" t="s">
        <v>24</v>
      </c>
      <c r="N108" s="210" t="s">
        <v>52</v>
      </c>
      <c r="O108" s="43"/>
      <c r="P108" s="211">
        <f>O108*H108</f>
        <v>0</v>
      </c>
      <c r="Q108" s="211">
        <v>0.02467</v>
      </c>
      <c r="R108" s="211">
        <f>Q108*H108</f>
        <v>3.1166351100000003</v>
      </c>
      <c r="S108" s="211">
        <v>0</v>
      </c>
      <c r="T108" s="212">
        <f>S108*H108</f>
        <v>0</v>
      </c>
      <c r="AR108" s="25" t="s">
        <v>193</v>
      </c>
      <c r="AT108" s="25" t="s">
        <v>172</v>
      </c>
      <c r="AU108" s="25" t="s">
        <v>91</v>
      </c>
      <c r="AY108" s="25" t="s">
        <v>169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25" t="s">
        <v>25</v>
      </c>
      <c r="BK108" s="213">
        <f>ROUND(I108*H108,2)</f>
        <v>0</v>
      </c>
      <c r="BL108" s="25" t="s">
        <v>193</v>
      </c>
      <c r="BM108" s="25" t="s">
        <v>2197</v>
      </c>
    </row>
    <row r="109" spans="2:51" s="14" customFormat="1" ht="13.5">
      <c r="B109" s="255"/>
      <c r="C109" s="256"/>
      <c r="D109" s="214" t="s">
        <v>276</v>
      </c>
      <c r="E109" s="257" t="s">
        <v>24</v>
      </c>
      <c r="F109" s="258" t="s">
        <v>2198</v>
      </c>
      <c r="G109" s="256"/>
      <c r="H109" s="257" t="s">
        <v>24</v>
      </c>
      <c r="I109" s="259"/>
      <c r="J109" s="256"/>
      <c r="K109" s="256"/>
      <c r="L109" s="260"/>
      <c r="M109" s="261"/>
      <c r="N109" s="262"/>
      <c r="O109" s="262"/>
      <c r="P109" s="262"/>
      <c r="Q109" s="262"/>
      <c r="R109" s="262"/>
      <c r="S109" s="262"/>
      <c r="T109" s="263"/>
      <c r="AT109" s="264" t="s">
        <v>276</v>
      </c>
      <c r="AU109" s="264" t="s">
        <v>91</v>
      </c>
      <c r="AV109" s="14" t="s">
        <v>25</v>
      </c>
      <c r="AW109" s="14" t="s">
        <v>44</v>
      </c>
      <c r="AX109" s="14" t="s">
        <v>81</v>
      </c>
      <c r="AY109" s="264" t="s">
        <v>169</v>
      </c>
    </row>
    <row r="110" spans="2:51" s="12" customFormat="1" ht="13.5">
      <c r="B110" s="222"/>
      <c r="C110" s="223"/>
      <c r="D110" s="214" t="s">
        <v>276</v>
      </c>
      <c r="E110" s="224" t="s">
        <v>24</v>
      </c>
      <c r="F110" s="225" t="s">
        <v>2199</v>
      </c>
      <c r="G110" s="223"/>
      <c r="H110" s="226">
        <v>12.639</v>
      </c>
      <c r="I110" s="227"/>
      <c r="J110" s="223"/>
      <c r="K110" s="223"/>
      <c r="L110" s="228"/>
      <c r="M110" s="229"/>
      <c r="N110" s="230"/>
      <c r="O110" s="230"/>
      <c r="P110" s="230"/>
      <c r="Q110" s="230"/>
      <c r="R110" s="230"/>
      <c r="S110" s="230"/>
      <c r="T110" s="231"/>
      <c r="AT110" s="232" t="s">
        <v>276</v>
      </c>
      <c r="AU110" s="232" t="s">
        <v>91</v>
      </c>
      <c r="AV110" s="12" t="s">
        <v>91</v>
      </c>
      <c r="AW110" s="12" t="s">
        <v>44</v>
      </c>
      <c r="AX110" s="12" t="s">
        <v>81</v>
      </c>
      <c r="AY110" s="232" t="s">
        <v>169</v>
      </c>
    </row>
    <row r="111" spans="2:51" s="12" customFormat="1" ht="13.5">
      <c r="B111" s="222"/>
      <c r="C111" s="223"/>
      <c r="D111" s="214" t="s">
        <v>276</v>
      </c>
      <c r="E111" s="224" t="s">
        <v>24</v>
      </c>
      <c r="F111" s="225" t="s">
        <v>2200</v>
      </c>
      <c r="G111" s="223"/>
      <c r="H111" s="226">
        <v>16.093</v>
      </c>
      <c r="I111" s="227"/>
      <c r="J111" s="223"/>
      <c r="K111" s="223"/>
      <c r="L111" s="228"/>
      <c r="M111" s="229"/>
      <c r="N111" s="230"/>
      <c r="O111" s="230"/>
      <c r="P111" s="230"/>
      <c r="Q111" s="230"/>
      <c r="R111" s="230"/>
      <c r="S111" s="230"/>
      <c r="T111" s="231"/>
      <c r="AT111" s="232" t="s">
        <v>276</v>
      </c>
      <c r="AU111" s="232" t="s">
        <v>91</v>
      </c>
      <c r="AV111" s="12" t="s">
        <v>91</v>
      </c>
      <c r="AW111" s="12" t="s">
        <v>44</v>
      </c>
      <c r="AX111" s="12" t="s">
        <v>81</v>
      </c>
      <c r="AY111" s="232" t="s">
        <v>169</v>
      </c>
    </row>
    <row r="112" spans="2:51" s="12" customFormat="1" ht="13.5">
      <c r="B112" s="222"/>
      <c r="C112" s="223"/>
      <c r="D112" s="214" t="s">
        <v>276</v>
      </c>
      <c r="E112" s="224" t="s">
        <v>24</v>
      </c>
      <c r="F112" s="225" t="s">
        <v>2201</v>
      </c>
      <c r="G112" s="223"/>
      <c r="H112" s="226">
        <v>11.822</v>
      </c>
      <c r="I112" s="227"/>
      <c r="J112" s="223"/>
      <c r="K112" s="223"/>
      <c r="L112" s="228"/>
      <c r="M112" s="229"/>
      <c r="N112" s="230"/>
      <c r="O112" s="230"/>
      <c r="P112" s="230"/>
      <c r="Q112" s="230"/>
      <c r="R112" s="230"/>
      <c r="S112" s="230"/>
      <c r="T112" s="231"/>
      <c r="AT112" s="232" t="s">
        <v>276</v>
      </c>
      <c r="AU112" s="232" t="s">
        <v>91</v>
      </c>
      <c r="AV112" s="12" t="s">
        <v>91</v>
      </c>
      <c r="AW112" s="12" t="s">
        <v>44</v>
      </c>
      <c r="AX112" s="12" t="s">
        <v>81</v>
      </c>
      <c r="AY112" s="232" t="s">
        <v>169</v>
      </c>
    </row>
    <row r="113" spans="2:51" s="12" customFormat="1" ht="13.5">
      <c r="B113" s="222"/>
      <c r="C113" s="223"/>
      <c r="D113" s="214" t="s">
        <v>276</v>
      </c>
      <c r="E113" s="224" t="s">
        <v>24</v>
      </c>
      <c r="F113" s="225" t="s">
        <v>2202</v>
      </c>
      <c r="G113" s="223"/>
      <c r="H113" s="226">
        <v>85.779</v>
      </c>
      <c r="I113" s="227"/>
      <c r="J113" s="223"/>
      <c r="K113" s="223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276</v>
      </c>
      <c r="AU113" s="232" t="s">
        <v>91</v>
      </c>
      <c r="AV113" s="12" t="s">
        <v>91</v>
      </c>
      <c r="AW113" s="12" t="s">
        <v>44</v>
      </c>
      <c r="AX113" s="12" t="s">
        <v>81</v>
      </c>
      <c r="AY113" s="232" t="s">
        <v>169</v>
      </c>
    </row>
    <row r="114" spans="2:51" s="13" customFormat="1" ht="13.5">
      <c r="B114" s="233"/>
      <c r="C114" s="234"/>
      <c r="D114" s="214" t="s">
        <v>276</v>
      </c>
      <c r="E114" s="235" t="s">
        <v>24</v>
      </c>
      <c r="F114" s="236" t="s">
        <v>280</v>
      </c>
      <c r="G114" s="234"/>
      <c r="H114" s="237">
        <v>126.333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276</v>
      </c>
      <c r="AU114" s="243" t="s">
        <v>91</v>
      </c>
      <c r="AV114" s="13" t="s">
        <v>193</v>
      </c>
      <c r="AW114" s="13" t="s">
        <v>44</v>
      </c>
      <c r="AX114" s="13" t="s">
        <v>25</v>
      </c>
      <c r="AY114" s="243" t="s">
        <v>169</v>
      </c>
    </row>
    <row r="115" spans="2:65" s="1" customFormat="1" ht="25.5" customHeight="1">
      <c r="B115" s="42"/>
      <c r="C115" s="202" t="s">
        <v>193</v>
      </c>
      <c r="D115" s="202" t="s">
        <v>172</v>
      </c>
      <c r="E115" s="203" t="s">
        <v>2036</v>
      </c>
      <c r="F115" s="204" t="s">
        <v>2037</v>
      </c>
      <c r="G115" s="205" t="s">
        <v>196</v>
      </c>
      <c r="H115" s="206">
        <v>502.421</v>
      </c>
      <c r="I115" s="207"/>
      <c r="J115" s="208">
        <f>ROUND(I115*H115,2)</f>
        <v>0</v>
      </c>
      <c r="K115" s="204" t="s">
        <v>183</v>
      </c>
      <c r="L115" s="62"/>
      <c r="M115" s="209" t="s">
        <v>24</v>
      </c>
      <c r="N115" s="210" t="s">
        <v>52</v>
      </c>
      <c r="O115" s="43"/>
      <c r="P115" s="211">
        <f>O115*H115</f>
        <v>0</v>
      </c>
      <c r="Q115" s="211">
        <v>0.00026</v>
      </c>
      <c r="R115" s="211">
        <f>Q115*H115</f>
        <v>0.13062945999999998</v>
      </c>
      <c r="S115" s="211">
        <v>0</v>
      </c>
      <c r="T115" s="212">
        <f>S115*H115</f>
        <v>0</v>
      </c>
      <c r="AR115" s="25" t="s">
        <v>193</v>
      </c>
      <c r="AT115" s="25" t="s">
        <v>172</v>
      </c>
      <c r="AU115" s="25" t="s">
        <v>91</v>
      </c>
      <c r="AY115" s="25" t="s">
        <v>169</v>
      </c>
      <c r="BE115" s="213">
        <f>IF(N115="základní",J115,0)</f>
        <v>0</v>
      </c>
      <c r="BF115" s="213">
        <f>IF(N115="snížená",J115,0)</f>
        <v>0</v>
      </c>
      <c r="BG115" s="213">
        <f>IF(N115="zákl. přenesená",J115,0)</f>
        <v>0</v>
      </c>
      <c r="BH115" s="213">
        <f>IF(N115="sníž. přenesená",J115,0)</f>
        <v>0</v>
      </c>
      <c r="BI115" s="213">
        <f>IF(N115="nulová",J115,0)</f>
        <v>0</v>
      </c>
      <c r="BJ115" s="25" t="s">
        <v>25</v>
      </c>
      <c r="BK115" s="213">
        <f>ROUND(I115*H115,2)</f>
        <v>0</v>
      </c>
      <c r="BL115" s="25" t="s">
        <v>193</v>
      </c>
      <c r="BM115" s="25" t="s">
        <v>2203</v>
      </c>
    </row>
    <row r="116" spans="2:51" s="14" customFormat="1" ht="13.5">
      <c r="B116" s="255"/>
      <c r="C116" s="256"/>
      <c r="D116" s="214" t="s">
        <v>276</v>
      </c>
      <c r="E116" s="257" t="s">
        <v>24</v>
      </c>
      <c r="F116" s="258" t="s">
        <v>2204</v>
      </c>
      <c r="G116" s="256"/>
      <c r="H116" s="257" t="s">
        <v>24</v>
      </c>
      <c r="I116" s="259"/>
      <c r="J116" s="256"/>
      <c r="K116" s="256"/>
      <c r="L116" s="260"/>
      <c r="M116" s="261"/>
      <c r="N116" s="262"/>
      <c r="O116" s="262"/>
      <c r="P116" s="262"/>
      <c r="Q116" s="262"/>
      <c r="R116" s="262"/>
      <c r="S116" s="262"/>
      <c r="T116" s="263"/>
      <c r="AT116" s="264" t="s">
        <v>276</v>
      </c>
      <c r="AU116" s="264" t="s">
        <v>91</v>
      </c>
      <c r="AV116" s="14" t="s">
        <v>25</v>
      </c>
      <c r="AW116" s="14" t="s">
        <v>44</v>
      </c>
      <c r="AX116" s="14" t="s">
        <v>81</v>
      </c>
      <c r="AY116" s="264" t="s">
        <v>169</v>
      </c>
    </row>
    <row r="117" spans="2:51" s="12" customFormat="1" ht="40.5">
      <c r="B117" s="222"/>
      <c r="C117" s="223"/>
      <c r="D117" s="214" t="s">
        <v>276</v>
      </c>
      <c r="E117" s="224" t="s">
        <v>24</v>
      </c>
      <c r="F117" s="225" t="s">
        <v>2205</v>
      </c>
      <c r="G117" s="223"/>
      <c r="H117" s="226">
        <v>174.671</v>
      </c>
      <c r="I117" s="227"/>
      <c r="J117" s="223"/>
      <c r="K117" s="223"/>
      <c r="L117" s="228"/>
      <c r="M117" s="229"/>
      <c r="N117" s="230"/>
      <c r="O117" s="230"/>
      <c r="P117" s="230"/>
      <c r="Q117" s="230"/>
      <c r="R117" s="230"/>
      <c r="S117" s="230"/>
      <c r="T117" s="231"/>
      <c r="AT117" s="232" t="s">
        <v>276</v>
      </c>
      <c r="AU117" s="232" t="s">
        <v>91</v>
      </c>
      <c r="AV117" s="12" t="s">
        <v>91</v>
      </c>
      <c r="AW117" s="12" t="s">
        <v>44</v>
      </c>
      <c r="AX117" s="12" t="s">
        <v>81</v>
      </c>
      <c r="AY117" s="232" t="s">
        <v>169</v>
      </c>
    </row>
    <row r="118" spans="2:51" s="12" customFormat="1" ht="13.5">
      <c r="B118" s="222"/>
      <c r="C118" s="223"/>
      <c r="D118" s="214" t="s">
        <v>276</v>
      </c>
      <c r="E118" s="224" t="s">
        <v>24</v>
      </c>
      <c r="F118" s="225" t="s">
        <v>2206</v>
      </c>
      <c r="G118" s="223"/>
      <c r="H118" s="226">
        <v>142.01</v>
      </c>
      <c r="I118" s="227"/>
      <c r="J118" s="223"/>
      <c r="K118" s="223"/>
      <c r="L118" s="228"/>
      <c r="M118" s="229"/>
      <c r="N118" s="230"/>
      <c r="O118" s="230"/>
      <c r="P118" s="230"/>
      <c r="Q118" s="230"/>
      <c r="R118" s="230"/>
      <c r="S118" s="230"/>
      <c r="T118" s="231"/>
      <c r="AT118" s="232" t="s">
        <v>276</v>
      </c>
      <c r="AU118" s="232" t="s">
        <v>91</v>
      </c>
      <c r="AV118" s="12" t="s">
        <v>91</v>
      </c>
      <c r="AW118" s="12" t="s">
        <v>44</v>
      </c>
      <c r="AX118" s="12" t="s">
        <v>81</v>
      </c>
      <c r="AY118" s="232" t="s">
        <v>169</v>
      </c>
    </row>
    <row r="119" spans="2:51" s="12" customFormat="1" ht="27">
      <c r="B119" s="222"/>
      <c r="C119" s="223"/>
      <c r="D119" s="214" t="s">
        <v>276</v>
      </c>
      <c r="E119" s="224" t="s">
        <v>24</v>
      </c>
      <c r="F119" s="225" t="s">
        <v>2207</v>
      </c>
      <c r="G119" s="223"/>
      <c r="H119" s="226">
        <v>73.89</v>
      </c>
      <c r="I119" s="227"/>
      <c r="J119" s="223"/>
      <c r="K119" s="223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276</v>
      </c>
      <c r="AU119" s="232" t="s">
        <v>91</v>
      </c>
      <c r="AV119" s="12" t="s">
        <v>91</v>
      </c>
      <c r="AW119" s="12" t="s">
        <v>44</v>
      </c>
      <c r="AX119" s="12" t="s">
        <v>81</v>
      </c>
      <c r="AY119" s="232" t="s">
        <v>169</v>
      </c>
    </row>
    <row r="120" spans="2:51" s="12" customFormat="1" ht="13.5">
      <c r="B120" s="222"/>
      <c r="C120" s="223"/>
      <c r="D120" s="214" t="s">
        <v>276</v>
      </c>
      <c r="E120" s="224" t="s">
        <v>24</v>
      </c>
      <c r="F120" s="225" t="s">
        <v>2208</v>
      </c>
      <c r="G120" s="223"/>
      <c r="H120" s="226">
        <v>56.974</v>
      </c>
      <c r="I120" s="227"/>
      <c r="J120" s="223"/>
      <c r="K120" s="223"/>
      <c r="L120" s="228"/>
      <c r="M120" s="229"/>
      <c r="N120" s="230"/>
      <c r="O120" s="230"/>
      <c r="P120" s="230"/>
      <c r="Q120" s="230"/>
      <c r="R120" s="230"/>
      <c r="S120" s="230"/>
      <c r="T120" s="231"/>
      <c r="AT120" s="232" t="s">
        <v>276</v>
      </c>
      <c r="AU120" s="232" t="s">
        <v>91</v>
      </c>
      <c r="AV120" s="12" t="s">
        <v>91</v>
      </c>
      <c r="AW120" s="12" t="s">
        <v>44</v>
      </c>
      <c r="AX120" s="12" t="s">
        <v>81</v>
      </c>
      <c r="AY120" s="232" t="s">
        <v>169</v>
      </c>
    </row>
    <row r="121" spans="2:51" s="14" customFormat="1" ht="13.5">
      <c r="B121" s="255"/>
      <c r="C121" s="256"/>
      <c r="D121" s="214" t="s">
        <v>276</v>
      </c>
      <c r="E121" s="257" t="s">
        <v>24</v>
      </c>
      <c r="F121" s="258" t="s">
        <v>2209</v>
      </c>
      <c r="G121" s="256"/>
      <c r="H121" s="257" t="s">
        <v>24</v>
      </c>
      <c r="I121" s="259"/>
      <c r="J121" s="256"/>
      <c r="K121" s="256"/>
      <c r="L121" s="260"/>
      <c r="M121" s="261"/>
      <c r="N121" s="262"/>
      <c r="O121" s="262"/>
      <c r="P121" s="262"/>
      <c r="Q121" s="262"/>
      <c r="R121" s="262"/>
      <c r="S121" s="262"/>
      <c r="T121" s="263"/>
      <c r="AT121" s="264" t="s">
        <v>276</v>
      </c>
      <c r="AU121" s="264" t="s">
        <v>91</v>
      </c>
      <c r="AV121" s="14" t="s">
        <v>25</v>
      </c>
      <c r="AW121" s="14" t="s">
        <v>44</v>
      </c>
      <c r="AX121" s="14" t="s">
        <v>81</v>
      </c>
      <c r="AY121" s="264" t="s">
        <v>169</v>
      </c>
    </row>
    <row r="122" spans="2:51" s="12" customFormat="1" ht="13.5">
      <c r="B122" s="222"/>
      <c r="C122" s="223"/>
      <c r="D122" s="214" t="s">
        <v>276</v>
      </c>
      <c r="E122" s="224" t="s">
        <v>24</v>
      </c>
      <c r="F122" s="225" t="s">
        <v>2188</v>
      </c>
      <c r="G122" s="223"/>
      <c r="H122" s="226">
        <v>20.607</v>
      </c>
      <c r="I122" s="227"/>
      <c r="J122" s="223"/>
      <c r="K122" s="223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276</v>
      </c>
      <c r="AU122" s="232" t="s">
        <v>91</v>
      </c>
      <c r="AV122" s="12" t="s">
        <v>91</v>
      </c>
      <c r="AW122" s="12" t="s">
        <v>44</v>
      </c>
      <c r="AX122" s="12" t="s">
        <v>81</v>
      </c>
      <c r="AY122" s="232" t="s">
        <v>169</v>
      </c>
    </row>
    <row r="123" spans="2:51" s="12" customFormat="1" ht="13.5">
      <c r="B123" s="222"/>
      <c r="C123" s="223"/>
      <c r="D123" s="214" t="s">
        <v>276</v>
      </c>
      <c r="E123" s="224" t="s">
        <v>24</v>
      </c>
      <c r="F123" s="225" t="s">
        <v>2189</v>
      </c>
      <c r="G123" s="223"/>
      <c r="H123" s="226">
        <v>28.732</v>
      </c>
      <c r="I123" s="227"/>
      <c r="J123" s="223"/>
      <c r="K123" s="223"/>
      <c r="L123" s="228"/>
      <c r="M123" s="229"/>
      <c r="N123" s="230"/>
      <c r="O123" s="230"/>
      <c r="P123" s="230"/>
      <c r="Q123" s="230"/>
      <c r="R123" s="230"/>
      <c r="S123" s="230"/>
      <c r="T123" s="231"/>
      <c r="AT123" s="232" t="s">
        <v>276</v>
      </c>
      <c r="AU123" s="232" t="s">
        <v>91</v>
      </c>
      <c r="AV123" s="12" t="s">
        <v>91</v>
      </c>
      <c r="AW123" s="12" t="s">
        <v>44</v>
      </c>
      <c r="AX123" s="12" t="s">
        <v>81</v>
      </c>
      <c r="AY123" s="232" t="s">
        <v>169</v>
      </c>
    </row>
    <row r="124" spans="2:51" s="12" customFormat="1" ht="13.5">
      <c r="B124" s="222"/>
      <c r="C124" s="223"/>
      <c r="D124" s="214" t="s">
        <v>276</v>
      </c>
      <c r="E124" s="224" t="s">
        <v>24</v>
      </c>
      <c r="F124" s="225" t="s">
        <v>2190</v>
      </c>
      <c r="G124" s="223"/>
      <c r="H124" s="226">
        <v>4.935</v>
      </c>
      <c r="I124" s="227"/>
      <c r="J124" s="223"/>
      <c r="K124" s="223"/>
      <c r="L124" s="228"/>
      <c r="M124" s="229"/>
      <c r="N124" s="230"/>
      <c r="O124" s="230"/>
      <c r="P124" s="230"/>
      <c r="Q124" s="230"/>
      <c r="R124" s="230"/>
      <c r="S124" s="230"/>
      <c r="T124" s="231"/>
      <c r="AT124" s="232" t="s">
        <v>276</v>
      </c>
      <c r="AU124" s="232" t="s">
        <v>91</v>
      </c>
      <c r="AV124" s="12" t="s">
        <v>91</v>
      </c>
      <c r="AW124" s="12" t="s">
        <v>44</v>
      </c>
      <c r="AX124" s="12" t="s">
        <v>81</v>
      </c>
      <c r="AY124" s="232" t="s">
        <v>169</v>
      </c>
    </row>
    <row r="125" spans="2:51" s="12" customFormat="1" ht="13.5">
      <c r="B125" s="222"/>
      <c r="C125" s="223"/>
      <c r="D125" s="214" t="s">
        <v>276</v>
      </c>
      <c r="E125" s="224" t="s">
        <v>24</v>
      </c>
      <c r="F125" s="225" t="s">
        <v>2191</v>
      </c>
      <c r="G125" s="223"/>
      <c r="H125" s="226">
        <v>0.602</v>
      </c>
      <c r="I125" s="227"/>
      <c r="J125" s="223"/>
      <c r="K125" s="223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276</v>
      </c>
      <c r="AU125" s="232" t="s">
        <v>91</v>
      </c>
      <c r="AV125" s="12" t="s">
        <v>91</v>
      </c>
      <c r="AW125" s="12" t="s">
        <v>44</v>
      </c>
      <c r="AX125" s="12" t="s">
        <v>81</v>
      </c>
      <c r="AY125" s="232" t="s">
        <v>169</v>
      </c>
    </row>
    <row r="126" spans="2:51" s="13" customFormat="1" ht="13.5">
      <c r="B126" s="233"/>
      <c r="C126" s="234"/>
      <c r="D126" s="214" t="s">
        <v>276</v>
      </c>
      <c r="E126" s="235" t="s">
        <v>24</v>
      </c>
      <c r="F126" s="236" t="s">
        <v>280</v>
      </c>
      <c r="G126" s="234"/>
      <c r="H126" s="237">
        <v>502.421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276</v>
      </c>
      <c r="AU126" s="243" t="s">
        <v>91</v>
      </c>
      <c r="AV126" s="13" t="s">
        <v>193</v>
      </c>
      <c r="AW126" s="13" t="s">
        <v>44</v>
      </c>
      <c r="AX126" s="13" t="s">
        <v>25</v>
      </c>
      <c r="AY126" s="243" t="s">
        <v>169</v>
      </c>
    </row>
    <row r="127" spans="2:65" s="1" customFormat="1" ht="25.5" customHeight="1">
      <c r="B127" s="42"/>
      <c r="C127" s="202" t="s">
        <v>168</v>
      </c>
      <c r="D127" s="202" t="s">
        <v>172</v>
      </c>
      <c r="E127" s="203" t="s">
        <v>2210</v>
      </c>
      <c r="F127" s="204" t="s">
        <v>2211</v>
      </c>
      <c r="G127" s="205" t="s">
        <v>196</v>
      </c>
      <c r="H127" s="206">
        <v>447.545</v>
      </c>
      <c r="I127" s="207"/>
      <c r="J127" s="208">
        <f>ROUND(I127*H127,2)</f>
        <v>0</v>
      </c>
      <c r="K127" s="204" t="s">
        <v>183</v>
      </c>
      <c r="L127" s="62"/>
      <c r="M127" s="209" t="s">
        <v>24</v>
      </c>
      <c r="N127" s="210" t="s">
        <v>52</v>
      </c>
      <c r="O127" s="43"/>
      <c r="P127" s="211">
        <f>O127*H127</f>
        <v>0</v>
      </c>
      <c r="Q127" s="211">
        <v>0.02048</v>
      </c>
      <c r="R127" s="211">
        <f>Q127*H127</f>
        <v>9.165721600000001</v>
      </c>
      <c r="S127" s="211">
        <v>0</v>
      </c>
      <c r="T127" s="212">
        <f>S127*H127</f>
        <v>0</v>
      </c>
      <c r="AR127" s="25" t="s">
        <v>193</v>
      </c>
      <c r="AT127" s="25" t="s">
        <v>172</v>
      </c>
      <c r="AU127" s="25" t="s">
        <v>91</v>
      </c>
      <c r="AY127" s="25" t="s">
        <v>169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25" t="s">
        <v>25</v>
      </c>
      <c r="BK127" s="213">
        <f>ROUND(I127*H127,2)</f>
        <v>0</v>
      </c>
      <c r="BL127" s="25" t="s">
        <v>193</v>
      </c>
      <c r="BM127" s="25" t="s">
        <v>2212</v>
      </c>
    </row>
    <row r="128" spans="2:51" s="14" customFormat="1" ht="13.5">
      <c r="B128" s="255"/>
      <c r="C128" s="256"/>
      <c r="D128" s="214" t="s">
        <v>276</v>
      </c>
      <c r="E128" s="257" t="s">
        <v>24</v>
      </c>
      <c r="F128" s="258" t="s">
        <v>2213</v>
      </c>
      <c r="G128" s="256"/>
      <c r="H128" s="257" t="s">
        <v>24</v>
      </c>
      <c r="I128" s="259"/>
      <c r="J128" s="256"/>
      <c r="K128" s="256"/>
      <c r="L128" s="260"/>
      <c r="M128" s="261"/>
      <c r="N128" s="262"/>
      <c r="O128" s="262"/>
      <c r="P128" s="262"/>
      <c r="Q128" s="262"/>
      <c r="R128" s="262"/>
      <c r="S128" s="262"/>
      <c r="T128" s="263"/>
      <c r="AT128" s="264" t="s">
        <v>276</v>
      </c>
      <c r="AU128" s="264" t="s">
        <v>91</v>
      </c>
      <c r="AV128" s="14" t="s">
        <v>25</v>
      </c>
      <c r="AW128" s="14" t="s">
        <v>44</v>
      </c>
      <c r="AX128" s="14" t="s">
        <v>81</v>
      </c>
      <c r="AY128" s="264" t="s">
        <v>169</v>
      </c>
    </row>
    <row r="129" spans="2:51" s="14" customFormat="1" ht="13.5">
      <c r="B129" s="255"/>
      <c r="C129" s="256"/>
      <c r="D129" s="214" t="s">
        <v>276</v>
      </c>
      <c r="E129" s="257" t="s">
        <v>24</v>
      </c>
      <c r="F129" s="258" t="s">
        <v>2214</v>
      </c>
      <c r="G129" s="256"/>
      <c r="H129" s="257" t="s">
        <v>24</v>
      </c>
      <c r="I129" s="259"/>
      <c r="J129" s="256"/>
      <c r="K129" s="256"/>
      <c r="L129" s="260"/>
      <c r="M129" s="261"/>
      <c r="N129" s="262"/>
      <c r="O129" s="262"/>
      <c r="P129" s="262"/>
      <c r="Q129" s="262"/>
      <c r="R129" s="262"/>
      <c r="S129" s="262"/>
      <c r="T129" s="263"/>
      <c r="AT129" s="264" t="s">
        <v>276</v>
      </c>
      <c r="AU129" s="264" t="s">
        <v>91</v>
      </c>
      <c r="AV129" s="14" t="s">
        <v>25</v>
      </c>
      <c r="AW129" s="14" t="s">
        <v>44</v>
      </c>
      <c r="AX129" s="14" t="s">
        <v>81</v>
      </c>
      <c r="AY129" s="264" t="s">
        <v>169</v>
      </c>
    </row>
    <row r="130" spans="2:51" s="12" customFormat="1" ht="13.5">
      <c r="B130" s="222"/>
      <c r="C130" s="223"/>
      <c r="D130" s="214" t="s">
        <v>276</v>
      </c>
      <c r="E130" s="224" t="s">
        <v>2215</v>
      </c>
      <c r="F130" s="225" t="s">
        <v>2216</v>
      </c>
      <c r="G130" s="223"/>
      <c r="H130" s="226">
        <v>3.36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276</v>
      </c>
      <c r="AU130" s="232" t="s">
        <v>91</v>
      </c>
      <c r="AV130" s="12" t="s">
        <v>91</v>
      </c>
      <c r="AW130" s="12" t="s">
        <v>44</v>
      </c>
      <c r="AX130" s="12" t="s">
        <v>81</v>
      </c>
      <c r="AY130" s="232" t="s">
        <v>169</v>
      </c>
    </row>
    <row r="131" spans="2:51" s="12" customFormat="1" ht="13.5">
      <c r="B131" s="222"/>
      <c r="C131" s="223"/>
      <c r="D131" s="214" t="s">
        <v>276</v>
      </c>
      <c r="E131" s="224" t="s">
        <v>2131</v>
      </c>
      <c r="F131" s="225" t="s">
        <v>2217</v>
      </c>
      <c r="G131" s="223"/>
      <c r="H131" s="226">
        <v>7.411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276</v>
      </c>
      <c r="AU131" s="232" t="s">
        <v>91</v>
      </c>
      <c r="AV131" s="12" t="s">
        <v>91</v>
      </c>
      <c r="AW131" s="12" t="s">
        <v>44</v>
      </c>
      <c r="AX131" s="12" t="s">
        <v>81</v>
      </c>
      <c r="AY131" s="232" t="s">
        <v>169</v>
      </c>
    </row>
    <row r="132" spans="2:51" s="12" customFormat="1" ht="13.5">
      <c r="B132" s="222"/>
      <c r="C132" s="223"/>
      <c r="D132" s="214" t="s">
        <v>276</v>
      </c>
      <c r="E132" s="224" t="s">
        <v>2133</v>
      </c>
      <c r="F132" s="225" t="s">
        <v>2218</v>
      </c>
      <c r="G132" s="223"/>
      <c r="H132" s="226">
        <v>9.836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276</v>
      </c>
      <c r="AU132" s="232" t="s">
        <v>91</v>
      </c>
      <c r="AV132" s="12" t="s">
        <v>91</v>
      </c>
      <c r="AW132" s="12" t="s">
        <v>44</v>
      </c>
      <c r="AX132" s="12" t="s">
        <v>81</v>
      </c>
      <c r="AY132" s="232" t="s">
        <v>169</v>
      </c>
    </row>
    <row r="133" spans="2:51" s="12" customFormat="1" ht="13.5">
      <c r="B133" s="222"/>
      <c r="C133" s="223"/>
      <c r="D133" s="214" t="s">
        <v>276</v>
      </c>
      <c r="E133" s="224" t="s">
        <v>2135</v>
      </c>
      <c r="F133" s="225" t="s">
        <v>2219</v>
      </c>
      <c r="G133" s="223"/>
      <c r="H133" s="226">
        <v>7.348</v>
      </c>
      <c r="I133" s="227"/>
      <c r="J133" s="223"/>
      <c r="K133" s="223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276</v>
      </c>
      <c r="AU133" s="232" t="s">
        <v>91</v>
      </c>
      <c r="AV133" s="12" t="s">
        <v>91</v>
      </c>
      <c r="AW133" s="12" t="s">
        <v>44</v>
      </c>
      <c r="AX133" s="12" t="s">
        <v>81</v>
      </c>
      <c r="AY133" s="232" t="s">
        <v>169</v>
      </c>
    </row>
    <row r="134" spans="2:51" s="12" customFormat="1" ht="13.5">
      <c r="B134" s="222"/>
      <c r="C134" s="223"/>
      <c r="D134" s="214" t="s">
        <v>276</v>
      </c>
      <c r="E134" s="224" t="s">
        <v>2137</v>
      </c>
      <c r="F134" s="225" t="s">
        <v>2220</v>
      </c>
      <c r="G134" s="223"/>
      <c r="H134" s="226">
        <v>10.814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276</v>
      </c>
      <c r="AU134" s="232" t="s">
        <v>91</v>
      </c>
      <c r="AV134" s="12" t="s">
        <v>91</v>
      </c>
      <c r="AW134" s="12" t="s">
        <v>44</v>
      </c>
      <c r="AX134" s="12" t="s">
        <v>81</v>
      </c>
      <c r="AY134" s="232" t="s">
        <v>169</v>
      </c>
    </row>
    <row r="135" spans="2:51" s="12" customFormat="1" ht="13.5">
      <c r="B135" s="222"/>
      <c r="C135" s="223"/>
      <c r="D135" s="214" t="s">
        <v>276</v>
      </c>
      <c r="E135" s="224" t="s">
        <v>2139</v>
      </c>
      <c r="F135" s="225" t="s">
        <v>2221</v>
      </c>
      <c r="G135" s="223"/>
      <c r="H135" s="226">
        <v>17.605</v>
      </c>
      <c r="I135" s="227"/>
      <c r="J135" s="223"/>
      <c r="K135" s="223"/>
      <c r="L135" s="228"/>
      <c r="M135" s="229"/>
      <c r="N135" s="230"/>
      <c r="O135" s="230"/>
      <c r="P135" s="230"/>
      <c r="Q135" s="230"/>
      <c r="R135" s="230"/>
      <c r="S135" s="230"/>
      <c r="T135" s="231"/>
      <c r="AT135" s="232" t="s">
        <v>276</v>
      </c>
      <c r="AU135" s="232" t="s">
        <v>91</v>
      </c>
      <c r="AV135" s="12" t="s">
        <v>91</v>
      </c>
      <c r="AW135" s="12" t="s">
        <v>44</v>
      </c>
      <c r="AX135" s="12" t="s">
        <v>81</v>
      </c>
      <c r="AY135" s="232" t="s">
        <v>169</v>
      </c>
    </row>
    <row r="136" spans="2:51" s="12" customFormat="1" ht="13.5">
      <c r="B136" s="222"/>
      <c r="C136" s="223"/>
      <c r="D136" s="214" t="s">
        <v>276</v>
      </c>
      <c r="E136" s="224" t="s">
        <v>2141</v>
      </c>
      <c r="F136" s="225" t="s">
        <v>2222</v>
      </c>
      <c r="G136" s="223"/>
      <c r="H136" s="226">
        <v>3.446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276</v>
      </c>
      <c r="AU136" s="232" t="s">
        <v>91</v>
      </c>
      <c r="AV136" s="12" t="s">
        <v>91</v>
      </c>
      <c r="AW136" s="12" t="s">
        <v>44</v>
      </c>
      <c r="AX136" s="12" t="s">
        <v>81</v>
      </c>
      <c r="AY136" s="232" t="s">
        <v>169</v>
      </c>
    </row>
    <row r="137" spans="2:51" s="12" customFormat="1" ht="13.5">
      <c r="B137" s="222"/>
      <c r="C137" s="223"/>
      <c r="D137" s="214" t="s">
        <v>276</v>
      </c>
      <c r="E137" s="224" t="s">
        <v>2143</v>
      </c>
      <c r="F137" s="225" t="s">
        <v>2223</v>
      </c>
      <c r="G137" s="223"/>
      <c r="H137" s="226">
        <v>91.78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276</v>
      </c>
      <c r="AU137" s="232" t="s">
        <v>91</v>
      </c>
      <c r="AV137" s="12" t="s">
        <v>91</v>
      </c>
      <c r="AW137" s="12" t="s">
        <v>44</v>
      </c>
      <c r="AX137" s="12" t="s">
        <v>81</v>
      </c>
      <c r="AY137" s="232" t="s">
        <v>169</v>
      </c>
    </row>
    <row r="138" spans="2:51" s="12" customFormat="1" ht="13.5">
      <c r="B138" s="222"/>
      <c r="C138" s="223"/>
      <c r="D138" s="214" t="s">
        <v>276</v>
      </c>
      <c r="E138" s="224" t="s">
        <v>2146</v>
      </c>
      <c r="F138" s="225" t="s">
        <v>2224</v>
      </c>
      <c r="G138" s="223"/>
      <c r="H138" s="226">
        <v>4.309</v>
      </c>
      <c r="I138" s="227"/>
      <c r="J138" s="223"/>
      <c r="K138" s="223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276</v>
      </c>
      <c r="AU138" s="232" t="s">
        <v>91</v>
      </c>
      <c r="AV138" s="12" t="s">
        <v>91</v>
      </c>
      <c r="AW138" s="12" t="s">
        <v>44</v>
      </c>
      <c r="AX138" s="12" t="s">
        <v>81</v>
      </c>
      <c r="AY138" s="232" t="s">
        <v>169</v>
      </c>
    </row>
    <row r="139" spans="2:51" s="12" customFormat="1" ht="13.5">
      <c r="B139" s="222"/>
      <c r="C139" s="223"/>
      <c r="D139" s="214" t="s">
        <v>276</v>
      </c>
      <c r="E139" s="224" t="s">
        <v>2148</v>
      </c>
      <c r="F139" s="225" t="s">
        <v>2225</v>
      </c>
      <c r="G139" s="223"/>
      <c r="H139" s="226">
        <v>18.762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276</v>
      </c>
      <c r="AU139" s="232" t="s">
        <v>91</v>
      </c>
      <c r="AV139" s="12" t="s">
        <v>91</v>
      </c>
      <c r="AW139" s="12" t="s">
        <v>44</v>
      </c>
      <c r="AX139" s="12" t="s">
        <v>81</v>
      </c>
      <c r="AY139" s="232" t="s">
        <v>169</v>
      </c>
    </row>
    <row r="140" spans="2:51" s="15" customFormat="1" ht="13.5">
      <c r="B140" s="266"/>
      <c r="C140" s="267"/>
      <c r="D140" s="214" t="s">
        <v>276</v>
      </c>
      <c r="E140" s="268" t="s">
        <v>24</v>
      </c>
      <c r="F140" s="269" t="s">
        <v>2226</v>
      </c>
      <c r="G140" s="267"/>
      <c r="H140" s="270">
        <v>174.671</v>
      </c>
      <c r="I140" s="271"/>
      <c r="J140" s="267"/>
      <c r="K140" s="267"/>
      <c r="L140" s="272"/>
      <c r="M140" s="273"/>
      <c r="N140" s="274"/>
      <c r="O140" s="274"/>
      <c r="P140" s="274"/>
      <c r="Q140" s="274"/>
      <c r="R140" s="274"/>
      <c r="S140" s="274"/>
      <c r="T140" s="275"/>
      <c r="AT140" s="276" t="s">
        <v>276</v>
      </c>
      <c r="AU140" s="276" t="s">
        <v>91</v>
      </c>
      <c r="AV140" s="15" t="s">
        <v>103</v>
      </c>
      <c r="AW140" s="15" t="s">
        <v>44</v>
      </c>
      <c r="AX140" s="15" t="s">
        <v>81</v>
      </c>
      <c r="AY140" s="276" t="s">
        <v>169</v>
      </c>
    </row>
    <row r="141" spans="2:51" s="14" customFormat="1" ht="13.5">
      <c r="B141" s="255"/>
      <c r="C141" s="256"/>
      <c r="D141" s="214" t="s">
        <v>276</v>
      </c>
      <c r="E141" s="257" t="s">
        <v>24</v>
      </c>
      <c r="F141" s="258" t="s">
        <v>2198</v>
      </c>
      <c r="G141" s="256"/>
      <c r="H141" s="257" t="s">
        <v>24</v>
      </c>
      <c r="I141" s="259"/>
      <c r="J141" s="256"/>
      <c r="K141" s="256"/>
      <c r="L141" s="260"/>
      <c r="M141" s="261"/>
      <c r="N141" s="262"/>
      <c r="O141" s="262"/>
      <c r="P141" s="262"/>
      <c r="Q141" s="262"/>
      <c r="R141" s="262"/>
      <c r="S141" s="262"/>
      <c r="T141" s="263"/>
      <c r="AT141" s="264" t="s">
        <v>276</v>
      </c>
      <c r="AU141" s="264" t="s">
        <v>91</v>
      </c>
      <c r="AV141" s="14" t="s">
        <v>25</v>
      </c>
      <c r="AW141" s="14" t="s">
        <v>44</v>
      </c>
      <c r="AX141" s="14" t="s">
        <v>81</v>
      </c>
      <c r="AY141" s="264" t="s">
        <v>169</v>
      </c>
    </row>
    <row r="142" spans="2:51" s="12" customFormat="1" ht="13.5">
      <c r="B142" s="222"/>
      <c r="C142" s="223"/>
      <c r="D142" s="214" t="s">
        <v>276</v>
      </c>
      <c r="E142" s="224" t="s">
        <v>2153</v>
      </c>
      <c r="F142" s="225" t="s">
        <v>2199</v>
      </c>
      <c r="G142" s="223"/>
      <c r="H142" s="226">
        <v>12.639</v>
      </c>
      <c r="I142" s="227"/>
      <c r="J142" s="223"/>
      <c r="K142" s="223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276</v>
      </c>
      <c r="AU142" s="232" t="s">
        <v>91</v>
      </c>
      <c r="AV142" s="12" t="s">
        <v>91</v>
      </c>
      <c r="AW142" s="12" t="s">
        <v>44</v>
      </c>
      <c r="AX142" s="12" t="s">
        <v>81</v>
      </c>
      <c r="AY142" s="232" t="s">
        <v>169</v>
      </c>
    </row>
    <row r="143" spans="2:51" s="12" customFormat="1" ht="13.5">
      <c r="B143" s="222"/>
      <c r="C143" s="223"/>
      <c r="D143" s="214" t="s">
        <v>276</v>
      </c>
      <c r="E143" s="224" t="s">
        <v>2155</v>
      </c>
      <c r="F143" s="225" t="s">
        <v>2200</v>
      </c>
      <c r="G143" s="223"/>
      <c r="H143" s="226">
        <v>16.093</v>
      </c>
      <c r="I143" s="227"/>
      <c r="J143" s="223"/>
      <c r="K143" s="223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276</v>
      </c>
      <c r="AU143" s="232" t="s">
        <v>91</v>
      </c>
      <c r="AV143" s="12" t="s">
        <v>91</v>
      </c>
      <c r="AW143" s="12" t="s">
        <v>44</v>
      </c>
      <c r="AX143" s="12" t="s">
        <v>81</v>
      </c>
      <c r="AY143" s="232" t="s">
        <v>169</v>
      </c>
    </row>
    <row r="144" spans="2:51" s="12" customFormat="1" ht="13.5">
      <c r="B144" s="222"/>
      <c r="C144" s="223"/>
      <c r="D144" s="214" t="s">
        <v>276</v>
      </c>
      <c r="E144" s="224" t="s">
        <v>2157</v>
      </c>
      <c r="F144" s="225" t="s">
        <v>2201</v>
      </c>
      <c r="G144" s="223"/>
      <c r="H144" s="226">
        <v>11.822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276</v>
      </c>
      <c r="AU144" s="232" t="s">
        <v>91</v>
      </c>
      <c r="AV144" s="12" t="s">
        <v>91</v>
      </c>
      <c r="AW144" s="12" t="s">
        <v>44</v>
      </c>
      <c r="AX144" s="12" t="s">
        <v>81</v>
      </c>
      <c r="AY144" s="232" t="s">
        <v>169</v>
      </c>
    </row>
    <row r="145" spans="2:51" s="12" customFormat="1" ht="13.5">
      <c r="B145" s="222"/>
      <c r="C145" s="223"/>
      <c r="D145" s="214" t="s">
        <v>276</v>
      </c>
      <c r="E145" s="224" t="s">
        <v>2159</v>
      </c>
      <c r="F145" s="225" t="s">
        <v>2202</v>
      </c>
      <c r="G145" s="223"/>
      <c r="H145" s="226">
        <v>85.779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276</v>
      </c>
      <c r="AU145" s="232" t="s">
        <v>91</v>
      </c>
      <c r="AV145" s="12" t="s">
        <v>91</v>
      </c>
      <c r="AW145" s="12" t="s">
        <v>44</v>
      </c>
      <c r="AX145" s="12" t="s">
        <v>81</v>
      </c>
      <c r="AY145" s="232" t="s">
        <v>169</v>
      </c>
    </row>
    <row r="146" spans="2:51" s="12" customFormat="1" ht="13.5">
      <c r="B146" s="222"/>
      <c r="C146" s="223"/>
      <c r="D146" s="214" t="s">
        <v>276</v>
      </c>
      <c r="E146" s="224" t="s">
        <v>2161</v>
      </c>
      <c r="F146" s="225" t="s">
        <v>2227</v>
      </c>
      <c r="G146" s="223"/>
      <c r="H146" s="226">
        <v>15.677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276</v>
      </c>
      <c r="AU146" s="232" t="s">
        <v>91</v>
      </c>
      <c r="AV146" s="12" t="s">
        <v>91</v>
      </c>
      <c r="AW146" s="12" t="s">
        <v>44</v>
      </c>
      <c r="AX146" s="12" t="s">
        <v>81</v>
      </c>
      <c r="AY146" s="232" t="s">
        <v>169</v>
      </c>
    </row>
    <row r="147" spans="2:51" s="15" customFormat="1" ht="13.5">
      <c r="B147" s="266"/>
      <c r="C147" s="267"/>
      <c r="D147" s="214" t="s">
        <v>276</v>
      </c>
      <c r="E147" s="268" t="s">
        <v>24</v>
      </c>
      <c r="F147" s="269" t="s">
        <v>2228</v>
      </c>
      <c r="G147" s="267"/>
      <c r="H147" s="270">
        <v>142.01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AT147" s="276" t="s">
        <v>276</v>
      </c>
      <c r="AU147" s="276" t="s">
        <v>91</v>
      </c>
      <c r="AV147" s="15" t="s">
        <v>103</v>
      </c>
      <c r="AW147" s="15" t="s">
        <v>44</v>
      </c>
      <c r="AX147" s="15" t="s">
        <v>81</v>
      </c>
      <c r="AY147" s="276" t="s">
        <v>169</v>
      </c>
    </row>
    <row r="148" spans="2:51" s="14" customFormat="1" ht="13.5">
      <c r="B148" s="255"/>
      <c r="C148" s="256"/>
      <c r="D148" s="214" t="s">
        <v>276</v>
      </c>
      <c r="E148" s="257" t="s">
        <v>24</v>
      </c>
      <c r="F148" s="258" t="s">
        <v>2229</v>
      </c>
      <c r="G148" s="256"/>
      <c r="H148" s="257" t="s">
        <v>24</v>
      </c>
      <c r="I148" s="259"/>
      <c r="J148" s="256"/>
      <c r="K148" s="256"/>
      <c r="L148" s="260"/>
      <c r="M148" s="261"/>
      <c r="N148" s="262"/>
      <c r="O148" s="262"/>
      <c r="P148" s="262"/>
      <c r="Q148" s="262"/>
      <c r="R148" s="262"/>
      <c r="S148" s="262"/>
      <c r="T148" s="263"/>
      <c r="AT148" s="264" t="s">
        <v>276</v>
      </c>
      <c r="AU148" s="264" t="s">
        <v>91</v>
      </c>
      <c r="AV148" s="14" t="s">
        <v>25</v>
      </c>
      <c r="AW148" s="14" t="s">
        <v>44</v>
      </c>
      <c r="AX148" s="14" t="s">
        <v>81</v>
      </c>
      <c r="AY148" s="264" t="s">
        <v>169</v>
      </c>
    </row>
    <row r="149" spans="2:51" s="12" customFormat="1" ht="13.5">
      <c r="B149" s="222"/>
      <c r="C149" s="223"/>
      <c r="D149" s="214" t="s">
        <v>276</v>
      </c>
      <c r="E149" s="224" t="s">
        <v>2163</v>
      </c>
      <c r="F149" s="225" t="s">
        <v>2230</v>
      </c>
      <c r="G149" s="223"/>
      <c r="H149" s="226">
        <v>1.644</v>
      </c>
      <c r="I149" s="227"/>
      <c r="J149" s="223"/>
      <c r="K149" s="223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276</v>
      </c>
      <c r="AU149" s="232" t="s">
        <v>91</v>
      </c>
      <c r="AV149" s="12" t="s">
        <v>91</v>
      </c>
      <c r="AW149" s="12" t="s">
        <v>44</v>
      </c>
      <c r="AX149" s="12" t="s">
        <v>81</v>
      </c>
      <c r="AY149" s="232" t="s">
        <v>169</v>
      </c>
    </row>
    <row r="150" spans="2:51" s="12" customFormat="1" ht="13.5">
      <c r="B150" s="222"/>
      <c r="C150" s="223"/>
      <c r="D150" s="214" t="s">
        <v>276</v>
      </c>
      <c r="E150" s="224" t="s">
        <v>2165</v>
      </c>
      <c r="F150" s="225" t="s">
        <v>2231</v>
      </c>
      <c r="G150" s="223"/>
      <c r="H150" s="226">
        <v>3.291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276</v>
      </c>
      <c r="AU150" s="232" t="s">
        <v>91</v>
      </c>
      <c r="AV150" s="12" t="s">
        <v>91</v>
      </c>
      <c r="AW150" s="12" t="s">
        <v>44</v>
      </c>
      <c r="AX150" s="12" t="s">
        <v>81</v>
      </c>
      <c r="AY150" s="232" t="s">
        <v>169</v>
      </c>
    </row>
    <row r="151" spans="2:51" s="12" customFormat="1" ht="13.5">
      <c r="B151" s="222"/>
      <c r="C151" s="223"/>
      <c r="D151" s="214" t="s">
        <v>276</v>
      </c>
      <c r="E151" s="224" t="s">
        <v>2167</v>
      </c>
      <c r="F151" s="225" t="s">
        <v>2232</v>
      </c>
      <c r="G151" s="223"/>
      <c r="H151" s="226">
        <v>16.98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276</v>
      </c>
      <c r="AU151" s="232" t="s">
        <v>91</v>
      </c>
      <c r="AV151" s="12" t="s">
        <v>91</v>
      </c>
      <c r="AW151" s="12" t="s">
        <v>44</v>
      </c>
      <c r="AX151" s="12" t="s">
        <v>81</v>
      </c>
      <c r="AY151" s="232" t="s">
        <v>169</v>
      </c>
    </row>
    <row r="152" spans="2:51" s="12" customFormat="1" ht="13.5">
      <c r="B152" s="222"/>
      <c r="C152" s="223"/>
      <c r="D152" s="214" t="s">
        <v>276</v>
      </c>
      <c r="E152" s="224" t="s">
        <v>2169</v>
      </c>
      <c r="F152" s="225" t="s">
        <v>2233</v>
      </c>
      <c r="G152" s="223"/>
      <c r="H152" s="226">
        <v>35.835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276</v>
      </c>
      <c r="AU152" s="232" t="s">
        <v>91</v>
      </c>
      <c r="AV152" s="12" t="s">
        <v>91</v>
      </c>
      <c r="AW152" s="12" t="s">
        <v>44</v>
      </c>
      <c r="AX152" s="12" t="s">
        <v>81</v>
      </c>
      <c r="AY152" s="232" t="s">
        <v>169</v>
      </c>
    </row>
    <row r="153" spans="2:51" s="12" customFormat="1" ht="13.5">
      <c r="B153" s="222"/>
      <c r="C153" s="223"/>
      <c r="D153" s="214" t="s">
        <v>276</v>
      </c>
      <c r="E153" s="224" t="s">
        <v>2171</v>
      </c>
      <c r="F153" s="225" t="s">
        <v>2234</v>
      </c>
      <c r="G153" s="223"/>
      <c r="H153" s="226">
        <v>14.49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276</v>
      </c>
      <c r="AU153" s="232" t="s">
        <v>91</v>
      </c>
      <c r="AV153" s="12" t="s">
        <v>91</v>
      </c>
      <c r="AW153" s="12" t="s">
        <v>44</v>
      </c>
      <c r="AX153" s="12" t="s">
        <v>81</v>
      </c>
      <c r="AY153" s="232" t="s">
        <v>169</v>
      </c>
    </row>
    <row r="154" spans="2:51" s="12" customFormat="1" ht="13.5">
      <c r="B154" s="222"/>
      <c r="C154" s="223"/>
      <c r="D154" s="214" t="s">
        <v>276</v>
      </c>
      <c r="E154" s="224" t="s">
        <v>2173</v>
      </c>
      <c r="F154" s="225" t="s">
        <v>2235</v>
      </c>
      <c r="G154" s="223"/>
      <c r="H154" s="226">
        <v>1.65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276</v>
      </c>
      <c r="AU154" s="232" t="s">
        <v>91</v>
      </c>
      <c r="AV154" s="12" t="s">
        <v>91</v>
      </c>
      <c r="AW154" s="12" t="s">
        <v>44</v>
      </c>
      <c r="AX154" s="12" t="s">
        <v>81</v>
      </c>
      <c r="AY154" s="232" t="s">
        <v>169</v>
      </c>
    </row>
    <row r="155" spans="2:51" s="15" customFormat="1" ht="13.5">
      <c r="B155" s="266"/>
      <c r="C155" s="267"/>
      <c r="D155" s="214" t="s">
        <v>276</v>
      </c>
      <c r="E155" s="268" t="s">
        <v>24</v>
      </c>
      <c r="F155" s="269" t="s">
        <v>2236</v>
      </c>
      <c r="G155" s="267"/>
      <c r="H155" s="270">
        <v>73.89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AT155" s="276" t="s">
        <v>276</v>
      </c>
      <c r="AU155" s="276" t="s">
        <v>91</v>
      </c>
      <c r="AV155" s="15" t="s">
        <v>103</v>
      </c>
      <c r="AW155" s="15" t="s">
        <v>44</v>
      </c>
      <c r="AX155" s="15" t="s">
        <v>81</v>
      </c>
      <c r="AY155" s="276" t="s">
        <v>169</v>
      </c>
    </row>
    <row r="156" spans="2:51" s="14" customFormat="1" ht="13.5">
      <c r="B156" s="255"/>
      <c r="C156" s="256"/>
      <c r="D156" s="214" t="s">
        <v>276</v>
      </c>
      <c r="E156" s="257" t="s">
        <v>24</v>
      </c>
      <c r="F156" s="258" t="s">
        <v>2237</v>
      </c>
      <c r="G156" s="256"/>
      <c r="H156" s="257" t="s">
        <v>24</v>
      </c>
      <c r="I156" s="259"/>
      <c r="J156" s="256"/>
      <c r="K156" s="256"/>
      <c r="L156" s="260"/>
      <c r="M156" s="261"/>
      <c r="N156" s="262"/>
      <c r="O156" s="262"/>
      <c r="P156" s="262"/>
      <c r="Q156" s="262"/>
      <c r="R156" s="262"/>
      <c r="S156" s="262"/>
      <c r="T156" s="263"/>
      <c r="AT156" s="264" t="s">
        <v>276</v>
      </c>
      <c r="AU156" s="264" t="s">
        <v>91</v>
      </c>
      <c r="AV156" s="14" t="s">
        <v>25</v>
      </c>
      <c r="AW156" s="14" t="s">
        <v>44</v>
      </c>
      <c r="AX156" s="14" t="s">
        <v>81</v>
      </c>
      <c r="AY156" s="264" t="s">
        <v>169</v>
      </c>
    </row>
    <row r="157" spans="2:51" s="12" customFormat="1" ht="13.5">
      <c r="B157" s="222"/>
      <c r="C157" s="223"/>
      <c r="D157" s="214" t="s">
        <v>276</v>
      </c>
      <c r="E157" s="224" t="s">
        <v>2175</v>
      </c>
      <c r="F157" s="225" t="s">
        <v>2238</v>
      </c>
      <c r="G157" s="223"/>
      <c r="H157" s="226">
        <v>0.602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276</v>
      </c>
      <c r="AU157" s="232" t="s">
        <v>91</v>
      </c>
      <c r="AV157" s="12" t="s">
        <v>91</v>
      </c>
      <c r="AW157" s="12" t="s">
        <v>44</v>
      </c>
      <c r="AX157" s="12" t="s">
        <v>81</v>
      </c>
      <c r="AY157" s="232" t="s">
        <v>169</v>
      </c>
    </row>
    <row r="158" spans="2:51" s="12" customFormat="1" ht="13.5">
      <c r="B158" s="222"/>
      <c r="C158" s="223"/>
      <c r="D158" s="214" t="s">
        <v>276</v>
      </c>
      <c r="E158" s="224" t="s">
        <v>2177</v>
      </c>
      <c r="F158" s="225" t="s">
        <v>2239</v>
      </c>
      <c r="G158" s="223"/>
      <c r="H158" s="226">
        <v>5.961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276</v>
      </c>
      <c r="AU158" s="232" t="s">
        <v>91</v>
      </c>
      <c r="AV158" s="12" t="s">
        <v>91</v>
      </c>
      <c r="AW158" s="12" t="s">
        <v>44</v>
      </c>
      <c r="AX158" s="12" t="s">
        <v>81</v>
      </c>
      <c r="AY158" s="232" t="s">
        <v>169</v>
      </c>
    </row>
    <row r="159" spans="2:51" s="12" customFormat="1" ht="13.5">
      <c r="B159" s="222"/>
      <c r="C159" s="223"/>
      <c r="D159" s="214" t="s">
        <v>276</v>
      </c>
      <c r="E159" s="224" t="s">
        <v>2179</v>
      </c>
      <c r="F159" s="225" t="s">
        <v>2240</v>
      </c>
      <c r="G159" s="223"/>
      <c r="H159" s="226">
        <v>14.016</v>
      </c>
      <c r="I159" s="227"/>
      <c r="J159" s="223"/>
      <c r="K159" s="223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276</v>
      </c>
      <c r="AU159" s="232" t="s">
        <v>91</v>
      </c>
      <c r="AV159" s="12" t="s">
        <v>91</v>
      </c>
      <c r="AW159" s="12" t="s">
        <v>44</v>
      </c>
      <c r="AX159" s="12" t="s">
        <v>81</v>
      </c>
      <c r="AY159" s="232" t="s">
        <v>169</v>
      </c>
    </row>
    <row r="160" spans="2:51" s="12" customFormat="1" ht="13.5">
      <c r="B160" s="222"/>
      <c r="C160" s="223"/>
      <c r="D160" s="214" t="s">
        <v>276</v>
      </c>
      <c r="E160" s="224" t="s">
        <v>2181</v>
      </c>
      <c r="F160" s="225" t="s">
        <v>2241</v>
      </c>
      <c r="G160" s="223"/>
      <c r="H160" s="226">
        <v>36.395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276</v>
      </c>
      <c r="AU160" s="232" t="s">
        <v>91</v>
      </c>
      <c r="AV160" s="12" t="s">
        <v>91</v>
      </c>
      <c r="AW160" s="12" t="s">
        <v>44</v>
      </c>
      <c r="AX160" s="12" t="s">
        <v>81</v>
      </c>
      <c r="AY160" s="232" t="s">
        <v>169</v>
      </c>
    </row>
    <row r="161" spans="2:51" s="15" customFormat="1" ht="13.5">
      <c r="B161" s="266"/>
      <c r="C161" s="267"/>
      <c r="D161" s="214" t="s">
        <v>276</v>
      </c>
      <c r="E161" s="268" t="s">
        <v>24</v>
      </c>
      <c r="F161" s="269" t="s">
        <v>2242</v>
      </c>
      <c r="G161" s="267"/>
      <c r="H161" s="270">
        <v>56.974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AT161" s="276" t="s">
        <v>276</v>
      </c>
      <c r="AU161" s="276" t="s">
        <v>91</v>
      </c>
      <c r="AV161" s="15" t="s">
        <v>103</v>
      </c>
      <c r="AW161" s="15" t="s">
        <v>44</v>
      </c>
      <c r="AX161" s="15" t="s">
        <v>81</v>
      </c>
      <c r="AY161" s="276" t="s">
        <v>169</v>
      </c>
    </row>
    <row r="162" spans="2:51" s="13" customFormat="1" ht="13.5">
      <c r="B162" s="233"/>
      <c r="C162" s="234"/>
      <c r="D162" s="214" t="s">
        <v>276</v>
      </c>
      <c r="E162" s="235" t="s">
        <v>24</v>
      </c>
      <c r="F162" s="236" t="s">
        <v>280</v>
      </c>
      <c r="G162" s="234"/>
      <c r="H162" s="237">
        <v>447.545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276</v>
      </c>
      <c r="AU162" s="243" t="s">
        <v>91</v>
      </c>
      <c r="AV162" s="13" t="s">
        <v>193</v>
      </c>
      <c r="AW162" s="13" t="s">
        <v>44</v>
      </c>
      <c r="AX162" s="13" t="s">
        <v>25</v>
      </c>
      <c r="AY162" s="243" t="s">
        <v>169</v>
      </c>
    </row>
    <row r="163" spans="2:65" s="1" customFormat="1" ht="38.25" customHeight="1">
      <c r="B163" s="42"/>
      <c r="C163" s="202" t="s">
        <v>202</v>
      </c>
      <c r="D163" s="202" t="s">
        <v>172</v>
      </c>
      <c r="E163" s="203" t="s">
        <v>2243</v>
      </c>
      <c r="F163" s="204" t="s">
        <v>2244</v>
      </c>
      <c r="G163" s="205" t="s">
        <v>196</v>
      </c>
      <c r="H163" s="206">
        <v>447.545</v>
      </c>
      <c r="I163" s="207"/>
      <c r="J163" s="208">
        <f>ROUND(I163*H163,2)</f>
        <v>0</v>
      </c>
      <c r="K163" s="204" t="s">
        <v>183</v>
      </c>
      <c r="L163" s="62"/>
      <c r="M163" s="209" t="s">
        <v>24</v>
      </c>
      <c r="N163" s="210" t="s">
        <v>52</v>
      </c>
      <c r="O163" s="43"/>
      <c r="P163" s="211">
        <f>O163*H163</f>
        <v>0</v>
      </c>
      <c r="Q163" s="211">
        <v>0.0079</v>
      </c>
      <c r="R163" s="211">
        <f>Q163*H163</f>
        <v>3.5356055000000004</v>
      </c>
      <c r="S163" s="211">
        <v>0</v>
      </c>
      <c r="T163" s="212">
        <f>S163*H163</f>
        <v>0</v>
      </c>
      <c r="AR163" s="25" t="s">
        <v>193</v>
      </c>
      <c r="AT163" s="25" t="s">
        <v>172</v>
      </c>
      <c r="AU163" s="25" t="s">
        <v>91</v>
      </c>
      <c r="AY163" s="25" t="s">
        <v>169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25" t="s">
        <v>25</v>
      </c>
      <c r="BK163" s="213">
        <f>ROUND(I163*H163,2)</f>
        <v>0</v>
      </c>
      <c r="BL163" s="25" t="s">
        <v>193</v>
      </c>
      <c r="BM163" s="25" t="s">
        <v>2245</v>
      </c>
    </row>
    <row r="164" spans="2:51" s="12" customFormat="1" ht="40.5">
      <c r="B164" s="222"/>
      <c r="C164" s="223"/>
      <c r="D164" s="214" t="s">
        <v>276</v>
      </c>
      <c r="E164" s="224" t="s">
        <v>24</v>
      </c>
      <c r="F164" s="225" t="s">
        <v>2205</v>
      </c>
      <c r="G164" s="223"/>
      <c r="H164" s="226">
        <v>174.671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276</v>
      </c>
      <c r="AU164" s="232" t="s">
        <v>91</v>
      </c>
      <c r="AV164" s="12" t="s">
        <v>91</v>
      </c>
      <c r="AW164" s="12" t="s">
        <v>44</v>
      </c>
      <c r="AX164" s="12" t="s">
        <v>81</v>
      </c>
      <c r="AY164" s="232" t="s">
        <v>169</v>
      </c>
    </row>
    <row r="165" spans="2:51" s="12" customFormat="1" ht="13.5">
      <c r="B165" s="222"/>
      <c r="C165" s="223"/>
      <c r="D165" s="214" t="s">
        <v>276</v>
      </c>
      <c r="E165" s="224" t="s">
        <v>24</v>
      </c>
      <c r="F165" s="225" t="s">
        <v>2206</v>
      </c>
      <c r="G165" s="223"/>
      <c r="H165" s="226">
        <v>142.01</v>
      </c>
      <c r="I165" s="227"/>
      <c r="J165" s="223"/>
      <c r="K165" s="223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276</v>
      </c>
      <c r="AU165" s="232" t="s">
        <v>91</v>
      </c>
      <c r="AV165" s="12" t="s">
        <v>91</v>
      </c>
      <c r="AW165" s="12" t="s">
        <v>44</v>
      </c>
      <c r="AX165" s="12" t="s">
        <v>81</v>
      </c>
      <c r="AY165" s="232" t="s">
        <v>169</v>
      </c>
    </row>
    <row r="166" spans="2:51" s="12" customFormat="1" ht="27">
      <c r="B166" s="222"/>
      <c r="C166" s="223"/>
      <c r="D166" s="214" t="s">
        <v>276</v>
      </c>
      <c r="E166" s="224" t="s">
        <v>24</v>
      </c>
      <c r="F166" s="225" t="s">
        <v>2207</v>
      </c>
      <c r="G166" s="223"/>
      <c r="H166" s="226">
        <v>73.89</v>
      </c>
      <c r="I166" s="227"/>
      <c r="J166" s="223"/>
      <c r="K166" s="223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276</v>
      </c>
      <c r="AU166" s="232" t="s">
        <v>91</v>
      </c>
      <c r="AV166" s="12" t="s">
        <v>91</v>
      </c>
      <c r="AW166" s="12" t="s">
        <v>44</v>
      </c>
      <c r="AX166" s="12" t="s">
        <v>81</v>
      </c>
      <c r="AY166" s="232" t="s">
        <v>169</v>
      </c>
    </row>
    <row r="167" spans="2:51" s="12" customFormat="1" ht="13.5">
      <c r="B167" s="222"/>
      <c r="C167" s="223"/>
      <c r="D167" s="214" t="s">
        <v>276</v>
      </c>
      <c r="E167" s="224" t="s">
        <v>24</v>
      </c>
      <c r="F167" s="225" t="s">
        <v>2208</v>
      </c>
      <c r="G167" s="223"/>
      <c r="H167" s="226">
        <v>56.974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276</v>
      </c>
      <c r="AU167" s="232" t="s">
        <v>91</v>
      </c>
      <c r="AV167" s="12" t="s">
        <v>91</v>
      </c>
      <c r="AW167" s="12" t="s">
        <v>44</v>
      </c>
      <c r="AX167" s="12" t="s">
        <v>81</v>
      </c>
      <c r="AY167" s="232" t="s">
        <v>169</v>
      </c>
    </row>
    <row r="168" spans="2:51" s="13" customFormat="1" ht="13.5">
      <c r="B168" s="233"/>
      <c r="C168" s="234"/>
      <c r="D168" s="214" t="s">
        <v>276</v>
      </c>
      <c r="E168" s="235" t="s">
        <v>24</v>
      </c>
      <c r="F168" s="236" t="s">
        <v>280</v>
      </c>
      <c r="G168" s="234"/>
      <c r="H168" s="237">
        <v>447.545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276</v>
      </c>
      <c r="AU168" s="243" t="s">
        <v>91</v>
      </c>
      <c r="AV168" s="13" t="s">
        <v>193</v>
      </c>
      <c r="AW168" s="13" t="s">
        <v>44</v>
      </c>
      <c r="AX168" s="13" t="s">
        <v>25</v>
      </c>
      <c r="AY168" s="243" t="s">
        <v>169</v>
      </c>
    </row>
    <row r="169" spans="2:65" s="1" customFormat="1" ht="25.5" customHeight="1">
      <c r="B169" s="42"/>
      <c r="C169" s="202" t="s">
        <v>206</v>
      </c>
      <c r="D169" s="202" t="s">
        <v>172</v>
      </c>
      <c r="E169" s="203" t="s">
        <v>2246</v>
      </c>
      <c r="F169" s="204" t="s">
        <v>2247</v>
      </c>
      <c r="G169" s="205" t="s">
        <v>196</v>
      </c>
      <c r="H169" s="206">
        <v>54.876</v>
      </c>
      <c r="I169" s="207"/>
      <c r="J169" s="208">
        <f>ROUND(I169*H169,2)</f>
        <v>0</v>
      </c>
      <c r="K169" s="204" t="s">
        <v>183</v>
      </c>
      <c r="L169" s="62"/>
      <c r="M169" s="209" t="s">
        <v>24</v>
      </c>
      <c r="N169" s="210" t="s">
        <v>52</v>
      </c>
      <c r="O169" s="43"/>
      <c r="P169" s="211">
        <f>O169*H169</f>
        <v>0</v>
      </c>
      <c r="Q169" s="211">
        <v>0.00489</v>
      </c>
      <c r="R169" s="211">
        <f>Q169*H169</f>
        <v>0.26834364</v>
      </c>
      <c r="S169" s="211">
        <v>0</v>
      </c>
      <c r="T169" s="212">
        <f>S169*H169</f>
        <v>0</v>
      </c>
      <c r="AR169" s="25" t="s">
        <v>193</v>
      </c>
      <c r="AT169" s="25" t="s">
        <v>172</v>
      </c>
      <c r="AU169" s="25" t="s">
        <v>91</v>
      </c>
      <c r="AY169" s="25" t="s">
        <v>169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25" t="s">
        <v>25</v>
      </c>
      <c r="BK169" s="213">
        <f>ROUND(I169*H169,2)</f>
        <v>0</v>
      </c>
      <c r="BL169" s="25" t="s">
        <v>193</v>
      </c>
      <c r="BM169" s="25" t="s">
        <v>2248</v>
      </c>
    </row>
    <row r="170" spans="2:51" s="12" customFormat="1" ht="13.5">
      <c r="B170" s="222"/>
      <c r="C170" s="223"/>
      <c r="D170" s="214" t="s">
        <v>276</v>
      </c>
      <c r="E170" s="224" t="s">
        <v>24</v>
      </c>
      <c r="F170" s="225" t="s">
        <v>2188</v>
      </c>
      <c r="G170" s="223"/>
      <c r="H170" s="226">
        <v>20.607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276</v>
      </c>
      <c r="AU170" s="232" t="s">
        <v>91</v>
      </c>
      <c r="AV170" s="12" t="s">
        <v>91</v>
      </c>
      <c r="AW170" s="12" t="s">
        <v>44</v>
      </c>
      <c r="AX170" s="12" t="s">
        <v>81</v>
      </c>
      <c r="AY170" s="232" t="s">
        <v>169</v>
      </c>
    </row>
    <row r="171" spans="2:51" s="12" customFormat="1" ht="13.5">
      <c r="B171" s="222"/>
      <c r="C171" s="223"/>
      <c r="D171" s="214" t="s">
        <v>276</v>
      </c>
      <c r="E171" s="224" t="s">
        <v>24</v>
      </c>
      <c r="F171" s="225" t="s">
        <v>2189</v>
      </c>
      <c r="G171" s="223"/>
      <c r="H171" s="226">
        <v>28.732</v>
      </c>
      <c r="I171" s="227"/>
      <c r="J171" s="223"/>
      <c r="K171" s="223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276</v>
      </c>
      <c r="AU171" s="232" t="s">
        <v>91</v>
      </c>
      <c r="AV171" s="12" t="s">
        <v>91</v>
      </c>
      <c r="AW171" s="12" t="s">
        <v>44</v>
      </c>
      <c r="AX171" s="12" t="s">
        <v>81</v>
      </c>
      <c r="AY171" s="232" t="s">
        <v>169</v>
      </c>
    </row>
    <row r="172" spans="2:51" s="12" customFormat="1" ht="13.5">
      <c r="B172" s="222"/>
      <c r="C172" s="223"/>
      <c r="D172" s="214" t="s">
        <v>276</v>
      </c>
      <c r="E172" s="224" t="s">
        <v>24</v>
      </c>
      <c r="F172" s="225" t="s">
        <v>2190</v>
      </c>
      <c r="G172" s="223"/>
      <c r="H172" s="226">
        <v>4.935</v>
      </c>
      <c r="I172" s="227"/>
      <c r="J172" s="223"/>
      <c r="K172" s="223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276</v>
      </c>
      <c r="AU172" s="232" t="s">
        <v>91</v>
      </c>
      <c r="AV172" s="12" t="s">
        <v>91</v>
      </c>
      <c r="AW172" s="12" t="s">
        <v>44</v>
      </c>
      <c r="AX172" s="12" t="s">
        <v>81</v>
      </c>
      <c r="AY172" s="232" t="s">
        <v>169</v>
      </c>
    </row>
    <row r="173" spans="2:51" s="12" customFormat="1" ht="13.5">
      <c r="B173" s="222"/>
      <c r="C173" s="223"/>
      <c r="D173" s="214" t="s">
        <v>276</v>
      </c>
      <c r="E173" s="224" t="s">
        <v>24</v>
      </c>
      <c r="F173" s="225" t="s">
        <v>2191</v>
      </c>
      <c r="G173" s="223"/>
      <c r="H173" s="226">
        <v>0.602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276</v>
      </c>
      <c r="AU173" s="232" t="s">
        <v>91</v>
      </c>
      <c r="AV173" s="12" t="s">
        <v>91</v>
      </c>
      <c r="AW173" s="12" t="s">
        <v>44</v>
      </c>
      <c r="AX173" s="12" t="s">
        <v>81</v>
      </c>
      <c r="AY173" s="232" t="s">
        <v>169</v>
      </c>
    </row>
    <row r="174" spans="2:51" s="13" customFormat="1" ht="13.5">
      <c r="B174" s="233"/>
      <c r="C174" s="234"/>
      <c r="D174" s="214" t="s">
        <v>276</v>
      </c>
      <c r="E174" s="235" t="s">
        <v>24</v>
      </c>
      <c r="F174" s="236" t="s">
        <v>280</v>
      </c>
      <c r="G174" s="234"/>
      <c r="H174" s="237">
        <v>54.876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276</v>
      </c>
      <c r="AU174" s="243" t="s">
        <v>91</v>
      </c>
      <c r="AV174" s="13" t="s">
        <v>193</v>
      </c>
      <c r="AW174" s="13" t="s">
        <v>44</v>
      </c>
      <c r="AX174" s="13" t="s">
        <v>25</v>
      </c>
      <c r="AY174" s="243" t="s">
        <v>169</v>
      </c>
    </row>
    <row r="175" spans="2:65" s="1" customFormat="1" ht="25.5" customHeight="1">
      <c r="B175" s="42"/>
      <c r="C175" s="202" t="s">
        <v>211</v>
      </c>
      <c r="D175" s="202" t="s">
        <v>172</v>
      </c>
      <c r="E175" s="203" t="s">
        <v>2249</v>
      </c>
      <c r="F175" s="204" t="s">
        <v>2250</v>
      </c>
      <c r="G175" s="205" t="s">
        <v>219</v>
      </c>
      <c r="H175" s="206">
        <v>83.62</v>
      </c>
      <c r="I175" s="207"/>
      <c r="J175" s="208">
        <f>ROUND(I175*H175,2)</f>
        <v>0</v>
      </c>
      <c r="K175" s="204" t="s">
        <v>183</v>
      </c>
      <c r="L175" s="62"/>
      <c r="M175" s="209" t="s">
        <v>24</v>
      </c>
      <c r="N175" s="210" t="s">
        <v>52</v>
      </c>
      <c r="O175" s="43"/>
      <c r="P175" s="211">
        <f>O175*H175</f>
        <v>0</v>
      </c>
      <c r="Q175" s="211">
        <v>2E-05</v>
      </c>
      <c r="R175" s="211">
        <f>Q175*H175</f>
        <v>0.0016724000000000003</v>
      </c>
      <c r="S175" s="211">
        <v>0</v>
      </c>
      <c r="T175" s="212">
        <f>S175*H175</f>
        <v>0</v>
      </c>
      <c r="AR175" s="25" t="s">
        <v>193</v>
      </c>
      <c r="AT175" s="25" t="s">
        <v>172</v>
      </c>
      <c r="AU175" s="25" t="s">
        <v>91</v>
      </c>
      <c r="AY175" s="25" t="s">
        <v>169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25" t="s">
        <v>25</v>
      </c>
      <c r="BK175" s="213">
        <f>ROUND(I175*H175,2)</f>
        <v>0</v>
      </c>
      <c r="BL175" s="25" t="s">
        <v>193</v>
      </c>
      <c r="BM175" s="25" t="s">
        <v>2251</v>
      </c>
    </row>
    <row r="176" spans="2:51" s="12" customFormat="1" ht="13.5">
      <c r="B176" s="222"/>
      <c r="C176" s="223"/>
      <c r="D176" s="214" t="s">
        <v>276</v>
      </c>
      <c r="E176" s="224" t="s">
        <v>24</v>
      </c>
      <c r="F176" s="225" t="s">
        <v>2252</v>
      </c>
      <c r="G176" s="223"/>
      <c r="H176" s="226">
        <v>83.62</v>
      </c>
      <c r="I176" s="227"/>
      <c r="J176" s="223"/>
      <c r="K176" s="223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276</v>
      </c>
      <c r="AU176" s="232" t="s">
        <v>91</v>
      </c>
      <c r="AV176" s="12" t="s">
        <v>91</v>
      </c>
      <c r="AW176" s="12" t="s">
        <v>44</v>
      </c>
      <c r="AX176" s="12" t="s">
        <v>25</v>
      </c>
      <c r="AY176" s="232" t="s">
        <v>169</v>
      </c>
    </row>
    <row r="177" spans="2:65" s="1" customFormat="1" ht="16.5" customHeight="1">
      <c r="B177" s="42"/>
      <c r="C177" s="245" t="s">
        <v>216</v>
      </c>
      <c r="D177" s="245" t="s">
        <v>620</v>
      </c>
      <c r="E177" s="246" t="s">
        <v>2253</v>
      </c>
      <c r="F177" s="247" t="s">
        <v>2254</v>
      </c>
      <c r="G177" s="248" t="s">
        <v>219</v>
      </c>
      <c r="H177" s="249">
        <v>87.801</v>
      </c>
      <c r="I177" s="250"/>
      <c r="J177" s="251">
        <f>ROUND(I177*H177,2)</f>
        <v>0</v>
      </c>
      <c r="K177" s="247" t="s">
        <v>183</v>
      </c>
      <c r="L177" s="252"/>
      <c r="M177" s="253" t="s">
        <v>24</v>
      </c>
      <c r="N177" s="254" t="s">
        <v>52</v>
      </c>
      <c r="O177" s="43"/>
      <c r="P177" s="211">
        <f>O177*H177</f>
        <v>0</v>
      </c>
      <c r="Q177" s="211">
        <v>0.00068</v>
      </c>
      <c r="R177" s="211">
        <f>Q177*H177</f>
        <v>0.05970468</v>
      </c>
      <c r="S177" s="211">
        <v>0</v>
      </c>
      <c r="T177" s="212">
        <f>S177*H177</f>
        <v>0</v>
      </c>
      <c r="AR177" s="25" t="s">
        <v>211</v>
      </c>
      <c r="AT177" s="25" t="s">
        <v>620</v>
      </c>
      <c r="AU177" s="25" t="s">
        <v>91</v>
      </c>
      <c r="AY177" s="25" t="s">
        <v>169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25" t="s">
        <v>25</v>
      </c>
      <c r="BK177" s="213">
        <f>ROUND(I177*H177,2)</f>
        <v>0</v>
      </c>
      <c r="BL177" s="25" t="s">
        <v>193</v>
      </c>
      <c r="BM177" s="25" t="s">
        <v>2255</v>
      </c>
    </row>
    <row r="178" spans="2:51" s="12" customFormat="1" ht="13.5">
      <c r="B178" s="222"/>
      <c r="C178" s="223"/>
      <c r="D178" s="214" t="s">
        <v>276</v>
      </c>
      <c r="E178" s="223"/>
      <c r="F178" s="225" t="s">
        <v>2256</v>
      </c>
      <c r="G178" s="223"/>
      <c r="H178" s="226">
        <v>87.801</v>
      </c>
      <c r="I178" s="227"/>
      <c r="J178" s="223"/>
      <c r="K178" s="223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276</v>
      </c>
      <c r="AU178" s="232" t="s">
        <v>91</v>
      </c>
      <c r="AV178" s="12" t="s">
        <v>91</v>
      </c>
      <c r="AW178" s="12" t="s">
        <v>6</v>
      </c>
      <c r="AX178" s="12" t="s">
        <v>25</v>
      </c>
      <c r="AY178" s="232" t="s">
        <v>169</v>
      </c>
    </row>
    <row r="179" spans="2:65" s="1" customFormat="1" ht="25.5" customHeight="1">
      <c r="B179" s="42"/>
      <c r="C179" s="202" t="s">
        <v>30</v>
      </c>
      <c r="D179" s="202" t="s">
        <v>172</v>
      </c>
      <c r="E179" s="203" t="s">
        <v>735</v>
      </c>
      <c r="F179" s="204" t="s">
        <v>736</v>
      </c>
      <c r="G179" s="205" t="s">
        <v>219</v>
      </c>
      <c r="H179" s="206">
        <v>55</v>
      </c>
      <c r="I179" s="207"/>
      <c r="J179" s="208">
        <f>ROUND(I179*H179,2)</f>
        <v>0</v>
      </c>
      <c r="K179" s="204" t="s">
        <v>183</v>
      </c>
      <c r="L179" s="62"/>
      <c r="M179" s="209" t="s">
        <v>24</v>
      </c>
      <c r="N179" s="210" t="s">
        <v>52</v>
      </c>
      <c r="O179" s="43"/>
      <c r="P179" s="211">
        <f>O179*H179</f>
        <v>0</v>
      </c>
      <c r="Q179" s="211">
        <v>0</v>
      </c>
      <c r="R179" s="211">
        <f>Q179*H179</f>
        <v>0</v>
      </c>
      <c r="S179" s="211">
        <v>0</v>
      </c>
      <c r="T179" s="212">
        <f>S179*H179</f>
        <v>0</v>
      </c>
      <c r="AR179" s="25" t="s">
        <v>193</v>
      </c>
      <c r="AT179" s="25" t="s">
        <v>172</v>
      </c>
      <c r="AU179" s="25" t="s">
        <v>91</v>
      </c>
      <c r="AY179" s="25" t="s">
        <v>169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25" t="s">
        <v>25</v>
      </c>
      <c r="BK179" s="213">
        <f>ROUND(I179*H179,2)</f>
        <v>0</v>
      </c>
      <c r="BL179" s="25" t="s">
        <v>193</v>
      </c>
      <c r="BM179" s="25" t="s">
        <v>2257</v>
      </c>
    </row>
    <row r="180" spans="2:51" s="12" customFormat="1" ht="13.5">
      <c r="B180" s="222"/>
      <c r="C180" s="223"/>
      <c r="D180" s="214" t="s">
        <v>276</v>
      </c>
      <c r="E180" s="224" t="s">
        <v>24</v>
      </c>
      <c r="F180" s="225" t="s">
        <v>2258</v>
      </c>
      <c r="G180" s="223"/>
      <c r="H180" s="226">
        <v>55</v>
      </c>
      <c r="I180" s="227"/>
      <c r="J180" s="223"/>
      <c r="K180" s="223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276</v>
      </c>
      <c r="AU180" s="232" t="s">
        <v>91</v>
      </c>
      <c r="AV180" s="12" t="s">
        <v>91</v>
      </c>
      <c r="AW180" s="12" t="s">
        <v>44</v>
      </c>
      <c r="AX180" s="12" t="s">
        <v>25</v>
      </c>
      <c r="AY180" s="232" t="s">
        <v>169</v>
      </c>
    </row>
    <row r="181" spans="2:65" s="1" customFormat="1" ht="16.5" customHeight="1">
      <c r="B181" s="42"/>
      <c r="C181" s="245" t="s">
        <v>225</v>
      </c>
      <c r="D181" s="245" t="s">
        <v>620</v>
      </c>
      <c r="E181" s="246" t="s">
        <v>741</v>
      </c>
      <c r="F181" s="247" t="s">
        <v>742</v>
      </c>
      <c r="G181" s="248" t="s">
        <v>219</v>
      </c>
      <c r="H181" s="249">
        <v>57.75</v>
      </c>
      <c r="I181" s="250"/>
      <c r="J181" s="251">
        <f>ROUND(I181*H181,2)</f>
        <v>0</v>
      </c>
      <c r="K181" s="247" t="s">
        <v>183</v>
      </c>
      <c r="L181" s="252"/>
      <c r="M181" s="253" t="s">
        <v>24</v>
      </c>
      <c r="N181" s="254" t="s">
        <v>52</v>
      </c>
      <c r="O181" s="43"/>
      <c r="P181" s="211">
        <f>O181*H181</f>
        <v>0</v>
      </c>
      <c r="Q181" s="211">
        <v>3E-05</v>
      </c>
      <c r="R181" s="211">
        <f>Q181*H181</f>
        <v>0.0017325</v>
      </c>
      <c r="S181" s="211">
        <v>0</v>
      </c>
      <c r="T181" s="212">
        <f>S181*H181</f>
        <v>0</v>
      </c>
      <c r="AR181" s="25" t="s">
        <v>211</v>
      </c>
      <c r="AT181" s="25" t="s">
        <v>620</v>
      </c>
      <c r="AU181" s="25" t="s">
        <v>91</v>
      </c>
      <c r="AY181" s="25" t="s">
        <v>169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25" t="s">
        <v>25</v>
      </c>
      <c r="BK181" s="213">
        <f>ROUND(I181*H181,2)</f>
        <v>0</v>
      </c>
      <c r="BL181" s="25" t="s">
        <v>193</v>
      </c>
      <c r="BM181" s="25" t="s">
        <v>2259</v>
      </c>
    </row>
    <row r="182" spans="2:51" s="12" customFormat="1" ht="13.5">
      <c r="B182" s="222"/>
      <c r="C182" s="223"/>
      <c r="D182" s="214" t="s">
        <v>276</v>
      </c>
      <c r="E182" s="223"/>
      <c r="F182" s="225" t="s">
        <v>2260</v>
      </c>
      <c r="G182" s="223"/>
      <c r="H182" s="226">
        <v>57.75</v>
      </c>
      <c r="I182" s="227"/>
      <c r="J182" s="223"/>
      <c r="K182" s="223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276</v>
      </c>
      <c r="AU182" s="232" t="s">
        <v>91</v>
      </c>
      <c r="AV182" s="12" t="s">
        <v>91</v>
      </c>
      <c r="AW182" s="12" t="s">
        <v>6</v>
      </c>
      <c r="AX182" s="12" t="s">
        <v>25</v>
      </c>
      <c r="AY182" s="232" t="s">
        <v>169</v>
      </c>
    </row>
    <row r="183" spans="2:65" s="1" customFormat="1" ht="25.5" customHeight="1">
      <c r="B183" s="42"/>
      <c r="C183" s="202" t="s">
        <v>232</v>
      </c>
      <c r="D183" s="202" t="s">
        <v>172</v>
      </c>
      <c r="E183" s="203" t="s">
        <v>2261</v>
      </c>
      <c r="F183" s="204" t="s">
        <v>2262</v>
      </c>
      <c r="G183" s="205" t="s">
        <v>219</v>
      </c>
      <c r="H183" s="206">
        <v>155.225</v>
      </c>
      <c r="I183" s="207"/>
      <c r="J183" s="208">
        <f>ROUND(I183*H183,2)</f>
        <v>0</v>
      </c>
      <c r="K183" s="204" t="s">
        <v>183</v>
      </c>
      <c r="L183" s="62"/>
      <c r="M183" s="209" t="s">
        <v>24</v>
      </c>
      <c r="N183" s="210" t="s">
        <v>52</v>
      </c>
      <c r="O183" s="43"/>
      <c r="P183" s="211">
        <f>O183*H183</f>
        <v>0</v>
      </c>
      <c r="Q183" s="211">
        <v>0</v>
      </c>
      <c r="R183" s="211">
        <f>Q183*H183</f>
        <v>0</v>
      </c>
      <c r="S183" s="211">
        <v>0</v>
      </c>
      <c r="T183" s="212">
        <f>S183*H183</f>
        <v>0</v>
      </c>
      <c r="AR183" s="25" t="s">
        <v>193</v>
      </c>
      <c r="AT183" s="25" t="s">
        <v>172</v>
      </c>
      <c r="AU183" s="25" t="s">
        <v>91</v>
      </c>
      <c r="AY183" s="25" t="s">
        <v>169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25" t="s">
        <v>25</v>
      </c>
      <c r="BK183" s="213">
        <f>ROUND(I183*H183,2)</f>
        <v>0</v>
      </c>
      <c r="BL183" s="25" t="s">
        <v>193</v>
      </c>
      <c r="BM183" s="25" t="s">
        <v>2263</v>
      </c>
    </row>
    <row r="184" spans="2:51" s="12" customFormat="1" ht="13.5">
      <c r="B184" s="222"/>
      <c r="C184" s="223"/>
      <c r="D184" s="214" t="s">
        <v>276</v>
      </c>
      <c r="E184" s="224" t="s">
        <v>24</v>
      </c>
      <c r="F184" s="225" t="s">
        <v>2264</v>
      </c>
      <c r="G184" s="223"/>
      <c r="H184" s="226">
        <v>78.905</v>
      </c>
      <c r="I184" s="227"/>
      <c r="J184" s="223"/>
      <c r="K184" s="223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276</v>
      </c>
      <c r="AU184" s="232" t="s">
        <v>91</v>
      </c>
      <c r="AV184" s="12" t="s">
        <v>91</v>
      </c>
      <c r="AW184" s="12" t="s">
        <v>44</v>
      </c>
      <c r="AX184" s="12" t="s">
        <v>81</v>
      </c>
      <c r="AY184" s="232" t="s">
        <v>169</v>
      </c>
    </row>
    <row r="185" spans="2:51" s="15" customFormat="1" ht="13.5">
      <c r="B185" s="266"/>
      <c r="C185" s="267"/>
      <c r="D185" s="214" t="s">
        <v>276</v>
      </c>
      <c r="E185" s="268" t="s">
        <v>24</v>
      </c>
      <c r="F185" s="269" t="s">
        <v>2226</v>
      </c>
      <c r="G185" s="267"/>
      <c r="H185" s="270">
        <v>78.905</v>
      </c>
      <c r="I185" s="271"/>
      <c r="J185" s="267"/>
      <c r="K185" s="267"/>
      <c r="L185" s="272"/>
      <c r="M185" s="273"/>
      <c r="N185" s="274"/>
      <c r="O185" s="274"/>
      <c r="P185" s="274"/>
      <c r="Q185" s="274"/>
      <c r="R185" s="274"/>
      <c r="S185" s="274"/>
      <c r="T185" s="275"/>
      <c r="AT185" s="276" t="s">
        <v>276</v>
      </c>
      <c r="AU185" s="276" t="s">
        <v>91</v>
      </c>
      <c r="AV185" s="15" t="s">
        <v>103</v>
      </c>
      <c r="AW185" s="15" t="s">
        <v>44</v>
      </c>
      <c r="AX185" s="15" t="s">
        <v>81</v>
      </c>
      <c r="AY185" s="276" t="s">
        <v>169</v>
      </c>
    </row>
    <row r="186" spans="2:51" s="12" customFormat="1" ht="13.5">
      <c r="B186" s="222"/>
      <c r="C186" s="223"/>
      <c r="D186" s="214" t="s">
        <v>276</v>
      </c>
      <c r="E186" s="224" t="s">
        <v>24</v>
      </c>
      <c r="F186" s="225" t="s">
        <v>2265</v>
      </c>
      <c r="G186" s="223"/>
      <c r="H186" s="226">
        <v>70.42</v>
      </c>
      <c r="I186" s="227"/>
      <c r="J186" s="223"/>
      <c r="K186" s="223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276</v>
      </c>
      <c r="AU186" s="232" t="s">
        <v>91</v>
      </c>
      <c r="AV186" s="12" t="s">
        <v>91</v>
      </c>
      <c r="AW186" s="12" t="s">
        <v>44</v>
      </c>
      <c r="AX186" s="12" t="s">
        <v>81</v>
      </c>
      <c r="AY186" s="232" t="s">
        <v>169</v>
      </c>
    </row>
    <row r="187" spans="2:51" s="15" customFormat="1" ht="13.5">
      <c r="B187" s="266"/>
      <c r="C187" s="267"/>
      <c r="D187" s="214" t="s">
        <v>276</v>
      </c>
      <c r="E187" s="268" t="s">
        <v>24</v>
      </c>
      <c r="F187" s="269" t="s">
        <v>2228</v>
      </c>
      <c r="G187" s="267"/>
      <c r="H187" s="270">
        <v>70.42</v>
      </c>
      <c r="I187" s="271"/>
      <c r="J187" s="267"/>
      <c r="K187" s="267"/>
      <c r="L187" s="272"/>
      <c r="M187" s="273"/>
      <c r="N187" s="274"/>
      <c r="O187" s="274"/>
      <c r="P187" s="274"/>
      <c r="Q187" s="274"/>
      <c r="R187" s="274"/>
      <c r="S187" s="274"/>
      <c r="T187" s="275"/>
      <c r="AT187" s="276" t="s">
        <v>276</v>
      </c>
      <c r="AU187" s="276" t="s">
        <v>91</v>
      </c>
      <c r="AV187" s="15" t="s">
        <v>103</v>
      </c>
      <c r="AW187" s="15" t="s">
        <v>44</v>
      </c>
      <c r="AX187" s="15" t="s">
        <v>81</v>
      </c>
      <c r="AY187" s="276" t="s">
        <v>169</v>
      </c>
    </row>
    <row r="188" spans="2:51" s="12" customFormat="1" ht="13.5">
      <c r="B188" s="222"/>
      <c r="C188" s="223"/>
      <c r="D188" s="214" t="s">
        <v>276</v>
      </c>
      <c r="E188" s="224" t="s">
        <v>24</v>
      </c>
      <c r="F188" s="225" t="s">
        <v>2266</v>
      </c>
      <c r="G188" s="223"/>
      <c r="H188" s="226">
        <v>5.9</v>
      </c>
      <c r="I188" s="227"/>
      <c r="J188" s="223"/>
      <c r="K188" s="223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276</v>
      </c>
      <c r="AU188" s="232" t="s">
        <v>91</v>
      </c>
      <c r="AV188" s="12" t="s">
        <v>91</v>
      </c>
      <c r="AW188" s="12" t="s">
        <v>44</v>
      </c>
      <c r="AX188" s="12" t="s">
        <v>81</v>
      </c>
      <c r="AY188" s="232" t="s">
        <v>169</v>
      </c>
    </row>
    <row r="189" spans="2:51" s="15" customFormat="1" ht="13.5">
      <c r="B189" s="266"/>
      <c r="C189" s="267"/>
      <c r="D189" s="214" t="s">
        <v>276</v>
      </c>
      <c r="E189" s="268" t="s">
        <v>24</v>
      </c>
      <c r="F189" s="269" t="s">
        <v>2236</v>
      </c>
      <c r="G189" s="267"/>
      <c r="H189" s="270">
        <v>5.9</v>
      </c>
      <c r="I189" s="271"/>
      <c r="J189" s="267"/>
      <c r="K189" s="267"/>
      <c r="L189" s="272"/>
      <c r="M189" s="273"/>
      <c r="N189" s="274"/>
      <c r="O189" s="274"/>
      <c r="P189" s="274"/>
      <c r="Q189" s="274"/>
      <c r="R189" s="274"/>
      <c r="S189" s="274"/>
      <c r="T189" s="275"/>
      <c r="AT189" s="276" t="s">
        <v>276</v>
      </c>
      <c r="AU189" s="276" t="s">
        <v>91</v>
      </c>
      <c r="AV189" s="15" t="s">
        <v>103</v>
      </c>
      <c r="AW189" s="15" t="s">
        <v>44</v>
      </c>
      <c r="AX189" s="15" t="s">
        <v>81</v>
      </c>
      <c r="AY189" s="276" t="s">
        <v>169</v>
      </c>
    </row>
    <row r="190" spans="2:51" s="13" customFormat="1" ht="13.5">
      <c r="B190" s="233"/>
      <c r="C190" s="234"/>
      <c r="D190" s="214" t="s">
        <v>276</v>
      </c>
      <c r="E190" s="235" t="s">
        <v>24</v>
      </c>
      <c r="F190" s="236" t="s">
        <v>280</v>
      </c>
      <c r="G190" s="234"/>
      <c r="H190" s="237">
        <v>155.225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276</v>
      </c>
      <c r="AU190" s="243" t="s">
        <v>91</v>
      </c>
      <c r="AV190" s="13" t="s">
        <v>193</v>
      </c>
      <c r="AW190" s="13" t="s">
        <v>44</v>
      </c>
      <c r="AX190" s="13" t="s">
        <v>25</v>
      </c>
      <c r="AY190" s="243" t="s">
        <v>169</v>
      </c>
    </row>
    <row r="191" spans="2:65" s="1" customFormat="1" ht="16.5" customHeight="1">
      <c r="B191" s="42"/>
      <c r="C191" s="245" t="s">
        <v>237</v>
      </c>
      <c r="D191" s="245" t="s">
        <v>620</v>
      </c>
      <c r="E191" s="246" t="s">
        <v>2267</v>
      </c>
      <c r="F191" s="247" t="s">
        <v>2268</v>
      </c>
      <c r="G191" s="248" t="s">
        <v>219</v>
      </c>
      <c r="H191" s="249">
        <v>162.986</v>
      </c>
      <c r="I191" s="250"/>
      <c r="J191" s="251">
        <f>ROUND(I191*H191,2)</f>
        <v>0</v>
      </c>
      <c r="K191" s="247" t="s">
        <v>183</v>
      </c>
      <c r="L191" s="252"/>
      <c r="M191" s="253" t="s">
        <v>24</v>
      </c>
      <c r="N191" s="254" t="s">
        <v>52</v>
      </c>
      <c r="O191" s="43"/>
      <c r="P191" s="211">
        <f>O191*H191</f>
        <v>0</v>
      </c>
      <c r="Q191" s="211">
        <v>4E-05</v>
      </c>
      <c r="R191" s="211">
        <f>Q191*H191</f>
        <v>0.0065194400000000005</v>
      </c>
      <c r="S191" s="211">
        <v>0</v>
      </c>
      <c r="T191" s="212">
        <f>S191*H191</f>
        <v>0</v>
      </c>
      <c r="AR191" s="25" t="s">
        <v>211</v>
      </c>
      <c r="AT191" s="25" t="s">
        <v>620</v>
      </c>
      <c r="AU191" s="25" t="s">
        <v>91</v>
      </c>
      <c r="AY191" s="25" t="s">
        <v>169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25" t="s">
        <v>25</v>
      </c>
      <c r="BK191" s="213">
        <f>ROUND(I191*H191,2)</f>
        <v>0</v>
      </c>
      <c r="BL191" s="25" t="s">
        <v>193</v>
      </c>
      <c r="BM191" s="25" t="s">
        <v>2269</v>
      </c>
    </row>
    <row r="192" spans="2:51" s="12" customFormat="1" ht="13.5">
      <c r="B192" s="222"/>
      <c r="C192" s="223"/>
      <c r="D192" s="214" t="s">
        <v>276</v>
      </c>
      <c r="E192" s="223"/>
      <c r="F192" s="225" t="s">
        <v>2270</v>
      </c>
      <c r="G192" s="223"/>
      <c r="H192" s="226">
        <v>162.986</v>
      </c>
      <c r="I192" s="227"/>
      <c r="J192" s="223"/>
      <c r="K192" s="223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276</v>
      </c>
      <c r="AU192" s="232" t="s">
        <v>91</v>
      </c>
      <c r="AV192" s="12" t="s">
        <v>91</v>
      </c>
      <c r="AW192" s="12" t="s">
        <v>6</v>
      </c>
      <c r="AX192" s="12" t="s">
        <v>25</v>
      </c>
      <c r="AY192" s="232" t="s">
        <v>169</v>
      </c>
    </row>
    <row r="193" spans="2:65" s="1" customFormat="1" ht="25.5" customHeight="1">
      <c r="B193" s="42"/>
      <c r="C193" s="202" t="s">
        <v>244</v>
      </c>
      <c r="D193" s="202" t="s">
        <v>172</v>
      </c>
      <c r="E193" s="203" t="s">
        <v>2271</v>
      </c>
      <c r="F193" s="204" t="s">
        <v>2272</v>
      </c>
      <c r="G193" s="205" t="s">
        <v>196</v>
      </c>
      <c r="H193" s="206">
        <v>18.245</v>
      </c>
      <c r="I193" s="207"/>
      <c r="J193" s="208">
        <f>ROUND(I193*H193,2)</f>
        <v>0</v>
      </c>
      <c r="K193" s="204" t="s">
        <v>183</v>
      </c>
      <c r="L193" s="62"/>
      <c r="M193" s="209" t="s">
        <v>24</v>
      </c>
      <c r="N193" s="210" t="s">
        <v>52</v>
      </c>
      <c r="O193" s="43"/>
      <c r="P193" s="211">
        <f>O193*H193</f>
        <v>0</v>
      </c>
      <c r="Q193" s="211">
        <v>0.00832</v>
      </c>
      <c r="R193" s="211">
        <f>Q193*H193</f>
        <v>0.1517984</v>
      </c>
      <c r="S193" s="211">
        <v>0</v>
      </c>
      <c r="T193" s="212">
        <f>S193*H193</f>
        <v>0</v>
      </c>
      <c r="AR193" s="25" t="s">
        <v>193</v>
      </c>
      <c r="AT193" s="25" t="s">
        <v>172</v>
      </c>
      <c r="AU193" s="25" t="s">
        <v>91</v>
      </c>
      <c r="AY193" s="25" t="s">
        <v>169</v>
      </c>
      <c r="BE193" s="213">
        <f>IF(N193="základní",J193,0)</f>
        <v>0</v>
      </c>
      <c r="BF193" s="213">
        <f>IF(N193="snížená",J193,0)</f>
        <v>0</v>
      </c>
      <c r="BG193" s="213">
        <f>IF(N193="zákl. přenesená",J193,0)</f>
        <v>0</v>
      </c>
      <c r="BH193" s="213">
        <f>IF(N193="sníž. přenesená",J193,0)</f>
        <v>0</v>
      </c>
      <c r="BI193" s="213">
        <f>IF(N193="nulová",J193,0)</f>
        <v>0</v>
      </c>
      <c r="BJ193" s="25" t="s">
        <v>25</v>
      </c>
      <c r="BK193" s="213">
        <f>ROUND(I193*H193,2)</f>
        <v>0</v>
      </c>
      <c r="BL193" s="25" t="s">
        <v>193</v>
      </c>
      <c r="BM193" s="25" t="s">
        <v>2273</v>
      </c>
    </row>
    <row r="194" spans="2:51" s="12" customFormat="1" ht="13.5">
      <c r="B194" s="222"/>
      <c r="C194" s="223"/>
      <c r="D194" s="214" t="s">
        <v>276</v>
      </c>
      <c r="E194" s="224" t="s">
        <v>24</v>
      </c>
      <c r="F194" s="225" t="s">
        <v>2274</v>
      </c>
      <c r="G194" s="223"/>
      <c r="H194" s="226">
        <v>18.245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276</v>
      </c>
      <c r="AU194" s="232" t="s">
        <v>91</v>
      </c>
      <c r="AV194" s="12" t="s">
        <v>91</v>
      </c>
      <c r="AW194" s="12" t="s">
        <v>44</v>
      </c>
      <c r="AX194" s="12" t="s">
        <v>81</v>
      </c>
      <c r="AY194" s="232" t="s">
        <v>169</v>
      </c>
    </row>
    <row r="195" spans="2:51" s="13" customFormat="1" ht="13.5">
      <c r="B195" s="233"/>
      <c r="C195" s="234"/>
      <c r="D195" s="214" t="s">
        <v>276</v>
      </c>
      <c r="E195" s="235" t="s">
        <v>24</v>
      </c>
      <c r="F195" s="236" t="s">
        <v>280</v>
      </c>
      <c r="G195" s="234"/>
      <c r="H195" s="237">
        <v>18.245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276</v>
      </c>
      <c r="AU195" s="243" t="s">
        <v>91</v>
      </c>
      <c r="AV195" s="13" t="s">
        <v>193</v>
      </c>
      <c r="AW195" s="13" t="s">
        <v>44</v>
      </c>
      <c r="AX195" s="13" t="s">
        <v>25</v>
      </c>
      <c r="AY195" s="243" t="s">
        <v>169</v>
      </c>
    </row>
    <row r="196" spans="2:65" s="1" customFormat="1" ht="16.5" customHeight="1">
      <c r="B196" s="42"/>
      <c r="C196" s="245" t="s">
        <v>10</v>
      </c>
      <c r="D196" s="245" t="s">
        <v>620</v>
      </c>
      <c r="E196" s="246" t="s">
        <v>2275</v>
      </c>
      <c r="F196" s="247" t="s">
        <v>2276</v>
      </c>
      <c r="G196" s="248" t="s">
        <v>196</v>
      </c>
      <c r="H196" s="249">
        <v>19.157</v>
      </c>
      <c r="I196" s="250"/>
      <c r="J196" s="251">
        <f>ROUND(I196*H196,2)</f>
        <v>0</v>
      </c>
      <c r="K196" s="247" t="s">
        <v>183</v>
      </c>
      <c r="L196" s="252"/>
      <c r="M196" s="253" t="s">
        <v>24</v>
      </c>
      <c r="N196" s="254" t="s">
        <v>52</v>
      </c>
      <c r="O196" s="43"/>
      <c r="P196" s="211">
        <f>O196*H196</f>
        <v>0</v>
      </c>
      <c r="Q196" s="211">
        <v>0.003</v>
      </c>
      <c r="R196" s="211">
        <f>Q196*H196</f>
        <v>0.057471</v>
      </c>
      <c r="S196" s="211">
        <v>0</v>
      </c>
      <c r="T196" s="212">
        <f>S196*H196</f>
        <v>0</v>
      </c>
      <c r="AR196" s="25" t="s">
        <v>211</v>
      </c>
      <c r="AT196" s="25" t="s">
        <v>620</v>
      </c>
      <c r="AU196" s="25" t="s">
        <v>91</v>
      </c>
      <c r="AY196" s="25" t="s">
        <v>169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25" t="s">
        <v>25</v>
      </c>
      <c r="BK196" s="213">
        <f>ROUND(I196*H196,2)</f>
        <v>0</v>
      </c>
      <c r="BL196" s="25" t="s">
        <v>193</v>
      </c>
      <c r="BM196" s="25" t="s">
        <v>2277</v>
      </c>
    </row>
    <row r="197" spans="2:51" s="12" customFormat="1" ht="13.5">
      <c r="B197" s="222"/>
      <c r="C197" s="223"/>
      <c r="D197" s="214" t="s">
        <v>276</v>
      </c>
      <c r="E197" s="224" t="s">
        <v>24</v>
      </c>
      <c r="F197" s="225" t="s">
        <v>2274</v>
      </c>
      <c r="G197" s="223"/>
      <c r="H197" s="226">
        <v>18.245</v>
      </c>
      <c r="I197" s="227"/>
      <c r="J197" s="223"/>
      <c r="K197" s="223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276</v>
      </c>
      <c r="AU197" s="232" t="s">
        <v>91</v>
      </c>
      <c r="AV197" s="12" t="s">
        <v>91</v>
      </c>
      <c r="AW197" s="12" t="s">
        <v>44</v>
      </c>
      <c r="AX197" s="12" t="s">
        <v>81</v>
      </c>
      <c r="AY197" s="232" t="s">
        <v>169</v>
      </c>
    </row>
    <row r="198" spans="2:51" s="13" customFormat="1" ht="13.5">
      <c r="B198" s="233"/>
      <c r="C198" s="234"/>
      <c r="D198" s="214" t="s">
        <v>276</v>
      </c>
      <c r="E198" s="235" t="s">
        <v>24</v>
      </c>
      <c r="F198" s="236" t="s">
        <v>280</v>
      </c>
      <c r="G198" s="234"/>
      <c r="H198" s="237">
        <v>18.245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276</v>
      </c>
      <c r="AU198" s="243" t="s">
        <v>91</v>
      </c>
      <c r="AV198" s="13" t="s">
        <v>193</v>
      </c>
      <c r="AW198" s="13" t="s">
        <v>44</v>
      </c>
      <c r="AX198" s="13" t="s">
        <v>25</v>
      </c>
      <c r="AY198" s="243" t="s">
        <v>169</v>
      </c>
    </row>
    <row r="199" spans="2:51" s="12" customFormat="1" ht="13.5">
      <c r="B199" s="222"/>
      <c r="C199" s="223"/>
      <c r="D199" s="214" t="s">
        <v>276</v>
      </c>
      <c r="E199" s="223"/>
      <c r="F199" s="225" t="s">
        <v>2278</v>
      </c>
      <c r="G199" s="223"/>
      <c r="H199" s="226">
        <v>19.157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276</v>
      </c>
      <c r="AU199" s="232" t="s">
        <v>91</v>
      </c>
      <c r="AV199" s="12" t="s">
        <v>91</v>
      </c>
      <c r="AW199" s="12" t="s">
        <v>6</v>
      </c>
      <c r="AX199" s="12" t="s">
        <v>25</v>
      </c>
      <c r="AY199" s="232" t="s">
        <v>169</v>
      </c>
    </row>
    <row r="200" spans="2:65" s="1" customFormat="1" ht="25.5" customHeight="1">
      <c r="B200" s="42"/>
      <c r="C200" s="202" t="s">
        <v>354</v>
      </c>
      <c r="D200" s="202" t="s">
        <v>172</v>
      </c>
      <c r="E200" s="203" t="s">
        <v>2279</v>
      </c>
      <c r="F200" s="204" t="s">
        <v>2280</v>
      </c>
      <c r="G200" s="205" t="s">
        <v>196</v>
      </c>
      <c r="H200" s="206">
        <v>272.934</v>
      </c>
      <c r="I200" s="207"/>
      <c r="J200" s="208">
        <f>ROUND(I200*H200,2)</f>
        <v>0</v>
      </c>
      <c r="K200" s="204" t="s">
        <v>183</v>
      </c>
      <c r="L200" s="62"/>
      <c r="M200" s="209" t="s">
        <v>24</v>
      </c>
      <c r="N200" s="210" t="s">
        <v>52</v>
      </c>
      <c r="O200" s="43"/>
      <c r="P200" s="211">
        <f>O200*H200</f>
        <v>0</v>
      </c>
      <c r="Q200" s="211">
        <v>0.0085</v>
      </c>
      <c r="R200" s="211">
        <f>Q200*H200</f>
        <v>2.319939</v>
      </c>
      <c r="S200" s="211">
        <v>0</v>
      </c>
      <c r="T200" s="212">
        <f>S200*H200</f>
        <v>0</v>
      </c>
      <c r="AR200" s="25" t="s">
        <v>193</v>
      </c>
      <c r="AT200" s="25" t="s">
        <v>172</v>
      </c>
      <c r="AU200" s="25" t="s">
        <v>91</v>
      </c>
      <c r="AY200" s="25" t="s">
        <v>169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25" t="s">
        <v>25</v>
      </c>
      <c r="BK200" s="213">
        <f>ROUND(I200*H200,2)</f>
        <v>0</v>
      </c>
      <c r="BL200" s="25" t="s">
        <v>193</v>
      </c>
      <c r="BM200" s="25" t="s">
        <v>2281</v>
      </c>
    </row>
    <row r="201" spans="2:51" s="12" customFormat="1" ht="13.5">
      <c r="B201" s="222"/>
      <c r="C201" s="223"/>
      <c r="D201" s="214" t="s">
        <v>276</v>
      </c>
      <c r="E201" s="224" t="s">
        <v>24</v>
      </c>
      <c r="F201" s="225" t="s">
        <v>2282</v>
      </c>
      <c r="G201" s="223"/>
      <c r="H201" s="226">
        <v>7.348</v>
      </c>
      <c r="I201" s="227"/>
      <c r="J201" s="223"/>
      <c r="K201" s="223"/>
      <c r="L201" s="228"/>
      <c r="M201" s="229"/>
      <c r="N201" s="230"/>
      <c r="O201" s="230"/>
      <c r="P201" s="230"/>
      <c r="Q201" s="230"/>
      <c r="R201" s="230"/>
      <c r="S201" s="230"/>
      <c r="T201" s="231"/>
      <c r="AT201" s="232" t="s">
        <v>276</v>
      </c>
      <c r="AU201" s="232" t="s">
        <v>91</v>
      </c>
      <c r="AV201" s="12" t="s">
        <v>91</v>
      </c>
      <c r="AW201" s="12" t="s">
        <v>44</v>
      </c>
      <c r="AX201" s="12" t="s">
        <v>81</v>
      </c>
      <c r="AY201" s="232" t="s">
        <v>169</v>
      </c>
    </row>
    <row r="202" spans="2:51" s="12" customFormat="1" ht="13.5">
      <c r="B202" s="222"/>
      <c r="C202" s="223"/>
      <c r="D202" s="214" t="s">
        <v>276</v>
      </c>
      <c r="E202" s="224" t="s">
        <v>24</v>
      </c>
      <c r="F202" s="225" t="s">
        <v>2283</v>
      </c>
      <c r="G202" s="223"/>
      <c r="H202" s="226">
        <v>5.961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276</v>
      </c>
      <c r="AU202" s="232" t="s">
        <v>91</v>
      </c>
      <c r="AV202" s="12" t="s">
        <v>91</v>
      </c>
      <c r="AW202" s="12" t="s">
        <v>44</v>
      </c>
      <c r="AX202" s="12" t="s">
        <v>81</v>
      </c>
      <c r="AY202" s="232" t="s">
        <v>169</v>
      </c>
    </row>
    <row r="203" spans="2:51" s="15" customFormat="1" ht="13.5">
      <c r="B203" s="266"/>
      <c r="C203" s="267"/>
      <c r="D203" s="214" t="s">
        <v>276</v>
      </c>
      <c r="E203" s="268" t="s">
        <v>24</v>
      </c>
      <c r="F203" s="269" t="s">
        <v>2284</v>
      </c>
      <c r="G203" s="267"/>
      <c r="H203" s="270">
        <v>13.309</v>
      </c>
      <c r="I203" s="271"/>
      <c r="J203" s="267"/>
      <c r="K203" s="267"/>
      <c r="L203" s="272"/>
      <c r="M203" s="273"/>
      <c r="N203" s="274"/>
      <c r="O203" s="274"/>
      <c r="P203" s="274"/>
      <c r="Q203" s="274"/>
      <c r="R203" s="274"/>
      <c r="S203" s="274"/>
      <c r="T203" s="275"/>
      <c r="AT203" s="276" t="s">
        <v>276</v>
      </c>
      <c r="AU203" s="276" t="s">
        <v>91</v>
      </c>
      <c r="AV203" s="15" t="s">
        <v>103</v>
      </c>
      <c r="AW203" s="15" t="s">
        <v>44</v>
      </c>
      <c r="AX203" s="15" t="s">
        <v>81</v>
      </c>
      <c r="AY203" s="276" t="s">
        <v>169</v>
      </c>
    </row>
    <row r="204" spans="2:51" s="12" customFormat="1" ht="13.5">
      <c r="B204" s="222"/>
      <c r="C204" s="223"/>
      <c r="D204" s="214" t="s">
        <v>276</v>
      </c>
      <c r="E204" s="224" t="s">
        <v>24</v>
      </c>
      <c r="F204" s="225" t="s">
        <v>2285</v>
      </c>
      <c r="G204" s="223"/>
      <c r="H204" s="226">
        <v>9.836</v>
      </c>
      <c r="I204" s="227"/>
      <c r="J204" s="223"/>
      <c r="K204" s="223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276</v>
      </c>
      <c r="AU204" s="232" t="s">
        <v>91</v>
      </c>
      <c r="AV204" s="12" t="s">
        <v>91</v>
      </c>
      <c r="AW204" s="12" t="s">
        <v>44</v>
      </c>
      <c r="AX204" s="12" t="s">
        <v>81</v>
      </c>
      <c r="AY204" s="232" t="s">
        <v>169</v>
      </c>
    </row>
    <row r="205" spans="2:51" s="12" customFormat="1" ht="13.5">
      <c r="B205" s="222"/>
      <c r="C205" s="223"/>
      <c r="D205" s="214" t="s">
        <v>276</v>
      </c>
      <c r="E205" s="224" t="s">
        <v>24</v>
      </c>
      <c r="F205" s="225" t="s">
        <v>2286</v>
      </c>
      <c r="G205" s="223"/>
      <c r="H205" s="226">
        <v>213.394</v>
      </c>
      <c r="I205" s="227"/>
      <c r="J205" s="223"/>
      <c r="K205" s="223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276</v>
      </c>
      <c r="AU205" s="232" t="s">
        <v>91</v>
      </c>
      <c r="AV205" s="12" t="s">
        <v>91</v>
      </c>
      <c r="AW205" s="12" t="s">
        <v>44</v>
      </c>
      <c r="AX205" s="12" t="s">
        <v>81</v>
      </c>
      <c r="AY205" s="232" t="s">
        <v>169</v>
      </c>
    </row>
    <row r="206" spans="2:51" s="12" customFormat="1" ht="13.5">
      <c r="B206" s="222"/>
      <c r="C206" s="223"/>
      <c r="D206" s="214" t="s">
        <v>276</v>
      </c>
      <c r="E206" s="224" t="s">
        <v>24</v>
      </c>
      <c r="F206" s="225" t="s">
        <v>2287</v>
      </c>
      <c r="G206" s="223"/>
      <c r="H206" s="226">
        <v>36.395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276</v>
      </c>
      <c r="AU206" s="232" t="s">
        <v>91</v>
      </c>
      <c r="AV206" s="12" t="s">
        <v>91</v>
      </c>
      <c r="AW206" s="12" t="s">
        <v>44</v>
      </c>
      <c r="AX206" s="12" t="s">
        <v>81</v>
      </c>
      <c r="AY206" s="232" t="s">
        <v>169</v>
      </c>
    </row>
    <row r="207" spans="2:51" s="15" customFormat="1" ht="13.5">
      <c r="B207" s="266"/>
      <c r="C207" s="267"/>
      <c r="D207" s="214" t="s">
        <v>276</v>
      </c>
      <c r="E207" s="268" t="s">
        <v>24</v>
      </c>
      <c r="F207" s="269" t="s">
        <v>2288</v>
      </c>
      <c r="G207" s="267"/>
      <c r="H207" s="270">
        <v>259.625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AT207" s="276" t="s">
        <v>276</v>
      </c>
      <c r="AU207" s="276" t="s">
        <v>91</v>
      </c>
      <c r="AV207" s="15" t="s">
        <v>103</v>
      </c>
      <c r="AW207" s="15" t="s">
        <v>44</v>
      </c>
      <c r="AX207" s="15" t="s">
        <v>81</v>
      </c>
      <c r="AY207" s="276" t="s">
        <v>169</v>
      </c>
    </row>
    <row r="208" spans="2:51" s="13" customFormat="1" ht="13.5">
      <c r="B208" s="233"/>
      <c r="C208" s="234"/>
      <c r="D208" s="214" t="s">
        <v>276</v>
      </c>
      <c r="E208" s="235" t="s">
        <v>24</v>
      </c>
      <c r="F208" s="236" t="s">
        <v>280</v>
      </c>
      <c r="G208" s="234"/>
      <c r="H208" s="237">
        <v>272.934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276</v>
      </c>
      <c r="AU208" s="243" t="s">
        <v>91</v>
      </c>
      <c r="AV208" s="13" t="s">
        <v>193</v>
      </c>
      <c r="AW208" s="13" t="s">
        <v>44</v>
      </c>
      <c r="AX208" s="13" t="s">
        <v>25</v>
      </c>
      <c r="AY208" s="243" t="s">
        <v>169</v>
      </c>
    </row>
    <row r="209" spans="2:65" s="1" customFormat="1" ht="16.5" customHeight="1">
      <c r="B209" s="42"/>
      <c r="C209" s="245" t="s">
        <v>362</v>
      </c>
      <c r="D209" s="245" t="s">
        <v>620</v>
      </c>
      <c r="E209" s="246" t="s">
        <v>2289</v>
      </c>
      <c r="F209" s="247" t="s">
        <v>2290</v>
      </c>
      <c r="G209" s="248" t="s">
        <v>196</v>
      </c>
      <c r="H209" s="249">
        <v>13.974</v>
      </c>
      <c r="I209" s="250"/>
      <c r="J209" s="251">
        <f>ROUND(I209*H209,2)</f>
        <v>0</v>
      </c>
      <c r="K209" s="247" t="s">
        <v>24</v>
      </c>
      <c r="L209" s="252"/>
      <c r="M209" s="253" t="s">
        <v>24</v>
      </c>
      <c r="N209" s="254" t="s">
        <v>52</v>
      </c>
      <c r="O209" s="43"/>
      <c r="P209" s="211">
        <f>O209*H209</f>
        <v>0</v>
      </c>
      <c r="Q209" s="211">
        <v>0.003</v>
      </c>
      <c r="R209" s="211">
        <f>Q209*H209</f>
        <v>0.041922</v>
      </c>
      <c r="S209" s="211">
        <v>0</v>
      </c>
      <c r="T209" s="212">
        <f>S209*H209</f>
        <v>0</v>
      </c>
      <c r="AR209" s="25" t="s">
        <v>211</v>
      </c>
      <c r="AT209" s="25" t="s">
        <v>620</v>
      </c>
      <c r="AU209" s="25" t="s">
        <v>91</v>
      </c>
      <c r="AY209" s="25" t="s">
        <v>169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25" t="s">
        <v>25</v>
      </c>
      <c r="BK209" s="213">
        <f>ROUND(I209*H209,2)</f>
        <v>0</v>
      </c>
      <c r="BL209" s="25" t="s">
        <v>193</v>
      </c>
      <c r="BM209" s="25" t="s">
        <v>2291</v>
      </c>
    </row>
    <row r="210" spans="2:51" s="12" customFormat="1" ht="13.5">
      <c r="B210" s="222"/>
      <c r="C210" s="223"/>
      <c r="D210" s="214" t="s">
        <v>276</v>
      </c>
      <c r="E210" s="224" t="s">
        <v>24</v>
      </c>
      <c r="F210" s="225" t="s">
        <v>2282</v>
      </c>
      <c r="G210" s="223"/>
      <c r="H210" s="226">
        <v>7.348</v>
      </c>
      <c r="I210" s="227"/>
      <c r="J210" s="223"/>
      <c r="K210" s="223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276</v>
      </c>
      <c r="AU210" s="232" t="s">
        <v>91</v>
      </c>
      <c r="AV210" s="12" t="s">
        <v>91</v>
      </c>
      <c r="AW210" s="12" t="s">
        <v>44</v>
      </c>
      <c r="AX210" s="12" t="s">
        <v>81</v>
      </c>
      <c r="AY210" s="232" t="s">
        <v>169</v>
      </c>
    </row>
    <row r="211" spans="2:51" s="12" customFormat="1" ht="13.5">
      <c r="B211" s="222"/>
      <c r="C211" s="223"/>
      <c r="D211" s="214" t="s">
        <v>276</v>
      </c>
      <c r="E211" s="224" t="s">
        <v>24</v>
      </c>
      <c r="F211" s="225" t="s">
        <v>2283</v>
      </c>
      <c r="G211" s="223"/>
      <c r="H211" s="226">
        <v>5.961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276</v>
      </c>
      <c r="AU211" s="232" t="s">
        <v>91</v>
      </c>
      <c r="AV211" s="12" t="s">
        <v>91</v>
      </c>
      <c r="AW211" s="12" t="s">
        <v>44</v>
      </c>
      <c r="AX211" s="12" t="s">
        <v>81</v>
      </c>
      <c r="AY211" s="232" t="s">
        <v>169</v>
      </c>
    </row>
    <row r="212" spans="2:51" s="13" customFormat="1" ht="13.5">
      <c r="B212" s="233"/>
      <c r="C212" s="234"/>
      <c r="D212" s="214" t="s">
        <v>276</v>
      </c>
      <c r="E212" s="235" t="s">
        <v>24</v>
      </c>
      <c r="F212" s="236" t="s">
        <v>280</v>
      </c>
      <c r="G212" s="234"/>
      <c r="H212" s="237">
        <v>13.309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276</v>
      </c>
      <c r="AU212" s="243" t="s">
        <v>91</v>
      </c>
      <c r="AV212" s="13" t="s">
        <v>193</v>
      </c>
      <c r="AW212" s="13" t="s">
        <v>44</v>
      </c>
      <c r="AX212" s="13" t="s">
        <v>25</v>
      </c>
      <c r="AY212" s="243" t="s">
        <v>169</v>
      </c>
    </row>
    <row r="213" spans="2:51" s="12" customFormat="1" ht="13.5">
      <c r="B213" s="222"/>
      <c r="C213" s="223"/>
      <c r="D213" s="214" t="s">
        <v>276</v>
      </c>
      <c r="E213" s="223"/>
      <c r="F213" s="225" t="s">
        <v>2292</v>
      </c>
      <c r="G213" s="223"/>
      <c r="H213" s="226">
        <v>13.974</v>
      </c>
      <c r="I213" s="227"/>
      <c r="J213" s="223"/>
      <c r="K213" s="223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276</v>
      </c>
      <c r="AU213" s="232" t="s">
        <v>91</v>
      </c>
      <c r="AV213" s="12" t="s">
        <v>91</v>
      </c>
      <c r="AW213" s="12" t="s">
        <v>6</v>
      </c>
      <c r="AX213" s="12" t="s">
        <v>25</v>
      </c>
      <c r="AY213" s="232" t="s">
        <v>169</v>
      </c>
    </row>
    <row r="214" spans="2:65" s="1" customFormat="1" ht="16.5" customHeight="1">
      <c r="B214" s="42"/>
      <c r="C214" s="245" t="s">
        <v>366</v>
      </c>
      <c r="D214" s="245" t="s">
        <v>620</v>
      </c>
      <c r="E214" s="246" t="s">
        <v>2293</v>
      </c>
      <c r="F214" s="247" t="s">
        <v>2294</v>
      </c>
      <c r="G214" s="248" t="s">
        <v>196</v>
      </c>
      <c r="H214" s="249">
        <v>272.606</v>
      </c>
      <c r="I214" s="250"/>
      <c r="J214" s="251">
        <f>ROUND(I214*H214,2)</f>
        <v>0</v>
      </c>
      <c r="K214" s="247" t="s">
        <v>24</v>
      </c>
      <c r="L214" s="252"/>
      <c r="M214" s="253" t="s">
        <v>24</v>
      </c>
      <c r="N214" s="254" t="s">
        <v>52</v>
      </c>
      <c r="O214" s="43"/>
      <c r="P214" s="211">
        <f>O214*H214</f>
        <v>0</v>
      </c>
      <c r="Q214" s="211">
        <v>0.00322</v>
      </c>
      <c r="R214" s="211">
        <f>Q214*H214</f>
        <v>0.87779132</v>
      </c>
      <c r="S214" s="211">
        <v>0</v>
      </c>
      <c r="T214" s="212">
        <f>S214*H214</f>
        <v>0</v>
      </c>
      <c r="AR214" s="25" t="s">
        <v>211</v>
      </c>
      <c r="AT214" s="25" t="s">
        <v>620</v>
      </c>
      <c r="AU214" s="25" t="s">
        <v>91</v>
      </c>
      <c r="AY214" s="25" t="s">
        <v>169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25" t="s">
        <v>25</v>
      </c>
      <c r="BK214" s="213">
        <f>ROUND(I214*H214,2)</f>
        <v>0</v>
      </c>
      <c r="BL214" s="25" t="s">
        <v>193</v>
      </c>
      <c r="BM214" s="25" t="s">
        <v>2295</v>
      </c>
    </row>
    <row r="215" spans="2:51" s="12" customFormat="1" ht="13.5">
      <c r="B215" s="222"/>
      <c r="C215" s="223"/>
      <c r="D215" s="214" t="s">
        <v>276</v>
      </c>
      <c r="E215" s="224" t="s">
        <v>24</v>
      </c>
      <c r="F215" s="225" t="s">
        <v>2285</v>
      </c>
      <c r="G215" s="223"/>
      <c r="H215" s="226">
        <v>9.836</v>
      </c>
      <c r="I215" s="227"/>
      <c r="J215" s="223"/>
      <c r="K215" s="223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276</v>
      </c>
      <c r="AU215" s="232" t="s">
        <v>91</v>
      </c>
      <c r="AV215" s="12" t="s">
        <v>91</v>
      </c>
      <c r="AW215" s="12" t="s">
        <v>44</v>
      </c>
      <c r="AX215" s="12" t="s">
        <v>81</v>
      </c>
      <c r="AY215" s="232" t="s">
        <v>169</v>
      </c>
    </row>
    <row r="216" spans="2:51" s="12" customFormat="1" ht="13.5">
      <c r="B216" s="222"/>
      <c r="C216" s="223"/>
      <c r="D216" s="214" t="s">
        <v>276</v>
      </c>
      <c r="E216" s="224" t="s">
        <v>24</v>
      </c>
      <c r="F216" s="225" t="s">
        <v>2286</v>
      </c>
      <c r="G216" s="223"/>
      <c r="H216" s="226">
        <v>213.394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276</v>
      </c>
      <c r="AU216" s="232" t="s">
        <v>91</v>
      </c>
      <c r="AV216" s="12" t="s">
        <v>91</v>
      </c>
      <c r="AW216" s="12" t="s">
        <v>44</v>
      </c>
      <c r="AX216" s="12" t="s">
        <v>81</v>
      </c>
      <c r="AY216" s="232" t="s">
        <v>169</v>
      </c>
    </row>
    <row r="217" spans="2:51" s="12" customFormat="1" ht="13.5">
      <c r="B217" s="222"/>
      <c r="C217" s="223"/>
      <c r="D217" s="214" t="s">
        <v>276</v>
      </c>
      <c r="E217" s="224" t="s">
        <v>24</v>
      </c>
      <c r="F217" s="225" t="s">
        <v>2287</v>
      </c>
      <c r="G217" s="223"/>
      <c r="H217" s="226">
        <v>36.395</v>
      </c>
      <c r="I217" s="227"/>
      <c r="J217" s="223"/>
      <c r="K217" s="223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276</v>
      </c>
      <c r="AU217" s="232" t="s">
        <v>91</v>
      </c>
      <c r="AV217" s="12" t="s">
        <v>91</v>
      </c>
      <c r="AW217" s="12" t="s">
        <v>44</v>
      </c>
      <c r="AX217" s="12" t="s">
        <v>81</v>
      </c>
      <c r="AY217" s="232" t="s">
        <v>169</v>
      </c>
    </row>
    <row r="218" spans="2:51" s="15" customFormat="1" ht="13.5">
      <c r="B218" s="266"/>
      <c r="C218" s="267"/>
      <c r="D218" s="214" t="s">
        <v>276</v>
      </c>
      <c r="E218" s="268" t="s">
        <v>24</v>
      </c>
      <c r="F218" s="269" t="s">
        <v>2288</v>
      </c>
      <c r="G218" s="267"/>
      <c r="H218" s="270">
        <v>259.625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AT218" s="276" t="s">
        <v>276</v>
      </c>
      <c r="AU218" s="276" t="s">
        <v>91</v>
      </c>
      <c r="AV218" s="15" t="s">
        <v>103</v>
      </c>
      <c r="AW218" s="15" t="s">
        <v>44</v>
      </c>
      <c r="AX218" s="15" t="s">
        <v>25</v>
      </c>
      <c r="AY218" s="276" t="s">
        <v>169</v>
      </c>
    </row>
    <row r="219" spans="2:51" s="12" customFormat="1" ht="13.5">
      <c r="B219" s="222"/>
      <c r="C219" s="223"/>
      <c r="D219" s="214" t="s">
        <v>276</v>
      </c>
      <c r="E219" s="223"/>
      <c r="F219" s="225" t="s">
        <v>2296</v>
      </c>
      <c r="G219" s="223"/>
      <c r="H219" s="226">
        <v>272.606</v>
      </c>
      <c r="I219" s="227"/>
      <c r="J219" s="223"/>
      <c r="K219" s="223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276</v>
      </c>
      <c r="AU219" s="232" t="s">
        <v>91</v>
      </c>
      <c r="AV219" s="12" t="s">
        <v>91</v>
      </c>
      <c r="AW219" s="12" t="s">
        <v>6</v>
      </c>
      <c r="AX219" s="12" t="s">
        <v>25</v>
      </c>
      <c r="AY219" s="232" t="s">
        <v>169</v>
      </c>
    </row>
    <row r="220" spans="2:65" s="1" customFormat="1" ht="25.5" customHeight="1">
      <c r="B220" s="42"/>
      <c r="C220" s="202" t="s">
        <v>371</v>
      </c>
      <c r="D220" s="202" t="s">
        <v>172</v>
      </c>
      <c r="E220" s="203" t="s">
        <v>2297</v>
      </c>
      <c r="F220" s="204" t="s">
        <v>2298</v>
      </c>
      <c r="G220" s="205" t="s">
        <v>196</v>
      </c>
      <c r="H220" s="206">
        <v>17.605</v>
      </c>
      <c r="I220" s="207"/>
      <c r="J220" s="208">
        <f>ROUND(I220*H220,2)</f>
        <v>0</v>
      </c>
      <c r="K220" s="204" t="s">
        <v>183</v>
      </c>
      <c r="L220" s="62"/>
      <c r="M220" s="209" t="s">
        <v>24</v>
      </c>
      <c r="N220" s="210" t="s">
        <v>52</v>
      </c>
      <c r="O220" s="43"/>
      <c r="P220" s="211">
        <f>O220*H220</f>
        <v>0</v>
      </c>
      <c r="Q220" s="211">
        <v>0.0085</v>
      </c>
      <c r="R220" s="211">
        <f>Q220*H220</f>
        <v>0.1496425</v>
      </c>
      <c r="S220" s="211">
        <v>0</v>
      </c>
      <c r="T220" s="212">
        <f>S220*H220</f>
        <v>0</v>
      </c>
      <c r="AR220" s="25" t="s">
        <v>193</v>
      </c>
      <c r="AT220" s="25" t="s">
        <v>172</v>
      </c>
      <c r="AU220" s="25" t="s">
        <v>91</v>
      </c>
      <c r="AY220" s="25" t="s">
        <v>169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25" t="s">
        <v>25</v>
      </c>
      <c r="BK220" s="213">
        <f>ROUND(I220*H220,2)</f>
        <v>0</v>
      </c>
      <c r="BL220" s="25" t="s">
        <v>193</v>
      </c>
      <c r="BM220" s="25" t="s">
        <v>2299</v>
      </c>
    </row>
    <row r="221" spans="2:51" s="12" customFormat="1" ht="13.5">
      <c r="B221" s="222"/>
      <c r="C221" s="223"/>
      <c r="D221" s="214" t="s">
        <v>276</v>
      </c>
      <c r="E221" s="224" t="s">
        <v>24</v>
      </c>
      <c r="F221" s="225" t="s">
        <v>2300</v>
      </c>
      <c r="G221" s="223"/>
      <c r="H221" s="226">
        <v>17.605</v>
      </c>
      <c r="I221" s="227"/>
      <c r="J221" s="223"/>
      <c r="K221" s="223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276</v>
      </c>
      <c r="AU221" s="232" t="s">
        <v>91</v>
      </c>
      <c r="AV221" s="12" t="s">
        <v>91</v>
      </c>
      <c r="AW221" s="12" t="s">
        <v>44</v>
      </c>
      <c r="AX221" s="12" t="s">
        <v>81</v>
      </c>
      <c r="AY221" s="232" t="s">
        <v>169</v>
      </c>
    </row>
    <row r="222" spans="2:51" s="13" customFormat="1" ht="13.5">
      <c r="B222" s="233"/>
      <c r="C222" s="234"/>
      <c r="D222" s="214" t="s">
        <v>276</v>
      </c>
      <c r="E222" s="235" t="s">
        <v>24</v>
      </c>
      <c r="F222" s="236" t="s">
        <v>280</v>
      </c>
      <c r="G222" s="234"/>
      <c r="H222" s="237">
        <v>17.605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AT222" s="243" t="s">
        <v>276</v>
      </c>
      <c r="AU222" s="243" t="s">
        <v>91</v>
      </c>
      <c r="AV222" s="13" t="s">
        <v>193</v>
      </c>
      <c r="AW222" s="13" t="s">
        <v>44</v>
      </c>
      <c r="AX222" s="13" t="s">
        <v>25</v>
      </c>
      <c r="AY222" s="243" t="s">
        <v>169</v>
      </c>
    </row>
    <row r="223" spans="2:65" s="1" customFormat="1" ht="16.5" customHeight="1">
      <c r="B223" s="42"/>
      <c r="C223" s="245" t="s">
        <v>375</v>
      </c>
      <c r="D223" s="245" t="s">
        <v>620</v>
      </c>
      <c r="E223" s="246" t="s">
        <v>2301</v>
      </c>
      <c r="F223" s="247" t="s">
        <v>2302</v>
      </c>
      <c r="G223" s="248" t="s">
        <v>196</v>
      </c>
      <c r="H223" s="249">
        <v>18.485</v>
      </c>
      <c r="I223" s="250"/>
      <c r="J223" s="251">
        <f>ROUND(I223*H223,2)</f>
        <v>0</v>
      </c>
      <c r="K223" s="247" t="s">
        <v>183</v>
      </c>
      <c r="L223" s="252"/>
      <c r="M223" s="253" t="s">
        <v>24</v>
      </c>
      <c r="N223" s="254" t="s">
        <v>52</v>
      </c>
      <c r="O223" s="43"/>
      <c r="P223" s="211">
        <f>O223*H223</f>
        <v>0</v>
      </c>
      <c r="Q223" s="211">
        <v>0.00414</v>
      </c>
      <c r="R223" s="211">
        <f>Q223*H223</f>
        <v>0.0765279</v>
      </c>
      <c r="S223" s="211">
        <v>0</v>
      </c>
      <c r="T223" s="212">
        <f>S223*H223</f>
        <v>0</v>
      </c>
      <c r="AR223" s="25" t="s">
        <v>211</v>
      </c>
      <c r="AT223" s="25" t="s">
        <v>620</v>
      </c>
      <c r="AU223" s="25" t="s">
        <v>91</v>
      </c>
      <c r="AY223" s="25" t="s">
        <v>169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25" t="s">
        <v>25</v>
      </c>
      <c r="BK223" s="213">
        <f>ROUND(I223*H223,2)</f>
        <v>0</v>
      </c>
      <c r="BL223" s="25" t="s">
        <v>193</v>
      </c>
      <c r="BM223" s="25" t="s">
        <v>2303</v>
      </c>
    </row>
    <row r="224" spans="2:51" s="12" customFormat="1" ht="13.5">
      <c r="B224" s="222"/>
      <c r="C224" s="223"/>
      <c r="D224" s="214" t="s">
        <v>276</v>
      </c>
      <c r="E224" s="223"/>
      <c r="F224" s="225" t="s">
        <v>2304</v>
      </c>
      <c r="G224" s="223"/>
      <c r="H224" s="226">
        <v>18.485</v>
      </c>
      <c r="I224" s="227"/>
      <c r="J224" s="223"/>
      <c r="K224" s="223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276</v>
      </c>
      <c r="AU224" s="232" t="s">
        <v>91</v>
      </c>
      <c r="AV224" s="12" t="s">
        <v>91</v>
      </c>
      <c r="AW224" s="12" t="s">
        <v>6</v>
      </c>
      <c r="AX224" s="12" t="s">
        <v>25</v>
      </c>
      <c r="AY224" s="232" t="s">
        <v>169</v>
      </c>
    </row>
    <row r="225" spans="2:65" s="1" customFormat="1" ht="38.25" customHeight="1">
      <c r="B225" s="42"/>
      <c r="C225" s="202" t="s">
        <v>9</v>
      </c>
      <c r="D225" s="202" t="s">
        <v>172</v>
      </c>
      <c r="E225" s="203" t="s">
        <v>2305</v>
      </c>
      <c r="F225" s="204" t="s">
        <v>2306</v>
      </c>
      <c r="G225" s="205" t="s">
        <v>219</v>
      </c>
      <c r="H225" s="206">
        <v>188.87</v>
      </c>
      <c r="I225" s="207"/>
      <c r="J225" s="208">
        <f>ROUND(I225*H225,2)</f>
        <v>0</v>
      </c>
      <c r="K225" s="204" t="s">
        <v>183</v>
      </c>
      <c r="L225" s="62"/>
      <c r="M225" s="209" t="s">
        <v>24</v>
      </c>
      <c r="N225" s="210" t="s">
        <v>52</v>
      </c>
      <c r="O225" s="43"/>
      <c r="P225" s="211">
        <f>O225*H225</f>
        <v>0</v>
      </c>
      <c r="Q225" s="211">
        <v>0.00331</v>
      </c>
      <c r="R225" s="211">
        <f>Q225*H225</f>
        <v>0.6251597</v>
      </c>
      <c r="S225" s="211">
        <v>0</v>
      </c>
      <c r="T225" s="212">
        <f>S225*H225</f>
        <v>0</v>
      </c>
      <c r="AR225" s="25" t="s">
        <v>193</v>
      </c>
      <c r="AT225" s="25" t="s">
        <v>172</v>
      </c>
      <c r="AU225" s="25" t="s">
        <v>91</v>
      </c>
      <c r="AY225" s="25" t="s">
        <v>169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25" t="s">
        <v>25</v>
      </c>
      <c r="BK225" s="213">
        <f>ROUND(I225*H225,2)</f>
        <v>0</v>
      </c>
      <c r="BL225" s="25" t="s">
        <v>193</v>
      </c>
      <c r="BM225" s="25" t="s">
        <v>2307</v>
      </c>
    </row>
    <row r="226" spans="2:51" s="12" customFormat="1" ht="27">
      <c r="B226" s="222"/>
      <c r="C226" s="223"/>
      <c r="D226" s="214" t="s">
        <v>276</v>
      </c>
      <c r="E226" s="224" t="s">
        <v>24</v>
      </c>
      <c r="F226" s="225" t="s">
        <v>2308</v>
      </c>
      <c r="G226" s="223"/>
      <c r="H226" s="226">
        <v>97.35</v>
      </c>
      <c r="I226" s="227"/>
      <c r="J226" s="223"/>
      <c r="K226" s="223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276</v>
      </c>
      <c r="AU226" s="232" t="s">
        <v>91</v>
      </c>
      <c r="AV226" s="12" t="s">
        <v>91</v>
      </c>
      <c r="AW226" s="12" t="s">
        <v>44</v>
      </c>
      <c r="AX226" s="12" t="s">
        <v>81</v>
      </c>
      <c r="AY226" s="232" t="s">
        <v>169</v>
      </c>
    </row>
    <row r="227" spans="2:51" s="15" customFormat="1" ht="13.5">
      <c r="B227" s="266"/>
      <c r="C227" s="267"/>
      <c r="D227" s="214" t="s">
        <v>276</v>
      </c>
      <c r="E227" s="268" t="s">
        <v>24</v>
      </c>
      <c r="F227" s="269" t="s">
        <v>2226</v>
      </c>
      <c r="G227" s="267"/>
      <c r="H227" s="270">
        <v>97.35</v>
      </c>
      <c r="I227" s="271"/>
      <c r="J227" s="267"/>
      <c r="K227" s="267"/>
      <c r="L227" s="272"/>
      <c r="M227" s="273"/>
      <c r="N227" s="274"/>
      <c r="O227" s="274"/>
      <c r="P227" s="274"/>
      <c r="Q227" s="274"/>
      <c r="R227" s="274"/>
      <c r="S227" s="274"/>
      <c r="T227" s="275"/>
      <c r="AT227" s="276" t="s">
        <v>276</v>
      </c>
      <c r="AU227" s="276" t="s">
        <v>91</v>
      </c>
      <c r="AV227" s="15" t="s">
        <v>103</v>
      </c>
      <c r="AW227" s="15" t="s">
        <v>44</v>
      </c>
      <c r="AX227" s="15" t="s">
        <v>81</v>
      </c>
      <c r="AY227" s="276" t="s">
        <v>169</v>
      </c>
    </row>
    <row r="228" spans="2:51" s="12" customFormat="1" ht="13.5">
      <c r="B228" s="222"/>
      <c r="C228" s="223"/>
      <c r="D228" s="214" t="s">
        <v>276</v>
      </c>
      <c r="E228" s="224" t="s">
        <v>24</v>
      </c>
      <c r="F228" s="225" t="s">
        <v>2309</v>
      </c>
      <c r="G228" s="223"/>
      <c r="H228" s="226">
        <v>84.12</v>
      </c>
      <c r="I228" s="227"/>
      <c r="J228" s="223"/>
      <c r="K228" s="223"/>
      <c r="L228" s="228"/>
      <c r="M228" s="229"/>
      <c r="N228" s="230"/>
      <c r="O228" s="230"/>
      <c r="P228" s="230"/>
      <c r="Q228" s="230"/>
      <c r="R228" s="230"/>
      <c r="S228" s="230"/>
      <c r="T228" s="231"/>
      <c r="AT228" s="232" t="s">
        <v>276</v>
      </c>
      <c r="AU228" s="232" t="s">
        <v>91</v>
      </c>
      <c r="AV228" s="12" t="s">
        <v>91</v>
      </c>
      <c r="AW228" s="12" t="s">
        <v>44</v>
      </c>
      <c r="AX228" s="12" t="s">
        <v>81</v>
      </c>
      <c r="AY228" s="232" t="s">
        <v>169</v>
      </c>
    </row>
    <row r="229" spans="2:51" s="15" customFormat="1" ht="13.5">
      <c r="B229" s="266"/>
      <c r="C229" s="267"/>
      <c r="D229" s="214" t="s">
        <v>276</v>
      </c>
      <c r="E229" s="268" t="s">
        <v>24</v>
      </c>
      <c r="F229" s="269" t="s">
        <v>2228</v>
      </c>
      <c r="G229" s="267"/>
      <c r="H229" s="270">
        <v>84.12</v>
      </c>
      <c r="I229" s="271"/>
      <c r="J229" s="267"/>
      <c r="K229" s="267"/>
      <c r="L229" s="272"/>
      <c r="M229" s="273"/>
      <c r="N229" s="274"/>
      <c r="O229" s="274"/>
      <c r="P229" s="274"/>
      <c r="Q229" s="274"/>
      <c r="R229" s="274"/>
      <c r="S229" s="274"/>
      <c r="T229" s="275"/>
      <c r="AT229" s="276" t="s">
        <v>276</v>
      </c>
      <c r="AU229" s="276" t="s">
        <v>91</v>
      </c>
      <c r="AV229" s="15" t="s">
        <v>103</v>
      </c>
      <c r="AW229" s="15" t="s">
        <v>44</v>
      </c>
      <c r="AX229" s="15" t="s">
        <v>81</v>
      </c>
      <c r="AY229" s="276" t="s">
        <v>169</v>
      </c>
    </row>
    <row r="230" spans="2:51" s="12" customFormat="1" ht="13.5">
      <c r="B230" s="222"/>
      <c r="C230" s="223"/>
      <c r="D230" s="214" t="s">
        <v>276</v>
      </c>
      <c r="E230" s="224" t="s">
        <v>24</v>
      </c>
      <c r="F230" s="225" t="s">
        <v>2310</v>
      </c>
      <c r="G230" s="223"/>
      <c r="H230" s="226">
        <v>7.4</v>
      </c>
      <c r="I230" s="227"/>
      <c r="J230" s="223"/>
      <c r="K230" s="223"/>
      <c r="L230" s="228"/>
      <c r="M230" s="229"/>
      <c r="N230" s="230"/>
      <c r="O230" s="230"/>
      <c r="P230" s="230"/>
      <c r="Q230" s="230"/>
      <c r="R230" s="230"/>
      <c r="S230" s="230"/>
      <c r="T230" s="231"/>
      <c r="AT230" s="232" t="s">
        <v>276</v>
      </c>
      <c r="AU230" s="232" t="s">
        <v>91</v>
      </c>
      <c r="AV230" s="12" t="s">
        <v>91</v>
      </c>
      <c r="AW230" s="12" t="s">
        <v>44</v>
      </c>
      <c r="AX230" s="12" t="s">
        <v>81</v>
      </c>
      <c r="AY230" s="232" t="s">
        <v>169</v>
      </c>
    </row>
    <row r="231" spans="2:51" s="15" customFormat="1" ht="13.5">
      <c r="B231" s="266"/>
      <c r="C231" s="267"/>
      <c r="D231" s="214" t="s">
        <v>276</v>
      </c>
      <c r="E231" s="268" t="s">
        <v>24</v>
      </c>
      <c r="F231" s="269" t="s">
        <v>2236</v>
      </c>
      <c r="G231" s="267"/>
      <c r="H231" s="270">
        <v>7.4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AT231" s="276" t="s">
        <v>276</v>
      </c>
      <c r="AU231" s="276" t="s">
        <v>91</v>
      </c>
      <c r="AV231" s="15" t="s">
        <v>103</v>
      </c>
      <c r="AW231" s="15" t="s">
        <v>44</v>
      </c>
      <c r="AX231" s="15" t="s">
        <v>81</v>
      </c>
      <c r="AY231" s="276" t="s">
        <v>169</v>
      </c>
    </row>
    <row r="232" spans="2:51" s="13" customFormat="1" ht="13.5">
      <c r="B232" s="233"/>
      <c r="C232" s="234"/>
      <c r="D232" s="214" t="s">
        <v>276</v>
      </c>
      <c r="E232" s="235" t="s">
        <v>24</v>
      </c>
      <c r="F232" s="236" t="s">
        <v>280</v>
      </c>
      <c r="G232" s="234"/>
      <c r="H232" s="237">
        <v>188.87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276</v>
      </c>
      <c r="AU232" s="243" t="s">
        <v>91</v>
      </c>
      <c r="AV232" s="13" t="s">
        <v>193</v>
      </c>
      <c r="AW232" s="13" t="s">
        <v>44</v>
      </c>
      <c r="AX232" s="13" t="s">
        <v>25</v>
      </c>
      <c r="AY232" s="243" t="s">
        <v>169</v>
      </c>
    </row>
    <row r="233" spans="2:65" s="1" customFormat="1" ht="16.5" customHeight="1">
      <c r="B233" s="42"/>
      <c r="C233" s="245" t="s">
        <v>383</v>
      </c>
      <c r="D233" s="245" t="s">
        <v>620</v>
      </c>
      <c r="E233" s="246" t="s">
        <v>2311</v>
      </c>
      <c r="F233" s="247" t="s">
        <v>2312</v>
      </c>
      <c r="G233" s="248" t="s">
        <v>196</v>
      </c>
      <c r="H233" s="249">
        <v>46.568</v>
      </c>
      <c r="I233" s="250"/>
      <c r="J233" s="251">
        <f>ROUND(I233*H233,2)</f>
        <v>0</v>
      </c>
      <c r="K233" s="247" t="s">
        <v>183</v>
      </c>
      <c r="L233" s="252"/>
      <c r="M233" s="253" t="s">
        <v>24</v>
      </c>
      <c r="N233" s="254" t="s">
        <v>52</v>
      </c>
      <c r="O233" s="43"/>
      <c r="P233" s="211">
        <f>O233*H233</f>
        <v>0</v>
      </c>
      <c r="Q233" s="211">
        <v>0.00092</v>
      </c>
      <c r="R233" s="211">
        <f>Q233*H233</f>
        <v>0.04284256</v>
      </c>
      <c r="S233" s="211">
        <v>0</v>
      </c>
      <c r="T233" s="212">
        <f>S233*H233</f>
        <v>0</v>
      </c>
      <c r="AR233" s="25" t="s">
        <v>211</v>
      </c>
      <c r="AT233" s="25" t="s">
        <v>620</v>
      </c>
      <c r="AU233" s="25" t="s">
        <v>91</v>
      </c>
      <c r="AY233" s="25" t="s">
        <v>169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25" t="s">
        <v>25</v>
      </c>
      <c r="BK233" s="213">
        <f>ROUND(I233*H233,2)</f>
        <v>0</v>
      </c>
      <c r="BL233" s="25" t="s">
        <v>193</v>
      </c>
      <c r="BM233" s="25" t="s">
        <v>2313</v>
      </c>
    </row>
    <row r="234" spans="2:51" s="12" customFormat="1" ht="13.5">
      <c r="B234" s="222"/>
      <c r="C234" s="223"/>
      <c r="D234" s="214" t="s">
        <v>276</v>
      </c>
      <c r="E234" s="224" t="s">
        <v>24</v>
      </c>
      <c r="F234" s="225" t="s">
        <v>2264</v>
      </c>
      <c r="G234" s="223"/>
      <c r="H234" s="226">
        <v>78.905</v>
      </c>
      <c r="I234" s="227"/>
      <c r="J234" s="223"/>
      <c r="K234" s="223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276</v>
      </c>
      <c r="AU234" s="232" t="s">
        <v>91</v>
      </c>
      <c r="AV234" s="12" t="s">
        <v>91</v>
      </c>
      <c r="AW234" s="12" t="s">
        <v>44</v>
      </c>
      <c r="AX234" s="12" t="s">
        <v>81</v>
      </c>
      <c r="AY234" s="232" t="s">
        <v>169</v>
      </c>
    </row>
    <row r="235" spans="2:51" s="15" customFormat="1" ht="13.5">
      <c r="B235" s="266"/>
      <c r="C235" s="267"/>
      <c r="D235" s="214" t="s">
        <v>276</v>
      </c>
      <c r="E235" s="268" t="s">
        <v>24</v>
      </c>
      <c r="F235" s="269" t="s">
        <v>2226</v>
      </c>
      <c r="G235" s="267"/>
      <c r="H235" s="270">
        <v>78.905</v>
      </c>
      <c r="I235" s="271"/>
      <c r="J235" s="267"/>
      <c r="K235" s="267"/>
      <c r="L235" s="272"/>
      <c r="M235" s="273"/>
      <c r="N235" s="274"/>
      <c r="O235" s="274"/>
      <c r="P235" s="274"/>
      <c r="Q235" s="274"/>
      <c r="R235" s="274"/>
      <c r="S235" s="274"/>
      <c r="T235" s="275"/>
      <c r="AT235" s="276" t="s">
        <v>276</v>
      </c>
      <c r="AU235" s="276" t="s">
        <v>91</v>
      </c>
      <c r="AV235" s="15" t="s">
        <v>103</v>
      </c>
      <c r="AW235" s="15" t="s">
        <v>44</v>
      </c>
      <c r="AX235" s="15" t="s">
        <v>81</v>
      </c>
      <c r="AY235" s="276" t="s">
        <v>169</v>
      </c>
    </row>
    <row r="236" spans="2:51" s="12" customFormat="1" ht="13.5">
      <c r="B236" s="222"/>
      <c r="C236" s="223"/>
      <c r="D236" s="214" t="s">
        <v>276</v>
      </c>
      <c r="E236" s="224" t="s">
        <v>24</v>
      </c>
      <c r="F236" s="225" t="s">
        <v>2265</v>
      </c>
      <c r="G236" s="223"/>
      <c r="H236" s="226">
        <v>70.42</v>
      </c>
      <c r="I236" s="227"/>
      <c r="J236" s="223"/>
      <c r="K236" s="223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276</v>
      </c>
      <c r="AU236" s="232" t="s">
        <v>91</v>
      </c>
      <c r="AV236" s="12" t="s">
        <v>91</v>
      </c>
      <c r="AW236" s="12" t="s">
        <v>44</v>
      </c>
      <c r="AX236" s="12" t="s">
        <v>81</v>
      </c>
      <c r="AY236" s="232" t="s">
        <v>169</v>
      </c>
    </row>
    <row r="237" spans="2:51" s="15" customFormat="1" ht="13.5">
      <c r="B237" s="266"/>
      <c r="C237" s="267"/>
      <c r="D237" s="214" t="s">
        <v>276</v>
      </c>
      <c r="E237" s="268" t="s">
        <v>24</v>
      </c>
      <c r="F237" s="269" t="s">
        <v>2228</v>
      </c>
      <c r="G237" s="267"/>
      <c r="H237" s="270">
        <v>70.42</v>
      </c>
      <c r="I237" s="271"/>
      <c r="J237" s="267"/>
      <c r="K237" s="267"/>
      <c r="L237" s="272"/>
      <c r="M237" s="273"/>
      <c r="N237" s="274"/>
      <c r="O237" s="274"/>
      <c r="P237" s="274"/>
      <c r="Q237" s="274"/>
      <c r="R237" s="274"/>
      <c r="S237" s="274"/>
      <c r="T237" s="275"/>
      <c r="AT237" s="276" t="s">
        <v>276</v>
      </c>
      <c r="AU237" s="276" t="s">
        <v>91</v>
      </c>
      <c r="AV237" s="15" t="s">
        <v>103</v>
      </c>
      <c r="AW237" s="15" t="s">
        <v>44</v>
      </c>
      <c r="AX237" s="15" t="s">
        <v>81</v>
      </c>
      <c r="AY237" s="276" t="s">
        <v>169</v>
      </c>
    </row>
    <row r="238" spans="2:51" s="12" customFormat="1" ht="13.5">
      <c r="B238" s="222"/>
      <c r="C238" s="223"/>
      <c r="D238" s="214" t="s">
        <v>276</v>
      </c>
      <c r="E238" s="224" t="s">
        <v>24</v>
      </c>
      <c r="F238" s="225" t="s">
        <v>2266</v>
      </c>
      <c r="G238" s="223"/>
      <c r="H238" s="226">
        <v>5.9</v>
      </c>
      <c r="I238" s="227"/>
      <c r="J238" s="223"/>
      <c r="K238" s="223"/>
      <c r="L238" s="228"/>
      <c r="M238" s="229"/>
      <c r="N238" s="230"/>
      <c r="O238" s="230"/>
      <c r="P238" s="230"/>
      <c r="Q238" s="230"/>
      <c r="R238" s="230"/>
      <c r="S238" s="230"/>
      <c r="T238" s="231"/>
      <c r="AT238" s="232" t="s">
        <v>276</v>
      </c>
      <c r="AU238" s="232" t="s">
        <v>91</v>
      </c>
      <c r="AV238" s="12" t="s">
        <v>91</v>
      </c>
      <c r="AW238" s="12" t="s">
        <v>44</v>
      </c>
      <c r="AX238" s="12" t="s">
        <v>81</v>
      </c>
      <c r="AY238" s="232" t="s">
        <v>169</v>
      </c>
    </row>
    <row r="239" spans="2:51" s="15" customFormat="1" ht="13.5">
      <c r="B239" s="266"/>
      <c r="C239" s="267"/>
      <c r="D239" s="214" t="s">
        <v>276</v>
      </c>
      <c r="E239" s="268" t="s">
        <v>24</v>
      </c>
      <c r="F239" s="269" t="s">
        <v>2236</v>
      </c>
      <c r="G239" s="267"/>
      <c r="H239" s="270">
        <v>5.9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AT239" s="276" t="s">
        <v>276</v>
      </c>
      <c r="AU239" s="276" t="s">
        <v>91</v>
      </c>
      <c r="AV239" s="15" t="s">
        <v>103</v>
      </c>
      <c r="AW239" s="15" t="s">
        <v>44</v>
      </c>
      <c r="AX239" s="15" t="s">
        <v>81</v>
      </c>
      <c r="AY239" s="276" t="s">
        <v>169</v>
      </c>
    </row>
    <row r="240" spans="2:51" s="13" customFormat="1" ht="13.5">
      <c r="B240" s="233"/>
      <c r="C240" s="234"/>
      <c r="D240" s="214" t="s">
        <v>276</v>
      </c>
      <c r="E240" s="235" t="s">
        <v>24</v>
      </c>
      <c r="F240" s="236" t="s">
        <v>280</v>
      </c>
      <c r="G240" s="234"/>
      <c r="H240" s="237">
        <v>155.225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276</v>
      </c>
      <c r="AU240" s="243" t="s">
        <v>91</v>
      </c>
      <c r="AV240" s="13" t="s">
        <v>193</v>
      </c>
      <c r="AW240" s="13" t="s">
        <v>44</v>
      </c>
      <c r="AX240" s="13" t="s">
        <v>25</v>
      </c>
      <c r="AY240" s="243" t="s">
        <v>169</v>
      </c>
    </row>
    <row r="241" spans="2:51" s="12" customFormat="1" ht="13.5">
      <c r="B241" s="222"/>
      <c r="C241" s="223"/>
      <c r="D241" s="214" t="s">
        <v>276</v>
      </c>
      <c r="E241" s="223"/>
      <c r="F241" s="225" t="s">
        <v>2314</v>
      </c>
      <c r="G241" s="223"/>
      <c r="H241" s="226">
        <v>46.568</v>
      </c>
      <c r="I241" s="227"/>
      <c r="J241" s="223"/>
      <c r="K241" s="223"/>
      <c r="L241" s="228"/>
      <c r="M241" s="229"/>
      <c r="N241" s="230"/>
      <c r="O241" s="230"/>
      <c r="P241" s="230"/>
      <c r="Q241" s="230"/>
      <c r="R241" s="230"/>
      <c r="S241" s="230"/>
      <c r="T241" s="231"/>
      <c r="AT241" s="232" t="s">
        <v>276</v>
      </c>
      <c r="AU241" s="232" t="s">
        <v>91</v>
      </c>
      <c r="AV241" s="12" t="s">
        <v>91</v>
      </c>
      <c r="AW241" s="12" t="s">
        <v>6</v>
      </c>
      <c r="AX241" s="12" t="s">
        <v>25</v>
      </c>
      <c r="AY241" s="232" t="s">
        <v>169</v>
      </c>
    </row>
    <row r="242" spans="2:65" s="1" customFormat="1" ht="16.5" customHeight="1">
      <c r="B242" s="42"/>
      <c r="C242" s="245" t="s">
        <v>388</v>
      </c>
      <c r="D242" s="245" t="s">
        <v>620</v>
      </c>
      <c r="E242" s="246" t="s">
        <v>2315</v>
      </c>
      <c r="F242" s="247" t="s">
        <v>2316</v>
      </c>
      <c r="G242" s="248" t="s">
        <v>196</v>
      </c>
      <c r="H242" s="249">
        <v>12.926</v>
      </c>
      <c r="I242" s="250"/>
      <c r="J242" s="251">
        <f>ROUND(I242*H242,2)</f>
        <v>0</v>
      </c>
      <c r="K242" s="247" t="s">
        <v>183</v>
      </c>
      <c r="L242" s="252"/>
      <c r="M242" s="253" t="s">
        <v>24</v>
      </c>
      <c r="N242" s="254" t="s">
        <v>52</v>
      </c>
      <c r="O242" s="43"/>
      <c r="P242" s="211">
        <f>O242*H242</f>
        <v>0</v>
      </c>
      <c r="Q242" s="211">
        <v>0.0014</v>
      </c>
      <c r="R242" s="211">
        <f>Q242*H242</f>
        <v>0.0180964</v>
      </c>
      <c r="S242" s="211">
        <v>0</v>
      </c>
      <c r="T242" s="212">
        <f>S242*H242</f>
        <v>0</v>
      </c>
      <c r="AR242" s="25" t="s">
        <v>211</v>
      </c>
      <c r="AT242" s="25" t="s">
        <v>620</v>
      </c>
      <c r="AU242" s="25" t="s">
        <v>91</v>
      </c>
      <c r="AY242" s="25" t="s">
        <v>169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25" t="s">
        <v>25</v>
      </c>
      <c r="BK242" s="213">
        <f>ROUND(I242*H242,2)</f>
        <v>0</v>
      </c>
      <c r="BL242" s="25" t="s">
        <v>193</v>
      </c>
      <c r="BM242" s="25" t="s">
        <v>2317</v>
      </c>
    </row>
    <row r="243" spans="2:51" s="12" customFormat="1" ht="13.5">
      <c r="B243" s="222"/>
      <c r="C243" s="223"/>
      <c r="D243" s="214" t="s">
        <v>276</v>
      </c>
      <c r="E243" s="224" t="s">
        <v>24</v>
      </c>
      <c r="F243" s="225" t="s">
        <v>2318</v>
      </c>
      <c r="G243" s="223"/>
      <c r="H243" s="226">
        <v>18.445</v>
      </c>
      <c r="I243" s="227"/>
      <c r="J243" s="223"/>
      <c r="K243" s="223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276</v>
      </c>
      <c r="AU243" s="232" t="s">
        <v>91</v>
      </c>
      <c r="AV243" s="12" t="s">
        <v>91</v>
      </c>
      <c r="AW243" s="12" t="s">
        <v>44</v>
      </c>
      <c r="AX243" s="12" t="s">
        <v>81</v>
      </c>
      <c r="AY243" s="232" t="s">
        <v>169</v>
      </c>
    </row>
    <row r="244" spans="2:51" s="15" customFormat="1" ht="13.5">
      <c r="B244" s="266"/>
      <c r="C244" s="267"/>
      <c r="D244" s="214" t="s">
        <v>276</v>
      </c>
      <c r="E244" s="268" t="s">
        <v>24</v>
      </c>
      <c r="F244" s="269" t="s">
        <v>2226</v>
      </c>
      <c r="G244" s="267"/>
      <c r="H244" s="270">
        <v>18.445</v>
      </c>
      <c r="I244" s="271"/>
      <c r="J244" s="267"/>
      <c r="K244" s="267"/>
      <c r="L244" s="272"/>
      <c r="M244" s="273"/>
      <c r="N244" s="274"/>
      <c r="O244" s="274"/>
      <c r="P244" s="274"/>
      <c r="Q244" s="274"/>
      <c r="R244" s="274"/>
      <c r="S244" s="274"/>
      <c r="T244" s="275"/>
      <c r="AT244" s="276" t="s">
        <v>276</v>
      </c>
      <c r="AU244" s="276" t="s">
        <v>91</v>
      </c>
      <c r="AV244" s="15" t="s">
        <v>103</v>
      </c>
      <c r="AW244" s="15" t="s">
        <v>44</v>
      </c>
      <c r="AX244" s="15" t="s">
        <v>81</v>
      </c>
      <c r="AY244" s="276" t="s">
        <v>169</v>
      </c>
    </row>
    <row r="245" spans="2:51" s="12" customFormat="1" ht="13.5">
      <c r="B245" s="222"/>
      <c r="C245" s="223"/>
      <c r="D245" s="214" t="s">
        <v>276</v>
      </c>
      <c r="E245" s="224" t="s">
        <v>24</v>
      </c>
      <c r="F245" s="225" t="s">
        <v>2319</v>
      </c>
      <c r="G245" s="223"/>
      <c r="H245" s="226">
        <v>23.14</v>
      </c>
      <c r="I245" s="227"/>
      <c r="J245" s="223"/>
      <c r="K245" s="223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276</v>
      </c>
      <c r="AU245" s="232" t="s">
        <v>91</v>
      </c>
      <c r="AV245" s="12" t="s">
        <v>91</v>
      </c>
      <c r="AW245" s="12" t="s">
        <v>44</v>
      </c>
      <c r="AX245" s="12" t="s">
        <v>81</v>
      </c>
      <c r="AY245" s="232" t="s">
        <v>169</v>
      </c>
    </row>
    <row r="246" spans="2:51" s="15" customFormat="1" ht="13.5">
      <c r="B246" s="266"/>
      <c r="C246" s="267"/>
      <c r="D246" s="214" t="s">
        <v>276</v>
      </c>
      <c r="E246" s="268" t="s">
        <v>24</v>
      </c>
      <c r="F246" s="269" t="s">
        <v>2228</v>
      </c>
      <c r="G246" s="267"/>
      <c r="H246" s="270">
        <v>23.14</v>
      </c>
      <c r="I246" s="271"/>
      <c r="J246" s="267"/>
      <c r="K246" s="267"/>
      <c r="L246" s="272"/>
      <c r="M246" s="273"/>
      <c r="N246" s="274"/>
      <c r="O246" s="274"/>
      <c r="P246" s="274"/>
      <c r="Q246" s="274"/>
      <c r="R246" s="274"/>
      <c r="S246" s="274"/>
      <c r="T246" s="275"/>
      <c r="AT246" s="276" t="s">
        <v>276</v>
      </c>
      <c r="AU246" s="276" t="s">
        <v>91</v>
      </c>
      <c r="AV246" s="15" t="s">
        <v>103</v>
      </c>
      <c r="AW246" s="15" t="s">
        <v>44</v>
      </c>
      <c r="AX246" s="15" t="s">
        <v>81</v>
      </c>
      <c r="AY246" s="276" t="s">
        <v>169</v>
      </c>
    </row>
    <row r="247" spans="2:51" s="12" customFormat="1" ht="13.5">
      <c r="B247" s="222"/>
      <c r="C247" s="223"/>
      <c r="D247" s="214" t="s">
        <v>276</v>
      </c>
      <c r="E247" s="224" t="s">
        <v>24</v>
      </c>
      <c r="F247" s="225" t="s">
        <v>2320</v>
      </c>
      <c r="G247" s="223"/>
      <c r="H247" s="226">
        <v>1.5</v>
      </c>
      <c r="I247" s="227"/>
      <c r="J247" s="223"/>
      <c r="K247" s="223"/>
      <c r="L247" s="228"/>
      <c r="M247" s="229"/>
      <c r="N247" s="230"/>
      <c r="O247" s="230"/>
      <c r="P247" s="230"/>
      <c r="Q247" s="230"/>
      <c r="R247" s="230"/>
      <c r="S247" s="230"/>
      <c r="T247" s="231"/>
      <c r="AT247" s="232" t="s">
        <v>276</v>
      </c>
      <c r="AU247" s="232" t="s">
        <v>91</v>
      </c>
      <c r="AV247" s="12" t="s">
        <v>91</v>
      </c>
      <c r="AW247" s="12" t="s">
        <v>44</v>
      </c>
      <c r="AX247" s="12" t="s">
        <v>81</v>
      </c>
      <c r="AY247" s="232" t="s">
        <v>169</v>
      </c>
    </row>
    <row r="248" spans="2:51" s="15" customFormat="1" ht="13.5">
      <c r="B248" s="266"/>
      <c r="C248" s="267"/>
      <c r="D248" s="214" t="s">
        <v>276</v>
      </c>
      <c r="E248" s="268" t="s">
        <v>24</v>
      </c>
      <c r="F248" s="269" t="s">
        <v>2236</v>
      </c>
      <c r="G248" s="267"/>
      <c r="H248" s="270">
        <v>1.5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AT248" s="276" t="s">
        <v>276</v>
      </c>
      <c r="AU248" s="276" t="s">
        <v>91</v>
      </c>
      <c r="AV248" s="15" t="s">
        <v>103</v>
      </c>
      <c r="AW248" s="15" t="s">
        <v>44</v>
      </c>
      <c r="AX248" s="15" t="s">
        <v>81</v>
      </c>
      <c r="AY248" s="276" t="s">
        <v>169</v>
      </c>
    </row>
    <row r="249" spans="2:51" s="13" customFormat="1" ht="13.5">
      <c r="B249" s="233"/>
      <c r="C249" s="234"/>
      <c r="D249" s="214" t="s">
        <v>276</v>
      </c>
      <c r="E249" s="235" t="s">
        <v>24</v>
      </c>
      <c r="F249" s="236" t="s">
        <v>280</v>
      </c>
      <c r="G249" s="234"/>
      <c r="H249" s="237">
        <v>43.085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276</v>
      </c>
      <c r="AU249" s="243" t="s">
        <v>91</v>
      </c>
      <c r="AV249" s="13" t="s">
        <v>193</v>
      </c>
      <c r="AW249" s="13" t="s">
        <v>44</v>
      </c>
      <c r="AX249" s="13" t="s">
        <v>25</v>
      </c>
      <c r="AY249" s="243" t="s">
        <v>169</v>
      </c>
    </row>
    <row r="250" spans="2:51" s="12" customFormat="1" ht="13.5">
      <c r="B250" s="222"/>
      <c r="C250" s="223"/>
      <c r="D250" s="214" t="s">
        <v>276</v>
      </c>
      <c r="E250" s="223"/>
      <c r="F250" s="225" t="s">
        <v>2321</v>
      </c>
      <c r="G250" s="223"/>
      <c r="H250" s="226">
        <v>12.926</v>
      </c>
      <c r="I250" s="227"/>
      <c r="J250" s="223"/>
      <c r="K250" s="223"/>
      <c r="L250" s="228"/>
      <c r="M250" s="229"/>
      <c r="N250" s="230"/>
      <c r="O250" s="230"/>
      <c r="P250" s="230"/>
      <c r="Q250" s="230"/>
      <c r="R250" s="230"/>
      <c r="S250" s="230"/>
      <c r="T250" s="231"/>
      <c r="AT250" s="232" t="s">
        <v>276</v>
      </c>
      <c r="AU250" s="232" t="s">
        <v>91</v>
      </c>
      <c r="AV250" s="12" t="s">
        <v>91</v>
      </c>
      <c r="AW250" s="12" t="s">
        <v>6</v>
      </c>
      <c r="AX250" s="12" t="s">
        <v>25</v>
      </c>
      <c r="AY250" s="232" t="s">
        <v>169</v>
      </c>
    </row>
    <row r="251" spans="2:65" s="1" customFormat="1" ht="25.5" customHeight="1">
      <c r="B251" s="42"/>
      <c r="C251" s="202" t="s">
        <v>393</v>
      </c>
      <c r="D251" s="202" t="s">
        <v>172</v>
      </c>
      <c r="E251" s="203" t="s">
        <v>2322</v>
      </c>
      <c r="F251" s="204" t="s">
        <v>2323</v>
      </c>
      <c r="G251" s="205" t="s">
        <v>196</v>
      </c>
      <c r="H251" s="206">
        <v>73.059</v>
      </c>
      <c r="I251" s="207"/>
      <c r="J251" s="208">
        <f>ROUND(I251*H251,2)</f>
        <v>0</v>
      </c>
      <c r="K251" s="204" t="s">
        <v>183</v>
      </c>
      <c r="L251" s="62"/>
      <c r="M251" s="209" t="s">
        <v>24</v>
      </c>
      <c r="N251" s="210" t="s">
        <v>52</v>
      </c>
      <c r="O251" s="43"/>
      <c r="P251" s="211">
        <f>O251*H251</f>
        <v>0</v>
      </c>
      <c r="Q251" s="211">
        <v>0.00944</v>
      </c>
      <c r="R251" s="211">
        <f>Q251*H251</f>
        <v>0.68967696</v>
      </c>
      <c r="S251" s="211">
        <v>0</v>
      </c>
      <c r="T251" s="212">
        <f>S251*H251</f>
        <v>0</v>
      </c>
      <c r="AR251" s="25" t="s">
        <v>193</v>
      </c>
      <c r="AT251" s="25" t="s">
        <v>172</v>
      </c>
      <c r="AU251" s="25" t="s">
        <v>91</v>
      </c>
      <c r="AY251" s="25" t="s">
        <v>169</v>
      </c>
      <c r="BE251" s="213">
        <f>IF(N251="základní",J251,0)</f>
        <v>0</v>
      </c>
      <c r="BF251" s="213">
        <f>IF(N251="snížená",J251,0)</f>
        <v>0</v>
      </c>
      <c r="BG251" s="213">
        <f>IF(N251="zákl. přenesená",J251,0)</f>
        <v>0</v>
      </c>
      <c r="BH251" s="213">
        <f>IF(N251="sníž. přenesená",J251,0)</f>
        <v>0</v>
      </c>
      <c r="BI251" s="213">
        <f>IF(N251="nulová",J251,0)</f>
        <v>0</v>
      </c>
      <c r="BJ251" s="25" t="s">
        <v>25</v>
      </c>
      <c r="BK251" s="213">
        <f>ROUND(I251*H251,2)</f>
        <v>0</v>
      </c>
      <c r="BL251" s="25" t="s">
        <v>193</v>
      </c>
      <c r="BM251" s="25" t="s">
        <v>2324</v>
      </c>
    </row>
    <row r="252" spans="2:51" s="12" customFormat="1" ht="13.5">
      <c r="B252" s="222"/>
      <c r="C252" s="223"/>
      <c r="D252" s="214" t="s">
        <v>276</v>
      </c>
      <c r="E252" s="224" t="s">
        <v>24</v>
      </c>
      <c r="F252" s="225" t="s">
        <v>2325</v>
      </c>
      <c r="G252" s="223"/>
      <c r="H252" s="226">
        <v>26.795</v>
      </c>
      <c r="I252" s="227"/>
      <c r="J252" s="223"/>
      <c r="K252" s="223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276</v>
      </c>
      <c r="AU252" s="232" t="s">
        <v>91</v>
      </c>
      <c r="AV252" s="12" t="s">
        <v>91</v>
      </c>
      <c r="AW252" s="12" t="s">
        <v>44</v>
      </c>
      <c r="AX252" s="12" t="s">
        <v>81</v>
      </c>
      <c r="AY252" s="232" t="s">
        <v>169</v>
      </c>
    </row>
    <row r="253" spans="2:51" s="12" customFormat="1" ht="13.5">
      <c r="B253" s="222"/>
      <c r="C253" s="223"/>
      <c r="D253" s="214" t="s">
        <v>276</v>
      </c>
      <c r="E253" s="224" t="s">
        <v>24</v>
      </c>
      <c r="F253" s="225" t="s">
        <v>2326</v>
      </c>
      <c r="G253" s="223"/>
      <c r="H253" s="226">
        <v>32.248</v>
      </c>
      <c r="I253" s="227"/>
      <c r="J253" s="223"/>
      <c r="K253" s="223"/>
      <c r="L253" s="228"/>
      <c r="M253" s="229"/>
      <c r="N253" s="230"/>
      <c r="O253" s="230"/>
      <c r="P253" s="230"/>
      <c r="Q253" s="230"/>
      <c r="R253" s="230"/>
      <c r="S253" s="230"/>
      <c r="T253" s="231"/>
      <c r="AT253" s="232" t="s">
        <v>276</v>
      </c>
      <c r="AU253" s="232" t="s">
        <v>91</v>
      </c>
      <c r="AV253" s="12" t="s">
        <v>91</v>
      </c>
      <c r="AW253" s="12" t="s">
        <v>44</v>
      </c>
      <c r="AX253" s="12" t="s">
        <v>81</v>
      </c>
      <c r="AY253" s="232" t="s">
        <v>169</v>
      </c>
    </row>
    <row r="254" spans="2:51" s="12" customFormat="1" ht="13.5">
      <c r="B254" s="222"/>
      <c r="C254" s="223"/>
      <c r="D254" s="214" t="s">
        <v>276</v>
      </c>
      <c r="E254" s="224" t="s">
        <v>24</v>
      </c>
      <c r="F254" s="225" t="s">
        <v>2327</v>
      </c>
      <c r="G254" s="223"/>
      <c r="H254" s="226">
        <v>14.016</v>
      </c>
      <c r="I254" s="227"/>
      <c r="J254" s="223"/>
      <c r="K254" s="223"/>
      <c r="L254" s="228"/>
      <c r="M254" s="229"/>
      <c r="N254" s="230"/>
      <c r="O254" s="230"/>
      <c r="P254" s="230"/>
      <c r="Q254" s="230"/>
      <c r="R254" s="230"/>
      <c r="S254" s="230"/>
      <c r="T254" s="231"/>
      <c r="AT254" s="232" t="s">
        <v>276</v>
      </c>
      <c r="AU254" s="232" t="s">
        <v>91</v>
      </c>
      <c r="AV254" s="12" t="s">
        <v>91</v>
      </c>
      <c r="AW254" s="12" t="s">
        <v>44</v>
      </c>
      <c r="AX254" s="12" t="s">
        <v>81</v>
      </c>
      <c r="AY254" s="232" t="s">
        <v>169</v>
      </c>
    </row>
    <row r="255" spans="2:51" s="13" customFormat="1" ht="13.5">
      <c r="B255" s="233"/>
      <c r="C255" s="234"/>
      <c r="D255" s="214" t="s">
        <v>276</v>
      </c>
      <c r="E255" s="235" t="s">
        <v>24</v>
      </c>
      <c r="F255" s="236" t="s">
        <v>280</v>
      </c>
      <c r="G255" s="234"/>
      <c r="H255" s="237">
        <v>73.059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276</v>
      </c>
      <c r="AU255" s="243" t="s">
        <v>91</v>
      </c>
      <c r="AV255" s="13" t="s">
        <v>193</v>
      </c>
      <c r="AW255" s="13" t="s">
        <v>44</v>
      </c>
      <c r="AX255" s="13" t="s">
        <v>25</v>
      </c>
      <c r="AY255" s="243" t="s">
        <v>169</v>
      </c>
    </row>
    <row r="256" spans="2:65" s="1" customFormat="1" ht="16.5" customHeight="1">
      <c r="B256" s="42"/>
      <c r="C256" s="245" t="s">
        <v>398</v>
      </c>
      <c r="D256" s="245" t="s">
        <v>620</v>
      </c>
      <c r="E256" s="246" t="s">
        <v>2328</v>
      </c>
      <c r="F256" s="247" t="s">
        <v>2329</v>
      </c>
      <c r="G256" s="248" t="s">
        <v>196</v>
      </c>
      <c r="H256" s="249">
        <v>76.712</v>
      </c>
      <c r="I256" s="250"/>
      <c r="J256" s="251">
        <f>ROUND(I256*H256,2)</f>
        <v>0</v>
      </c>
      <c r="K256" s="247" t="s">
        <v>24</v>
      </c>
      <c r="L256" s="252"/>
      <c r="M256" s="253" t="s">
        <v>24</v>
      </c>
      <c r="N256" s="254" t="s">
        <v>52</v>
      </c>
      <c r="O256" s="43"/>
      <c r="P256" s="211">
        <f>O256*H256</f>
        <v>0</v>
      </c>
      <c r="Q256" s="211">
        <v>0.0165</v>
      </c>
      <c r="R256" s="211">
        <f>Q256*H256</f>
        <v>1.265748</v>
      </c>
      <c r="S256" s="211">
        <v>0</v>
      </c>
      <c r="T256" s="212">
        <f>S256*H256</f>
        <v>0</v>
      </c>
      <c r="AR256" s="25" t="s">
        <v>211</v>
      </c>
      <c r="AT256" s="25" t="s">
        <v>620</v>
      </c>
      <c r="AU256" s="25" t="s">
        <v>91</v>
      </c>
      <c r="AY256" s="25" t="s">
        <v>169</v>
      </c>
      <c r="BE256" s="213">
        <f>IF(N256="základní",J256,0)</f>
        <v>0</v>
      </c>
      <c r="BF256" s="213">
        <f>IF(N256="snížená",J256,0)</f>
        <v>0</v>
      </c>
      <c r="BG256" s="213">
        <f>IF(N256="zákl. přenesená",J256,0)</f>
        <v>0</v>
      </c>
      <c r="BH256" s="213">
        <f>IF(N256="sníž. přenesená",J256,0)</f>
        <v>0</v>
      </c>
      <c r="BI256" s="213">
        <f>IF(N256="nulová",J256,0)</f>
        <v>0</v>
      </c>
      <c r="BJ256" s="25" t="s">
        <v>25</v>
      </c>
      <c r="BK256" s="213">
        <f>ROUND(I256*H256,2)</f>
        <v>0</v>
      </c>
      <c r="BL256" s="25" t="s">
        <v>193</v>
      </c>
      <c r="BM256" s="25" t="s">
        <v>2330</v>
      </c>
    </row>
    <row r="257" spans="2:51" s="12" customFormat="1" ht="13.5">
      <c r="B257" s="222"/>
      <c r="C257" s="223"/>
      <c r="D257" s="214" t="s">
        <v>276</v>
      </c>
      <c r="E257" s="224" t="s">
        <v>24</v>
      </c>
      <c r="F257" s="225" t="s">
        <v>2325</v>
      </c>
      <c r="G257" s="223"/>
      <c r="H257" s="226">
        <v>26.795</v>
      </c>
      <c r="I257" s="227"/>
      <c r="J257" s="223"/>
      <c r="K257" s="223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276</v>
      </c>
      <c r="AU257" s="232" t="s">
        <v>91</v>
      </c>
      <c r="AV257" s="12" t="s">
        <v>91</v>
      </c>
      <c r="AW257" s="12" t="s">
        <v>44</v>
      </c>
      <c r="AX257" s="12" t="s">
        <v>81</v>
      </c>
      <c r="AY257" s="232" t="s">
        <v>169</v>
      </c>
    </row>
    <row r="258" spans="2:51" s="12" customFormat="1" ht="13.5">
      <c r="B258" s="222"/>
      <c r="C258" s="223"/>
      <c r="D258" s="214" t="s">
        <v>276</v>
      </c>
      <c r="E258" s="224" t="s">
        <v>24</v>
      </c>
      <c r="F258" s="225" t="s">
        <v>2326</v>
      </c>
      <c r="G258" s="223"/>
      <c r="H258" s="226">
        <v>32.248</v>
      </c>
      <c r="I258" s="227"/>
      <c r="J258" s="223"/>
      <c r="K258" s="223"/>
      <c r="L258" s="228"/>
      <c r="M258" s="229"/>
      <c r="N258" s="230"/>
      <c r="O258" s="230"/>
      <c r="P258" s="230"/>
      <c r="Q258" s="230"/>
      <c r="R258" s="230"/>
      <c r="S258" s="230"/>
      <c r="T258" s="231"/>
      <c r="AT258" s="232" t="s">
        <v>276</v>
      </c>
      <c r="AU258" s="232" t="s">
        <v>91</v>
      </c>
      <c r="AV258" s="12" t="s">
        <v>91</v>
      </c>
      <c r="AW258" s="12" t="s">
        <v>44</v>
      </c>
      <c r="AX258" s="12" t="s">
        <v>81</v>
      </c>
      <c r="AY258" s="232" t="s">
        <v>169</v>
      </c>
    </row>
    <row r="259" spans="2:51" s="12" customFormat="1" ht="13.5">
      <c r="B259" s="222"/>
      <c r="C259" s="223"/>
      <c r="D259" s="214" t="s">
        <v>276</v>
      </c>
      <c r="E259" s="224" t="s">
        <v>24</v>
      </c>
      <c r="F259" s="225" t="s">
        <v>2327</v>
      </c>
      <c r="G259" s="223"/>
      <c r="H259" s="226">
        <v>14.016</v>
      </c>
      <c r="I259" s="227"/>
      <c r="J259" s="223"/>
      <c r="K259" s="223"/>
      <c r="L259" s="228"/>
      <c r="M259" s="229"/>
      <c r="N259" s="230"/>
      <c r="O259" s="230"/>
      <c r="P259" s="230"/>
      <c r="Q259" s="230"/>
      <c r="R259" s="230"/>
      <c r="S259" s="230"/>
      <c r="T259" s="231"/>
      <c r="AT259" s="232" t="s">
        <v>276</v>
      </c>
      <c r="AU259" s="232" t="s">
        <v>91</v>
      </c>
      <c r="AV259" s="12" t="s">
        <v>91</v>
      </c>
      <c r="AW259" s="12" t="s">
        <v>44</v>
      </c>
      <c r="AX259" s="12" t="s">
        <v>81</v>
      </c>
      <c r="AY259" s="232" t="s">
        <v>169</v>
      </c>
    </row>
    <row r="260" spans="2:51" s="13" customFormat="1" ht="13.5">
      <c r="B260" s="233"/>
      <c r="C260" s="234"/>
      <c r="D260" s="214" t="s">
        <v>276</v>
      </c>
      <c r="E260" s="235" t="s">
        <v>24</v>
      </c>
      <c r="F260" s="236" t="s">
        <v>280</v>
      </c>
      <c r="G260" s="234"/>
      <c r="H260" s="237">
        <v>73.059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276</v>
      </c>
      <c r="AU260" s="243" t="s">
        <v>91</v>
      </c>
      <c r="AV260" s="13" t="s">
        <v>193</v>
      </c>
      <c r="AW260" s="13" t="s">
        <v>44</v>
      </c>
      <c r="AX260" s="13" t="s">
        <v>25</v>
      </c>
      <c r="AY260" s="243" t="s">
        <v>169</v>
      </c>
    </row>
    <row r="261" spans="2:51" s="12" customFormat="1" ht="13.5">
      <c r="B261" s="222"/>
      <c r="C261" s="223"/>
      <c r="D261" s="214" t="s">
        <v>276</v>
      </c>
      <c r="E261" s="223"/>
      <c r="F261" s="225" t="s">
        <v>2331</v>
      </c>
      <c r="G261" s="223"/>
      <c r="H261" s="226">
        <v>76.712</v>
      </c>
      <c r="I261" s="227"/>
      <c r="J261" s="223"/>
      <c r="K261" s="223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276</v>
      </c>
      <c r="AU261" s="232" t="s">
        <v>91</v>
      </c>
      <c r="AV261" s="12" t="s">
        <v>91</v>
      </c>
      <c r="AW261" s="12" t="s">
        <v>6</v>
      </c>
      <c r="AX261" s="12" t="s">
        <v>25</v>
      </c>
      <c r="AY261" s="232" t="s">
        <v>169</v>
      </c>
    </row>
    <row r="262" spans="2:65" s="1" customFormat="1" ht="25.5" customHeight="1">
      <c r="B262" s="42"/>
      <c r="C262" s="202" t="s">
        <v>406</v>
      </c>
      <c r="D262" s="202" t="s">
        <v>172</v>
      </c>
      <c r="E262" s="203" t="s">
        <v>2332</v>
      </c>
      <c r="F262" s="204" t="s">
        <v>2333</v>
      </c>
      <c r="G262" s="205" t="s">
        <v>196</v>
      </c>
      <c r="H262" s="206">
        <v>10.814</v>
      </c>
      <c r="I262" s="207"/>
      <c r="J262" s="208">
        <f>ROUND(I262*H262,2)</f>
        <v>0</v>
      </c>
      <c r="K262" s="204" t="s">
        <v>183</v>
      </c>
      <c r="L262" s="62"/>
      <c r="M262" s="209" t="s">
        <v>24</v>
      </c>
      <c r="N262" s="210" t="s">
        <v>52</v>
      </c>
      <c r="O262" s="43"/>
      <c r="P262" s="211">
        <f>O262*H262</f>
        <v>0</v>
      </c>
      <c r="Q262" s="211">
        <v>0.0095</v>
      </c>
      <c r="R262" s="211">
        <f>Q262*H262</f>
        <v>0.102733</v>
      </c>
      <c r="S262" s="211">
        <v>0</v>
      </c>
      <c r="T262" s="212">
        <f>S262*H262</f>
        <v>0</v>
      </c>
      <c r="AR262" s="25" t="s">
        <v>193</v>
      </c>
      <c r="AT262" s="25" t="s">
        <v>172</v>
      </c>
      <c r="AU262" s="25" t="s">
        <v>91</v>
      </c>
      <c r="AY262" s="25" t="s">
        <v>169</v>
      </c>
      <c r="BE262" s="213">
        <f>IF(N262="základní",J262,0)</f>
        <v>0</v>
      </c>
      <c r="BF262" s="213">
        <f>IF(N262="snížená",J262,0)</f>
        <v>0</v>
      </c>
      <c r="BG262" s="213">
        <f>IF(N262="zákl. přenesená",J262,0)</f>
        <v>0</v>
      </c>
      <c r="BH262" s="213">
        <f>IF(N262="sníž. přenesená",J262,0)</f>
        <v>0</v>
      </c>
      <c r="BI262" s="213">
        <f>IF(N262="nulová",J262,0)</f>
        <v>0</v>
      </c>
      <c r="BJ262" s="25" t="s">
        <v>25</v>
      </c>
      <c r="BK262" s="213">
        <f>ROUND(I262*H262,2)</f>
        <v>0</v>
      </c>
      <c r="BL262" s="25" t="s">
        <v>193</v>
      </c>
      <c r="BM262" s="25" t="s">
        <v>2334</v>
      </c>
    </row>
    <row r="263" spans="2:51" s="12" customFormat="1" ht="13.5">
      <c r="B263" s="222"/>
      <c r="C263" s="223"/>
      <c r="D263" s="214" t="s">
        <v>276</v>
      </c>
      <c r="E263" s="224" t="s">
        <v>24</v>
      </c>
      <c r="F263" s="225" t="s">
        <v>2335</v>
      </c>
      <c r="G263" s="223"/>
      <c r="H263" s="226">
        <v>10.814</v>
      </c>
      <c r="I263" s="227"/>
      <c r="J263" s="223"/>
      <c r="K263" s="223"/>
      <c r="L263" s="228"/>
      <c r="M263" s="229"/>
      <c r="N263" s="230"/>
      <c r="O263" s="230"/>
      <c r="P263" s="230"/>
      <c r="Q263" s="230"/>
      <c r="R263" s="230"/>
      <c r="S263" s="230"/>
      <c r="T263" s="231"/>
      <c r="AT263" s="232" t="s">
        <v>276</v>
      </c>
      <c r="AU263" s="232" t="s">
        <v>91</v>
      </c>
      <c r="AV263" s="12" t="s">
        <v>91</v>
      </c>
      <c r="AW263" s="12" t="s">
        <v>44</v>
      </c>
      <c r="AX263" s="12" t="s">
        <v>81</v>
      </c>
      <c r="AY263" s="232" t="s">
        <v>169</v>
      </c>
    </row>
    <row r="264" spans="2:51" s="13" customFormat="1" ht="13.5">
      <c r="B264" s="233"/>
      <c r="C264" s="234"/>
      <c r="D264" s="214" t="s">
        <v>276</v>
      </c>
      <c r="E264" s="235" t="s">
        <v>24</v>
      </c>
      <c r="F264" s="236" t="s">
        <v>280</v>
      </c>
      <c r="G264" s="234"/>
      <c r="H264" s="237">
        <v>10.814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276</v>
      </c>
      <c r="AU264" s="243" t="s">
        <v>91</v>
      </c>
      <c r="AV264" s="13" t="s">
        <v>193</v>
      </c>
      <c r="AW264" s="13" t="s">
        <v>44</v>
      </c>
      <c r="AX264" s="13" t="s">
        <v>25</v>
      </c>
      <c r="AY264" s="243" t="s">
        <v>169</v>
      </c>
    </row>
    <row r="265" spans="2:65" s="1" customFormat="1" ht="16.5" customHeight="1">
      <c r="B265" s="42"/>
      <c r="C265" s="245" t="s">
        <v>411</v>
      </c>
      <c r="D265" s="245" t="s">
        <v>620</v>
      </c>
      <c r="E265" s="246" t="s">
        <v>2336</v>
      </c>
      <c r="F265" s="247" t="s">
        <v>2337</v>
      </c>
      <c r="G265" s="248" t="s">
        <v>196</v>
      </c>
      <c r="H265" s="249">
        <v>11.355</v>
      </c>
      <c r="I265" s="250"/>
      <c r="J265" s="251">
        <f>ROUND(I265*H265,2)</f>
        <v>0</v>
      </c>
      <c r="K265" s="247" t="s">
        <v>183</v>
      </c>
      <c r="L265" s="252"/>
      <c r="M265" s="253" t="s">
        <v>24</v>
      </c>
      <c r="N265" s="254" t="s">
        <v>52</v>
      </c>
      <c r="O265" s="43"/>
      <c r="P265" s="211">
        <f>O265*H265</f>
        <v>0</v>
      </c>
      <c r="Q265" s="211">
        <v>0.0195</v>
      </c>
      <c r="R265" s="211">
        <f>Q265*H265</f>
        <v>0.2214225</v>
      </c>
      <c r="S265" s="211">
        <v>0</v>
      </c>
      <c r="T265" s="212">
        <f>S265*H265</f>
        <v>0</v>
      </c>
      <c r="AR265" s="25" t="s">
        <v>211</v>
      </c>
      <c r="AT265" s="25" t="s">
        <v>620</v>
      </c>
      <c r="AU265" s="25" t="s">
        <v>91</v>
      </c>
      <c r="AY265" s="25" t="s">
        <v>169</v>
      </c>
      <c r="BE265" s="213">
        <f>IF(N265="základní",J265,0)</f>
        <v>0</v>
      </c>
      <c r="BF265" s="213">
        <f>IF(N265="snížená",J265,0)</f>
        <v>0</v>
      </c>
      <c r="BG265" s="213">
        <f>IF(N265="zákl. přenesená",J265,0)</f>
        <v>0</v>
      </c>
      <c r="BH265" s="213">
        <f>IF(N265="sníž. přenesená",J265,0)</f>
        <v>0</v>
      </c>
      <c r="BI265" s="213">
        <f>IF(N265="nulová",J265,0)</f>
        <v>0</v>
      </c>
      <c r="BJ265" s="25" t="s">
        <v>25</v>
      </c>
      <c r="BK265" s="213">
        <f>ROUND(I265*H265,2)</f>
        <v>0</v>
      </c>
      <c r="BL265" s="25" t="s">
        <v>193</v>
      </c>
      <c r="BM265" s="25" t="s">
        <v>2338</v>
      </c>
    </row>
    <row r="266" spans="2:51" s="12" customFormat="1" ht="13.5">
      <c r="B266" s="222"/>
      <c r="C266" s="223"/>
      <c r="D266" s="214" t="s">
        <v>276</v>
      </c>
      <c r="E266" s="224" t="s">
        <v>24</v>
      </c>
      <c r="F266" s="225" t="s">
        <v>2335</v>
      </c>
      <c r="G266" s="223"/>
      <c r="H266" s="226">
        <v>10.814</v>
      </c>
      <c r="I266" s="227"/>
      <c r="J266" s="223"/>
      <c r="K266" s="223"/>
      <c r="L266" s="228"/>
      <c r="M266" s="229"/>
      <c r="N266" s="230"/>
      <c r="O266" s="230"/>
      <c r="P266" s="230"/>
      <c r="Q266" s="230"/>
      <c r="R266" s="230"/>
      <c r="S266" s="230"/>
      <c r="T266" s="231"/>
      <c r="AT266" s="232" t="s">
        <v>276</v>
      </c>
      <c r="AU266" s="232" t="s">
        <v>91</v>
      </c>
      <c r="AV266" s="12" t="s">
        <v>91</v>
      </c>
      <c r="AW266" s="12" t="s">
        <v>44</v>
      </c>
      <c r="AX266" s="12" t="s">
        <v>81</v>
      </c>
      <c r="AY266" s="232" t="s">
        <v>169</v>
      </c>
    </row>
    <row r="267" spans="2:51" s="13" customFormat="1" ht="13.5">
      <c r="B267" s="233"/>
      <c r="C267" s="234"/>
      <c r="D267" s="214" t="s">
        <v>276</v>
      </c>
      <c r="E267" s="235" t="s">
        <v>24</v>
      </c>
      <c r="F267" s="236" t="s">
        <v>280</v>
      </c>
      <c r="G267" s="234"/>
      <c r="H267" s="237">
        <v>10.814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276</v>
      </c>
      <c r="AU267" s="243" t="s">
        <v>91</v>
      </c>
      <c r="AV267" s="13" t="s">
        <v>193</v>
      </c>
      <c r="AW267" s="13" t="s">
        <v>44</v>
      </c>
      <c r="AX267" s="13" t="s">
        <v>25</v>
      </c>
      <c r="AY267" s="243" t="s">
        <v>169</v>
      </c>
    </row>
    <row r="268" spans="2:51" s="12" customFormat="1" ht="13.5">
      <c r="B268" s="222"/>
      <c r="C268" s="223"/>
      <c r="D268" s="214" t="s">
        <v>276</v>
      </c>
      <c r="E268" s="223"/>
      <c r="F268" s="225" t="s">
        <v>2339</v>
      </c>
      <c r="G268" s="223"/>
      <c r="H268" s="226">
        <v>11.355</v>
      </c>
      <c r="I268" s="227"/>
      <c r="J268" s="223"/>
      <c r="K268" s="223"/>
      <c r="L268" s="228"/>
      <c r="M268" s="229"/>
      <c r="N268" s="230"/>
      <c r="O268" s="230"/>
      <c r="P268" s="230"/>
      <c r="Q268" s="230"/>
      <c r="R268" s="230"/>
      <c r="S268" s="230"/>
      <c r="T268" s="231"/>
      <c r="AT268" s="232" t="s">
        <v>276</v>
      </c>
      <c r="AU268" s="232" t="s">
        <v>91</v>
      </c>
      <c r="AV268" s="12" t="s">
        <v>91</v>
      </c>
      <c r="AW268" s="12" t="s">
        <v>6</v>
      </c>
      <c r="AX268" s="12" t="s">
        <v>25</v>
      </c>
      <c r="AY268" s="232" t="s">
        <v>169</v>
      </c>
    </row>
    <row r="269" spans="2:65" s="1" customFormat="1" ht="25.5" customHeight="1">
      <c r="B269" s="42"/>
      <c r="C269" s="202" t="s">
        <v>416</v>
      </c>
      <c r="D269" s="202" t="s">
        <v>172</v>
      </c>
      <c r="E269" s="203" t="s">
        <v>2340</v>
      </c>
      <c r="F269" s="204" t="s">
        <v>2341</v>
      </c>
      <c r="G269" s="205" t="s">
        <v>196</v>
      </c>
      <c r="H269" s="206">
        <v>286.405</v>
      </c>
      <c r="I269" s="207"/>
      <c r="J269" s="208">
        <f>ROUND(I269*H269,2)</f>
        <v>0</v>
      </c>
      <c r="K269" s="204" t="s">
        <v>183</v>
      </c>
      <c r="L269" s="62"/>
      <c r="M269" s="209" t="s">
        <v>24</v>
      </c>
      <c r="N269" s="210" t="s">
        <v>52</v>
      </c>
      <c r="O269" s="43"/>
      <c r="P269" s="211">
        <f>O269*H269</f>
        <v>0</v>
      </c>
      <c r="Q269" s="211">
        <v>6E-05</v>
      </c>
      <c r="R269" s="211">
        <f>Q269*H269</f>
        <v>0.0171843</v>
      </c>
      <c r="S269" s="211">
        <v>0</v>
      </c>
      <c r="T269" s="212">
        <f>S269*H269</f>
        <v>0</v>
      </c>
      <c r="AR269" s="25" t="s">
        <v>193</v>
      </c>
      <c r="AT269" s="25" t="s">
        <v>172</v>
      </c>
      <c r="AU269" s="25" t="s">
        <v>91</v>
      </c>
      <c r="AY269" s="25" t="s">
        <v>169</v>
      </c>
      <c r="BE269" s="213">
        <f>IF(N269="základní",J269,0)</f>
        <v>0</v>
      </c>
      <c r="BF269" s="213">
        <f>IF(N269="snížená",J269,0)</f>
        <v>0</v>
      </c>
      <c r="BG269" s="213">
        <f>IF(N269="zákl. přenesená",J269,0)</f>
        <v>0</v>
      </c>
      <c r="BH269" s="213">
        <f>IF(N269="sníž. přenesená",J269,0)</f>
        <v>0</v>
      </c>
      <c r="BI269" s="213">
        <f>IF(N269="nulová",J269,0)</f>
        <v>0</v>
      </c>
      <c r="BJ269" s="25" t="s">
        <v>25</v>
      </c>
      <c r="BK269" s="213">
        <f>ROUND(I269*H269,2)</f>
        <v>0</v>
      </c>
      <c r="BL269" s="25" t="s">
        <v>193</v>
      </c>
      <c r="BM269" s="25" t="s">
        <v>2342</v>
      </c>
    </row>
    <row r="270" spans="2:51" s="12" customFormat="1" ht="13.5">
      <c r="B270" s="222"/>
      <c r="C270" s="223"/>
      <c r="D270" s="214" t="s">
        <v>276</v>
      </c>
      <c r="E270" s="224" t="s">
        <v>24</v>
      </c>
      <c r="F270" s="225" t="s">
        <v>2274</v>
      </c>
      <c r="G270" s="223"/>
      <c r="H270" s="226">
        <v>18.245</v>
      </c>
      <c r="I270" s="227"/>
      <c r="J270" s="223"/>
      <c r="K270" s="223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276</v>
      </c>
      <c r="AU270" s="232" t="s">
        <v>91</v>
      </c>
      <c r="AV270" s="12" t="s">
        <v>91</v>
      </c>
      <c r="AW270" s="12" t="s">
        <v>44</v>
      </c>
      <c r="AX270" s="12" t="s">
        <v>81</v>
      </c>
      <c r="AY270" s="232" t="s">
        <v>169</v>
      </c>
    </row>
    <row r="271" spans="2:51" s="15" customFormat="1" ht="13.5">
      <c r="B271" s="266"/>
      <c r="C271" s="267"/>
      <c r="D271" s="214" t="s">
        <v>276</v>
      </c>
      <c r="E271" s="268" t="s">
        <v>24</v>
      </c>
      <c r="F271" s="269" t="s">
        <v>2343</v>
      </c>
      <c r="G271" s="267"/>
      <c r="H271" s="270">
        <v>18.245</v>
      </c>
      <c r="I271" s="271"/>
      <c r="J271" s="267"/>
      <c r="K271" s="267"/>
      <c r="L271" s="272"/>
      <c r="M271" s="273"/>
      <c r="N271" s="274"/>
      <c r="O271" s="274"/>
      <c r="P271" s="274"/>
      <c r="Q271" s="274"/>
      <c r="R271" s="274"/>
      <c r="S271" s="274"/>
      <c r="T271" s="275"/>
      <c r="AT271" s="276" t="s">
        <v>276</v>
      </c>
      <c r="AU271" s="276" t="s">
        <v>91</v>
      </c>
      <c r="AV271" s="15" t="s">
        <v>103</v>
      </c>
      <c r="AW271" s="15" t="s">
        <v>44</v>
      </c>
      <c r="AX271" s="15" t="s">
        <v>81</v>
      </c>
      <c r="AY271" s="276" t="s">
        <v>169</v>
      </c>
    </row>
    <row r="272" spans="2:51" s="12" customFormat="1" ht="13.5">
      <c r="B272" s="222"/>
      <c r="C272" s="223"/>
      <c r="D272" s="214" t="s">
        <v>276</v>
      </c>
      <c r="E272" s="224" t="s">
        <v>24</v>
      </c>
      <c r="F272" s="225" t="s">
        <v>2282</v>
      </c>
      <c r="G272" s="223"/>
      <c r="H272" s="226">
        <v>7.348</v>
      </c>
      <c r="I272" s="227"/>
      <c r="J272" s="223"/>
      <c r="K272" s="223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276</v>
      </c>
      <c r="AU272" s="232" t="s">
        <v>91</v>
      </c>
      <c r="AV272" s="12" t="s">
        <v>91</v>
      </c>
      <c r="AW272" s="12" t="s">
        <v>44</v>
      </c>
      <c r="AX272" s="12" t="s">
        <v>81</v>
      </c>
      <c r="AY272" s="232" t="s">
        <v>169</v>
      </c>
    </row>
    <row r="273" spans="2:51" s="12" customFormat="1" ht="13.5">
      <c r="B273" s="222"/>
      <c r="C273" s="223"/>
      <c r="D273" s="214" t="s">
        <v>276</v>
      </c>
      <c r="E273" s="224" t="s">
        <v>24</v>
      </c>
      <c r="F273" s="225" t="s">
        <v>2283</v>
      </c>
      <c r="G273" s="223"/>
      <c r="H273" s="226">
        <v>5.961</v>
      </c>
      <c r="I273" s="227"/>
      <c r="J273" s="223"/>
      <c r="K273" s="223"/>
      <c r="L273" s="228"/>
      <c r="M273" s="229"/>
      <c r="N273" s="230"/>
      <c r="O273" s="230"/>
      <c r="P273" s="230"/>
      <c r="Q273" s="230"/>
      <c r="R273" s="230"/>
      <c r="S273" s="230"/>
      <c r="T273" s="231"/>
      <c r="AT273" s="232" t="s">
        <v>276</v>
      </c>
      <c r="AU273" s="232" t="s">
        <v>91</v>
      </c>
      <c r="AV273" s="12" t="s">
        <v>91</v>
      </c>
      <c r="AW273" s="12" t="s">
        <v>44</v>
      </c>
      <c r="AX273" s="12" t="s">
        <v>81</v>
      </c>
      <c r="AY273" s="232" t="s">
        <v>169</v>
      </c>
    </row>
    <row r="274" spans="2:51" s="15" customFormat="1" ht="13.5">
      <c r="B274" s="266"/>
      <c r="C274" s="267"/>
      <c r="D274" s="214" t="s">
        <v>276</v>
      </c>
      <c r="E274" s="268" t="s">
        <v>24</v>
      </c>
      <c r="F274" s="269" t="s">
        <v>2344</v>
      </c>
      <c r="G274" s="267"/>
      <c r="H274" s="270">
        <v>13.309</v>
      </c>
      <c r="I274" s="271"/>
      <c r="J274" s="267"/>
      <c r="K274" s="267"/>
      <c r="L274" s="272"/>
      <c r="M274" s="273"/>
      <c r="N274" s="274"/>
      <c r="O274" s="274"/>
      <c r="P274" s="274"/>
      <c r="Q274" s="274"/>
      <c r="R274" s="274"/>
      <c r="S274" s="274"/>
      <c r="T274" s="275"/>
      <c r="AT274" s="276" t="s">
        <v>276</v>
      </c>
      <c r="AU274" s="276" t="s">
        <v>91</v>
      </c>
      <c r="AV274" s="15" t="s">
        <v>103</v>
      </c>
      <c r="AW274" s="15" t="s">
        <v>44</v>
      </c>
      <c r="AX274" s="15" t="s">
        <v>81</v>
      </c>
      <c r="AY274" s="276" t="s">
        <v>169</v>
      </c>
    </row>
    <row r="275" spans="2:51" s="12" customFormat="1" ht="13.5">
      <c r="B275" s="222"/>
      <c r="C275" s="223"/>
      <c r="D275" s="214" t="s">
        <v>276</v>
      </c>
      <c r="E275" s="224" t="s">
        <v>24</v>
      </c>
      <c r="F275" s="225" t="s">
        <v>2285</v>
      </c>
      <c r="G275" s="223"/>
      <c r="H275" s="226">
        <v>9.836</v>
      </c>
      <c r="I275" s="227"/>
      <c r="J275" s="223"/>
      <c r="K275" s="223"/>
      <c r="L275" s="228"/>
      <c r="M275" s="229"/>
      <c r="N275" s="230"/>
      <c r="O275" s="230"/>
      <c r="P275" s="230"/>
      <c r="Q275" s="230"/>
      <c r="R275" s="230"/>
      <c r="S275" s="230"/>
      <c r="T275" s="231"/>
      <c r="AT275" s="232" t="s">
        <v>276</v>
      </c>
      <c r="AU275" s="232" t="s">
        <v>91</v>
      </c>
      <c r="AV275" s="12" t="s">
        <v>91</v>
      </c>
      <c r="AW275" s="12" t="s">
        <v>44</v>
      </c>
      <c r="AX275" s="12" t="s">
        <v>81</v>
      </c>
      <c r="AY275" s="232" t="s">
        <v>169</v>
      </c>
    </row>
    <row r="276" spans="2:51" s="12" customFormat="1" ht="13.5">
      <c r="B276" s="222"/>
      <c r="C276" s="223"/>
      <c r="D276" s="214" t="s">
        <v>276</v>
      </c>
      <c r="E276" s="224" t="s">
        <v>24</v>
      </c>
      <c r="F276" s="225" t="s">
        <v>2286</v>
      </c>
      <c r="G276" s="223"/>
      <c r="H276" s="226">
        <v>213.394</v>
      </c>
      <c r="I276" s="227"/>
      <c r="J276" s="223"/>
      <c r="K276" s="223"/>
      <c r="L276" s="228"/>
      <c r="M276" s="229"/>
      <c r="N276" s="230"/>
      <c r="O276" s="230"/>
      <c r="P276" s="230"/>
      <c r="Q276" s="230"/>
      <c r="R276" s="230"/>
      <c r="S276" s="230"/>
      <c r="T276" s="231"/>
      <c r="AT276" s="232" t="s">
        <v>276</v>
      </c>
      <c r="AU276" s="232" t="s">
        <v>91</v>
      </c>
      <c r="AV276" s="12" t="s">
        <v>91</v>
      </c>
      <c r="AW276" s="12" t="s">
        <v>44</v>
      </c>
      <c r="AX276" s="12" t="s">
        <v>81</v>
      </c>
      <c r="AY276" s="232" t="s">
        <v>169</v>
      </c>
    </row>
    <row r="277" spans="2:51" s="12" customFormat="1" ht="13.5">
      <c r="B277" s="222"/>
      <c r="C277" s="223"/>
      <c r="D277" s="214" t="s">
        <v>276</v>
      </c>
      <c r="E277" s="224" t="s">
        <v>24</v>
      </c>
      <c r="F277" s="225" t="s">
        <v>2345</v>
      </c>
      <c r="G277" s="223"/>
      <c r="H277" s="226">
        <v>14.016</v>
      </c>
      <c r="I277" s="227"/>
      <c r="J277" s="223"/>
      <c r="K277" s="223"/>
      <c r="L277" s="228"/>
      <c r="M277" s="229"/>
      <c r="N277" s="230"/>
      <c r="O277" s="230"/>
      <c r="P277" s="230"/>
      <c r="Q277" s="230"/>
      <c r="R277" s="230"/>
      <c r="S277" s="230"/>
      <c r="T277" s="231"/>
      <c r="AT277" s="232" t="s">
        <v>276</v>
      </c>
      <c r="AU277" s="232" t="s">
        <v>91</v>
      </c>
      <c r="AV277" s="12" t="s">
        <v>91</v>
      </c>
      <c r="AW277" s="12" t="s">
        <v>44</v>
      </c>
      <c r="AX277" s="12" t="s">
        <v>81</v>
      </c>
      <c r="AY277" s="232" t="s">
        <v>169</v>
      </c>
    </row>
    <row r="278" spans="2:51" s="15" customFormat="1" ht="13.5">
      <c r="B278" s="266"/>
      <c r="C278" s="267"/>
      <c r="D278" s="214" t="s">
        <v>276</v>
      </c>
      <c r="E278" s="268" t="s">
        <v>24</v>
      </c>
      <c r="F278" s="269" t="s">
        <v>2346</v>
      </c>
      <c r="G278" s="267"/>
      <c r="H278" s="270">
        <v>237.246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AT278" s="276" t="s">
        <v>276</v>
      </c>
      <c r="AU278" s="276" t="s">
        <v>91</v>
      </c>
      <c r="AV278" s="15" t="s">
        <v>103</v>
      </c>
      <c r="AW278" s="15" t="s">
        <v>44</v>
      </c>
      <c r="AX278" s="15" t="s">
        <v>81</v>
      </c>
      <c r="AY278" s="276" t="s">
        <v>169</v>
      </c>
    </row>
    <row r="279" spans="2:51" s="12" customFormat="1" ht="13.5">
      <c r="B279" s="222"/>
      <c r="C279" s="223"/>
      <c r="D279" s="214" t="s">
        <v>276</v>
      </c>
      <c r="E279" s="224" t="s">
        <v>24</v>
      </c>
      <c r="F279" s="225" t="s">
        <v>2300</v>
      </c>
      <c r="G279" s="223"/>
      <c r="H279" s="226">
        <v>17.605</v>
      </c>
      <c r="I279" s="227"/>
      <c r="J279" s="223"/>
      <c r="K279" s="223"/>
      <c r="L279" s="228"/>
      <c r="M279" s="229"/>
      <c r="N279" s="230"/>
      <c r="O279" s="230"/>
      <c r="P279" s="230"/>
      <c r="Q279" s="230"/>
      <c r="R279" s="230"/>
      <c r="S279" s="230"/>
      <c r="T279" s="231"/>
      <c r="AT279" s="232" t="s">
        <v>276</v>
      </c>
      <c r="AU279" s="232" t="s">
        <v>91</v>
      </c>
      <c r="AV279" s="12" t="s">
        <v>91</v>
      </c>
      <c r="AW279" s="12" t="s">
        <v>44</v>
      </c>
      <c r="AX279" s="12" t="s">
        <v>81</v>
      </c>
      <c r="AY279" s="232" t="s">
        <v>169</v>
      </c>
    </row>
    <row r="280" spans="2:51" s="15" customFormat="1" ht="13.5">
      <c r="B280" s="266"/>
      <c r="C280" s="267"/>
      <c r="D280" s="214" t="s">
        <v>276</v>
      </c>
      <c r="E280" s="268" t="s">
        <v>24</v>
      </c>
      <c r="F280" s="269" t="s">
        <v>2347</v>
      </c>
      <c r="G280" s="267"/>
      <c r="H280" s="270">
        <v>17.605</v>
      </c>
      <c r="I280" s="271"/>
      <c r="J280" s="267"/>
      <c r="K280" s="267"/>
      <c r="L280" s="272"/>
      <c r="M280" s="273"/>
      <c r="N280" s="274"/>
      <c r="O280" s="274"/>
      <c r="P280" s="274"/>
      <c r="Q280" s="274"/>
      <c r="R280" s="274"/>
      <c r="S280" s="274"/>
      <c r="T280" s="275"/>
      <c r="AT280" s="276" t="s">
        <v>276</v>
      </c>
      <c r="AU280" s="276" t="s">
        <v>91</v>
      </c>
      <c r="AV280" s="15" t="s">
        <v>103</v>
      </c>
      <c r="AW280" s="15" t="s">
        <v>44</v>
      </c>
      <c r="AX280" s="15" t="s">
        <v>81</v>
      </c>
      <c r="AY280" s="276" t="s">
        <v>169</v>
      </c>
    </row>
    <row r="281" spans="2:51" s="13" customFormat="1" ht="13.5">
      <c r="B281" s="233"/>
      <c r="C281" s="234"/>
      <c r="D281" s="214" t="s">
        <v>276</v>
      </c>
      <c r="E281" s="235" t="s">
        <v>24</v>
      </c>
      <c r="F281" s="236" t="s">
        <v>280</v>
      </c>
      <c r="G281" s="234"/>
      <c r="H281" s="237">
        <v>286.405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276</v>
      </c>
      <c r="AU281" s="243" t="s">
        <v>91</v>
      </c>
      <c r="AV281" s="13" t="s">
        <v>193</v>
      </c>
      <c r="AW281" s="13" t="s">
        <v>44</v>
      </c>
      <c r="AX281" s="13" t="s">
        <v>25</v>
      </c>
      <c r="AY281" s="243" t="s">
        <v>169</v>
      </c>
    </row>
    <row r="282" spans="2:65" s="1" customFormat="1" ht="25.5" customHeight="1">
      <c r="B282" s="42"/>
      <c r="C282" s="202" t="s">
        <v>421</v>
      </c>
      <c r="D282" s="202" t="s">
        <v>172</v>
      </c>
      <c r="E282" s="203" t="s">
        <v>2348</v>
      </c>
      <c r="F282" s="204" t="s">
        <v>2349</v>
      </c>
      <c r="G282" s="205" t="s">
        <v>196</v>
      </c>
      <c r="H282" s="206">
        <v>83.873</v>
      </c>
      <c r="I282" s="207"/>
      <c r="J282" s="208">
        <f>ROUND(I282*H282,2)</f>
        <v>0</v>
      </c>
      <c r="K282" s="204" t="s">
        <v>183</v>
      </c>
      <c r="L282" s="62"/>
      <c r="M282" s="209" t="s">
        <v>24</v>
      </c>
      <c r="N282" s="210" t="s">
        <v>52</v>
      </c>
      <c r="O282" s="43"/>
      <c r="P282" s="211">
        <f>O282*H282</f>
        <v>0</v>
      </c>
      <c r="Q282" s="211">
        <v>6E-05</v>
      </c>
      <c r="R282" s="211">
        <f>Q282*H282</f>
        <v>0.00503238</v>
      </c>
      <c r="S282" s="211">
        <v>0</v>
      </c>
      <c r="T282" s="212">
        <f>S282*H282</f>
        <v>0</v>
      </c>
      <c r="AR282" s="25" t="s">
        <v>193</v>
      </c>
      <c r="AT282" s="25" t="s">
        <v>172</v>
      </c>
      <c r="AU282" s="25" t="s">
        <v>91</v>
      </c>
      <c r="AY282" s="25" t="s">
        <v>169</v>
      </c>
      <c r="BE282" s="213">
        <f>IF(N282="základní",J282,0)</f>
        <v>0</v>
      </c>
      <c r="BF282" s="213">
        <f>IF(N282="snížená",J282,0)</f>
        <v>0</v>
      </c>
      <c r="BG282" s="213">
        <f>IF(N282="zákl. přenesená",J282,0)</f>
        <v>0</v>
      </c>
      <c r="BH282" s="213">
        <f>IF(N282="sníž. přenesená",J282,0)</f>
        <v>0</v>
      </c>
      <c r="BI282" s="213">
        <f>IF(N282="nulová",J282,0)</f>
        <v>0</v>
      </c>
      <c r="BJ282" s="25" t="s">
        <v>25</v>
      </c>
      <c r="BK282" s="213">
        <f>ROUND(I282*H282,2)</f>
        <v>0</v>
      </c>
      <c r="BL282" s="25" t="s">
        <v>193</v>
      </c>
      <c r="BM282" s="25" t="s">
        <v>2350</v>
      </c>
    </row>
    <row r="283" spans="2:51" s="12" customFormat="1" ht="13.5">
      <c r="B283" s="222"/>
      <c r="C283" s="223"/>
      <c r="D283" s="214" t="s">
        <v>276</v>
      </c>
      <c r="E283" s="224" t="s">
        <v>24</v>
      </c>
      <c r="F283" s="225" t="s">
        <v>2325</v>
      </c>
      <c r="G283" s="223"/>
      <c r="H283" s="226">
        <v>26.795</v>
      </c>
      <c r="I283" s="227"/>
      <c r="J283" s="223"/>
      <c r="K283" s="223"/>
      <c r="L283" s="228"/>
      <c r="M283" s="229"/>
      <c r="N283" s="230"/>
      <c r="O283" s="230"/>
      <c r="P283" s="230"/>
      <c r="Q283" s="230"/>
      <c r="R283" s="230"/>
      <c r="S283" s="230"/>
      <c r="T283" s="231"/>
      <c r="AT283" s="232" t="s">
        <v>276</v>
      </c>
      <c r="AU283" s="232" t="s">
        <v>91</v>
      </c>
      <c r="AV283" s="12" t="s">
        <v>91</v>
      </c>
      <c r="AW283" s="12" t="s">
        <v>44</v>
      </c>
      <c r="AX283" s="12" t="s">
        <v>81</v>
      </c>
      <c r="AY283" s="232" t="s">
        <v>169</v>
      </c>
    </row>
    <row r="284" spans="2:51" s="12" customFormat="1" ht="13.5">
      <c r="B284" s="222"/>
      <c r="C284" s="223"/>
      <c r="D284" s="214" t="s">
        <v>276</v>
      </c>
      <c r="E284" s="224" t="s">
        <v>24</v>
      </c>
      <c r="F284" s="225" t="s">
        <v>2326</v>
      </c>
      <c r="G284" s="223"/>
      <c r="H284" s="226">
        <v>32.248</v>
      </c>
      <c r="I284" s="227"/>
      <c r="J284" s="223"/>
      <c r="K284" s="223"/>
      <c r="L284" s="228"/>
      <c r="M284" s="229"/>
      <c r="N284" s="230"/>
      <c r="O284" s="230"/>
      <c r="P284" s="230"/>
      <c r="Q284" s="230"/>
      <c r="R284" s="230"/>
      <c r="S284" s="230"/>
      <c r="T284" s="231"/>
      <c r="AT284" s="232" t="s">
        <v>276</v>
      </c>
      <c r="AU284" s="232" t="s">
        <v>91</v>
      </c>
      <c r="AV284" s="12" t="s">
        <v>91</v>
      </c>
      <c r="AW284" s="12" t="s">
        <v>44</v>
      </c>
      <c r="AX284" s="12" t="s">
        <v>81</v>
      </c>
      <c r="AY284" s="232" t="s">
        <v>169</v>
      </c>
    </row>
    <row r="285" spans="2:51" s="12" customFormat="1" ht="13.5">
      <c r="B285" s="222"/>
      <c r="C285" s="223"/>
      <c r="D285" s="214" t="s">
        <v>276</v>
      </c>
      <c r="E285" s="224" t="s">
        <v>24</v>
      </c>
      <c r="F285" s="225" t="s">
        <v>2327</v>
      </c>
      <c r="G285" s="223"/>
      <c r="H285" s="226">
        <v>14.016</v>
      </c>
      <c r="I285" s="227"/>
      <c r="J285" s="223"/>
      <c r="K285" s="223"/>
      <c r="L285" s="228"/>
      <c r="M285" s="229"/>
      <c r="N285" s="230"/>
      <c r="O285" s="230"/>
      <c r="P285" s="230"/>
      <c r="Q285" s="230"/>
      <c r="R285" s="230"/>
      <c r="S285" s="230"/>
      <c r="T285" s="231"/>
      <c r="AT285" s="232" t="s">
        <v>276</v>
      </c>
      <c r="AU285" s="232" t="s">
        <v>91</v>
      </c>
      <c r="AV285" s="12" t="s">
        <v>91</v>
      </c>
      <c r="AW285" s="12" t="s">
        <v>44</v>
      </c>
      <c r="AX285" s="12" t="s">
        <v>81</v>
      </c>
      <c r="AY285" s="232" t="s">
        <v>169</v>
      </c>
    </row>
    <row r="286" spans="2:51" s="15" customFormat="1" ht="13.5">
      <c r="B286" s="266"/>
      <c r="C286" s="267"/>
      <c r="D286" s="214" t="s">
        <v>276</v>
      </c>
      <c r="E286" s="268" t="s">
        <v>24</v>
      </c>
      <c r="F286" s="269" t="s">
        <v>2351</v>
      </c>
      <c r="G286" s="267"/>
      <c r="H286" s="270">
        <v>73.059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AT286" s="276" t="s">
        <v>276</v>
      </c>
      <c r="AU286" s="276" t="s">
        <v>91</v>
      </c>
      <c r="AV286" s="15" t="s">
        <v>103</v>
      </c>
      <c r="AW286" s="15" t="s">
        <v>44</v>
      </c>
      <c r="AX286" s="15" t="s">
        <v>81</v>
      </c>
      <c r="AY286" s="276" t="s">
        <v>169</v>
      </c>
    </row>
    <row r="287" spans="2:51" s="12" customFormat="1" ht="13.5">
      <c r="B287" s="222"/>
      <c r="C287" s="223"/>
      <c r="D287" s="214" t="s">
        <v>276</v>
      </c>
      <c r="E287" s="224" t="s">
        <v>24</v>
      </c>
      <c r="F287" s="225" t="s">
        <v>2335</v>
      </c>
      <c r="G287" s="223"/>
      <c r="H287" s="226">
        <v>10.814</v>
      </c>
      <c r="I287" s="227"/>
      <c r="J287" s="223"/>
      <c r="K287" s="223"/>
      <c r="L287" s="228"/>
      <c r="M287" s="229"/>
      <c r="N287" s="230"/>
      <c r="O287" s="230"/>
      <c r="P287" s="230"/>
      <c r="Q287" s="230"/>
      <c r="R287" s="230"/>
      <c r="S287" s="230"/>
      <c r="T287" s="231"/>
      <c r="AT287" s="232" t="s">
        <v>276</v>
      </c>
      <c r="AU287" s="232" t="s">
        <v>91</v>
      </c>
      <c r="AV287" s="12" t="s">
        <v>91</v>
      </c>
      <c r="AW287" s="12" t="s">
        <v>44</v>
      </c>
      <c r="AX287" s="12" t="s">
        <v>81</v>
      </c>
      <c r="AY287" s="232" t="s">
        <v>169</v>
      </c>
    </row>
    <row r="288" spans="2:51" s="15" customFormat="1" ht="13.5">
      <c r="B288" s="266"/>
      <c r="C288" s="267"/>
      <c r="D288" s="214" t="s">
        <v>276</v>
      </c>
      <c r="E288" s="268" t="s">
        <v>24</v>
      </c>
      <c r="F288" s="269" t="s">
        <v>2352</v>
      </c>
      <c r="G288" s="267"/>
      <c r="H288" s="270">
        <v>10.814</v>
      </c>
      <c r="I288" s="271"/>
      <c r="J288" s="267"/>
      <c r="K288" s="267"/>
      <c r="L288" s="272"/>
      <c r="M288" s="273"/>
      <c r="N288" s="274"/>
      <c r="O288" s="274"/>
      <c r="P288" s="274"/>
      <c r="Q288" s="274"/>
      <c r="R288" s="274"/>
      <c r="S288" s="274"/>
      <c r="T288" s="275"/>
      <c r="AT288" s="276" t="s">
        <v>276</v>
      </c>
      <c r="AU288" s="276" t="s">
        <v>91</v>
      </c>
      <c r="AV288" s="15" t="s">
        <v>103</v>
      </c>
      <c r="AW288" s="15" t="s">
        <v>44</v>
      </c>
      <c r="AX288" s="15" t="s">
        <v>81</v>
      </c>
      <c r="AY288" s="276" t="s">
        <v>169</v>
      </c>
    </row>
    <row r="289" spans="2:51" s="13" customFormat="1" ht="13.5">
      <c r="B289" s="233"/>
      <c r="C289" s="234"/>
      <c r="D289" s="214" t="s">
        <v>276</v>
      </c>
      <c r="E289" s="235" t="s">
        <v>24</v>
      </c>
      <c r="F289" s="236" t="s">
        <v>280</v>
      </c>
      <c r="G289" s="234"/>
      <c r="H289" s="237">
        <v>83.873</v>
      </c>
      <c r="I289" s="238"/>
      <c r="J289" s="234"/>
      <c r="K289" s="234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276</v>
      </c>
      <c r="AU289" s="243" t="s">
        <v>91</v>
      </c>
      <c r="AV289" s="13" t="s">
        <v>193</v>
      </c>
      <c r="AW289" s="13" t="s">
        <v>44</v>
      </c>
      <c r="AX289" s="13" t="s">
        <v>25</v>
      </c>
      <c r="AY289" s="243" t="s">
        <v>169</v>
      </c>
    </row>
    <row r="290" spans="2:65" s="1" customFormat="1" ht="25.5" customHeight="1">
      <c r="B290" s="42"/>
      <c r="C290" s="202" t="s">
        <v>428</v>
      </c>
      <c r="D290" s="202" t="s">
        <v>172</v>
      </c>
      <c r="E290" s="203" t="s">
        <v>2353</v>
      </c>
      <c r="F290" s="204" t="s">
        <v>2354</v>
      </c>
      <c r="G290" s="205" t="s">
        <v>219</v>
      </c>
      <c r="H290" s="206">
        <v>93.385</v>
      </c>
      <c r="I290" s="207"/>
      <c r="J290" s="208">
        <f>ROUND(I290*H290,2)</f>
        <v>0</v>
      </c>
      <c r="K290" s="204" t="s">
        <v>183</v>
      </c>
      <c r="L290" s="62"/>
      <c r="M290" s="209" t="s">
        <v>24</v>
      </c>
      <c r="N290" s="210" t="s">
        <v>52</v>
      </c>
      <c r="O290" s="43"/>
      <c r="P290" s="211">
        <f>O290*H290</f>
        <v>0</v>
      </c>
      <c r="Q290" s="211">
        <v>6E-05</v>
      </c>
      <c r="R290" s="211">
        <f>Q290*H290</f>
        <v>0.005603100000000001</v>
      </c>
      <c r="S290" s="211">
        <v>0</v>
      </c>
      <c r="T290" s="212">
        <f>S290*H290</f>
        <v>0</v>
      </c>
      <c r="AR290" s="25" t="s">
        <v>193</v>
      </c>
      <c r="AT290" s="25" t="s">
        <v>172</v>
      </c>
      <c r="AU290" s="25" t="s">
        <v>91</v>
      </c>
      <c r="AY290" s="25" t="s">
        <v>169</v>
      </c>
      <c r="BE290" s="213">
        <f>IF(N290="základní",J290,0)</f>
        <v>0</v>
      </c>
      <c r="BF290" s="213">
        <f>IF(N290="snížená",J290,0)</f>
        <v>0</v>
      </c>
      <c r="BG290" s="213">
        <f>IF(N290="zákl. přenesená",J290,0)</f>
        <v>0</v>
      </c>
      <c r="BH290" s="213">
        <f>IF(N290="sníž. přenesená",J290,0)</f>
        <v>0</v>
      </c>
      <c r="BI290" s="213">
        <f>IF(N290="nulová",J290,0)</f>
        <v>0</v>
      </c>
      <c r="BJ290" s="25" t="s">
        <v>25</v>
      </c>
      <c r="BK290" s="213">
        <f>ROUND(I290*H290,2)</f>
        <v>0</v>
      </c>
      <c r="BL290" s="25" t="s">
        <v>193</v>
      </c>
      <c r="BM290" s="25" t="s">
        <v>2355</v>
      </c>
    </row>
    <row r="291" spans="2:51" s="14" customFormat="1" ht="13.5">
      <c r="B291" s="255"/>
      <c r="C291" s="256"/>
      <c r="D291" s="214" t="s">
        <v>276</v>
      </c>
      <c r="E291" s="257" t="s">
        <v>24</v>
      </c>
      <c r="F291" s="258" t="s">
        <v>2214</v>
      </c>
      <c r="G291" s="256"/>
      <c r="H291" s="257" t="s">
        <v>24</v>
      </c>
      <c r="I291" s="259"/>
      <c r="J291" s="256"/>
      <c r="K291" s="256"/>
      <c r="L291" s="260"/>
      <c r="M291" s="261"/>
      <c r="N291" s="262"/>
      <c r="O291" s="262"/>
      <c r="P291" s="262"/>
      <c r="Q291" s="262"/>
      <c r="R291" s="262"/>
      <c r="S291" s="262"/>
      <c r="T291" s="263"/>
      <c r="AT291" s="264" t="s">
        <v>276</v>
      </c>
      <c r="AU291" s="264" t="s">
        <v>91</v>
      </c>
      <c r="AV291" s="14" t="s">
        <v>25</v>
      </c>
      <c r="AW291" s="14" t="s">
        <v>44</v>
      </c>
      <c r="AX291" s="14" t="s">
        <v>81</v>
      </c>
      <c r="AY291" s="264" t="s">
        <v>169</v>
      </c>
    </row>
    <row r="292" spans="2:51" s="12" customFormat="1" ht="13.5">
      <c r="B292" s="222"/>
      <c r="C292" s="223"/>
      <c r="D292" s="214" t="s">
        <v>276</v>
      </c>
      <c r="E292" s="224" t="s">
        <v>24</v>
      </c>
      <c r="F292" s="225" t="s">
        <v>2356</v>
      </c>
      <c r="G292" s="223"/>
      <c r="H292" s="226">
        <v>19.925</v>
      </c>
      <c r="I292" s="227"/>
      <c r="J292" s="223"/>
      <c r="K292" s="223"/>
      <c r="L292" s="228"/>
      <c r="M292" s="229"/>
      <c r="N292" s="230"/>
      <c r="O292" s="230"/>
      <c r="P292" s="230"/>
      <c r="Q292" s="230"/>
      <c r="R292" s="230"/>
      <c r="S292" s="230"/>
      <c r="T292" s="231"/>
      <c r="AT292" s="232" t="s">
        <v>276</v>
      </c>
      <c r="AU292" s="232" t="s">
        <v>91</v>
      </c>
      <c r="AV292" s="12" t="s">
        <v>91</v>
      </c>
      <c r="AW292" s="12" t="s">
        <v>44</v>
      </c>
      <c r="AX292" s="12" t="s">
        <v>81</v>
      </c>
      <c r="AY292" s="232" t="s">
        <v>169</v>
      </c>
    </row>
    <row r="293" spans="2:51" s="12" customFormat="1" ht="13.5">
      <c r="B293" s="222"/>
      <c r="C293" s="223"/>
      <c r="D293" s="214" t="s">
        <v>276</v>
      </c>
      <c r="E293" s="224" t="s">
        <v>24</v>
      </c>
      <c r="F293" s="225" t="s">
        <v>2357</v>
      </c>
      <c r="G293" s="223"/>
      <c r="H293" s="226">
        <v>20.245</v>
      </c>
      <c r="I293" s="227"/>
      <c r="J293" s="223"/>
      <c r="K293" s="223"/>
      <c r="L293" s="228"/>
      <c r="M293" s="229"/>
      <c r="N293" s="230"/>
      <c r="O293" s="230"/>
      <c r="P293" s="230"/>
      <c r="Q293" s="230"/>
      <c r="R293" s="230"/>
      <c r="S293" s="230"/>
      <c r="T293" s="231"/>
      <c r="AT293" s="232" t="s">
        <v>276</v>
      </c>
      <c r="AU293" s="232" t="s">
        <v>91</v>
      </c>
      <c r="AV293" s="12" t="s">
        <v>91</v>
      </c>
      <c r="AW293" s="12" t="s">
        <v>44</v>
      </c>
      <c r="AX293" s="12" t="s">
        <v>81</v>
      </c>
      <c r="AY293" s="232" t="s">
        <v>169</v>
      </c>
    </row>
    <row r="294" spans="2:51" s="12" customFormat="1" ht="13.5">
      <c r="B294" s="222"/>
      <c r="C294" s="223"/>
      <c r="D294" s="214" t="s">
        <v>276</v>
      </c>
      <c r="E294" s="224" t="s">
        <v>24</v>
      </c>
      <c r="F294" s="225" t="s">
        <v>2358</v>
      </c>
      <c r="G294" s="223"/>
      <c r="H294" s="226">
        <v>2.725</v>
      </c>
      <c r="I294" s="227"/>
      <c r="J294" s="223"/>
      <c r="K294" s="223"/>
      <c r="L294" s="228"/>
      <c r="M294" s="229"/>
      <c r="N294" s="230"/>
      <c r="O294" s="230"/>
      <c r="P294" s="230"/>
      <c r="Q294" s="230"/>
      <c r="R294" s="230"/>
      <c r="S294" s="230"/>
      <c r="T294" s="231"/>
      <c r="AT294" s="232" t="s">
        <v>276</v>
      </c>
      <c r="AU294" s="232" t="s">
        <v>91</v>
      </c>
      <c r="AV294" s="12" t="s">
        <v>91</v>
      </c>
      <c r="AW294" s="12" t="s">
        <v>44</v>
      </c>
      <c r="AX294" s="12" t="s">
        <v>81</v>
      </c>
      <c r="AY294" s="232" t="s">
        <v>169</v>
      </c>
    </row>
    <row r="295" spans="2:51" s="14" customFormat="1" ht="13.5">
      <c r="B295" s="255"/>
      <c r="C295" s="256"/>
      <c r="D295" s="214" t="s">
        <v>276</v>
      </c>
      <c r="E295" s="257" t="s">
        <v>24</v>
      </c>
      <c r="F295" s="258" t="s">
        <v>2359</v>
      </c>
      <c r="G295" s="256"/>
      <c r="H295" s="257" t="s">
        <v>24</v>
      </c>
      <c r="I295" s="259"/>
      <c r="J295" s="256"/>
      <c r="K295" s="256"/>
      <c r="L295" s="260"/>
      <c r="M295" s="261"/>
      <c r="N295" s="262"/>
      <c r="O295" s="262"/>
      <c r="P295" s="262"/>
      <c r="Q295" s="262"/>
      <c r="R295" s="262"/>
      <c r="S295" s="262"/>
      <c r="T295" s="263"/>
      <c r="AT295" s="264" t="s">
        <v>276</v>
      </c>
      <c r="AU295" s="264" t="s">
        <v>91</v>
      </c>
      <c r="AV295" s="14" t="s">
        <v>25</v>
      </c>
      <c r="AW295" s="14" t="s">
        <v>44</v>
      </c>
      <c r="AX295" s="14" t="s">
        <v>81</v>
      </c>
      <c r="AY295" s="264" t="s">
        <v>169</v>
      </c>
    </row>
    <row r="296" spans="2:51" s="12" customFormat="1" ht="13.5">
      <c r="B296" s="222"/>
      <c r="C296" s="223"/>
      <c r="D296" s="214" t="s">
        <v>276</v>
      </c>
      <c r="E296" s="224" t="s">
        <v>24</v>
      </c>
      <c r="F296" s="225" t="s">
        <v>2360</v>
      </c>
      <c r="G296" s="223"/>
      <c r="H296" s="226">
        <v>22.6</v>
      </c>
      <c r="I296" s="227"/>
      <c r="J296" s="223"/>
      <c r="K296" s="223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276</v>
      </c>
      <c r="AU296" s="232" t="s">
        <v>91</v>
      </c>
      <c r="AV296" s="12" t="s">
        <v>91</v>
      </c>
      <c r="AW296" s="12" t="s">
        <v>44</v>
      </c>
      <c r="AX296" s="12" t="s">
        <v>81</v>
      </c>
      <c r="AY296" s="232" t="s">
        <v>169</v>
      </c>
    </row>
    <row r="297" spans="2:51" s="12" customFormat="1" ht="13.5">
      <c r="B297" s="222"/>
      <c r="C297" s="223"/>
      <c r="D297" s="214" t="s">
        <v>276</v>
      </c>
      <c r="E297" s="224" t="s">
        <v>24</v>
      </c>
      <c r="F297" s="225" t="s">
        <v>2361</v>
      </c>
      <c r="G297" s="223"/>
      <c r="H297" s="226">
        <v>20.915</v>
      </c>
      <c r="I297" s="227"/>
      <c r="J297" s="223"/>
      <c r="K297" s="223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276</v>
      </c>
      <c r="AU297" s="232" t="s">
        <v>91</v>
      </c>
      <c r="AV297" s="12" t="s">
        <v>91</v>
      </c>
      <c r="AW297" s="12" t="s">
        <v>44</v>
      </c>
      <c r="AX297" s="12" t="s">
        <v>81</v>
      </c>
      <c r="AY297" s="232" t="s">
        <v>169</v>
      </c>
    </row>
    <row r="298" spans="2:51" s="14" customFormat="1" ht="13.5">
      <c r="B298" s="255"/>
      <c r="C298" s="256"/>
      <c r="D298" s="214" t="s">
        <v>276</v>
      </c>
      <c r="E298" s="257" t="s">
        <v>24</v>
      </c>
      <c r="F298" s="258" t="s">
        <v>2229</v>
      </c>
      <c r="G298" s="256"/>
      <c r="H298" s="257" t="s">
        <v>24</v>
      </c>
      <c r="I298" s="259"/>
      <c r="J298" s="256"/>
      <c r="K298" s="256"/>
      <c r="L298" s="260"/>
      <c r="M298" s="261"/>
      <c r="N298" s="262"/>
      <c r="O298" s="262"/>
      <c r="P298" s="262"/>
      <c r="Q298" s="262"/>
      <c r="R298" s="262"/>
      <c r="S298" s="262"/>
      <c r="T298" s="263"/>
      <c r="AT298" s="264" t="s">
        <v>276</v>
      </c>
      <c r="AU298" s="264" t="s">
        <v>91</v>
      </c>
      <c r="AV298" s="14" t="s">
        <v>25</v>
      </c>
      <c r="AW298" s="14" t="s">
        <v>44</v>
      </c>
      <c r="AX298" s="14" t="s">
        <v>81</v>
      </c>
      <c r="AY298" s="264" t="s">
        <v>169</v>
      </c>
    </row>
    <row r="299" spans="2:51" s="12" customFormat="1" ht="13.5">
      <c r="B299" s="222"/>
      <c r="C299" s="223"/>
      <c r="D299" s="214" t="s">
        <v>276</v>
      </c>
      <c r="E299" s="224" t="s">
        <v>24</v>
      </c>
      <c r="F299" s="225" t="s">
        <v>2362</v>
      </c>
      <c r="G299" s="223"/>
      <c r="H299" s="226">
        <v>6.975</v>
      </c>
      <c r="I299" s="227"/>
      <c r="J299" s="223"/>
      <c r="K299" s="223"/>
      <c r="L299" s="228"/>
      <c r="M299" s="229"/>
      <c r="N299" s="230"/>
      <c r="O299" s="230"/>
      <c r="P299" s="230"/>
      <c r="Q299" s="230"/>
      <c r="R299" s="230"/>
      <c r="S299" s="230"/>
      <c r="T299" s="231"/>
      <c r="AT299" s="232" t="s">
        <v>276</v>
      </c>
      <c r="AU299" s="232" t="s">
        <v>91</v>
      </c>
      <c r="AV299" s="12" t="s">
        <v>91</v>
      </c>
      <c r="AW299" s="12" t="s">
        <v>44</v>
      </c>
      <c r="AX299" s="12" t="s">
        <v>81</v>
      </c>
      <c r="AY299" s="232" t="s">
        <v>169</v>
      </c>
    </row>
    <row r="300" spans="2:51" s="14" customFormat="1" ht="13.5">
      <c r="B300" s="255"/>
      <c r="C300" s="256"/>
      <c r="D300" s="214" t="s">
        <v>276</v>
      </c>
      <c r="E300" s="257" t="s">
        <v>24</v>
      </c>
      <c r="F300" s="258" t="s">
        <v>2363</v>
      </c>
      <c r="G300" s="256"/>
      <c r="H300" s="257" t="s">
        <v>24</v>
      </c>
      <c r="I300" s="259"/>
      <c r="J300" s="256"/>
      <c r="K300" s="256"/>
      <c r="L300" s="260"/>
      <c r="M300" s="261"/>
      <c r="N300" s="262"/>
      <c r="O300" s="262"/>
      <c r="P300" s="262"/>
      <c r="Q300" s="262"/>
      <c r="R300" s="262"/>
      <c r="S300" s="262"/>
      <c r="T300" s="263"/>
      <c r="AT300" s="264" t="s">
        <v>276</v>
      </c>
      <c r="AU300" s="264" t="s">
        <v>91</v>
      </c>
      <c r="AV300" s="14" t="s">
        <v>25</v>
      </c>
      <c r="AW300" s="14" t="s">
        <v>44</v>
      </c>
      <c r="AX300" s="14" t="s">
        <v>81</v>
      </c>
      <c r="AY300" s="264" t="s">
        <v>169</v>
      </c>
    </row>
    <row r="301" spans="2:51" s="13" customFormat="1" ht="13.5">
      <c r="B301" s="233"/>
      <c r="C301" s="234"/>
      <c r="D301" s="214" t="s">
        <v>276</v>
      </c>
      <c r="E301" s="235" t="s">
        <v>24</v>
      </c>
      <c r="F301" s="236" t="s">
        <v>280</v>
      </c>
      <c r="G301" s="234"/>
      <c r="H301" s="237">
        <v>93.385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276</v>
      </c>
      <c r="AU301" s="243" t="s">
        <v>91</v>
      </c>
      <c r="AV301" s="13" t="s">
        <v>193</v>
      </c>
      <c r="AW301" s="13" t="s">
        <v>44</v>
      </c>
      <c r="AX301" s="13" t="s">
        <v>25</v>
      </c>
      <c r="AY301" s="243" t="s">
        <v>169</v>
      </c>
    </row>
    <row r="302" spans="2:65" s="1" customFormat="1" ht="25.5" customHeight="1">
      <c r="B302" s="42"/>
      <c r="C302" s="202" t="s">
        <v>433</v>
      </c>
      <c r="D302" s="202" t="s">
        <v>172</v>
      </c>
      <c r="E302" s="203" t="s">
        <v>2364</v>
      </c>
      <c r="F302" s="204" t="s">
        <v>2365</v>
      </c>
      <c r="G302" s="205" t="s">
        <v>196</v>
      </c>
      <c r="H302" s="206">
        <v>115.403</v>
      </c>
      <c r="I302" s="207"/>
      <c r="J302" s="208">
        <f>ROUND(I302*H302,2)</f>
        <v>0</v>
      </c>
      <c r="K302" s="204" t="s">
        <v>183</v>
      </c>
      <c r="L302" s="62"/>
      <c r="M302" s="209" t="s">
        <v>24</v>
      </c>
      <c r="N302" s="210" t="s">
        <v>52</v>
      </c>
      <c r="O302" s="43"/>
      <c r="P302" s="211">
        <f>O302*H302</f>
        <v>0</v>
      </c>
      <c r="Q302" s="211">
        <v>0.00628</v>
      </c>
      <c r="R302" s="211">
        <f>Q302*H302</f>
        <v>0.72473084</v>
      </c>
      <c r="S302" s="211">
        <v>0</v>
      </c>
      <c r="T302" s="212">
        <f>S302*H302</f>
        <v>0</v>
      </c>
      <c r="AR302" s="25" t="s">
        <v>193</v>
      </c>
      <c r="AT302" s="25" t="s">
        <v>172</v>
      </c>
      <c r="AU302" s="25" t="s">
        <v>91</v>
      </c>
      <c r="AY302" s="25" t="s">
        <v>169</v>
      </c>
      <c r="BE302" s="213">
        <f>IF(N302="základní",J302,0)</f>
        <v>0</v>
      </c>
      <c r="BF302" s="213">
        <f>IF(N302="snížená",J302,0)</f>
        <v>0</v>
      </c>
      <c r="BG302" s="213">
        <f>IF(N302="zákl. přenesená",J302,0)</f>
        <v>0</v>
      </c>
      <c r="BH302" s="213">
        <f>IF(N302="sníž. přenesená",J302,0)</f>
        <v>0</v>
      </c>
      <c r="BI302" s="213">
        <f>IF(N302="nulová",J302,0)</f>
        <v>0</v>
      </c>
      <c r="BJ302" s="25" t="s">
        <v>25</v>
      </c>
      <c r="BK302" s="213">
        <f>ROUND(I302*H302,2)</f>
        <v>0</v>
      </c>
      <c r="BL302" s="25" t="s">
        <v>193</v>
      </c>
      <c r="BM302" s="25" t="s">
        <v>2366</v>
      </c>
    </row>
    <row r="303" spans="2:51" s="12" customFormat="1" ht="13.5">
      <c r="B303" s="222"/>
      <c r="C303" s="223"/>
      <c r="D303" s="214" t="s">
        <v>276</v>
      </c>
      <c r="E303" s="224" t="s">
        <v>24</v>
      </c>
      <c r="F303" s="225" t="s">
        <v>2274</v>
      </c>
      <c r="G303" s="223"/>
      <c r="H303" s="226">
        <v>18.245</v>
      </c>
      <c r="I303" s="227"/>
      <c r="J303" s="223"/>
      <c r="K303" s="223"/>
      <c r="L303" s="228"/>
      <c r="M303" s="229"/>
      <c r="N303" s="230"/>
      <c r="O303" s="230"/>
      <c r="P303" s="230"/>
      <c r="Q303" s="230"/>
      <c r="R303" s="230"/>
      <c r="S303" s="230"/>
      <c r="T303" s="231"/>
      <c r="AT303" s="232" t="s">
        <v>276</v>
      </c>
      <c r="AU303" s="232" t="s">
        <v>91</v>
      </c>
      <c r="AV303" s="12" t="s">
        <v>91</v>
      </c>
      <c r="AW303" s="12" t="s">
        <v>44</v>
      </c>
      <c r="AX303" s="12" t="s">
        <v>81</v>
      </c>
      <c r="AY303" s="232" t="s">
        <v>169</v>
      </c>
    </row>
    <row r="304" spans="2:51" s="12" customFormat="1" ht="13.5">
      <c r="B304" s="222"/>
      <c r="C304" s="223"/>
      <c r="D304" s="214" t="s">
        <v>276</v>
      </c>
      <c r="E304" s="224" t="s">
        <v>24</v>
      </c>
      <c r="F304" s="225" t="s">
        <v>2282</v>
      </c>
      <c r="G304" s="223"/>
      <c r="H304" s="226">
        <v>7.348</v>
      </c>
      <c r="I304" s="227"/>
      <c r="J304" s="223"/>
      <c r="K304" s="223"/>
      <c r="L304" s="228"/>
      <c r="M304" s="229"/>
      <c r="N304" s="230"/>
      <c r="O304" s="230"/>
      <c r="P304" s="230"/>
      <c r="Q304" s="230"/>
      <c r="R304" s="230"/>
      <c r="S304" s="230"/>
      <c r="T304" s="231"/>
      <c r="AT304" s="232" t="s">
        <v>276</v>
      </c>
      <c r="AU304" s="232" t="s">
        <v>91</v>
      </c>
      <c r="AV304" s="12" t="s">
        <v>91</v>
      </c>
      <c r="AW304" s="12" t="s">
        <v>44</v>
      </c>
      <c r="AX304" s="12" t="s">
        <v>81</v>
      </c>
      <c r="AY304" s="232" t="s">
        <v>169</v>
      </c>
    </row>
    <row r="305" spans="2:51" s="12" customFormat="1" ht="13.5">
      <c r="B305" s="222"/>
      <c r="C305" s="223"/>
      <c r="D305" s="214" t="s">
        <v>276</v>
      </c>
      <c r="E305" s="224" t="s">
        <v>24</v>
      </c>
      <c r="F305" s="225" t="s">
        <v>2283</v>
      </c>
      <c r="G305" s="223"/>
      <c r="H305" s="226">
        <v>5.961</v>
      </c>
      <c r="I305" s="227"/>
      <c r="J305" s="223"/>
      <c r="K305" s="223"/>
      <c r="L305" s="228"/>
      <c r="M305" s="229"/>
      <c r="N305" s="230"/>
      <c r="O305" s="230"/>
      <c r="P305" s="230"/>
      <c r="Q305" s="230"/>
      <c r="R305" s="230"/>
      <c r="S305" s="230"/>
      <c r="T305" s="231"/>
      <c r="AT305" s="232" t="s">
        <v>276</v>
      </c>
      <c r="AU305" s="232" t="s">
        <v>91</v>
      </c>
      <c r="AV305" s="12" t="s">
        <v>91</v>
      </c>
      <c r="AW305" s="12" t="s">
        <v>44</v>
      </c>
      <c r="AX305" s="12" t="s">
        <v>81</v>
      </c>
      <c r="AY305" s="232" t="s">
        <v>169</v>
      </c>
    </row>
    <row r="306" spans="2:51" s="12" customFormat="1" ht="13.5">
      <c r="B306" s="222"/>
      <c r="C306" s="223"/>
      <c r="D306" s="214" t="s">
        <v>276</v>
      </c>
      <c r="E306" s="224" t="s">
        <v>24</v>
      </c>
      <c r="F306" s="225" t="s">
        <v>2285</v>
      </c>
      <c r="G306" s="223"/>
      <c r="H306" s="226">
        <v>9.836</v>
      </c>
      <c r="I306" s="227"/>
      <c r="J306" s="223"/>
      <c r="K306" s="223"/>
      <c r="L306" s="228"/>
      <c r="M306" s="229"/>
      <c r="N306" s="230"/>
      <c r="O306" s="230"/>
      <c r="P306" s="230"/>
      <c r="Q306" s="230"/>
      <c r="R306" s="230"/>
      <c r="S306" s="230"/>
      <c r="T306" s="231"/>
      <c r="AT306" s="232" t="s">
        <v>276</v>
      </c>
      <c r="AU306" s="232" t="s">
        <v>91</v>
      </c>
      <c r="AV306" s="12" t="s">
        <v>91</v>
      </c>
      <c r="AW306" s="12" t="s">
        <v>44</v>
      </c>
      <c r="AX306" s="12" t="s">
        <v>81</v>
      </c>
      <c r="AY306" s="232" t="s">
        <v>169</v>
      </c>
    </row>
    <row r="307" spans="2:51" s="12" customFormat="1" ht="13.5">
      <c r="B307" s="222"/>
      <c r="C307" s="223"/>
      <c r="D307" s="214" t="s">
        <v>276</v>
      </c>
      <c r="E307" s="224" t="s">
        <v>24</v>
      </c>
      <c r="F307" s="225" t="s">
        <v>2300</v>
      </c>
      <c r="G307" s="223"/>
      <c r="H307" s="226">
        <v>17.605</v>
      </c>
      <c r="I307" s="227"/>
      <c r="J307" s="223"/>
      <c r="K307" s="223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276</v>
      </c>
      <c r="AU307" s="232" t="s">
        <v>91</v>
      </c>
      <c r="AV307" s="12" t="s">
        <v>91</v>
      </c>
      <c r="AW307" s="12" t="s">
        <v>44</v>
      </c>
      <c r="AX307" s="12" t="s">
        <v>81</v>
      </c>
      <c r="AY307" s="232" t="s">
        <v>169</v>
      </c>
    </row>
    <row r="308" spans="2:51" s="12" customFormat="1" ht="13.5">
      <c r="B308" s="222"/>
      <c r="C308" s="223"/>
      <c r="D308" s="214" t="s">
        <v>276</v>
      </c>
      <c r="E308" s="224" t="s">
        <v>24</v>
      </c>
      <c r="F308" s="225" t="s">
        <v>2325</v>
      </c>
      <c r="G308" s="223"/>
      <c r="H308" s="226">
        <v>26.795</v>
      </c>
      <c r="I308" s="227"/>
      <c r="J308" s="223"/>
      <c r="K308" s="223"/>
      <c r="L308" s="228"/>
      <c r="M308" s="229"/>
      <c r="N308" s="230"/>
      <c r="O308" s="230"/>
      <c r="P308" s="230"/>
      <c r="Q308" s="230"/>
      <c r="R308" s="230"/>
      <c r="S308" s="230"/>
      <c r="T308" s="231"/>
      <c r="AT308" s="232" t="s">
        <v>276</v>
      </c>
      <c r="AU308" s="232" t="s">
        <v>91</v>
      </c>
      <c r="AV308" s="12" t="s">
        <v>91</v>
      </c>
      <c r="AW308" s="12" t="s">
        <v>44</v>
      </c>
      <c r="AX308" s="12" t="s">
        <v>81</v>
      </c>
      <c r="AY308" s="232" t="s">
        <v>169</v>
      </c>
    </row>
    <row r="309" spans="2:51" s="12" customFormat="1" ht="13.5">
      <c r="B309" s="222"/>
      <c r="C309" s="223"/>
      <c r="D309" s="214" t="s">
        <v>276</v>
      </c>
      <c r="E309" s="224" t="s">
        <v>24</v>
      </c>
      <c r="F309" s="225" t="s">
        <v>2335</v>
      </c>
      <c r="G309" s="223"/>
      <c r="H309" s="226">
        <v>10.814</v>
      </c>
      <c r="I309" s="227"/>
      <c r="J309" s="223"/>
      <c r="K309" s="223"/>
      <c r="L309" s="228"/>
      <c r="M309" s="229"/>
      <c r="N309" s="230"/>
      <c r="O309" s="230"/>
      <c r="P309" s="230"/>
      <c r="Q309" s="230"/>
      <c r="R309" s="230"/>
      <c r="S309" s="230"/>
      <c r="T309" s="231"/>
      <c r="AT309" s="232" t="s">
        <v>276</v>
      </c>
      <c r="AU309" s="232" t="s">
        <v>91</v>
      </c>
      <c r="AV309" s="12" t="s">
        <v>91</v>
      </c>
      <c r="AW309" s="12" t="s">
        <v>44</v>
      </c>
      <c r="AX309" s="12" t="s">
        <v>81</v>
      </c>
      <c r="AY309" s="232" t="s">
        <v>169</v>
      </c>
    </row>
    <row r="310" spans="2:51" s="12" customFormat="1" ht="13.5">
      <c r="B310" s="222"/>
      <c r="C310" s="223"/>
      <c r="D310" s="214" t="s">
        <v>276</v>
      </c>
      <c r="E310" s="224" t="s">
        <v>24</v>
      </c>
      <c r="F310" s="225" t="s">
        <v>2367</v>
      </c>
      <c r="G310" s="223"/>
      <c r="H310" s="226">
        <v>18.799</v>
      </c>
      <c r="I310" s="227"/>
      <c r="J310" s="223"/>
      <c r="K310" s="223"/>
      <c r="L310" s="228"/>
      <c r="M310" s="229"/>
      <c r="N310" s="230"/>
      <c r="O310" s="230"/>
      <c r="P310" s="230"/>
      <c r="Q310" s="230"/>
      <c r="R310" s="230"/>
      <c r="S310" s="230"/>
      <c r="T310" s="231"/>
      <c r="AT310" s="232" t="s">
        <v>276</v>
      </c>
      <c r="AU310" s="232" t="s">
        <v>91</v>
      </c>
      <c r="AV310" s="12" t="s">
        <v>91</v>
      </c>
      <c r="AW310" s="12" t="s">
        <v>44</v>
      </c>
      <c r="AX310" s="12" t="s">
        <v>81</v>
      </c>
      <c r="AY310" s="232" t="s">
        <v>169</v>
      </c>
    </row>
    <row r="311" spans="2:51" s="13" customFormat="1" ht="13.5">
      <c r="B311" s="233"/>
      <c r="C311" s="234"/>
      <c r="D311" s="214" t="s">
        <v>276</v>
      </c>
      <c r="E311" s="235" t="s">
        <v>24</v>
      </c>
      <c r="F311" s="236" t="s">
        <v>280</v>
      </c>
      <c r="G311" s="234"/>
      <c r="H311" s="237">
        <v>115.403</v>
      </c>
      <c r="I311" s="238"/>
      <c r="J311" s="234"/>
      <c r="K311" s="234"/>
      <c r="L311" s="239"/>
      <c r="M311" s="240"/>
      <c r="N311" s="241"/>
      <c r="O311" s="241"/>
      <c r="P311" s="241"/>
      <c r="Q311" s="241"/>
      <c r="R311" s="241"/>
      <c r="S311" s="241"/>
      <c r="T311" s="242"/>
      <c r="AT311" s="243" t="s">
        <v>276</v>
      </c>
      <c r="AU311" s="243" t="s">
        <v>91</v>
      </c>
      <c r="AV311" s="13" t="s">
        <v>193</v>
      </c>
      <c r="AW311" s="13" t="s">
        <v>44</v>
      </c>
      <c r="AX311" s="13" t="s">
        <v>25</v>
      </c>
      <c r="AY311" s="243" t="s">
        <v>169</v>
      </c>
    </row>
    <row r="312" spans="2:65" s="1" customFormat="1" ht="25.5" customHeight="1">
      <c r="B312" s="42"/>
      <c r="C312" s="202" t="s">
        <v>437</v>
      </c>
      <c r="D312" s="202" t="s">
        <v>172</v>
      </c>
      <c r="E312" s="203" t="s">
        <v>2368</v>
      </c>
      <c r="F312" s="204" t="s">
        <v>2369</v>
      </c>
      <c r="G312" s="205" t="s">
        <v>196</v>
      </c>
      <c r="H312" s="206">
        <v>296.053</v>
      </c>
      <c r="I312" s="207"/>
      <c r="J312" s="208">
        <f>ROUND(I312*H312,2)</f>
        <v>0</v>
      </c>
      <c r="K312" s="204" t="s">
        <v>183</v>
      </c>
      <c r="L312" s="62"/>
      <c r="M312" s="209" t="s">
        <v>24</v>
      </c>
      <c r="N312" s="210" t="s">
        <v>52</v>
      </c>
      <c r="O312" s="43"/>
      <c r="P312" s="211">
        <f>O312*H312</f>
        <v>0</v>
      </c>
      <c r="Q312" s="211">
        <v>0.00348</v>
      </c>
      <c r="R312" s="211">
        <f>Q312*H312</f>
        <v>1.03026444</v>
      </c>
      <c r="S312" s="211">
        <v>0</v>
      </c>
      <c r="T312" s="212">
        <f>S312*H312</f>
        <v>0</v>
      </c>
      <c r="AR312" s="25" t="s">
        <v>193</v>
      </c>
      <c r="AT312" s="25" t="s">
        <v>172</v>
      </c>
      <c r="AU312" s="25" t="s">
        <v>91</v>
      </c>
      <c r="AY312" s="25" t="s">
        <v>169</v>
      </c>
      <c r="BE312" s="213">
        <f>IF(N312="základní",J312,0)</f>
        <v>0</v>
      </c>
      <c r="BF312" s="213">
        <f>IF(N312="snížená",J312,0)</f>
        <v>0</v>
      </c>
      <c r="BG312" s="213">
        <f>IF(N312="zákl. přenesená",J312,0)</f>
        <v>0</v>
      </c>
      <c r="BH312" s="213">
        <f>IF(N312="sníž. přenesená",J312,0)</f>
        <v>0</v>
      </c>
      <c r="BI312" s="213">
        <f>IF(N312="nulová",J312,0)</f>
        <v>0</v>
      </c>
      <c r="BJ312" s="25" t="s">
        <v>25</v>
      </c>
      <c r="BK312" s="213">
        <f>ROUND(I312*H312,2)</f>
        <v>0</v>
      </c>
      <c r="BL312" s="25" t="s">
        <v>193</v>
      </c>
      <c r="BM312" s="25" t="s">
        <v>2370</v>
      </c>
    </row>
    <row r="313" spans="2:51" s="12" customFormat="1" ht="13.5">
      <c r="B313" s="222"/>
      <c r="C313" s="223"/>
      <c r="D313" s="214" t="s">
        <v>276</v>
      </c>
      <c r="E313" s="224" t="s">
        <v>24</v>
      </c>
      <c r="F313" s="225" t="s">
        <v>2326</v>
      </c>
      <c r="G313" s="223"/>
      <c r="H313" s="226">
        <v>32.248</v>
      </c>
      <c r="I313" s="227"/>
      <c r="J313" s="223"/>
      <c r="K313" s="223"/>
      <c r="L313" s="228"/>
      <c r="M313" s="229"/>
      <c r="N313" s="230"/>
      <c r="O313" s="230"/>
      <c r="P313" s="230"/>
      <c r="Q313" s="230"/>
      <c r="R313" s="230"/>
      <c r="S313" s="230"/>
      <c r="T313" s="231"/>
      <c r="AT313" s="232" t="s">
        <v>276</v>
      </c>
      <c r="AU313" s="232" t="s">
        <v>91</v>
      </c>
      <c r="AV313" s="12" t="s">
        <v>91</v>
      </c>
      <c r="AW313" s="12" t="s">
        <v>44</v>
      </c>
      <c r="AX313" s="12" t="s">
        <v>81</v>
      </c>
      <c r="AY313" s="232" t="s">
        <v>169</v>
      </c>
    </row>
    <row r="314" spans="2:51" s="12" customFormat="1" ht="13.5">
      <c r="B314" s="222"/>
      <c r="C314" s="223"/>
      <c r="D314" s="214" t="s">
        <v>276</v>
      </c>
      <c r="E314" s="224" t="s">
        <v>24</v>
      </c>
      <c r="F314" s="225" t="s">
        <v>2327</v>
      </c>
      <c r="G314" s="223"/>
      <c r="H314" s="226">
        <v>14.016</v>
      </c>
      <c r="I314" s="227"/>
      <c r="J314" s="223"/>
      <c r="K314" s="223"/>
      <c r="L314" s="228"/>
      <c r="M314" s="229"/>
      <c r="N314" s="230"/>
      <c r="O314" s="230"/>
      <c r="P314" s="230"/>
      <c r="Q314" s="230"/>
      <c r="R314" s="230"/>
      <c r="S314" s="230"/>
      <c r="T314" s="231"/>
      <c r="AT314" s="232" t="s">
        <v>276</v>
      </c>
      <c r="AU314" s="232" t="s">
        <v>91</v>
      </c>
      <c r="AV314" s="12" t="s">
        <v>91</v>
      </c>
      <c r="AW314" s="12" t="s">
        <v>44</v>
      </c>
      <c r="AX314" s="12" t="s">
        <v>81</v>
      </c>
      <c r="AY314" s="232" t="s">
        <v>169</v>
      </c>
    </row>
    <row r="315" spans="2:51" s="12" customFormat="1" ht="13.5">
      <c r="B315" s="222"/>
      <c r="C315" s="223"/>
      <c r="D315" s="214" t="s">
        <v>276</v>
      </c>
      <c r="E315" s="224" t="s">
        <v>24</v>
      </c>
      <c r="F315" s="225" t="s">
        <v>2286</v>
      </c>
      <c r="G315" s="223"/>
      <c r="H315" s="226">
        <v>213.394</v>
      </c>
      <c r="I315" s="227"/>
      <c r="J315" s="223"/>
      <c r="K315" s="223"/>
      <c r="L315" s="228"/>
      <c r="M315" s="229"/>
      <c r="N315" s="230"/>
      <c r="O315" s="230"/>
      <c r="P315" s="230"/>
      <c r="Q315" s="230"/>
      <c r="R315" s="230"/>
      <c r="S315" s="230"/>
      <c r="T315" s="231"/>
      <c r="AT315" s="232" t="s">
        <v>276</v>
      </c>
      <c r="AU315" s="232" t="s">
        <v>91</v>
      </c>
      <c r="AV315" s="12" t="s">
        <v>91</v>
      </c>
      <c r="AW315" s="12" t="s">
        <v>44</v>
      </c>
      <c r="AX315" s="12" t="s">
        <v>81</v>
      </c>
      <c r="AY315" s="232" t="s">
        <v>169</v>
      </c>
    </row>
    <row r="316" spans="2:51" s="12" customFormat="1" ht="13.5">
      <c r="B316" s="222"/>
      <c r="C316" s="223"/>
      <c r="D316" s="214" t="s">
        <v>276</v>
      </c>
      <c r="E316" s="224" t="s">
        <v>24</v>
      </c>
      <c r="F316" s="225" t="s">
        <v>2287</v>
      </c>
      <c r="G316" s="223"/>
      <c r="H316" s="226">
        <v>36.395</v>
      </c>
      <c r="I316" s="227"/>
      <c r="J316" s="223"/>
      <c r="K316" s="223"/>
      <c r="L316" s="228"/>
      <c r="M316" s="229"/>
      <c r="N316" s="230"/>
      <c r="O316" s="230"/>
      <c r="P316" s="230"/>
      <c r="Q316" s="230"/>
      <c r="R316" s="230"/>
      <c r="S316" s="230"/>
      <c r="T316" s="231"/>
      <c r="AT316" s="232" t="s">
        <v>276</v>
      </c>
      <c r="AU316" s="232" t="s">
        <v>91</v>
      </c>
      <c r="AV316" s="12" t="s">
        <v>91</v>
      </c>
      <c r="AW316" s="12" t="s">
        <v>44</v>
      </c>
      <c r="AX316" s="12" t="s">
        <v>81</v>
      </c>
      <c r="AY316" s="232" t="s">
        <v>169</v>
      </c>
    </row>
    <row r="317" spans="2:51" s="13" customFormat="1" ht="13.5">
      <c r="B317" s="233"/>
      <c r="C317" s="234"/>
      <c r="D317" s="214" t="s">
        <v>276</v>
      </c>
      <c r="E317" s="235" t="s">
        <v>24</v>
      </c>
      <c r="F317" s="236" t="s">
        <v>280</v>
      </c>
      <c r="G317" s="234"/>
      <c r="H317" s="237">
        <v>296.053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AT317" s="243" t="s">
        <v>276</v>
      </c>
      <c r="AU317" s="243" t="s">
        <v>91</v>
      </c>
      <c r="AV317" s="13" t="s">
        <v>193</v>
      </c>
      <c r="AW317" s="13" t="s">
        <v>44</v>
      </c>
      <c r="AX317" s="13" t="s">
        <v>25</v>
      </c>
      <c r="AY317" s="243" t="s">
        <v>169</v>
      </c>
    </row>
    <row r="318" spans="2:65" s="1" customFormat="1" ht="25.5" customHeight="1">
      <c r="B318" s="42"/>
      <c r="C318" s="202" t="s">
        <v>441</v>
      </c>
      <c r="D318" s="202" t="s">
        <v>172</v>
      </c>
      <c r="E318" s="203" t="s">
        <v>2371</v>
      </c>
      <c r="F318" s="204" t="s">
        <v>2372</v>
      </c>
      <c r="G318" s="205" t="s">
        <v>196</v>
      </c>
      <c r="H318" s="206">
        <v>8.803</v>
      </c>
      <c r="I318" s="207"/>
      <c r="J318" s="208">
        <f>ROUND(I318*H318,2)</f>
        <v>0</v>
      </c>
      <c r="K318" s="204" t="s">
        <v>183</v>
      </c>
      <c r="L318" s="62"/>
      <c r="M318" s="209" t="s">
        <v>24</v>
      </c>
      <c r="N318" s="210" t="s">
        <v>52</v>
      </c>
      <c r="O318" s="43"/>
      <c r="P318" s="211">
        <f>O318*H318</f>
        <v>0</v>
      </c>
      <c r="Q318" s="211">
        <v>0.00618</v>
      </c>
      <c r="R318" s="211">
        <f>Q318*H318</f>
        <v>0.054402540000000006</v>
      </c>
      <c r="S318" s="211">
        <v>0</v>
      </c>
      <c r="T318" s="212">
        <f>S318*H318</f>
        <v>0</v>
      </c>
      <c r="AR318" s="25" t="s">
        <v>193</v>
      </c>
      <c r="AT318" s="25" t="s">
        <v>172</v>
      </c>
      <c r="AU318" s="25" t="s">
        <v>91</v>
      </c>
      <c r="AY318" s="25" t="s">
        <v>169</v>
      </c>
      <c r="BE318" s="213">
        <f>IF(N318="základní",J318,0)</f>
        <v>0</v>
      </c>
      <c r="BF318" s="213">
        <f>IF(N318="snížená",J318,0)</f>
        <v>0</v>
      </c>
      <c r="BG318" s="213">
        <f>IF(N318="zákl. přenesená",J318,0)</f>
        <v>0</v>
      </c>
      <c r="BH318" s="213">
        <f>IF(N318="sníž. přenesená",J318,0)</f>
        <v>0</v>
      </c>
      <c r="BI318" s="213">
        <f>IF(N318="nulová",J318,0)</f>
        <v>0</v>
      </c>
      <c r="BJ318" s="25" t="s">
        <v>25</v>
      </c>
      <c r="BK318" s="213">
        <f>ROUND(I318*H318,2)</f>
        <v>0</v>
      </c>
      <c r="BL318" s="25" t="s">
        <v>193</v>
      </c>
      <c r="BM318" s="25" t="s">
        <v>2373</v>
      </c>
    </row>
    <row r="319" spans="2:51" s="12" customFormat="1" ht="13.5">
      <c r="B319" s="222"/>
      <c r="C319" s="223"/>
      <c r="D319" s="214" t="s">
        <v>276</v>
      </c>
      <c r="E319" s="224" t="s">
        <v>24</v>
      </c>
      <c r="F319" s="225" t="s">
        <v>2374</v>
      </c>
      <c r="G319" s="223"/>
      <c r="H319" s="226">
        <v>5.971</v>
      </c>
      <c r="I319" s="227"/>
      <c r="J319" s="223"/>
      <c r="K319" s="223"/>
      <c r="L319" s="228"/>
      <c r="M319" s="229"/>
      <c r="N319" s="230"/>
      <c r="O319" s="230"/>
      <c r="P319" s="230"/>
      <c r="Q319" s="230"/>
      <c r="R319" s="230"/>
      <c r="S319" s="230"/>
      <c r="T319" s="231"/>
      <c r="AT319" s="232" t="s">
        <v>276</v>
      </c>
      <c r="AU319" s="232" t="s">
        <v>91</v>
      </c>
      <c r="AV319" s="12" t="s">
        <v>91</v>
      </c>
      <c r="AW319" s="12" t="s">
        <v>44</v>
      </c>
      <c r="AX319" s="12" t="s">
        <v>81</v>
      </c>
      <c r="AY319" s="232" t="s">
        <v>169</v>
      </c>
    </row>
    <row r="320" spans="2:51" s="12" customFormat="1" ht="13.5">
      <c r="B320" s="222"/>
      <c r="C320" s="223"/>
      <c r="D320" s="214" t="s">
        <v>276</v>
      </c>
      <c r="E320" s="224" t="s">
        <v>24</v>
      </c>
      <c r="F320" s="225" t="s">
        <v>2375</v>
      </c>
      <c r="G320" s="223"/>
      <c r="H320" s="226">
        <v>2.832</v>
      </c>
      <c r="I320" s="227"/>
      <c r="J320" s="223"/>
      <c r="K320" s="223"/>
      <c r="L320" s="228"/>
      <c r="M320" s="229"/>
      <c r="N320" s="230"/>
      <c r="O320" s="230"/>
      <c r="P320" s="230"/>
      <c r="Q320" s="230"/>
      <c r="R320" s="230"/>
      <c r="S320" s="230"/>
      <c r="T320" s="231"/>
      <c r="AT320" s="232" t="s">
        <v>276</v>
      </c>
      <c r="AU320" s="232" t="s">
        <v>91</v>
      </c>
      <c r="AV320" s="12" t="s">
        <v>91</v>
      </c>
      <c r="AW320" s="12" t="s">
        <v>44</v>
      </c>
      <c r="AX320" s="12" t="s">
        <v>81</v>
      </c>
      <c r="AY320" s="232" t="s">
        <v>169</v>
      </c>
    </row>
    <row r="321" spans="2:51" s="13" customFormat="1" ht="13.5">
      <c r="B321" s="233"/>
      <c r="C321" s="234"/>
      <c r="D321" s="214" t="s">
        <v>276</v>
      </c>
      <c r="E321" s="235" t="s">
        <v>24</v>
      </c>
      <c r="F321" s="236" t="s">
        <v>280</v>
      </c>
      <c r="G321" s="234"/>
      <c r="H321" s="237">
        <v>8.803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276</v>
      </c>
      <c r="AU321" s="243" t="s">
        <v>91</v>
      </c>
      <c r="AV321" s="13" t="s">
        <v>193</v>
      </c>
      <c r="AW321" s="13" t="s">
        <v>44</v>
      </c>
      <c r="AX321" s="13" t="s">
        <v>25</v>
      </c>
      <c r="AY321" s="243" t="s">
        <v>169</v>
      </c>
    </row>
    <row r="322" spans="2:65" s="1" customFormat="1" ht="25.5" customHeight="1">
      <c r="B322" s="42"/>
      <c r="C322" s="202" t="s">
        <v>445</v>
      </c>
      <c r="D322" s="202" t="s">
        <v>172</v>
      </c>
      <c r="E322" s="203" t="s">
        <v>2376</v>
      </c>
      <c r="F322" s="204" t="s">
        <v>2377</v>
      </c>
      <c r="G322" s="205" t="s">
        <v>196</v>
      </c>
      <c r="H322" s="206">
        <v>31.841</v>
      </c>
      <c r="I322" s="207"/>
      <c r="J322" s="208">
        <f>ROUND(I322*H322,2)</f>
        <v>0</v>
      </c>
      <c r="K322" s="204" t="s">
        <v>183</v>
      </c>
      <c r="L322" s="62"/>
      <c r="M322" s="209" t="s">
        <v>24</v>
      </c>
      <c r="N322" s="210" t="s">
        <v>52</v>
      </c>
      <c r="O322" s="43"/>
      <c r="P322" s="211">
        <f>O322*H322</f>
        <v>0</v>
      </c>
      <c r="Q322" s="211">
        <v>0.00348</v>
      </c>
      <c r="R322" s="211">
        <f>Q322*H322</f>
        <v>0.11080668</v>
      </c>
      <c r="S322" s="211">
        <v>0</v>
      </c>
      <c r="T322" s="212">
        <f>S322*H322</f>
        <v>0</v>
      </c>
      <c r="AR322" s="25" t="s">
        <v>193</v>
      </c>
      <c r="AT322" s="25" t="s">
        <v>172</v>
      </c>
      <c r="AU322" s="25" t="s">
        <v>91</v>
      </c>
      <c r="AY322" s="25" t="s">
        <v>169</v>
      </c>
      <c r="BE322" s="213">
        <f>IF(N322="základní",J322,0)</f>
        <v>0</v>
      </c>
      <c r="BF322" s="213">
        <f>IF(N322="snížená",J322,0)</f>
        <v>0</v>
      </c>
      <c r="BG322" s="213">
        <f>IF(N322="zákl. přenesená",J322,0)</f>
        <v>0</v>
      </c>
      <c r="BH322" s="213">
        <f>IF(N322="sníž. přenesená",J322,0)</f>
        <v>0</v>
      </c>
      <c r="BI322" s="213">
        <f>IF(N322="nulová",J322,0)</f>
        <v>0</v>
      </c>
      <c r="BJ322" s="25" t="s">
        <v>25</v>
      </c>
      <c r="BK322" s="213">
        <f>ROUND(I322*H322,2)</f>
        <v>0</v>
      </c>
      <c r="BL322" s="25" t="s">
        <v>193</v>
      </c>
      <c r="BM322" s="25" t="s">
        <v>2378</v>
      </c>
    </row>
    <row r="323" spans="2:51" s="12" customFormat="1" ht="13.5">
      <c r="B323" s="222"/>
      <c r="C323" s="223"/>
      <c r="D323" s="214" t="s">
        <v>276</v>
      </c>
      <c r="E323" s="224" t="s">
        <v>24</v>
      </c>
      <c r="F323" s="225" t="s">
        <v>2379</v>
      </c>
      <c r="G323" s="223"/>
      <c r="H323" s="226">
        <v>17.346</v>
      </c>
      <c r="I323" s="227"/>
      <c r="J323" s="223"/>
      <c r="K323" s="223"/>
      <c r="L323" s="228"/>
      <c r="M323" s="229"/>
      <c r="N323" s="230"/>
      <c r="O323" s="230"/>
      <c r="P323" s="230"/>
      <c r="Q323" s="230"/>
      <c r="R323" s="230"/>
      <c r="S323" s="230"/>
      <c r="T323" s="231"/>
      <c r="AT323" s="232" t="s">
        <v>276</v>
      </c>
      <c r="AU323" s="232" t="s">
        <v>91</v>
      </c>
      <c r="AV323" s="12" t="s">
        <v>91</v>
      </c>
      <c r="AW323" s="12" t="s">
        <v>44</v>
      </c>
      <c r="AX323" s="12" t="s">
        <v>81</v>
      </c>
      <c r="AY323" s="232" t="s">
        <v>169</v>
      </c>
    </row>
    <row r="324" spans="2:51" s="12" customFormat="1" ht="13.5">
      <c r="B324" s="222"/>
      <c r="C324" s="223"/>
      <c r="D324" s="214" t="s">
        <v>276</v>
      </c>
      <c r="E324" s="224" t="s">
        <v>24</v>
      </c>
      <c r="F324" s="225" t="s">
        <v>2380</v>
      </c>
      <c r="G324" s="223"/>
      <c r="H324" s="226">
        <v>12.845</v>
      </c>
      <c r="I324" s="227"/>
      <c r="J324" s="223"/>
      <c r="K324" s="223"/>
      <c r="L324" s="228"/>
      <c r="M324" s="229"/>
      <c r="N324" s="230"/>
      <c r="O324" s="230"/>
      <c r="P324" s="230"/>
      <c r="Q324" s="230"/>
      <c r="R324" s="230"/>
      <c r="S324" s="230"/>
      <c r="T324" s="231"/>
      <c r="AT324" s="232" t="s">
        <v>276</v>
      </c>
      <c r="AU324" s="232" t="s">
        <v>91</v>
      </c>
      <c r="AV324" s="12" t="s">
        <v>91</v>
      </c>
      <c r="AW324" s="12" t="s">
        <v>44</v>
      </c>
      <c r="AX324" s="12" t="s">
        <v>81</v>
      </c>
      <c r="AY324" s="232" t="s">
        <v>169</v>
      </c>
    </row>
    <row r="325" spans="2:51" s="12" customFormat="1" ht="13.5">
      <c r="B325" s="222"/>
      <c r="C325" s="223"/>
      <c r="D325" s="214" t="s">
        <v>276</v>
      </c>
      <c r="E325" s="224" t="s">
        <v>24</v>
      </c>
      <c r="F325" s="225" t="s">
        <v>2235</v>
      </c>
      <c r="G325" s="223"/>
      <c r="H325" s="226">
        <v>1.65</v>
      </c>
      <c r="I325" s="227"/>
      <c r="J325" s="223"/>
      <c r="K325" s="223"/>
      <c r="L325" s="228"/>
      <c r="M325" s="229"/>
      <c r="N325" s="230"/>
      <c r="O325" s="230"/>
      <c r="P325" s="230"/>
      <c r="Q325" s="230"/>
      <c r="R325" s="230"/>
      <c r="S325" s="230"/>
      <c r="T325" s="231"/>
      <c r="AT325" s="232" t="s">
        <v>276</v>
      </c>
      <c r="AU325" s="232" t="s">
        <v>91</v>
      </c>
      <c r="AV325" s="12" t="s">
        <v>91</v>
      </c>
      <c r="AW325" s="12" t="s">
        <v>44</v>
      </c>
      <c r="AX325" s="12" t="s">
        <v>81</v>
      </c>
      <c r="AY325" s="232" t="s">
        <v>169</v>
      </c>
    </row>
    <row r="326" spans="2:51" s="13" customFormat="1" ht="13.5">
      <c r="B326" s="233"/>
      <c r="C326" s="234"/>
      <c r="D326" s="214" t="s">
        <v>276</v>
      </c>
      <c r="E326" s="235" t="s">
        <v>24</v>
      </c>
      <c r="F326" s="236" t="s">
        <v>280</v>
      </c>
      <c r="G326" s="234"/>
      <c r="H326" s="237">
        <v>31.841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276</v>
      </c>
      <c r="AU326" s="243" t="s">
        <v>91</v>
      </c>
      <c r="AV326" s="13" t="s">
        <v>193</v>
      </c>
      <c r="AW326" s="13" t="s">
        <v>44</v>
      </c>
      <c r="AX326" s="13" t="s">
        <v>25</v>
      </c>
      <c r="AY326" s="243" t="s">
        <v>169</v>
      </c>
    </row>
    <row r="327" spans="2:65" s="1" customFormat="1" ht="25.5" customHeight="1">
      <c r="B327" s="42"/>
      <c r="C327" s="202" t="s">
        <v>451</v>
      </c>
      <c r="D327" s="202" t="s">
        <v>172</v>
      </c>
      <c r="E327" s="203" t="s">
        <v>2381</v>
      </c>
      <c r="F327" s="204" t="s">
        <v>2382</v>
      </c>
      <c r="G327" s="205" t="s">
        <v>219</v>
      </c>
      <c r="H327" s="206">
        <v>45.4</v>
      </c>
      <c r="I327" s="207"/>
      <c r="J327" s="208">
        <f>ROUND(I327*H327,2)</f>
        <v>0</v>
      </c>
      <c r="K327" s="204" t="s">
        <v>183</v>
      </c>
      <c r="L327" s="62"/>
      <c r="M327" s="209" t="s">
        <v>24</v>
      </c>
      <c r="N327" s="210" t="s">
        <v>52</v>
      </c>
      <c r="O327" s="43"/>
      <c r="P327" s="211">
        <f>O327*H327</f>
        <v>0</v>
      </c>
      <c r="Q327" s="211">
        <v>0.02065</v>
      </c>
      <c r="R327" s="211">
        <f>Q327*H327</f>
        <v>0.9375100000000001</v>
      </c>
      <c r="S327" s="211">
        <v>0</v>
      </c>
      <c r="T327" s="212">
        <f>S327*H327</f>
        <v>0</v>
      </c>
      <c r="AR327" s="25" t="s">
        <v>354</v>
      </c>
      <c r="AT327" s="25" t="s">
        <v>172</v>
      </c>
      <c r="AU327" s="25" t="s">
        <v>91</v>
      </c>
      <c r="AY327" s="25" t="s">
        <v>169</v>
      </c>
      <c r="BE327" s="213">
        <f>IF(N327="základní",J327,0)</f>
        <v>0</v>
      </c>
      <c r="BF327" s="213">
        <f>IF(N327="snížená",J327,0)</f>
        <v>0</v>
      </c>
      <c r="BG327" s="213">
        <f>IF(N327="zákl. přenesená",J327,0)</f>
        <v>0</v>
      </c>
      <c r="BH327" s="213">
        <f>IF(N327="sníž. přenesená",J327,0)</f>
        <v>0</v>
      </c>
      <c r="BI327" s="213">
        <f>IF(N327="nulová",J327,0)</f>
        <v>0</v>
      </c>
      <c r="BJ327" s="25" t="s">
        <v>25</v>
      </c>
      <c r="BK327" s="213">
        <f>ROUND(I327*H327,2)</f>
        <v>0</v>
      </c>
      <c r="BL327" s="25" t="s">
        <v>354</v>
      </c>
      <c r="BM327" s="25" t="s">
        <v>2383</v>
      </c>
    </row>
    <row r="328" spans="2:51" s="12" customFormat="1" ht="13.5">
      <c r="B328" s="222"/>
      <c r="C328" s="223"/>
      <c r="D328" s="214" t="s">
        <v>276</v>
      </c>
      <c r="E328" s="224" t="s">
        <v>24</v>
      </c>
      <c r="F328" s="225" t="s">
        <v>2384</v>
      </c>
      <c r="G328" s="223"/>
      <c r="H328" s="226">
        <v>27</v>
      </c>
      <c r="I328" s="227"/>
      <c r="J328" s="223"/>
      <c r="K328" s="223"/>
      <c r="L328" s="228"/>
      <c r="M328" s="229"/>
      <c r="N328" s="230"/>
      <c r="O328" s="230"/>
      <c r="P328" s="230"/>
      <c r="Q328" s="230"/>
      <c r="R328" s="230"/>
      <c r="S328" s="230"/>
      <c r="T328" s="231"/>
      <c r="AT328" s="232" t="s">
        <v>276</v>
      </c>
      <c r="AU328" s="232" t="s">
        <v>91</v>
      </c>
      <c r="AV328" s="12" t="s">
        <v>91</v>
      </c>
      <c r="AW328" s="12" t="s">
        <v>44</v>
      </c>
      <c r="AX328" s="12" t="s">
        <v>81</v>
      </c>
      <c r="AY328" s="232" t="s">
        <v>169</v>
      </c>
    </row>
    <row r="329" spans="2:51" s="12" customFormat="1" ht="13.5">
      <c r="B329" s="222"/>
      <c r="C329" s="223"/>
      <c r="D329" s="214" t="s">
        <v>276</v>
      </c>
      <c r="E329" s="224" t="s">
        <v>24</v>
      </c>
      <c r="F329" s="225" t="s">
        <v>2385</v>
      </c>
      <c r="G329" s="223"/>
      <c r="H329" s="226">
        <v>9.2</v>
      </c>
      <c r="I329" s="227"/>
      <c r="J329" s="223"/>
      <c r="K329" s="223"/>
      <c r="L329" s="228"/>
      <c r="M329" s="229"/>
      <c r="N329" s="230"/>
      <c r="O329" s="230"/>
      <c r="P329" s="230"/>
      <c r="Q329" s="230"/>
      <c r="R329" s="230"/>
      <c r="S329" s="230"/>
      <c r="T329" s="231"/>
      <c r="AT329" s="232" t="s">
        <v>276</v>
      </c>
      <c r="AU329" s="232" t="s">
        <v>91</v>
      </c>
      <c r="AV329" s="12" t="s">
        <v>91</v>
      </c>
      <c r="AW329" s="12" t="s">
        <v>44</v>
      </c>
      <c r="AX329" s="12" t="s">
        <v>81</v>
      </c>
      <c r="AY329" s="232" t="s">
        <v>169</v>
      </c>
    </row>
    <row r="330" spans="2:51" s="12" customFormat="1" ht="13.5">
      <c r="B330" s="222"/>
      <c r="C330" s="223"/>
      <c r="D330" s="214" t="s">
        <v>276</v>
      </c>
      <c r="E330" s="224" t="s">
        <v>24</v>
      </c>
      <c r="F330" s="225" t="s">
        <v>2386</v>
      </c>
      <c r="G330" s="223"/>
      <c r="H330" s="226">
        <v>7.2</v>
      </c>
      <c r="I330" s="227"/>
      <c r="J330" s="223"/>
      <c r="K330" s="223"/>
      <c r="L330" s="228"/>
      <c r="M330" s="229"/>
      <c r="N330" s="230"/>
      <c r="O330" s="230"/>
      <c r="P330" s="230"/>
      <c r="Q330" s="230"/>
      <c r="R330" s="230"/>
      <c r="S330" s="230"/>
      <c r="T330" s="231"/>
      <c r="AT330" s="232" t="s">
        <v>276</v>
      </c>
      <c r="AU330" s="232" t="s">
        <v>91</v>
      </c>
      <c r="AV330" s="12" t="s">
        <v>91</v>
      </c>
      <c r="AW330" s="12" t="s">
        <v>44</v>
      </c>
      <c r="AX330" s="12" t="s">
        <v>81</v>
      </c>
      <c r="AY330" s="232" t="s">
        <v>169</v>
      </c>
    </row>
    <row r="331" spans="2:51" s="12" customFormat="1" ht="13.5">
      <c r="B331" s="222"/>
      <c r="C331" s="223"/>
      <c r="D331" s="214" t="s">
        <v>276</v>
      </c>
      <c r="E331" s="224" t="s">
        <v>24</v>
      </c>
      <c r="F331" s="225" t="s">
        <v>2387</v>
      </c>
      <c r="G331" s="223"/>
      <c r="H331" s="226">
        <v>2</v>
      </c>
      <c r="I331" s="227"/>
      <c r="J331" s="223"/>
      <c r="K331" s="223"/>
      <c r="L331" s="228"/>
      <c r="M331" s="229"/>
      <c r="N331" s="230"/>
      <c r="O331" s="230"/>
      <c r="P331" s="230"/>
      <c r="Q331" s="230"/>
      <c r="R331" s="230"/>
      <c r="S331" s="230"/>
      <c r="T331" s="231"/>
      <c r="AT331" s="232" t="s">
        <v>276</v>
      </c>
      <c r="AU331" s="232" t="s">
        <v>91</v>
      </c>
      <c r="AV331" s="12" t="s">
        <v>91</v>
      </c>
      <c r="AW331" s="12" t="s">
        <v>44</v>
      </c>
      <c r="AX331" s="12" t="s">
        <v>81</v>
      </c>
      <c r="AY331" s="232" t="s">
        <v>169</v>
      </c>
    </row>
    <row r="332" spans="2:51" s="13" customFormat="1" ht="13.5">
      <c r="B332" s="233"/>
      <c r="C332" s="234"/>
      <c r="D332" s="214" t="s">
        <v>276</v>
      </c>
      <c r="E332" s="235" t="s">
        <v>24</v>
      </c>
      <c r="F332" s="236" t="s">
        <v>280</v>
      </c>
      <c r="G332" s="234"/>
      <c r="H332" s="237">
        <v>45.4</v>
      </c>
      <c r="I332" s="238"/>
      <c r="J332" s="234"/>
      <c r="K332" s="234"/>
      <c r="L332" s="239"/>
      <c r="M332" s="240"/>
      <c r="N332" s="241"/>
      <c r="O332" s="241"/>
      <c r="P332" s="241"/>
      <c r="Q332" s="241"/>
      <c r="R332" s="241"/>
      <c r="S332" s="241"/>
      <c r="T332" s="242"/>
      <c r="AT332" s="243" t="s">
        <v>276</v>
      </c>
      <c r="AU332" s="243" t="s">
        <v>91</v>
      </c>
      <c r="AV332" s="13" t="s">
        <v>193</v>
      </c>
      <c r="AW332" s="13" t="s">
        <v>44</v>
      </c>
      <c r="AX332" s="13" t="s">
        <v>25</v>
      </c>
      <c r="AY332" s="243" t="s">
        <v>169</v>
      </c>
    </row>
    <row r="333" spans="2:65" s="1" customFormat="1" ht="25.5" customHeight="1">
      <c r="B333" s="42"/>
      <c r="C333" s="202" t="s">
        <v>456</v>
      </c>
      <c r="D333" s="202" t="s">
        <v>172</v>
      </c>
      <c r="E333" s="203" t="s">
        <v>2388</v>
      </c>
      <c r="F333" s="204" t="s">
        <v>2389</v>
      </c>
      <c r="G333" s="205" t="s">
        <v>196</v>
      </c>
      <c r="H333" s="206">
        <v>91.192</v>
      </c>
      <c r="I333" s="207"/>
      <c r="J333" s="208">
        <f>ROUND(I333*H333,2)</f>
        <v>0</v>
      </c>
      <c r="K333" s="204" t="s">
        <v>183</v>
      </c>
      <c r="L333" s="62"/>
      <c r="M333" s="209" t="s">
        <v>24</v>
      </c>
      <c r="N333" s="210" t="s">
        <v>52</v>
      </c>
      <c r="O333" s="43"/>
      <c r="P333" s="211">
        <f>O333*H333</f>
        <v>0</v>
      </c>
      <c r="Q333" s="211">
        <v>0.00012</v>
      </c>
      <c r="R333" s="211">
        <f>Q333*H333</f>
        <v>0.01094304</v>
      </c>
      <c r="S333" s="211">
        <v>0</v>
      </c>
      <c r="T333" s="212">
        <f>S333*H333</f>
        <v>0</v>
      </c>
      <c r="AR333" s="25" t="s">
        <v>193</v>
      </c>
      <c r="AT333" s="25" t="s">
        <v>172</v>
      </c>
      <c r="AU333" s="25" t="s">
        <v>91</v>
      </c>
      <c r="AY333" s="25" t="s">
        <v>169</v>
      </c>
      <c r="BE333" s="213">
        <f>IF(N333="základní",J333,0)</f>
        <v>0</v>
      </c>
      <c r="BF333" s="213">
        <f>IF(N333="snížená",J333,0)</f>
        <v>0</v>
      </c>
      <c r="BG333" s="213">
        <f>IF(N333="zákl. přenesená",J333,0)</f>
        <v>0</v>
      </c>
      <c r="BH333" s="213">
        <f>IF(N333="sníž. přenesená",J333,0)</f>
        <v>0</v>
      </c>
      <c r="BI333" s="213">
        <f>IF(N333="nulová",J333,0)</f>
        <v>0</v>
      </c>
      <c r="BJ333" s="25" t="s">
        <v>25</v>
      </c>
      <c r="BK333" s="213">
        <f>ROUND(I333*H333,2)</f>
        <v>0</v>
      </c>
      <c r="BL333" s="25" t="s">
        <v>193</v>
      </c>
      <c r="BM333" s="25" t="s">
        <v>2390</v>
      </c>
    </row>
    <row r="334" spans="2:51" s="12" customFormat="1" ht="13.5">
      <c r="B334" s="222"/>
      <c r="C334" s="223"/>
      <c r="D334" s="214" t="s">
        <v>276</v>
      </c>
      <c r="E334" s="224" t="s">
        <v>24</v>
      </c>
      <c r="F334" s="225" t="s">
        <v>2391</v>
      </c>
      <c r="G334" s="223"/>
      <c r="H334" s="226">
        <v>6.156</v>
      </c>
      <c r="I334" s="227"/>
      <c r="J334" s="223"/>
      <c r="K334" s="223"/>
      <c r="L334" s="228"/>
      <c r="M334" s="229"/>
      <c r="N334" s="230"/>
      <c r="O334" s="230"/>
      <c r="P334" s="230"/>
      <c r="Q334" s="230"/>
      <c r="R334" s="230"/>
      <c r="S334" s="230"/>
      <c r="T334" s="231"/>
      <c r="AT334" s="232" t="s">
        <v>276</v>
      </c>
      <c r="AU334" s="232" t="s">
        <v>91</v>
      </c>
      <c r="AV334" s="12" t="s">
        <v>91</v>
      </c>
      <c r="AW334" s="12" t="s">
        <v>44</v>
      </c>
      <c r="AX334" s="12" t="s">
        <v>81</v>
      </c>
      <c r="AY334" s="232" t="s">
        <v>169</v>
      </c>
    </row>
    <row r="335" spans="2:51" s="12" customFormat="1" ht="13.5">
      <c r="B335" s="222"/>
      <c r="C335" s="223"/>
      <c r="D335" s="214" t="s">
        <v>276</v>
      </c>
      <c r="E335" s="224" t="s">
        <v>24</v>
      </c>
      <c r="F335" s="225" t="s">
        <v>2392</v>
      </c>
      <c r="G335" s="223"/>
      <c r="H335" s="226">
        <v>57.096</v>
      </c>
      <c r="I335" s="227"/>
      <c r="J335" s="223"/>
      <c r="K335" s="223"/>
      <c r="L335" s="228"/>
      <c r="M335" s="229"/>
      <c r="N335" s="230"/>
      <c r="O335" s="230"/>
      <c r="P335" s="230"/>
      <c r="Q335" s="230"/>
      <c r="R335" s="230"/>
      <c r="S335" s="230"/>
      <c r="T335" s="231"/>
      <c r="AT335" s="232" t="s">
        <v>276</v>
      </c>
      <c r="AU335" s="232" t="s">
        <v>91</v>
      </c>
      <c r="AV335" s="12" t="s">
        <v>91</v>
      </c>
      <c r="AW335" s="12" t="s">
        <v>44</v>
      </c>
      <c r="AX335" s="12" t="s">
        <v>81</v>
      </c>
      <c r="AY335" s="232" t="s">
        <v>169</v>
      </c>
    </row>
    <row r="336" spans="2:51" s="12" customFormat="1" ht="13.5">
      <c r="B336" s="222"/>
      <c r="C336" s="223"/>
      <c r="D336" s="214" t="s">
        <v>276</v>
      </c>
      <c r="E336" s="224" t="s">
        <v>24</v>
      </c>
      <c r="F336" s="225" t="s">
        <v>2393</v>
      </c>
      <c r="G336" s="223"/>
      <c r="H336" s="226">
        <v>6.6</v>
      </c>
      <c r="I336" s="227"/>
      <c r="J336" s="223"/>
      <c r="K336" s="223"/>
      <c r="L336" s="228"/>
      <c r="M336" s="229"/>
      <c r="N336" s="230"/>
      <c r="O336" s="230"/>
      <c r="P336" s="230"/>
      <c r="Q336" s="230"/>
      <c r="R336" s="230"/>
      <c r="S336" s="230"/>
      <c r="T336" s="231"/>
      <c r="AT336" s="232" t="s">
        <v>276</v>
      </c>
      <c r="AU336" s="232" t="s">
        <v>91</v>
      </c>
      <c r="AV336" s="12" t="s">
        <v>91</v>
      </c>
      <c r="AW336" s="12" t="s">
        <v>44</v>
      </c>
      <c r="AX336" s="12" t="s">
        <v>81</v>
      </c>
      <c r="AY336" s="232" t="s">
        <v>169</v>
      </c>
    </row>
    <row r="337" spans="2:51" s="12" customFormat="1" ht="13.5">
      <c r="B337" s="222"/>
      <c r="C337" s="223"/>
      <c r="D337" s="214" t="s">
        <v>276</v>
      </c>
      <c r="E337" s="224" t="s">
        <v>24</v>
      </c>
      <c r="F337" s="225" t="s">
        <v>2394</v>
      </c>
      <c r="G337" s="223"/>
      <c r="H337" s="226">
        <v>21.34</v>
      </c>
      <c r="I337" s="227"/>
      <c r="J337" s="223"/>
      <c r="K337" s="223"/>
      <c r="L337" s="228"/>
      <c r="M337" s="229"/>
      <c r="N337" s="230"/>
      <c r="O337" s="230"/>
      <c r="P337" s="230"/>
      <c r="Q337" s="230"/>
      <c r="R337" s="230"/>
      <c r="S337" s="230"/>
      <c r="T337" s="231"/>
      <c r="AT337" s="232" t="s">
        <v>276</v>
      </c>
      <c r="AU337" s="232" t="s">
        <v>91</v>
      </c>
      <c r="AV337" s="12" t="s">
        <v>91</v>
      </c>
      <c r="AW337" s="12" t="s">
        <v>44</v>
      </c>
      <c r="AX337" s="12" t="s">
        <v>81</v>
      </c>
      <c r="AY337" s="232" t="s">
        <v>169</v>
      </c>
    </row>
    <row r="338" spans="2:51" s="13" customFormat="1" ht="13.5">
      <c r="B338" s="233"/>
      <c r="C338" s="234"/>
      <c r="D338" s="214" t="s">
        <v>276</v>
      </c>
      <c r="E338" s="235" t="s">
        <v>24</v>
      </c>
      <c r="F338" s="236" t="s">
        <v>280</v>
      </c>
      <c r="G338" s="234"/>
      <c r="H338" s="237">
        <v>91.192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276</v>
      </c>
      <c r="AU338" s="243" t="s">
        <v>91</v>
      </c>
      <c r="AV338" s="13" t="s">
        <v>193</v>
      </c>
      <c r="AW338" s="13" t="s">
        <v>44</v>
      </c>
      <c r="AX338" s="13" t="s">
        <v>25</v>
      </c>
      <c r="AY338" s="243" t="s">
        <v>169</v>
      </c>
    </row>
    <row r="339" spans="2:65" s="1" customFormat="1" ht="25.5" customHeight="1">
      <c r="B339" s="42"/>
      <c r="C339" s="202" t="s">
        <v>460</v>
      </c>
      <c r="D339" s="202" t="s">
        <v>172</v>
      </c>
      <c r="E339" s="203" t="s">
        <v>2395</v>
      </c>
      <c r="F339" s="204" t="s">
        <v>2396</v>
      </c>
      <c r="G339" s="205" t="s">
        <v>196</v>
      </c>
      <c r="H339" s="206">
        <v>15.4</v>
      </c>
      <c r="I339" s="207"/>
      <c r="J339" s="208">
        <f>ROUND(I339*H339,2)</f>
        <v>0</v>
      </c>
      <c r="K339" s="204" t="s">
        <v>183</v>
      </c>
      <c r="L339" s="62"/>
      <c r="M339" s="209" t="s">
        <v>24</v>
      </c>
      <c r="N339" s="210" t="s">
        <v>52</v>
      </c>
      <c r="O339" s="43"/>
      <c r="P339" s="211">
        <f>O339*H339</f>
        <v>0</v>
      </c>
      <c r="Q339" s="211">
        <v>0.34563</v>
      </c>
      <c r="R339" s="211">
        <f>Q339*H339</f>
        <v>5.322702</v>
      </c>
      <c r="S339" s="211">
        <v>0</v>
      </c>
      <c r="T339" s="212">
        <f>S339*H339</f>
        <v>0</v>
      </c>
      <c r="AR339" s="25" t="s">
        <v>193</v>
      </c>
      <c r="AT339" s="25" t="s">
        <v>172</v>
      </c>
      <c r="AU339" s="25" t="s">
        <v>91</v>
      </c>
      <c r="AY339" s="25" t="s">
        <v>169</v>
      </c>
      <c r="BE339" s="213">
        <f>IF(N339="základní",J339,0)</f>
        <v>0</v>
      </c>
      <c r="BF339" s="213">
        <f>IF(N339="snížená",J339,0)</f>
        <v>0</v>
      </c>
      <c r="BG339" s="213">
        <f>IF(N339="zákl. přenesená",J339,0)</f>
        <v>0</v>
      </c>
      <c r="BH339" s="213">
        <f>IF(N339="sníž. přenesená",J339,0)</f>
        <v>0</v>
      </c>
      <c r="BI339" s="213">
        <f>IF(N339="nulová",J339,0)</f>
        <v>0</v>
      </c>
      <c r="BJ339" s="25" t="s">
        <v>25</v>
      </c>
      <c r="BK339" s="213">
        <f>ROUND(I339*H339,2)</f>
        <v>0</v>
      </c>
      <c r="BL339" s="25" t="s">
        <v>193</v>
      </c>
      <c r="BM339" s="25" t="s">
        <v>2397</v>
      </c>
    </row>
    <row r="340" spans="2:51" s="12" customFormat="1" ht="13.5">
      <c r="B340" s="222"/>
      <c r="C340" s="223"/>
      <c r="D340" s="214" t="s">
        <v>276</v>
      </c>
      <c r="E340" s="224" t="s">
        <v>24</v>
      </c>
      <c r="F340" s="225" t="s">
        <v>2398</v>
      </c>
      <c r="G340" s="223"/>
      <c r="H340" s="226">
        <v>15.4</v>
      </c>
      <c r="I340" s="227"/>
      <c r="J340" s="223"/>
      <c r="K340" s="223"/>
      <c r="L340" s="228"/>
      <c r="M340" s="229"/>
      <c r="N340" s="230"/>
      <c r="O340" s="230"/>
      <c r="P340" s="230"/>
      <c r="Q340" s="230"/>
      <c r="R340" s="230"/>
      <c r="S340" s="230"/>
      <c r="T340" s="231"/>
      <c r="AT340" s="232" t="s">
        <v>276</v>
      </c>
      <c r="AU340" s="232" t="s">
        <v>91</v>
      </c>
      <c r="AV340" s="12" t="s">
        <v>91</v>
      </c>
      <c r="AW340" s="12" t="s">
        <v>44</v>
      </c>
      <c r="AX340" s="12" t="s">
        <v>25</v>
      </c>
      <c r="AY340" s="232" t="s">
        <v>169</v>
      </c>
    </row>
    <row r="341" spans="2:63" s="11" customFormat="1" ht="29.85" customHeight="1">
      <c r="B341" s="186"/>
      <c r="C341" s="187"/>
      <c r="D341" s="188" t="s">
        <v>80</v>
      </c>
      <c r="E341" s="200" t="s">
        <v>216</v>
      </c>
      <c r="F341" s="200" t="s">
        <v>288</v>
      </c>
      <c r="G341" s="187"/>
      <c r="H341" s="187"/>
      <c r="I341" s="190"/>
      <c r="J341" s="201">
        <f>BK341</f>
        <v>0</v>
      </c>
      <c r="K341" s="187"/>
      <c r="L341" s="192"/>
      <c r="M341" s="193"/>
      <c r="N341" s="194"/>
      <c r="O341" s="194"/>
      <c r="P341" s="195">
        <f>SUM(P342:P374)</f>
        <v>0</v>
      </c>
      <c r="Q341" s="194"/>
      <c r="R341" s="195">
        <f>SUM(R342:R374)</f>
        <v>0.0074</v>
      </c>
      <c r="S341" s="194"/>
      <c r="T341" s="196">
        <f>SUM(T342:T374)</f>
        <v>5.432319</v>
      </c>
      <c r="AR341" s="197" t="s">
        <v>25</v>
      </c>
      <c r="AT341" s="198" t="s">
        <v>80</v>
      </c>
      <c r="AU341" s="198" t="s">
        <v>25</v>
      </c>
      <c r="AY341" s="197" t="s">
        <v>169</v>
      </c>
      <c r="BK341" s="199">
        <f>SUM(BK342:BK374)</f>
        <v>0</v>
      </c>
    </row>
    <row r="342" spans="2:65" s="1" customFormat="1" ht="25.5" customHeight="1">
      <c r="B342" s="42"/>
      <c r="C342" s="202" t="s">
        <v>466</v>
      </c>
      <c r="D342" s="202" t="s">
        <v>172</v>
      </c>
      <c r="E342" s="203" t="s">
        <v>2399</v>
      </c>
      <c r="F342" s="204" t="s">
        <v>2400</v>
      </c>
      <c r="G342" s="205" t="s">
        <v>419</v>
      </c>
      <c r="H342" s="206">
        <v>2</v>
      </c>
      <c r="I342" s="207"/>
      <c r="J342" s="208">
        <f>ROUND(I342*H342,2)</f>
        <v>0</v>
      </c>
      <c r="K342" s="204" t="s">
        <v>24</v>
      </c>
      <c r="L342" s="62"/>
      <c r="M342" s="209" t="s">
        <v>24</v>
      </c>
      <c r="N342" s="210" t="s">
        <v>52</v>
      </c>
      <c r="O342" s="43"/>
      <c r="P342" s="211">
        <f>O342*H342</f>
        <v>0</v>
      </c>
      <c r="Q342" s="211">
        <v>0.0007</v>
      </c>
      <c r="R342" s="211">
        <f>Q342*H342</f>
        <v>0.0014</v>
      </c>
      <c r="S342" s="211">
        <v>0</v>
      </c>
      <c r="T342" s="212">
        <f>S342*H342</f>
        <v>0</v>
      </c>
      <c r="AR342" s="25" t="s">
        <v>193</v>
      </c>
      <c r="AT342" s="25" t="s">
        <v>172</v>
      </c>
      <c r="AU342" s="25" t="s">
        <v>91</v>
      </c>
      <c r="AY342" s="25" t="s">
        <v>169</v>
      </c>
      <c r="BE342" s="213">
        <f>IF(N342="základní",J342,0)</f>
        <v>0</v>
      </c>
      <c r="BF342" s="213">
        <f>IF(N342="snížená",J342,0)</f>
        <v>0</v>
      </c>
      <c r="BG342" s="213">
        <f>IF(N342="zákl. přenesená",J342,0)</f>
        <v>0</v>
      </c>
      <c r="BH342" s="213">
        <f>IF(N342="sníž. přenesená",J342,0)</f>
        <v>0</v>
      </c>
      <c r="BI342" s="213">
        <f>IF(N342="nulová",J342,0)</f>
        <v>0</v>
      </c>
      <c r="BJ342" s="25" t="s">
        <v>25</v>
      </c>
      <c r="BK342" s="213">
        <f>ROUND(I342*H342,2)</f>
        <v>0</v>
      </c>
      <c r="BL342" s="25" t="s">
        <v>193</v>
      </c>
      <c r="BM342" s="25" t="s">
        <v>2401</v>
      </c>
    </row>
    <row r="343" spans="2:51" s="12" customFormat="1" ht="13.5">
      <c r="B343" s="222"/>
      <c r="C343" s="223"/>
      <c r="D343" s="214" t="s">
        <v>276</v>
      </c>
      <c r="E343" s="224" t="s">
        <v>24</v>
      </c>
      <c r="F343" s="225" t="s">
        <v>2402</v>
      </c>
      <c r="G343" s="223"/>
      <c r="H343" s="226">
        <v>1</v>
      </c>
      <c r="I343" s="227"/>
      <c r="J343" s="223"/>
      <c r="K343" s="223"/>
      <c r="L343" s="228"/>
      <c r="M343" s="229"/>
      <c r="N343" s="230"/>
      <c r="O343" s="230"/>
      <c r="P343" s="230"/>
      <c r="Q343" s="230"/>
      <c r="R343" s="230"/>
      <c r="S343" s="230"/>
      <c r="T343" s="231"/>
      <c r="AT343" s="232" t="s">
        <v>276</v>
      </c>
      <c r="AU343" s="232" t="s">
        <v>91</v>
      </c>
      <c r="AV343" s="12" t="s">
        <v>91</v>
      </c>
      <c r="AW343" s="12" t="s">
        <v>44</v>
      </c>
      <c r="AX343" s="12" t="s">
        <v>81</v>
      </c>
      <c r="AY343" s="232" t="s">
        <v>169</v>
      </c>
    </row>
    <row r="344" spans="2:51" s="12" customFormat="1" ht="13.5">
      <c r="B344" s="222"/>
      <c r="C344" s="223"/>
      <c r="D344" s="214" t="s">
        <v>276</v>
      </c>
      <c r="E344" s="224" t="s">
        <v>24</v>
      </c>
      <c r="F344" s="225" t="s">
        <v>2403</v>
      </c>
      <c r="G344" s="223"/>
      <c r="H344" s="226">
        <v>1</v>
      </c>
      <c r="I344" s="227"/>
      <c r="J344" s="223"/>
      <c r="K344" s="223"/>
      <c r="L344" s="228"/>
      <c r="M344" s="229"/>
      <c r="N344" s="230"/>
      <c r="O344" s="230"/>
      <c r="P344" s="230"/>
      <c r="Q344" s="230"/>
      <c r="R344" s="230"/>
      <c r="S344" s="230"/>
      <c r="T344" s="231"/>
      <c r="AT344" s="232" t="s">
        <v>276</v>
      </c>
      <c r="AU344" s="232" t="s">
        <v>91</v>
      </c>
      <c r="AV344" s="12" t="s">
        <v>91</v>
      </c>
      <c r="AW344" s="12" t="s">
        <v>44</v>
      </c>
      <c r="AX344" s="12" t="s">
        <v>81</v>
      </c>
      <c r="AY344" s="232" t="s">
        <v>169</v>
      </c>
    </row>
    <row r="345" spans="2:51" s="13" customFormat="1" ht="13.5">
      <c r="B345" s="233"/>
      <c r="C345" s="234"/>
      <c r="D345" s="214" t="s">
        <v>276</v>
      </c>
      <c r="E345" s="235" t="s">
        <v>24</v>
      </c>
      <c r="F345" s="236" t="s">
        <v>280</v>
      </c>
      <c r="G345" s="234"/>
      <c r="H345" s="237">
        <v>2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AT345" s="243" t="s">
        <v>276</v>
      </c>
      <c r="AU345" s="243" t="s">
        <v>91</v>
      </c>
      <c r="AV345" s="13" t="s">
        <v>193</v>
      </c>
      <c r="AW345" s="13" t="s">
        <v>44</v>
      </c>
      <c r="AX345" s="13" t="s">
        <v>25</v>
      </c>
      <c r="AY345" s="243" t="s">
        <v>169</v>
      </c>
    </row>
    <row r="346" spans="2:65" s="1" customFormat="1" ht="16.5" customHeight="1">
      <c r="B346" s="42"/>
      <c r="C346" s="245" t="s">
        <v>470</v>
      </c>
      <c r="D346" s="245" t="s">
        <v>620</v>
      </c>
      <c r="E346" s="246" t="s">
        <v>2404</v>
      </c>
      <c r="F346" s="247" t="s">
        <v>2405</v>
      </c>
      <c r="G346" s="248" t="s">
        <v>419</v>
      </c>
      <c r="H346" s="249">
        <v>2</v>
      </c>
      <c r="I346" s="250"/>
      <c r="J346" s="251">
        <f>ROUND(I346*H346,2)</f>
        <v>0</v>
      </c>
      <c r="K346" s="247" t="s">
        <v>183</v>
      </c>
      <c r="L346" s="252"/>
      <c r="M346" s="253" t="s">
        <v>24</v>
      </c>
      <c r="N346" s="254" t="s">
        <v>52</v>
      </c>
      <c r="O346" s="43"/>
      <c r="P346" s="211">
        <f>O346*H346</f>
        <v>0</v>
      </c>
      <c r="Q346" s="211">
        <v>0.003</v>
      </c>
      <c r="R346" s="211">
        <f>Q346*H346</f>
        <v>0.006</v>
      </c>
      <c r="S346" s="211">
        <v>0</v>
      </c>
      <c r="T346" s="212">
        <f>S346*H346</f>
        <v>0</v>
      </c>
      <c r="AR346" s="25" t="s">
        <v>211</v>
      </c>
      <c r="AT346" s="25" t="s">
        <v>620</v>
      </c>
      <c r="AU346" s="25" t="s">
        <v>91</v>
      </c>
      <c r="AY346" s="25" t="s">
        <v>169</v>
      </c>
      <c r="BE346" s="213">
        <f>IF(N346="základní",J346,0)</f>
        <v>0</v>
      </c>
      <c r="BF346" s="213">
        <f>IF(N346="snížená",J346,0)</f>
        <v>0</v>
      </c>
      <c r="BG346" s="213">
        <f>IF(N346="zákl. přenesená",J346,0)</f>
        <v>0</v>
      </c>
      <c r="BH346" s="213">
        <f>IF(N346="sníž. přenesená",J346,0)</f>
        <v>0</v>
      </c>
      <c r="BI346" s="213">
        <f>IF(N346="nulová",J346,0)</f>
        <v>0</v>
      </c>
      <c r="BJ346" s="25" t="s">
        <v>25</v>
      </c>
      <c r="BK346" s="213">
        <f>ROUND(I346*H346,2)</f>
        <v>0</v>
      </c>
      <c r="BL346" s="25" t="s">
        <v>193</v>
      </c>
      <c r="BM346" s="25" t="s">
        <v>2406</v>
      </c>
    </row>
    <row r="347" spans="2:51" s="12" customFormat="1" ht="13.5">
      <c r="B347" s="222"/>
      <c r="C347" s="223"/>
      <c r="D347" s="214" t="s">
        <v>276</v>
      </c>
      <c r="E347" s="224" t="s">
        <v>24</v>
      </c>
      <c r="F347" s="225" t="s">
        <v>2407</v>
      </c>
      <c r="G347" s="223"/>
      <c r="H347" s="226">
        <v>1</v>
      </c>
      <c r="I347" s="227"/>
      <c r="J347" s="223"/>
      <c r="K347" s="223"/>
      <c r="L347" s="228"/>
      <c r="M347" s="229"/>
      <c r="N347" s="230"/>
      <c r="O347" s="230"/>
      <c r="P347" s="230"/>
      <c r="Q347" s="230"/>
      <c r="R347" s="230"/>
      <c r="S347" s="230"/>
      <c r="T347" s="231"/>
      <c r="AT347" s="232" t="s">
        <v>276</v>
      </c>
      <c r="AU347" s="232" t="s">
        <v>91</v>
      </c>
      <c r="AV347" s="12" t="s">
        <v>91</v>
      </c>
      <c r="AW347" s="12" t="s">
        <v>44</v>
      </c>
      <c r="AX347" s="12" t="s">
        <v>81</v>
      </c>
      <c r="AY347" s="232" t="s">
        <v>169</v>
      </c>
    </row>
    <row r="348" spans="2:51" s="12" customFormat="1" ht="13.5">
      <c r="B348" s="222"/>
      <c r="C348" s="223"/>
      <c r="D348" s="214" t="s">
        <v>276</v>
      </c>
      <c r="E348" s="224" t="s">
        <v>24</v>
      </c>
      <c r="F348" s="225" t="s">
        <v>2408</v>
      </c>
      <c r="G348" s="223"/>
      <c r="H348" s="226">
        <v>1</v>
      </c>
      <c r="I348" s="227"/>
      <c r="J348" s="223"/>
      <c r="K348" s="223"/>
      <c r="L348" s="228"/>
      <c r="M348" s="229"/>
      <c r="N348" s="230"/>
      <c r="O348" s="230"/>
      <c r="P348" s="230"/>
      <c r="Q348" s="230"/>
      <c r="R348" s="230"/>
      <c r="S348" s="230"/>
      <c r="T348" s="231"/>
      <c r="AT348" s="232" t="s">
        <v>276</v>
      </c>
      <c r="AU348" s="232" t="s">
        <v>91</v>
      </c>
      <c r="AV348" s="12" t="s">
        <v>91</v>
      </c>
      <c r="AW348" s="12" t="s">
        <v>44</v>
      </c>
      <c r="AX348" s="12" t="s">
        <v>81</v>
      </c>
      <c r="AY348" s="232" t="s">
        <v>169</v>
      </c>
    </row>
    <row r="349" spans="2:51" s="13" customFormat="1" ht="13.5">
      <c r="B349" s="233"/>
      <c r="C349" s="234"/>
      <c r="D349" s="214" t="s">
        <v>276</v>
      </c>
      <c r="E349" s="235" t="s">
        <v>24</v>
      </c>
      <c r="F349" s="236" t="s">
        <v>280</v>
      </c>
      <c r="G349" s="234"/>
      <c r="H349" s="237">
        <v>2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276</v>
      </c>
      <c r="AU349" s="243" t="s">
        <v>91</v>
      </c>
      <c r="AV349" s="13" t="s">
        <v>193</v>
      </c>
      <c r="AW349" s="13" t="s">
        <v>44</v>
      </c>
      <c r="AX349" s="13" t="s">
        <v>25</v>
      </c>
      <c r="AY349" s="243" t="s">
        <v>169</v>
      </c>
    </row>
    <row r="350" spans="2:65" s="1" customFormat="1" ht="38.25" customHeight="1">
      <c r="B350" s="42"/>
      <c r="C350" s="202" t="s">
        <v>474</v>
      </c>
      <c r="D350" s="202" t="s">
        <v>172</v>
      </c>
      <c r="E350" s="203" t="s">
        <v>2409</v>
      </c>
      <c r="F350" s="204" t="s">
        <v>2410</v>
      </c>
      <c r="G350" s="205" t="s">
        <v>196</v>
      </c>
      <c r="H350" s="206">
        <v>880</v>
      </c>
      <c r="I350" s="207"/>
      <c r="J350" s="208">
        <f>ROUND(I350*H350,2)</f>
        <v>0</v>
      </c>
      <c r="K350" s="204" t="s">
        <v>183</v>
      </c>
      <c r="L350" s="62"/>
      <c r="M350" s="209" t="s">
        <v>24</v>
      </c>
      <c r="N350" s="210" t="s">
        <v>52</v>
      </c>
      <c r="O350" s="43"/>
      <c r="P350" s="211">
        <f>O350*H350</f>
        <v>0</v>
      </c>
      <c r="Q350" s="211">
        <v>0</v>
      </c>
      <c r="R350" s="211">
        <f>Q350*H350</f>
        <v>0</v>
      </c>
      <c r="S350" s="211">
        <v>0</v>
      </c>
      <c r="T350" s="212">
        <f>S350*H350</f>
        <v>0</v>
      </c>
      <c r="AR350" s="25" t="s">
        <v>193</v>
      </c>
      <c r="AT350" s="25" t="s">
        <v>172</v>
      </c>
      <c r="AU350" s="25" t="s">
        <v>91</v>
      </c>
      <c r="AY350" s="25" t="s">
        <v>169</v>
      </c>
      <c r="BE350" s="213">
        <f>IF(N350="základní",J350,0)</f>
        <v>0</v>
      </c>
      <c r="BF350" s="213">
        <f>IF(N350="snížená",J350,0)</f>
        <v>0</v>
      </c>
      <c r="BG350" s="213">
        <f>IF(N350="zákl. přenesená",J350,0)</f>
        <v>0</v>
      </c>
      <c r="BH350" s="213">
        <f>IF(N350="sníž. přenesená",J350,0)</f>
        <v>0</v>
      </c>
      <c r="BI350" s="213">
        <f>IF(N350="nulová",J350,0)</f>
        <v>0</v>
      </c>
      <c r="BJ350" s="25" t="s">
        <v>25</v>
      </c>
      <c r="BK350" s="213">
        <f>ROUND(I350*H350,2)</f>
        <v>0</v>
      </c>
      <c r="BL350" s="25" t="s">
        <v>193</v>
      </c>
      <c r="BM350" s="25" t="s">
        <v>2411</v>
      </c>
    </row>
    <row r="351" spans="2:51" s="12" customFormat="1" ht="13.5">
      <c r="B351" s="222"/>
      <c r="C351" s="223"/>
      <c r="D351" s="214" t="s">
        <v>276</v>
      </c>
      <c r="E351" s="224" t="s">
        <v>24</v>
      </c>
      <c r="F351" s="225" t="s">
        <v>2412</v>
      </c>
      <c r="G351" s="223"/>
      <c r="H351" s="226">
        <v>880</v>
      </c>
      <c r="I351" s="227"/>
      <c r="J351" s="223"/>
      <c r="K351" s="223"/>
      <c r="L351" s="228"/>
      <c r="M351" s="229"/>
      <c r="N351" s="230"/>
      <c r="O351" s="230"/>
      <c r="P351" s="230"/>
      <c r="Q351" s="230"/>
      <c r="R351" s="230"/>
      <c r="S351" s="230"/>
      <c r="T351" s="231"/>
      <c r="AT351" s="232" t="s">
        <v>276</v>
      </c>
      <c r="AU351" s="232" t="s">
        <v>91</v>
      </c>
      <c r="AV351" s="12" t="s">
        <v>91</v>
      </c>
      <c r="AW351" s="12" t="s">
        <v>44</v>
      </c>
      <c r="AX351" s="12" t="s">
        <v>25</v>
      </c>
      <c r="AY351" s="232" t="s">
        <v>169</v>
      </c>
    </row>
    <row r="352" spans="2:65" s="1" customFormat="1" ht="38.25" customHeight="1">
      <c r="B352" s="42"/>
      <c r="C352" s="202" t="s">
        <v>480</v>
      </c>
      <c r="D352" s="202" t="s">
        <v>172</v>
      </c>
      <c r="E352" s="203" t="s">
        <v>2413</v>
      </c>
      <c r="F352" s="204" t="s">
        <v>2414</v>
      </c>
      <c r="G352" s="205" t="s">
        <v>196</v>
      </c>
      <c r="H352" s="206">
        <v>52800</v>
      </c>
      <c r="I352" s="207"/>
      <c r="J352" s="208">
        <f>ROUND(I352*H352,2)</f>
        <v>0</v>
      </c>
      <c r="K352" s="204" t="s">
        <v>183</v>
      </c>
      <c r="L352" s="62"/>
      <c r="M352" s="209" t="s">
        <v>24</v>
      </c>
      <c r="N352" s="210" t="s">
        <v>52</v>
      </c>
      <c r="O352" s="43"/>
      <c r="P352" s="211">
        <f>O352*H352</f>
        <v>0</v>
      </c>
      <c r="Q352" s="211">
        <v>0</v>
      </c>
      <c r="R352" s="211">
        <f>Q352*H352</f>
        <v>0</v>
      </c>
      <c r="S352" s="211">
        <v>0</v>
      </c>
      <c r="T352" s="212">
        <f>S352*H352</f>
        <v>0</v>
      </c>
      <c r="AR352" s="25" t="s">
        <v>193</v>
      </c>
      <c r="AT352" s="25" t="s">
        <v>172</v>
      </c>
      <c r="AU352" s="25" t="s">
        <v>91</v>
      </c>
      <c r="AY352" s="25" t="s">
        <v>169</v>
      </c>
      <c r="BE352" s="213">
        <f>IF(N352="základní",J352,0)</f>
        <v>0</v>
      </c>
      <c r="BF352" s="213">
        <f>IF(N352="snížená",J352,0)</f>
        <v>0</v>
      </c>
      <c r="BG352" s="213">
        <f>IF(N352="zákl. přenesená",J352,0)</f>
        <v>0</v>
      </c>
      <c r="BH352" s="213">
        <f>IF(N352="sníž. přenesená",J352,0)</f>
        <v>0</v>
      </c>
      <c r="BI352" s="213">
        <f>IF(N352="nulová",J352,0)</f>
        <v>0</v>
      </c>
      <c r="BJ352" s="25" t="s">
        <v>25</v>
      </c>
      <c r="BK352" s="213">
        <f>ROUND(I352*H352,2)</f>
        <v>0</v>
      </c>
      <c r="BL352" s="25" t="s">
        <v>193</v>
      </c>
      <c r="BM352" s="25" t="s">
        <v>2415</v>
      </c>
    </row>
    <row r="353" spans="2:51" s="12" customFormat="1" ht="13.5">
      <c r="B353" s="222"/>
      <c r="C353" s="223"/>
      <c r="D353" s="214" t="s">
        <v>276</v>
      </c>
      <c r="E353" s="223"/>
      <c r="F353" s="225" t="s">
        <v>2416</v>
      </c>
      <c r="G353" s="223"/>
      <c r="H353" s="226">
        <v>52800</v>
      </c>
      <c r="I353" s="227"/>
      <c r="J353" s="223"/>
      <c r="K353" s="223"/>
      <c r="L353" s="228"/>
      <c r="M353" s="229"/>
      <c r="N353" s="230"/>
      <c r="O353" s="230"/>
      <c r="P353" s="230"/>
      <c r="Q353" s="230"/>
      <c r="R353" s="230"/>
      <c r="S353" s="230"/>
      <c r="T353" s="231"/>
      <c r="AT353" s="232" t="s">
        <v>276</v>
      </c>
      <c r="AU353" s="232" t="s">
        <v>91</v>
      </c>
      <c r="AV353" s="12" t="s">
        <v>91</v>
      </c>
      <c r="AW353" s="12" t="s">
        <v>6</v>
      </c>
      <c r="AX353" s="12" t="s">
        <v>25</v>
      </c>
      <c r="AY353" s="232" t="s">
        <v>169</v>
      </c>
    </row>
    <row r="354" spans="2:65" s="1" customFormat="1" ht="38.25" customHeight="1">
      <c r="B354" s="42"/>
      <c r="C354" s="202" t="s">
        <v>487</v>
      </c>
      <c r="D354" s="202" t="s">
        <v>172</v>
      </c>
      <c r="E354" s="203" t="s">
        <v>2417</v>
      </c>
      <c r="F354" s="204" t="s">
        <v>2418</v>
      </c>
      <c r="G354" s="205" t="s">
        <v>196</v>
      </c>
      <c r="H354" s="206">
        <v>880</v>
      </c>
      <c r="I354" s="207"/>
      <c r="J354" s="208">
        <f>ROUND(I354*H354,2)</f>
        <v>0</v>
      </c>
      <c r="K354" s="204" t="s">
        <v>183</v>
      </c>
      <c r="L354" s="62"/>
      <c r="M354" s="209" t="s">
        <v>24</v>
      </c>
      <c r="N354" s="210" t="s">
        <v>52</v>
      </c>
      <c r="O354" s="43"/>
      <c r="P354" s="211">
        <f>O354*H354</f>
        <v>0</v>
      </c>
      <c r="Q354" s="211">
        <v>0</v>
      </c>
      <c r="R354" s="211">
        <f>Q354*H354</f>
        <v>0</v>
      </c>
      <c r="S354" s="211">
        <v>0</v>
      </c>
      <c r="T354" s="212">
        <f>S354*H354</f>
        <v>0</v>
      </c>
      <c r="AR354" s="25" t="s">
        <v>193</v>
      </c>
      <c r="AT354" s="25" t="s">
        <v>172</v>
      </c>
      <c r="AU354" s="25" t="s">
        <v>91</v>
      </c>
      <c r="AY354" s="25" t="s">
        <v>169</v>
      </c>
      <c r="BE354" s="213">
        <f>IF(N354="základní",J354,0)</f>
        <v>0</v>
      </c>
      <c r="BF354" s="213">
        <f>IF(N354="snížená",J354,0)</f>
        <v>0</v>
      </c>
      <c r="BG354" s="213">
        <f>IF(N354="zákl. přenesená",J354,0)</f>
        <v>0</v>
      </c>
      <c r="BH354" s="213">
        <f>IF(N354="sníž. přenesená",J354,0)</f>
        <v>0</v>
      </c>
      <c r="BI354" s="213">
        <f>IF(N354="nulová",J354,0)</f>
        <v>0</v>
      </c>
      <c r="BJ354" s="25" t="s">
        <v>25</v>
      </c>
      <c r="BK354" s="213">
        <f>ROUND(I354*H354,2)</f>
        <v>0</v>
      </c>
      <c r="BL354" s="25" t="s">
        <v>193</v>
      </c>
      <c r="BM354" s="25" t="s">
        <v>2419</v>
      </c>
    </row>
    <row r="355" spans="2:51" s="12" customFormat="1" ht="13.5">
      <c r="B355" s="222"/>
      <c r="C355" s="223"/>
      <c r="D355" s="214" t="s">
        <v>276</v>
      </c>
      <c r="E355" s="224" t="s">
        <v>24</v>
      </c>
      <c r="F355" s="225" t="s">
        <v>2412</v>
      </c>
      <c r="G355" s="223"/>
      <c r="H355" s="226">
        <v>880</v>
      </c>
      <c r="I355" s="227"/>
      <c r="J355" s="223"/>
      <c r="K355" s="223"/>
      <c r="L355" s="228"/>
      <c r="M355" s="229"/>
      <c r="N355" s="230"/>
      <c r="O355" s="230"/>
      <c r="P355" s="230"/>
      <c r="Q355" s="230"/>
      <c r="R355" s="230"/>
      <c r="S355" s="230"/>
      <c r="T355" s="231"/>
      <c r="AT355" s="232" t="s">
        <v>276</v>
      </c>
      <c r="AU355" s="232" t="s">
        <v>91</v>
      </c>
      <c r="AV355" s="12" t="s">
        <v>91</v>
      </c>
      <c r="AW355" s="12" t="s">
        <v>44</v>
      </c>
      <c r="AX355" s="12" t="s">
        <v>25</v>
      </c>
      <c r="AY355" s="232" t="s">
        <v>169</v>
      </c>
    </row>
    <row r="356" spans="2:65" s="1" customFormat="1" ht="25.5" customHeight="1">
      <c r="B356" s="42"/>
      <c r="C356" s="202" t="s">
        <v>496</v>
      </c>
      <c r="D356" s="202" t="s">
        <v>172</v>
      </c>
      <c r="E356" s="203" t="s">
        <v>2420</v>
      </c>
      <c r="F356" s="204" t="s">
        <v>2421</v>
      </c>
      <c r="G356" s="205" t="s">
        <v>196</v>
      </c>
      <c r="H356" s="206">
        <v>880</v>
      </c>
      <c r="I356" s="207"/>
      <c r="J356" s="208">
        <f>ROUND(I356*H356,2)</f>
        <v>0</v>
      </c>
      <c r="K356" s="204" t="s">
        <v>183</v>
      </c>
      <c r="L356" s="62"/>
      <c r="M356" s="209" t="s">
        <v>24</v>
      </c>
      <c r="N356" s="210" t="s">
        <v>52</v>
      </c>
      <c r="O356" s="43"/>
      <c r="P356" s="211">
        <f>O356*H356</f>
        <v>0</v>
      </c>
      <c r="Q356" s="211">
        <v>0</v>
      </c>
      <c r="R356" s="211">
        <f>Q356*H356</f>
        <v>0</v>
      </c>
      <c r="S356" s="211">
        <v>0</v>
      </c>
      <c r="T356" s="212">
        <f>S356*H356</f>
        <v>0</v>
      </c>
      <c r="AR356" s="25" t="s">
        <v>193</v>
      </c>
      <c r="AT356" s="25" t="s">
        <v>172</v>
      </c>
      <c r="AU356" s="25" t="s">
        <v>91</v>
      </c>
      <c r="AY356" s="25" t="s">
        <v>169</v>
      </c>
      <c r="BE356" s="213">
        <f>IF(N356="základní",J356,0)</f>
        <v>0</v>
      </c>
      <c r="BF356" s="213">
        <f>IF(N356="snížená",J356,0)</f>
        <v>0</v>
      </c>
      <c r="BG356" s="213">
        <f>IF(N356="zákl. přenesená",J356,0)</f>
        <v>0</v>
      </c>
      <c r="BH356" s="213">
        <f>IF(N356="sníž. přenesená",J356,0)</f>
        <v>0</v>
      </c>
      <c r="BI356" s="213">
        <f>IF(N356="nulová",J356,0)</f>
        <v>0</v>
      </c>
      <c r="BJ356" s="25" t="s">
        <v>25</v>
      </c>
      <c r="BK356" s="213">
        <f>ROUND(I356*H356,2)</f>
        <v>0</v>
      </c>
      <c r="BL356" s="25" t="s">
        <v>193</v>
      </c>
      <c r="BM356" s="25" t="s">
        <v>2422</v>
      </c>
    </row>
    <row r="357" spans="2:51" s="12" customFormat="1" ht="13.5">
      <c r="B357" s="222"/>
      <c r="C357" s="223"/>
      <c r="D357" s="214" t="s">
        <v>276</v>
      </c>
      <c r="E357" s="224" t="s">
        <v>24</v>
      </c>
      <c r="F357" s="225" t="s">
        <v>2412</v>
      </c>
      <c r="G357" s="223"/>
      <c r="H357" s="226">
        <v>880</v>
      </c>
      <c r="I357" s="227"/>
      <c r="J357" s="223"/>
      <c r="K357" s="223"/>
      <c r="L357" s="228"/>
      <c r="M357" s="229"/>
      <c r="N357" s="230"/>
      <c r="O357" s="230"/>
      <c r="P357" s="230"/>
      <c r="Q357" s="230"/>
      <c r="R357" s="230"/>
      <c r="S357" s="230"/>
      <c r="T357" s="231"/>
      <c r="AT357" s="232" t="s">
        <v>276</v>
      </c>
      <c r="AU357" s="232" t="s">
        <v>91</v>
      </c>
      <c r="AV357" s="12" t="s">
        <v>91</v>
      </c>
      <c r="AW357" s="12" t="s">
        <v>44</v>
      </c>
      <c r="AX357" s="12" t="s">
        <v>25</v>
      </c>
      <c r="AY357" s="232" t="s">
        <v>169</v>
      </c>
    </row>
    <row r="358" spans="2:65" s="1" customFormat="1" ht="25.5" customHeight="1">
      <c r="B358" s="42"/>
      <c r="C358" s="202" t="s">
        <v>501</v>
      </c>
      <c r="D358" s="202" t="s">
        <v>172</v>
      </c>
      <c r="E358" s="203" t="s">
        <v>2423</v>
      </c>
      <c r="F358" s="204" t="s">
        <v>2424</v>
      </c>
      <c r="G358" s="205" t="s">
        <v>196</v>
      </c>
      <c r="H358" s="206">
        <v>52800</v>
      </c>
      <c r="I358" s="207"/>
      <c r="J358" s="208">
        <f>ROUND(I358*H358,2)</f>
        <v>0</v>
      </c>
      <c r="K358" s="204" t="s">
        <v>183</v>
      </c>
      <c r="L358" s="62"/>
      <c r="M358" s="209" t="s">
        <v>24</v>
      </c>
      <c r="N358" s="210" t="s">
        <v>52</v>
      </c>
      <c r="O358" s="43"/>
      <c r="P358" s="211">
        <f>O358*H358</f>
        <v>0</v>
      </c>
      <c r="Q358" s="211">
        <v>0</v>
      </c>
      <c r="R358" s="211">
        <f>Q358*H358</f>
        <v>0</v>
      </c>
      <c r="S358" s="211">
        <v>0</v>
      </c>
      <c r="T358" s="212">
        <f>S358*H358</f>
        <v>0</v>
      </c>
      <c r="AR358" s="25" t="s">
        <v>193</v>
      </c>
      <c r="AT358" s="25" t="s">
        <v>172</v>
      </c>
      <c r="AU358" s="25" t="s">
        <v>91</v>
      </c>
      <c r="AY358" s="25" t="s">
        <v>169</v>
      </c>
      <c r="BE358" s="213">
        <f>IF(N358="základní",J358,0)</f>
        <v>0</v>
      </c>
      <c r="BF358" s="213">
        <f>IF(N358="snížená",J358,0)</f>
        <v>0</v>
      </c>
      <c r="BG358" s="213">
        <f>IF(N358="zákl. přenesená",J358,0)</f>
        <v>0</v>
      </c>
      <c r="BH358" s="213">
        <f>IF(N358="sníž. přenesená",J358,0)</f>
        <v>0</v>
      </c>
      <c r="BI358" s="213">
        <f>IF(N358="nulová",J358,0)</f>
        <v>0</v>
      </c>
      <c r="BJ358" s="25" t="s">
        <v>25</v>
      </c>
      <c r="BK358" s="213">
        <f>ROUND(I358*H358,2)</f>
        <v>0</v>
      </c>
      <c r="BL358" s="25" t="s">
        <v>193</v>
      </c>
      <c r="BM358" s="25" t="s">
        <v>2425</v>
      </c>
    </row>
    <row r="359" spans="2:51" s="12" customFormat="1" ht="13.5">
      <c r="B359" s="222"/>
      <c r="C359" s="223"/>
      <c r="D359" s="214" t="s">
        <v>276</v>
      </c>
      <c r="E359" s="223"/>
      <c r="F359" s="225" t="s">
        <v>2416</v>
      </c>
      <c r="G359" s="223"/>
      <c r="H359" s="226">
        <v>52800</v>
      </c>
      <c r="I359" s="227"/>
      <c r="J359" s="223"/>
      <c r="K359" s="223"/>
      <c r="L359" s="228"/>
      <c r="M359" s="229"/>
      <c r="N359" s="230"/>
      <c r="O359" s="230"/>
      <c r="P359" s="230"/>
      <c r="Q359" s="230"/>
      <c r="R359" s="230"/>
      <c r="S359" s="230"/>
      <c r="T359" s="231"/>
      <c r="AT359" s="232" t="s">
        <v>276</v>
      </c>
      <c r="AU359" s="232" t="s">
        <v>91</v>
      </c>
      <c r="AV359" s="12" t="s">
        <v>91</v>
      </c>
      <c r="AW359" s="12" t="s">
        <v>6</v>
      </c>
      <c r="AX359" s="12" t="s">
        <v>25</v>
      </c>
      <c r="AY359" s="232" t="s">
        <v>169</v>
      </c>
    </row>
    <row r="360" spans="2:65" s="1" customFormat="1" ht="25.5" customHeight="1">
      <c r="B360" s="42"/>
      <c r="C360" s="202" t="s">
        <v>506</v>
      </c>
      <c r="D360" s="202" t="s">
        <v>172</v>
      </c>
      <c r="E360" s="203" t="s">
        <v>2426</v>
      </c>
      <c r="F360" s="204" t="s">
        <v>2427</v>
      </c>
      <c r="G360" s="205" t="s">
        <v>196</v>
      </c>
      <c r="H360" s="206">
        <v>880</v>
      </c>
      <c r="I360" s="207"/>
      <c r="J360" s="208">
        <f>ROUND(I360*H360,2)</f>
        <v>0</v>
      </c>
      <c r="K360" s="204" t="s">
        <v>183</v>
      </c>
      <c r="L360" s="62"/>
      <c r="M360" s="209" t="s">
        <v>24</v>
      </c>
      <c r="N360" s="210" t="s">
        <v>52</v>
      </c>
      <c r="O360" s="43"/>
      <c r="P360" s="211">
        <f>O360*H360</f>
        <v>0</v>
      </c>
      <c r="Q360" s="211">
        <v>0</v>
      </c>
      <c r="R360" s="211">
        <f>Q360*H360</f>
        <v>0</v>
      </c>
      <c r="S360" s="211">
        <v>0</v>
      </c>
      <c r="T360" s="212">
        <f>S360*H360</f>
        <v>0</v>
      </c>
      <c r="AR360" s="25" t="s">
        <v>193</v>
      </c>
      <c r="AT360" s="25" t="s">
        <v>172</v>
      </c>
      <c r="AU360" s="25" t="s">
        <v>91</v>
      </c>
      <c r="AY360" s="25" t="s">
        <v>169</v>
      </c>
      <c r="BE360" s="213">
        <f>IF(N360="základní",J360,0)</f>
        <v>0</v>
      </c>
      <c r="BF360" s="213">
        <f>IF(N360="snížená",J360,0)</f>
        <v>0</v>
      </c>
      <c r="BG360" s="213">
        <f>IF(N360="zákl. přenesená",J360,0)</f>
        <v>0</v>
      </c>
      <c r="BH360" s="213">
        <f>IF(N360="sníž. přenesená",J360,0)</f>
        <v>0</v>
      </c>
      <c r="BI360" s="213">
        <f>IF(N360="nulová",J360,0)</f>
        <v>0</v>
      </c>
      <c r="BJ360" s="25" t="s">
        <v>25</v>
      </c>
      <c r="BK360" s="213">
        <f>ROUND(I360*H360,2)</f>
        <v>0</v>
      </c>
      <c r="BL360" s="25" t="s">
        <v>193</v>
      </c>
      <c r="BM360" s="25" t="s">
        <v>2428</v>
      </c>
    </row>
    <row r="361" spans="2:51" s="12" customFormat="1" ht="13.5">
      <c r="B361" s="222"/>
      <c r="C361" s="223"/>
      <c r="D361" s="214" t="s">
        <v>276</v>
      </c>
      <c r="E361" s="224" t="s">
        <v>24</v>
      </c>
      <c r="F361" s="225" t="s">
        <v>2412</v>
      </c>
      <c r="G361" s="223"/>
      <c r="H361" s="226">
        <v>880</v>
      </c>
      <c r="I361" s="227"/>
      <c r="J361" s="223"/>
      <c r="K361" s="223"/>
      <c r="L361" s="228"/>
      <c r="M361" s="229"/>
      <c r="N361" s="230"/>
      <c r="O361" s="230"/>
      <c r="P361" s="230"/>
      <c r="Q361" s="230"/>
      <c r="R361" s="230"/>
      <c r="S361" s="230"/>
      <c r="T361" s="231"/>
      <c r="AT361" s="232" t="s">
        <v>276</v>
      </c>
      <c r="AU361" s="232" t="s">
        <v>91</v>
      </c>
      <c r="AV361" s="12" t="s">
        <v>91</v>
      </c>
      <c r="AW361" s="12" t="s">
        <v>44</v>
      </c>
      <c r="AX361" s="12" t="s">
        <v>25</v>
      </c>
      <c r="AY361" s="232" t="s">
        <v>169</v>
      </c>
    </row>
    <row r="362" spans="2:65" s="1" customFormat="1" ht="25.5" customHeight="1">
      <c r="B362" s="42"/>
      <c r="C362" s="202" t="s">
        <v>512</v>
      </c>
      <c r="D362" s="202" t="s">
        <v>172</v>
      </c>
      <c r="E362" s="203" t="s">
        <v>2429</v>
      </c>
      <c r="F362" s="204" t="s">
        <v>2430</v>
      </c>
      <c r="G362" s="205" t="s">
        <v>219</v>
      </c>
      <c r="H362" s="206">
        <v>12</v>
      </c>
      <c r="I362" s="207"/>
      <c r="J362" s="208">
        <f>ROUND(I362*H362,2)</f>
        <v>0</v>
      </c>
      <c r="K362" s="204" t="s">
        <v>183</v>
      </c>
      <c r="L362" s="62"/>
      <c r="M362" s="209" t="s">
        <v>24</v>
      </c>
      <c r="N362" s="210" t="s">
        <v>52</v>
      </c>
      <c r="O362" s="43"/>
      <c r="P362" s="211">
        <f>O362*H362</f>
        <v>0</v>
      </c>
      <c r="Q362" s="211">
        <v>0</v>
      </c>
      <c r="R362" s="211">
        <f>Q362*H362</f>
        <v>0</v>
      </c>
      <c r="S362" s="211">
        <v>0</v>
      </c>
      <c r="T362" s="212">
        <f>S362*H362</f>
        <v>0</v>
      </c>
      <c r="AR362" s="25" t="s">
        <v>193</v>
      </c>
      <c r="AT362" s="25" t="s">
        <v>172</v>
      </c>
      <c r="AU362" s="25" t="s">
        <v>91</v>
      </c>
      <c r="AY362" s="25" t="s">
        <v>169</v>
      </c>
      <c r="BE362" s="213">
        <f>IF(N362="základní",J362,0)</f>
        <v>0</v>
      </c>
      <c r="BF362" s="213">
        <f>IF(N362="snížená",J362,0)</f>
        <v>0</v>
      </c>
      <c r="BG362" s="213">
        <f>IF(N362="zákl. přenesená",J362,0)</f>
        <v>0</v>
      </c>
      <c r="BH362" s="213">
        <f>IF(N362="sníž. přenesená",J362,0)</f>
        <v>0</v>
      </c>
      <c r="BI362" s="213">
        <f>IF(N362="nulová",J362,0)</f>
        <v>0</v>
      </c>
      <c r="BJ362" s="25" t="s">
        <v>25</v>
      </c>
      <c r="BK362" s="213">
        <f>ROUND(I362*H362,2)</f>
        <v>0</v>
      </c>
      <c r="BL362" s="25" t="s">
        <v>193</v>
      </c>
      <c r="BM362" s="25" t="s">
        <v>2431</v>
      </c>
    </row>
    <row r="363" spans="2:51" s="12" customFormat="1" ht="13.5">
      <c r="B363" s="222"/>
      <c r="C363" s="223"/>
      <c r="D363" s="214" t="s">
        <v>276</v>
      </c>
      <c r="E363" s="224" t="s">
        <v>24</v>
      </c>
      <c r="F363" s="225" t="s">
        <v>2432</v>
      </c>
      <c r="G363" s="223"/>
      <c r="H363" s="226">
        <v>12</v>
      </c>
      <c r="I363" s="227"/>
      <c r="J363" s="223"/>
      <c r="K363" s="223"/>
      <c r="L363" s="228"/>
      <c r="M363" s="229"/>
      <c r="N363" s="230"/>
      <c r="O363" s="230"/>
      <c r="P363" s="230"/>
      <c r="Q363" s="230"/>
      <c r="R363" s="230"/>
      <c r="S363" s="230"/>
      <c r="T363" s="231"/>
      <c r="AT363" s="232" t="s">
        <v>276</v>
      </c>
      <c r="AU363" s="232" t="s">
        <v>91</v>
      </c>
      <c r="AV363" s="12" t="s">
        <v>91</v>
      </c>
      <c r="AW363" s="12" t="s">
        <v>44</v>
      </c>
      <c r="AX363" s="12" t="s">
        <v>25</v>
      </c>
      <c r="AY363" s="232" t="s">
        <v>169</v>
      </c>
    </row>
    <row r="364" spans="2:65" s="1" customFormat="1" ht="25.5" customHeight="1">
      <c r="B364" s="42"/>
      <c r="C364" s="202" t="s">
        <v>519</v>
      </c>
      <c r="D364" s="202" t="s">
        <v>172</v>
      </c>
      <c r="E364" s="203" t="s">
        <v>2433</v>
      </c>
      <c r="F364" s="204" t="s">
        <v>2434</v>
      </c>
      <c r="G364" s="205" t="s">
        <v>219</v>
      </c>
      <c r="H364" s="206">
        <v>720</v>
      </c>
      <c r="I364" s="207"/>
      <c r="J364" s="208">
        <f>ROUND(I364*H364,2)</f>
        <v>0</v>
      </c>
      <c r="K364" s="204" t="s">
        <v>183</v>
      </c>
      <c r="L364" s="62"/>
      <c r="M364" s="209" t="s">
        <v>24</v>
      </c>
      <c r="N364" s="210" t="s">
        <v>52</v>
      </c>
      <c r="O364" s="43"/>
      <c r="P364" s="211">
        <f>O364*H364</f>
        <v>0</v>
      </c>
      <c r="Q364" s="211">
        <v>0</v>
      </c>
      <c r="R364" s="211">
        <f>Q364*H364</f>
        <v>0</v>
      </c>
      <c r="S364" s="211">
        <v>0</v>
      </c>
      <c r="T364" s="212">
        <f>S364*H364</f>
        <v>0</v>
      </c>
      <c r="AR364" s="25" t="s">
        <v>193</v>
      </c>
      <c r="AT364" s="25" t="s">
        <v>172</v>
      </c>
      <c r="AU364" s="25" t="s">
        <v>91</v>
      </c>
      <c r="AY364" s="25" t="s">
        <v>169</v>
      </c>
      <c r="BE364" s="213">
        <f>IF(N364="základní",J364,0)</f>
        <v>0</v>
      </c>
      <c r="BF364" s="213">
        <f>IF(N364="snížená",J364,0)</f>
        <v>0</v>
      </c>
      <c r="BG364" s="213">
        <f>IF(N364="zákl. přenesená",J364,0)</f>
        <v>0</v>
      </c>
      <c r="BH364" s="213">
        <f>IF(N364="sníž. přenesená",J364,0)</f>
        <v>0</v>
      </c>
      <c r="BI364" s="213">
        <f>IF(N364="nulová",J364,0)</f>
        <v>0</v>
      </c>
      <c r="BJ364" s="25" t="s">
        <v>25</v>
      </c>
      <c r="BK364" s="213">
        <f>ROUND(I364*H364,2)</f>
        <v>0</v>
      </c>
      <c r="BL364" s="25" t="s">
        <v>193</v>
      </c>
      <c r="BM364" s="25" t="s">
        <v>2435</v>
      </c>
    </row>
    <row r="365" spans="2:51" s="12" customFormat="1" ht="13.5">
      <c r="B365" s="222"/>
      <c r="C365" s="223"/>
      <c r="D365" s="214" t="s">
        <v>276</v>
      </c>
      <c r="E365" s="223"/>
      <c r="F365" s="225" t="s">
        <v>2436</v>
      </c>
      <c r="G365" s="223"/>
      <c r="H365" s="226">
        <v>720</v>
      </c>
      <c r="I365" s="227"/>
      <c r="J365" s="223"/>
      <c r="K365" s="223"/>
      <c r="L365" s="228"/>
      <c r="M365" s="229"/>
      <c r="N365" s="230"/>
      <c r="O365" s="230"/>
      <c r="P365" s="230"/>
      <c r="Q365" s="230"/>
      <c r="R365" s="230"/>
      <c r="S365" s="230"/>
      <c r="T365" s="231"/>
      <c r="AT365" s="232" t="s">
        <v>276</v>
      </c>
      <c r="AU365" s="232" t="s">
        <v>91</v>
      </c>
      <c r="AV365" s="12" t="s">
        <v>91</v>
      </c>
      <c r="AW365" s="12" t="s">
        <v>6</v>
      </c>
      <c r="AX365" s="12" t="s">
        <v>25</v>
      </c>
      <c r="AY365" s="232" t="s">
        <v>169</v>
      </c>
    </row>
    <row r="366" spans="2:65" s="1" customFormat="1" ht="25.5" customHeight="1">
      <c r="B366" s="42"/>
      <c r="C366" s="202" t="s">
        <v>529</v>
      </c>
      <c r="D366" s="202" t="s">
        <v>172</v>
      </c>
      <c r="E366" s="203" t="s">
        <v>2437</v>
      </c>
      <c r="F366" s="204" t="s">
        <v>2438</v>
      </c>
      <c r="G366" s="205" t="s">
        <v>219</v>
      </c>
      <c r="H366" s="206">
        <v>12</v>
      </c>
      <c r="I366" s="207"/>
      <c r="J366" s="208">
        <f>ROUND(I366*H366,2)</f>
        <v>0</v>
      </c>
      <c r="K366" s="204" t="s">
        <v>183</v>
      </c>
      <c r="L366" s="62"/>
      <c r="M366" s="209" t="s">
        <v>24</v>
      </c>
      <c r="N366" s="210" t="s">
        <v>52</v>
      </c>
      <c r="O366" s="43"/>
      <c r="P366" s="211">
        <f>O366*H366</f>
        <v>0</v>
      </c>
      <c r="Q366" s="211">
        <v>0</v>
      </c>
      <c r="R366" s="211">
        <f>Q366*H366</f>
        <v>0</v>
      </c>
      <c r="S366" s="211">
        <v>0</v>
      </c>
      <c r="T366" s="212">
        <f>S366*H366</f>
        <v>0</v>
      </c>
      <c r="AR366" s="25" t="s">
        <v>193</v>
      </c>
      <c r="AT366" s="25" t="s">
        <v>172</v>
      </c>
      <c r="AU366" s="25" t="s">
        <v>91</v>
      </c>
      <c r="AY366" s="25" t="s">
        <v>169</v>
      </c>
      <c r="BE366" s="213">
        <f>IF(N366="základní",J366,0)</f>
        <v>0</v>
      </c>
      <c r="BF366" s="213">
        <f>IF(N366="snížená",J366,0)</f>
        <v>0</v>
      </c>
      <c r="BG366" s="213">
        <f>IF(N366="zákl. přenesená",J366,0)</f>
        <v>0</v>
      </c>
      <c r="BH366" s="213">
        <f>IF(N366="sníž. přenesená",J366,0)</f>
        <v>0</v>
      </c>
      <c r="BI366" s="213">
        <f>IF(N366="nulová",J366,0)</f>
        <v>0</v>
      </c>
      <c r="BJ366" s="25" t="s">
        <v>25</v>
      </c>
      <c r="BK366" s="213">
        <f>ROUND(I366*H366,2)</f>
        <v>0</v>
      </c>
      <c r="BL366" s="25" t="s">
        <v>193</v>
      </c>
      <c r="BM366" s="25" t="s">
        <v>2439</v>
      </c>
    </row>
    <row r="367" spans="2:51" s="12" customFormat="1" ht="13.5">
      <c r="B367" s="222"/>
      <c r="C367" s="223"/>
      <c r="D367" s="214" t="s">
        <v>276</v>
      </c>
      <c r="E367" s="224" t="s">
        <v>24</v>
      </c>
      <c r="F367" s="225" t="s">
        <v>2432</v>
      </c>
      <c r="G367" s="223"/>
      <c r="H367" s="226">
        <v>12</v>
      </c>
      <c r="I367" s="227"/>
      <c r="J367" s="223"/>
      <c r="K367" s="223"/>
      <c r="L367" s="228"/>
      <c r="M367" s="229"/>
      <c r="N367" s="230"/>
      <c r="O367" s="230"/>
      <c r="P367" s="230"/>
      <c r="Q367" s="230"/>
      <c r="R367" s="230"/>
      <c r="S367" s="230"/>
      <c r="T367" s="231"/>
      <c r="AT367" s="232" t="s">
        <v>276</v>
      </c>
      <c r="AU367" s="232" t="s">
        <v>91</v>
      </c>
      <c r="AV367" s="12" t="s">
        <v>91</v>
      </c>
      <c r="AW367" s="12" t="s">
        <v>44</v>
      </c>
      <c r="AX367" s="12" t="s">
        <v>25</v>
      </c>
      <c r="AY367" s="232" t="s">
        <v>169</v>
      </c>
    </row>
    <row r="368" spans="2:65" s="1" customFormat="1" ht="25.5" customHeight="1">
      <c r="B368" s="42"/>
      <c r="C368" s="202" t="s">
        <v>534</v>
      </c>
      <c r="D368" s="202" t="s">
        <v>172</v>
      </c>
      <c r="E368" s="203" t="s">
        <v>2440</v>
      </c>
      <c r="F368" s="204" t="s">
        <v>2441</v>
      </c>
      <c r="G368" s="205" t="s">
        <v>196</v>
      </c>
      <c r="H368" s="206">
        <v>126.333</v>
      </c>
      <c r="I368" s="207"/>
      <c r="J368" s="208">
        <f>ROUND(I368*H368,2)</f>
        <v>0</v>
      </c>
      <c r="K368" s="204" t="s">
        <v>183</v>
      </c>
      <c r="L368" s="62"/>
      <c r="M368" s="209" t="s">
        <v>24</v>
      </c>
      <c r="N368" s="210" t="s">
        <v>52</v>
      </c>
      <c r="O368" s="43"/>
      <c r="P368" s="211">
        <f>O368*H368</f>
        <v>0</v>
      </c>
      <c r="Q368" s="211">
        <v>0</v>
      </c>
      <c r="R368" s="211">
        <f>Q368*H368</f>
        <v>0</v>
      </c>
      <c r="S368" s="211">
        <v>0.043</v>
      </c>
      <c r="T368" s="212">
        <f>S368*H368</f>
        <v>5.432319</v>
      </c>
      <c r="AR368" s="25" t="s">
        <v>193</v>
      </c>
      <c r="AT368" s="25" t="s">
        <v>172</v>
      </c>
      <c r="AU368" s="25" t="s">
        <v>91</v>
      </c>
      <c r="AY368" s="25" t="s">
        <v>169</v>
      </c>
      <c r="BE368" s="213">
        <f>IF(N368="základní",J368,0)</f>
        <v>0</v>
      </c>
      <c r="BF368" s="213">
        <f>IF(N368="snížená",J368,0)</f>
        <v>0</v>
      </c>
      <c r="BG368" s="213">
        <f>IF(N368="zákl. přenesená",J368,0)</f>
        <v>0</v>
      </c>
      <c r="BH368" s="213">
        <f>IF(N368="sníž. přenesená",J368,0)</f>
        <v>0</v>
      </c>
      <c r="BI368" s="213">
        <f>IF(N368="nulová",J368,0)</f>
        <v>0</v>
      </c>
      <c r="BJ368" s="25" t="s">
        <v>25</v>
      </c>
      <c r="BK368" s="213">
        <f>ROUND(I368*H368,2)</f>
        <v>0</v>
      </c>
      <c r="BL368" s="25" t="s">
        <v>193</v>
      </c>
      <c r="BM368" s="25" t="s">
        <v>2442</v>
      </c>
    </row>
    <row r="369" spans="2:51" s="14" customFormat="1" ht="13.5">
      <c r="B369" s="255"/>
      <c r="C369" s="256"/>
      <c r="D369" s="214" t="s">
        <v>276</v>
      </c>
      <c r="E369" s="257" t="s">
        <v>24</v>
      </c>
      <c r="F369" s="258" t="s">
        <v>2198</v>
      </c>
      <c r="G369" s="256"/>
      <c r="H369" s="257" t="s">
        <v>24</v>
      </c>
      <c r="I369" s="259"/>
      <c r="J369" s="256"/>
      <c r="K369" s="256"/>
      <c r="L369" s="260"/>
      <c r="M369" s="261"/>
      <c r="N369" s="262"/>
      <c r="O369" s="262"/>
      <c r="P369" s="262"/>
      <c r="Q369" s="262"/>
      <c r="R369" s="262"/>
      <c r="S369" s="262"/>
      <c r="T369" s="263"/>
      <c r="AT369" s="264" t="s">
        <v>276</v>
      </c>
      <c r="AU369" s="264" t="s">
        <v>91</v>
      </c>
      <c r="AV369" s="14" t="s">
        <v>25</v>
      </c>
      <c r="AW369" s="14" t="s">
        <v>44</v>
      </c>
      <c r="AX369" s="14" t="s">
        <v>81</v>
      </c>
      <c r="AY369" s="264" t="s">
        <v>169</v>
      </c>
    </row>
    <row r="370" spans="2:51" s="12" customFormat="1" ht="13.5">
      <c r="B370" s="222"/>
      <c r="C370" s="223"/>
      <c r="D370" s="214" t="s">
        <v>276</v>
      </c>
      <c r="E370" s="224" t="s">
        <v>24</v>
      </c>
      <c r="F370" s="225" t="s">
        <v>2199</v>
      </c>
      <c r="G370" s="223"/>
      <c r="H370" s="226">
        <v>12.639</v>
      </c>
      <c r="I370" s="227"/>
      <c r="J370" s="223"/>
      <c r="K370" s="223"/>
      <c r="L370" s="228"/>
      <c r="M370" s="229"/>
      <c r="N370" s="230"/>
      <c r="O370" s="230"/>
      <c r="P370" s="230"/>
      <c r="Q370" s="230"/>
      <c r="R370" s="230"/>
      <c r="S370" s="230"/>
      <c r="T370" s="231"/>
      <c r="AT370" s="232" t="s">
        <v>276</v>
      </c>
      <c r="AU370" s="232" t="s">
        <v>91</v>
      </c>
      <c r="AV370" s="12" t="s">
        <v>91</v>
      </c>
      <c r="AW370" s="12" t="s">
        <v>44</v>
      </c>
      <c r="AX370" s="12" t="s">
        <v>81</v>
      </c>
      <c r="AY370" s="232" t="s">
        <v>169</v>
      </c>
    </row>
    <row r="371" spans="2:51" s="12" customFormat="1" ht="13.5">
      <c r="B371" s="222"/>
      <c r="C371" s="223"/>
      <c r="D371" s="214" t="s">
        <v>276</v>
      </c>
      <c r="E371" s="224" t="s">
        <v>24</v>
      </c>
      <c r="F371" s="225" t="s">
        <v>2200</v>
      </c>
      <c r="G371" s="223"/>
      <c r="H371" s="226">
        <v>16.093</v>
      </c>
      <c r="I371" s="227"/>
      <c r="J371" s="223"/>
      <c r="K371" s="223"/>
      <c r="L371" s="228"/>
      <c r="M371" s="229"/>
      <c r="N371" s="230"/>
      <c r="O371" s="230"/>
      <c r="P371" s="230"/>
      <c r="Q371" s="230"/>
      <c r="R371" s="230"/>
      <c r="S371" s="230"/>
      <c r="T371" s="231"/>
      <c r="AT371" s="232" t="s">
        <v>276</v>
      </c>
      <c r="AU371" s="232" t="s">
        <v>91</v>
      </c>
      <c r="AV371" s="12" t="s">
        <v>91</v>
      </c>
      <c r="AW371" s="12" t="s">
        <v>44</v>
      </c>
      <c r="AX371" s="12" t="s">
        <v>81</v>
      </c>
      <c r="AY371" s="232" t="s">
        <v>169</v>
      </c>
    </row>
    <row r="372" spans="2:51" s="12" customFormat="1" ht="13.5">
      <c r="B372" s="222"/>
      <c r="C372" s="223"/>
      <c r="D372" s="214" t="s">
        <v>276</v>
      </c>
      <c r="E372" s="224" t="s">
        <v>24</v>
      </c>
      <c r="F372" s="225" t="s">
        <v>2201</v>
      </c>
      <c r="G372" s="223"/>
      <c r="H372" s="226">
        <v>11.822</v>
      </c>
      <c r="I372" s="227"/>
      <c r="J372" s="223"/>
      <c r="K372" s="223"/>
      <c r="L372" s="228"/>
      <c r="M372" s="229"/>
      <c r="N372" s="230"/>
      <c r="O372" s="230"/>
      <c r="P372" s="230"/>
      <c r="Q372" s="230"/>
      <c r="R372" s="230"/>
      <c r="S372" s="230"/>
      <c r="T372" s="231"/>
      <c r="AT372" s="232" t="s">
        <v>276</v>
      </c>
      <c r="AU372" s="232" t="s">
        <v>91</v>
      </c>
      <c r="AV372" s="12" t="s">
        <v>91</v>
      </c>
      <c r="AW372" s="12" t="s">
        <v>44</v>
      </c>
      <c r="AX372" s="12" t="s">
        <v>81</v>
      </c>
      <c r="AY372" s="232" t="s">
        <v>169</v>
      </c>
    </row>
    <row r="373" spans="2:51" s="12" customFormat="1" ht="13.5">
      <c r="B373" s="222"/>
      <c r="C373" s="223"/>
      <c r="D373" s="214" t="s">
        <v>276</v>
      </c>
      <c r="E373" s="224" t="s">
        <v>24</v>
      </c>
      <c r="F373" s="225" t="s">
        <v>2202</v>
      </c>
      <c r="G373" s="223"/>
      <c r="H373" s="226">
        <v>85.779</v>
      </c>
      <c r="I373" s="227"/>
      <c r="J373" s="223"/>
      <c r="K373" s="223"/>
      <c r="L373" s="228"/>
      <c r="M373" s="229"/>
      <c r="N373" s="230"/>
      <c r="O373" s="230"/>
      <c r="P373" s="230"/>
      <c r="Q373" s="230"/>
      <c r="R373" s="230"/>
      <c r="S373" s="230"/>
      <c r="T373" s="231"/>
      <c r="AT373" s="232" t="s">
        <v>276</v>
      </c>
      <c r="AU373" s="232" t="s">
        <v>91</v>
      </c>
      <c r="AV373" s="12" t="s">
        <v>91</v>
      </c>
      <c r="AW373" s="12" t="s">
        <v>44</v>
      </c>
      <c r="AX373" s="12" t="s">
        <v>81</v>
      </c>
      <c r="AY373" s="232" t="s">
        <v>169</v>
      </c>
    </row>
    <row r="374" spans="2:51" s="13" customFormat="1" ht="13.5">
      <c r="B374" s="233"/>
      <c r="C374" s="234"/>
      <c r="D374" s="214" t="s">
        <v>276</v>
      </c>
      <c r="E374" s="235" t="s">
        <v>24</v>
      </c>
      <c r="F374" s="236" t="s">
        <v>280</v>
      </c>
      <c r="G374" s="234"/>
      <c r="H374" s="237">
        <v>126.333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276</v>
      </c>
      <c r="AU374" s="243" t="s">
        <v>91</v>
      </c>
      <c r="AV374" s="13" t="s">
        <v>193</v>
      </c>
      <c r="AW374" s="13" t="s">
        <v>44</v>
      </c>
      <c r="AX374" s="13" t="s">
        <v>25</v>
      </c>
      <c r="AY374" s="243" t="s">
        <v>169</v>
      </c>
    </row>
    <row r="375" spans="2:63" s="11" customFormat="1" ht="29.85" customHeight="1">
      <c r="B375" s="186"/>
      <c r="C375" s="187"/>
      <c r="D375" s="188" t="s">
        <v>80</v>
      </c>
      <c r="E375" s="200" t="s">
        <v>926</v>
      </c>
      <c r="F375" s="200" t="s">
        <v>927</v>
      </c>
      <c r="G375" s="187"/>
      <c r="H375" s="187"/>
      <c r="I375" s="190"/>
      <c r="J375" s="201">
        <f>BK375</f>
        <v>0</v>
      </c>
      <c r="K375" s="187"/>
      <c r="L375" s="192"/>
      <c r="M375" s="193"/>
      <c r="N375" s="194"/>
      <c r="O375" s="194"/>
      <c r="P375" s="195">
        <f>SUM(P376:P377)</f>
        <v>0</v>
      </c>
      <c r="Q375" s="194"/>
      <c r="R375" s="195">
        <f>SUM(R376:R377)</f>
        <v>0</v>
      </c>
      <c r="S375" s="194"/>
      <c r="T375" s="196">
        <f>SUM(T376:T377)</f>
        <v>0</v>
      </c>
      <c r="AR375" s="197" t="s">
        <v>25</v>
      </c>
      <c r="AT375" s="198" t="s">
        <v>80</v>
      </c>
      <c r="AU375" s="198" t="s">
        <v>25</v>
      </c>
      <c r="AY375" s="197" t="s">
        <v>169</v>
      </c>
      <c r="BK375" s="199">
        <f>SUM(BK376:BK377)</f>
        <v>0</v>
      </c>
    </row>
    <row r="376" spans="2:65" s="1" customFormat="1" ht="38.25" customHeight="1">
      <c r="B376" s="42"/>
      <c r="C376" s="202" t="s">
        <v>542</v>
      </c>
      <c r="D376" s="202" t="s">
        <v>172</v>
      </c>
      <c r="E376" s="203" t="s">
        <v>929</v>
      </c>
      <c r="F376" s="204" t="s">
        <v>930</v>
      </c>
      <c r="G376" s="205" t="s">
        <v>357</v>
      </c>
      <c r="H376" s="206">
        <v>30.447</v>
      </c>
      <c r="I376" s="207"/>
      <c r="J376" s="208">
        <f>ROUND(I376*H376,2)</f>
        <v>0</v>
      </c>
      <c r="K376" s="204" t="s">
        <v>183</v>
      </c>
      <c r="L376" s="62"/>
      <c r="M376" s="209" t="s">
        <v>24</v>
      </c>
      <c r="N376" s="210" t="s">
        <v>52</v>
      </c>
      <c r="O376" s="43"/>
      <c r="P376" s="211">
        <f>O376*H376</f>
        <v>0</v>
      </c>
      <c r="Q376" s="211">
        <v>0</v>
      </c>
      <c r="R376" s="211">
        <f>Q376*H376</f>
        <v>0</v>
      </c>
      <c r="S376" s="211">
        <v>0</v>
      </c>
      <c r="T376" s="212">
        <f>S376*H376</f>
        <v>0</v>
      </c>
      <c r="AR376" s="25" t="s">
        <v>193</v>
      </c>
      <c r="AT376" s="25" t="s">
        <v>172</v>
      </c>
      <c r="AU376" s="25" t="s">
        <v>91</v>
      </c>
      <c r="AY376" s="25" t="s">
        <v>169</v>
      </c>
      <c r="BE376" s="213">
        <f>IF(N376="základní",J376,0)</f>
        <v>0</v>
      </c>
      <c r="BF376" s="213">
        <f>IF(N376="snížená",J376,0)</f>
        <v>0</v>
      </c>
      <c r="BG376" s="213">
        <f>IF(N376="zákl. přenesená",J376,0)</f>
        <v>0</v>
      </c>
      <c r="BH376" s="213">
        <f>IF(N376="sníž. přenesená",J376,0)</f>
        <v>0</v>
      </c>
      <c r="BI376" s="213">
        <f>IF(N376="nulová",J376,0)</f>
        <v>0</v>
      </c>
      <c r="BJ376" s="25" t="s">
        <v>25</v>
      </c>
      <c r="BK376" s="213">
        <f>ROUND(I376*H376,2)</f>
        <v>0</v>
      </c>
      <c r="BL376" s="25" t="s">
        <v>193</v>
      </c>
      <c r="BM376" s="25" t="s">
        <v>2443</v>
      </c>
    </row>
    <row r="377" spans="2:65" s="1" customFormat="1" ht="51" customHeight="1">
      <c r="B377" s="42"/>
      <c r="C377" s="202" t="s">
        <v>550</v>
      </c>
      <c r="D377" s="202" t="s">
        <v>172</v>
      </c>
      <c r="E377" s="203" t="s">
        <v>933</v>
      </c>
      <c r="F377" s="204" t="s">
        <v>934</v>
      </c>
      <c r="G377" s="205" t="s">
        <v>357</v>
      </c>
      <c r="H377" s="206">
        <v>30.447</v>
      </c>
      <c r="I377" s="207"/>
      <c r="J377" s="208">
        <f>ROUND(I377*H377,2)</f>
        <v>0</v>
      </c>
      <c r="K377" s="204" t="s">
        <v>183</v>
      </c>
      <c r="L377" s="62"/>
      <c r="M377" s="209" t="s">
        <v>24</v>
      </c>
      <c r="N377" s="210" t="s">
        <v>52</v>
      </c>
      <c r="O377" s="43"/>
      <c r="P377" s="211">
        <f>O377*H377</f>
        <v>0</v>
      </c>
      <c r="Q377" s="211">
        <v>0</v>
      </c>
      <c r="R377" s="211">
        <f>Q377*H377</f>
        <v>0</v>
      </c>
      <c r="S377" s="211">
        <v>0</v>
      </c>
      <c r="T377" s="212">
        <f>S377*H377</f>
        <v>0</v>
      </c>
      <c r="AR377" s="25" t="s">
        <v>193</v>
      </c>
      <c r="AT377" s="25" t="s">
        <v>172</v>
      </c>
      <c r="AU377" s="25" t="s">
        <v>91</v>
      </c>
      <c r="AY377" s="25" t="s">
        <v>169</v>
      </c>
      <c r="BE377" s="213">
        <f>IF(N377="základní",J377,0)</f>
        <v>0</v>
      </c>
      <c r="BF377" s="213">
        <f>IF(N377="snížená",J377,0)</f>
        <v>0</v>
      </c>
      <c r="BG377" s="213">
        <f>IF(N377="zákl. přenesená",J377,0)</f>
        <v>0</v>
      </c>
      <c r="BH377" s="213">
        <f>IF(N377="sníž. přenesená",J377,0)</f>
        <v>0</v>
      </c>
      <c r="BI377" s="213">
        <f>IF(N377="nulová",J377,0)</f>
        <v>0</v>
      </c>
      <c r="BJ377" s="25" t="s">
        <v>25</v>
      </c>
      <c r="BK377" s="213">
        <f>ROUND(I377*H377,2)</f>
        <v>0</v>
      </c>
      <c r="BL377" s="25" t="s">
        <v>193</v>
      </c>
      <c r="BM377" s="25" t="s">
        <v>2444</v>
      </c>
    </row>
    <row r="378" spans="2:63" s="11" customFormat="1" ht="37.35" customHeight="1">
      <c r="B378" s="186"/>
      <c r="C378" s="187"/>
      <c r="D378" s="188" t="s">
        <v>80</v>
      </c>
      <c r="E378" s="189" t="s">
        <v>402</v>
      </c>
      <c r="F378" s="189" t="s">
        <v>403</v>
      </c>
      <c r="G378" s="187"/>
      <c r="H378" s="187"/>
      <c r="I378" s="190"/>
      <c r="J378" s="191">
        <f>BK378</f>
        <v>0</v>
      </c>
      <c r="K378" s="187"/>
      <c r="L378" s="192"/>
      <c r="M378" s="193"/>
      <c r="N378" s="194"/>
      <c r="O378" s="194"/>
      <c r="P378" s="195">
        <f>P379+P385+P413+P427+P440+P456+P473</f>
        <v>0</v>
      </c>
      <c r="Q378" s="194"/>
      <c r="R378" s="195">
        <f>R379+R385+R413+R427+R440+R456+R473</f>
        <v>1.62263605</v>
      </c>
      <c r="S378" s="194"/>
      <c r="T378" s="196">
        <f>T379+T385+T413+T427+T440+T456+T473</f>
        <v>0.08904000000000001</v>
      </c>
      <c r="AR378" s="197" t="s">
        <v>91</v>
      </c>
      <c r="AT378" s="198" t="s">
        <v>80</v>
      </c>
      <c r="AU378" s="198" t="s">
        <v>81</v>
      </c>
      <c r="AY378" s="197" t="s">
        <v>169</v>
      </c>
      <c r="BK378" s="199">
        <f>BK379+BK385+BK413+BK427+BK440+BK456+BK473</f>
        <v>0</v>
      </c>
    </row>
    <row r="379" spans="2:63" s="11" customFormat="1" ht="19.9" customHeight="1">
      <c r="B379" s="186"/>
      <c r="C379" s="187"/>
      <c r="D379" s="188" t="s">
        <v>80</v>
      </c>
      <c r="E379" s="200" t="s">
        <v>404</v>
      </c>
      <c r="F379" s="200" t="s">
        <v>405</v>
      </c>
      <c r="G379" s="187"/>
      <c r="H379" s="187"/>
      <c r="I379" s="190"/>
      <c r="J379" s="201">
        <f>BK379</f>
        <v>0</v>
      </c>
      <c r="K379" s="187"/>
      <c r="L379" s="192"/>
      <c r="M379" s="193"/>
      <c r="N379" s="194"/>
      <c r="O379" s="194"/>
      <c r="P379" s="195">
        <f>SUM(P380:P384)</f>
        <v>0</v>
      </c>
      <c r="Q379" s="194"/>
      <c r="R379" s="195">
        <f>SUM(R380:R384)</f>
        <v>0.015372450000000001</v>
      </c>
      <c r="S379" s="194"/>
      <c r="T379" s="196">
        <f>SUM(T380:T384)</f>
        <v>0</v>
      </c>
      <c r="AR379" s="197" t="s">
        <v>91</v>
      </c>
      <c r="AT379" s="198" t="s">
        <v>80</v>
      </c>
      <c r="AU379" s="198" t="s">
        <v>25</v>
      </c>
      <c r="AY379" s="197" t="s">
        <v>169</v>
      </c>
      <c r="BK379" s="199">
        <f>SUM(BK380:BK384)</f>
        <v>0</v>
      </c>
    </row>
    <row r="380" spans="2:65" s="1" customFormat="1" ht="16.5" customHeight="1">
      <c r="B380" s="42"/>
      <c r="C380" s="202" t="s">
        <v>555</v>
      </c>
      <c r="D380" s="202" t="s">
        <v>172</v>
      </c>
      <c r="E380" s="203" t="s">
        <v>2445</v>
      </c>
      <c r="F380" s="204" t="s">
        <v>2446</v>
      </c>
      <c r="G380" s="205" t="s">
        <v>219</v>
      </c>
      <c r="H380" s="206">
        <v>8.685</v>
      </c>
      <c r="I380" s="207"/>
      <c r="J380" s="208">
        <f>ROUND(I380*H380,2)</f>
        <v>0</v>
      </c>
      <c r="K380" s="204" t="s">
        <v>183</v>
      </c>
      <c r="L380" s="62"/>
      <c r="M380" s="209" t="s">
        <v>24</v>
      </c>
      <c r="N380" s="210" t="s">
        <v>52</v>
      </c>
      <c r="O380" s="43"/>
      <c r="P380" s="211">
        <f>O380*H380</f>
        <v>0</v>
      </c>
      <c r="Q380" s="211">
        <v>0.00177</v>
      </c>
      <c r="R380" s="211">
        <f>Q380*H380</f>
        <v>0.015372450000000001</v>
      </c>
      <c r="S380" s="211">
        <v>0</v>
      </c>
      <c r="T380" s="212">
        <f>S380*H380</f>
        <v>0</v>
      </c>
      <c r="AR380" s="25" t="s">
        <v>354</v>
      </c>
      <c r="AT380" s="25" t="s">
        <v>172</v>
      </c>
      <c r="AU380" s="25" t="s">
        <v>91</v>
      </c>
      <c r="AY380" s="25" t="s">
        <v>169</v>
      </c>
      <c r="BE380" s="213">
        <f>IF(N380="základní",J380,0)</f>
        <v>0</v>
      </c>
      <c r="BF380" s="213">
        <f>IF(N380="snížená",J380,0)</f>
        <v>0</v>
      </c>
      <c r="BG380" s="213">
        <f>IF(N380="zákl. přenesená",J380,0)</f>
        <v>0</v>
      </c>
      <c r="BH380" s="213">
        <f>IF(N380="sníž. přenesená",J380,0)</f>
        <v>0</v>
      </c>
      <c r="BI380" s="213">
        <f>IF(N380="nulová",J380,0)</f>
        <v>0</v>
      </c>
      <c r="BJ380" s="25" t="s">
        <v>25</v>
      </c>
      <c r="BK380" s="213">
        <f>ROUND(I380*H380,2)</f>
        <v>0</v>
      </c>
      <c r="BL380" s="25" t="s">
        <v>354</v>
      </c>
      <c r="BM380" s="25" t="s">
        <v>2447</v>
      </c>
    </row>
    <row r="381" spans="2:51" s="12" customFormat="1" ht="13.5">
      <c r="B381" s="222"/>
      <c r="C381" s="223"/>
      <c r="D381" s="214" t="s">
        <v>276</v>
      </c>
      <c r="E381" s="224" t="s">
        <v>24</v>
      </c>
      <c r="F381" s="225" t="s">
        <v>2448</v>
      </c>
      <c r="G381" s="223"/>
      <c r="H381" s="226">
        <v>8.685</v>
      </c>
      <c r="I381" s="227"/>
      <c r="J381" s="223"/>
      <c r="K381" s="223"/>
      <c r="L381" s="228"/>
      <c r="M381" s="229"/>
      <c r="N381" s="230"/>
      <c r="O381" s="230"/>
      <c r="P381" s="230"/>
      <c r="Q381" s="230"/>
      <c r="R381" s="230"/>
      <c r="S381" s="230"/>
      <c r="T381" s="231"/>
      <c r="AT381" s="232" t="s">
        <v>276</v>
      </c>
      <c r="AU381" s="232" t="s">
        <v>91</v>
      </c>
      <c r="AV381" s="12" t="s">
        <v>91</v>
      </c>
      <c r="AW381" s="12" t="s">
        <v>44</v>
      </c>
      <c r="AX381" s="12" t="s">
        <v>25</v>
      </c>
      <c r="AY381" s="232" t="s">
        <v>169</v>
      </c>
    </row>
    <row r="382" spans="2:65" s="1" customFormat="1" ht="38.25" customHeight="1">
      <c r="B382" s="42"/>
      <c r="C382" s="202" t="s">
        <v>820</v>
      </c>
      <c r="D382" s="202" t="s">
        <v>172</v>
      </c>
      <c r="E382" s="203" t="s">
        <v>1643</v>
      </c>
      <c r="F382" s="204" t="s">
        <v>1644</v>
      </c>
      <c r="G382" s="205" t="s">
        <v>357</v>
      </c>
      <c r="H382" s="206">
        <v>0.015</v>
      </c>
      <c r="I382" s="207"/>
      <c r="J382" s="208">
        <f>ROUND(I382*H382,2)</f>
        <v>0</v>
      </c>
      <c r="K382" s="204" t="s">
        <v>183</v>
      </c>
      <c r="L382" s="62"/>
      <c r="M382" s="209" t="s">
        <v>24</v>
      </c>
      <c r="N382" s="210" t="s">
        <v>52</v>
      </c>
      <c r="O382" s="43"/>
      <c r="P382" s="211">
        <f>O382*H382</f>
        <v>0</v>
      </c>
      <c r="Q382" s="211">
        <v>0</v>
      </c>
      <c r="R382" s="211">
        <f>Q382*H382</f>
        <v>0</v>
      </c>
      <c r="S382" s="211">
        <v>0</v>
      </c>
      <c r="T382" s="212">
        <f>S382*H382</f>
        <v>0</v>
      </c>
      <c r="AR382" s="25" t="s">
        <v>354</v>
      </c>
      <c r="AT382" s="25" t="s">
        <v>172</v>
      </c>
      <c r="AU382" s="25" t="s">
        <v>91</v>
      </c>
      <c r="AY382" s="25" t="s">
        <v>169</v>
      </c>
      <c r="BE382" s="213">
        <f>IF(N382="základní",J382,0)</f>
        <v>0</v>
      </c>
      <c r="BF382" s="213">
        <f>IF(N382="snížená",J382,0)</f>
        <v>0</v>
      </c>
      <c r="BG382" s="213">
        <f>IF(N382="zákl. přenesená",J382,0)</f>
        <v>0</v>
      </c>
      <c r="BH382" s="213">
        <f>IF(N382="sníž. přenesená",J382,0)</f>
        <v>0</v>
      </c>
      <c r="BI382" s="213">
        <f>IF(N382="nulová",J382,0)</f>
        <v>0</v>
      </c>
      <c r="BJ382" s="25" t="s">
        <v>25</v>
      </c>
      <c r="BK382" s="213">
        <f>ROUND(I382*H382,2)</f>
        <v>0</v>
      </c>
      <c r="BL382" s="25" t="s">
        <v>354</v>
      </c>
      <c r="BM382" s="25" t="s">
        <v>2449</v>
      </c>
    </row>
    <row r="383" spans="2:65" s="1" customFormat="1" ht="38.25" customHeight="1">
      <c r="B383" s="42"/>
      <c r="C383" s="202" t="s">
        <v>825</v>
      </c>
      <c r="D383" s="202" t="s">
        <v>172</v>
      </c>
      <c r="E383" s="203" t="s">
        <v>1646</v>
      </c>
      <c r="F383" s="204" t="s">
        <v>1647</v>
      </c>
      <c r="G383" s="205" t="s">
        <v>357</v>
      </c>
      <c r="H383" s="206">
        <v>0.015</v>
      </c>
      <c r="I383" s="207"/>
      <c r="J383" s="208">
        <f>ROUND(I383*H383,2)</f>
        <v>0</v>
      </c>
      <c r="K383" s="204" t="s">
        <v>183</v>
      </c>
      <c r="L383" s="62"/>
      <c r="M383" s="209" t="s">
        <v>24</v>
      </c>
      <c r="N383" s="210" t="s">
        <v>52</v>
      </c>
      <c r="O383" s="43"/>
      <c r="P383" s="211">
        <f>O383*H383</f>
        <v>0</v>
      </c>
      <c r="Q383" s="211">
        <v>0</v>
      </c>
      <c r="R383" s="211">
        <f>Q383*H383</f>
        <v>0</v>
      </c>
      <c r="S383" s="211">
        <v>0</v>
      </c>
      <c r="T383" s="212">
        <f>S383*H383</f>
        <v>0</v>
      </c>
      <c r="AR383" s="25" t="s">
        <v>354</v>
      </c>
      <c r="AT383" s="25" t="s">
        <v>172</v>
      </c>
      <c r="AU383" s="25" t="s">
        <v>91</v>
      </c>
      <c r="AY383" s="25" t="s">
        <v>169</v>
      </c>
      <c r="BE383" s="213">
        <f>IF(N383="základní",J383,0)</f>
        <v>0</v>
      </c>
      <c r="BF383" s="213">
        <f>IF(N383="snížená",J383,0)</f>
        <v>0</v>
      </c>
      <c r="BG383" s="213">
        <f>IF(N383="zákl. přenesená",J383,0)</f>
        <v>0</v>
      </c>
      <c r="BH383" s="213">
        <f>IF(N383="sníž. přenesená",J383,0)</f>
        <v>0</v>
      </c>
      <c r="BI383" s="213">
        <f>IF(N383="nulová",J383,0)</f>
        <v>0</v>
      </c>
      <c r="BJ383" s="25" t="s">
        <v>25</v>
      </c>
      <c r="BK383" s="213">
        <f>ROUND(I383*H383,2)</f>
        <v>0</v>
      </c>
      <c r="BL383" s="25" t="s">
        <v>354</v>
      </c>
      <c r="BM383" s="25" t="s">
        <v>2450</v>
      </c>
    </row>
    <row r="384" spans="2:65" s="1" customFormat="1" ht="38.25" customHeight="1">
      <c r="B384" s="42"/>
      <c r="C384" s="202" t="s">
        <v>830</v>
      </c>
      <c r="D384" s="202" t="s">
        <v>172</v>
      </c>
      <c r="E384" s="203" t="s">
        <v>1649</v>
      </c>
      <c r="F384" s="204" t="s">
        <v>1650</v>
      </c>
      <c r="G384" s="205" t="s">
        <v>357</v>
      </c>
      <c r="H384" s="206">
        <v>0.015</v>
      </c>
      <c r="I384" s="207"/>
      <c r="J384" s="208">
        <f>ROUND(I384*H384,2)</f>
        <v>0</v>
      </c>
      <c r="K384" s="204" t="s">
        <v>183</v>
      </c>
      <c r="L384" s="62"/>
      <c r="M384" s="209" t="s">
        <v>24</v>
      </c>
      <c r="N384" s="210" t="s">
        <v>52</v>
      </c>
      <c r="O384" s="43"/>
      <c r="P384" s="211">
        <f>O384*H384</f>
        <v>0</v>
      </c>
      <c r="Q384" s="211">
        <v>0</v>
      </c>
      <c r="R384" s="211">
        <f>Q384*H384</f>
        <v>0</v>
      </c>
      <c r="S384" s="211">
        <v>0</v>
      </c>
      <c r="T384" s="212">
        <f>S384*H384</f>
        <v>0</v>
      </c>
      <c r="AR384" s="25" t="s">
        <v>354</v>
      </c>
      <c r="AT384" s="25" t="s">
        <v>172</v>
      </c>
      <c r="AU384" s="25" t="s">
        <v>91</v>
      </c>
      <c r="AY384" s="25" t="s">
        <v>169</v>
      </c>
      <c r="BE384" s="213">
        <f>IF(N384="základní",J384,0)</f>
        <v>0</v>
      </c>
      <c r="BF384" s="213">
        <f>IF(N384="snížená",J384,0)</f>
        <v>0</v>
      </c>
      <c r="BG384" s="213">
        <f>IF(N384="zákl. přenesená",J384,0)</f>
        <v>0</v>
      </c>
      <c r="BH384" s="213">
        <f>IF(N384="sníž. přenesená",J384,0)</f>
        <v>0</v>
      </c>
      <c r="BI384" s="213">
        <f>IF(N384="nulová",J384,0)</f>
        <v>0</v>
      </c>
      <c r="BJ384" s="25" t="s">
        <v>25</v>
      </c>
      <c r="BK384" s="213">
        <f>ROUND(I384*H384,2)</f>
        <v>0</v>
      </c>
      <c r="BL384" s="25" t="s">
        <v>354</v>
      </c>
      <c r="BM384" s="25" t="s">
        <v>2451</v>
      </c>
    </row>
    <row r="385" spans="2:63" s="11" customFormat="1" ht="29.85" customHeight="1">
      <c r="B385" s="186"/>
      <c r="C385" s="187"/>
      <c r="D385" s="188" t="s">
        <v>80</v>
      </c>
      <c r="E385" s="200" t="s">
        <v>2452</v>
      </c>
      <c r="F385" s="200" t="s">
        <v>2453</v>
      </c>
      <c r="G385" s="187"/>
      <c r="H385" s="187"/>
      <c r="I385" s="190"/>
      <c r="J385" s="201">
        <f>BK385</f>
        <v>0</v>
      </c>
      <c r="K385" s="187"/>
      <c r="L385" s="192"/>
      <c r="M385" s="193"/>
      <c r="N385" s="194"/>
      <c r="O385" s="194"/>
      <c r="P385" s="195">
        <f>SUM(P386:P412)</f>
        <v>0</v>
      </c>
      <c r="Q385" s="194"/>
      <c r="R385" s="195">
        <f>SUM(R386:R412)</f>
        <v>0.2789149999999999</v>
      </c>
      <c r="S385" s="194"/>
      <c r="T385" s="196">
        <f>SUM(T386:T412)</f>
        <v>0</v>
      </c>
      <c r="AR385" s="197" t="s">
        <v>91</v>
      </c>
      <c r="AT385" s="198" t="s">
        <v>80</v>
      </c>
      <c r="AU385" s="198" t="s">
        <v>25</v>
      </c>
      <c r="AY385" s="197" t="s">
        <v>169</v>
      </c>
      <c r="BK385" s="199">
        <f>SUM(BK386:BK412)</f>
        <v>0</v>
      </c>
    </row>
    <row r="386" spans="2:65" s="1" customFormat="1" ht="16.5" customHeight="1">
      <c r="B386" s="42"/>
      <c r="C386" s="202" t="s">
        <v>834</v>
      </c>
      <c r="D386" s="202" t="s">
        <v>172</v>
      </c>
      <c r="E386" s="203" t="s">
        <v>2454</v>
      </c>
      <c r="F386" s="204" t="s">
        <v>2455</v>
      </c>
      <c r="G386" s="205" t="s">
        <v>219</v>
      </c>
      <c r="H386" s="206">
        <v>45.4</v>
      </c>
      <c r="I386" s="207"/>
      <c r="J386" s="208">
        <f>ROUND(I386*H386,2)</f>
        <v>0</v>
      </c>
      <c r="K386" s="204" t="s">
        <v>183</v>
      </c>
      <c r="L386" s="62"/>
      <c r="M386" s="209" t="s">
        <v>24</v>
      </c>
      <c r="N386" s="210" t="s">
        <v>52</v>
      </c>
      <c r="O386" s="43"/>
      <c r="P386" s="211">
        <f>O386*H386</f>
        <v>0</v>
      </c>
      <c r="Q386" s="211">
        <v>0.00132</v>
      </c>
      <c r="R386" s="211">
        <f>Q386*H386</f>
        <v>0.059927999999999995</v>
      </c>
      <c r="S386" s="211">
        <v>0</v>
      </c>
      <c r="T386" s="212">
        <f>S386*H386</f>
        <v>0</v>
      </c>
      <c r="AR386" s="25" t="s">
        <v>354</v>
      </c>
      <c r="AT386" s="25" t="s">
        <v>172</v>
      </c>
      <c r="AU386" s="25" t="s">
        <v>91</v>
      </c>
      <c r="AY386" s="25" t="s">
        <v>169</v>
      </c>
      <c r="BE386" s="213">
        <f>IF(N386="základní",J386,0)</f>
        <v>0</v>
      </c>
      <c r="BF386" s="213">
        <f>IF(N386="snížená",J386,0)</f>
        <v>0</v>
      </c>
      <c r="BG386" s="213">
        <f>IF(N386="zákl. přenesená",J386,0)</f>
        <v>0</v>
      </c>
      <c r="BH386" s="213">
        <f>IF(N386="sníž. přenesená",J386,0)</f>
        <v>0</v>
      </c>
      <c r="BI386" s="213">
        <f>IF(N386="nulová",J386,0)</f>
        <v>0</v>
      </c>
      <c r="BJ386" s="25" t="s">
        <v>25</v>
      </c>
      <c r="BK386" s="213">
        <f>ROUND(I386*H386,2)</f>
        <v>0</v>
      </c>
      <c r="BL386" s="25" t="s">
        <v>354</v>
      </c>
      <c r="BM386" s="25" t="s">
        <v>2456</v>
      </c>
    </row>
    <row r="387" spans="2:51" s="12" customFormat="1" ht="13.5">
      <c r="B387" s="222"/>
      <c r="C387" s="223"/>
      <c r="D387" s="214" t="s">
        <v>276</v>
      </c>
      <c r="E387" s="224" t="s">
        <v>24</v>
      </c>
      <c r="F387" s="225" t="s">
        <v>2384</v>
      </c>
      <c r="G387" s="223"/>
      <c r="H387" s="226">
        <v>27</v>
      </c>
      <c r="I387" s="227"/>
      <c r="J387" s="223"/>
      <c r="K387" s="223"/>
      <c r="L387" s="228"/>
      <c r="M387" s="229"/>
      <c r="N387" s="230"/>
      <c r="O387" s="230"/>
      <c r="P387" s="230"/>
      <c r="Q387" s="230"/>
      <c r="R387" s="230"/>
      <c r="S387" s="230"/>
      <c r="T387" s="231"/>
      <c r="AT387" s="232" t="s">
        <v>276</v>
      </c>
      <c r="AU387" s="232" t="s">
        <v>91</v>
      </c>
      <c r="AV387" s="12" t="s">
        <v>91</v>
      </c>
      <c r="AW387" s="12" t="s">
        <v>44</v>
      </c>
      <c r="AX387" s="12" t="s">
        <v>81</v>
      </c>
      <c r="AY387" s="232" t="s">
        <v>169</v>
      </c>
    </row>
    <row r="388" spans="2:51" s="12" customFormat="1" ht="13.5">
      <c r="B388" s="222"/>
      <c r="C388" s="223"/>
      <c r="D388" s="214" t="s">
        <v>276</v>
      </c>
      <c r="E388" s="224" t="s">
        <v>24</v>
      </c>
      <c r="F388" s="225" t="s">
        <v>2385</v>
      </c>
      <c r="G388" s="223"/>
      <c r="H388" s="226">
        <v>9.2</v>
      </c>
      <c r="I388" s="227"/>
      <c r="J388" s="223"/>
      <c r="K388" s="223"/>
      <c r="L388" s="228"/>
      <c r="M388" s="229"/>
      <c r="N388" s="230"/>
      <c r="O388" s="230"/>
      <c r="P388" s="230"/>
      <c r="Q388" s="230"/>
      <c r="R388" s="230"/>
      <c r="S388" s="230"/>
      <c r="T388" s="231"/>
      <c r="AT388" s="232" t="s">
        <v>276</v>
      </c>
      <c r="AU388" s="232" t="s">
        <v>91</v>
      </c>
      <c r="AV388" s="12" t="s">
        <v>91</v>
      </c>
      <c r="AW388" s="12" t="s">
        <v>44</v>
      </c>
      <c r="AX388" s="12" t="s">
        <v>81</v>
      </c>
      <c r="AY388" s="232" t="s">
        <v>169</v>
      </c>
    </row>
    <row r="389" spans="2:51" s="12" customFormat="1" ht="13.5">
      <c r="B389" s="222"/>
      <c r="C389" s="223"/>
      <c r="D389" s="214" t="s">
        <v>276</v>
      </c>
      <c r="E389" s="224" t="s">
        <v>24</v>
      </c>
      <c r="F389" s="225" t="s">
        <v>2386</v>
      </c>
      <c r="G389" s="223"/>
      <c r="H389" s="226">
        <v>7.2</v>
      </c>
      <c r="I389" s="227"/>
      <c r="J389" s="223"/>
      <c r="K389" s="223"/>
      <c r="L389" s="228"/>
      <c r="M389" s="229"/>
      <c r="N389" s="230"/>
      <c r="O389" s="230"/>
      <c r="P389" s="230"/>
      <c r="Q389" s="230"/>
      <c r="R389" s="230"/>
      <c r="S389" s="230"/>
      <c r="T389" s="231"/>
      <c r="AT389" s="232" t="s">
        <v>276</v>
      </c>
      <c r="AU389" s="232" t="s">
        <v>91</v>
      </c>
      <c r="AV389" s="12" t="s">
        <v>91</v>
      </c>
      <c r="AW389" s="12" t="s">
        <v>44</v>
      </c>
      <c r="AX389" s="12" t="s">
        <v>81</v>
      </c>
      <c r="AY389" s="232" t="s">
        <v>169</v>
      </c>
    </row>
    <row r="390" spans="2:51" s="12" customFormat="1" ht="13.5">
      <c r="B390" s="222"/>
      <c r="C390" s="223"/>
      <c r="D390" s="214" t="s">
        <v>276</v>
      </c>
      <c r="E390" s="224" t="s">
        <v>24</v>
      </c>
      <c r="F390" s="225" t="s">
        <v>2387</v>
      </c>
      <c r="G390" s="223"/>
      <c r="H390" s="226">
        <v>2</v>
      </c>
      <c r="I390" s="227"/>
      <c r="J390" s="223"/>
      <c r="K390" s="223"/>
      <c r="L390" s="228"/>
      <c r="M390" s="229"/>
      <c r="N390" s="230"/>
      <c r="O390" s="230"/>
      <c r="P390" s="230"/>
      <c r="Q390" s="230"/>
      <c r="R390" s="230"/>
      <c r="S390" s="230"/>
      <c r="T390" s="231"/>
      <c r="AT390" s="232" t="s">
        <v>276</v>
      </c>
      <c r="AU390" s="232" t="s">
        <v>91</v>
      </c>
      <c r="AV390" s="12" t="s">
        <v>91</v>
      </c>
      <c r="AW390" s="12" t="s">
        <v>44</v>
      </c>
      <c r="AX390" s="12" t="s">
        <v>81</v>
      </c>
      <c r="AY390" s="232" t="s">
        <v>169</v>
      </c>
    </row>
    <row r="391" spans="2:51" s="13" customFormat="1" ht="13.5">
      <c r="B391" s="233"/>
      <c r="C391" s="234"/>
      <c r="D391" s="214" t="s">
        <v>276</v>
      </c>
      <c r="E391" s="235" t="s">
        <v>24</v>
      </c>
      <c r="F391" s="236" t="s">
        <v>280</v>
      </c>
      <c r="G391" s="234"/>
      <c r="H391" s="237">
        <v>45.4</v>
      </c>
      <c r="I391" s="238"/>
      <c r="J391" s="234"/>
      <c r="K391" s="234"/>
      <c r="L391" s="239"/>
      <c r="M391" s="240"/>
      <c r="N391" s="241"/>
      <c r="O391" s="241"/>
      <c r="P391" s="241"/>
      <c r="Q391" s="241"/>
      <c r="R391" s="241"/>
      <c r="S391" s="241"/>
      <c r="T391" s="242"/>
      <c r="AT391" s="243" t="s">
        <v>276</v>
      </c>
      <c r="AU391" s="243" t="s">
        <v>91</v>
      </c>
      <c r="AV391" s="13" t="s">
        <v>193</v>
      </c>
      <c r="AW391" s="13" t="s">
        <v>44</v>
      </c>
      <c r="AX391" s="13" t="s">
        <v>25</v>
      </c>
      <c r="AY391" s="243" t="s">
        <v>169</v>
      </c>
    </row>
    <row r="392" spans="2:65" s="1" customFormat="1" ht="25.5" customHeight="1">
      <c r="B392" s="42"/>
      <c r="C392" s="202" t="s">
        <v>839</v>
      </c>
      <c r="D392" s="202" t="s">
        <v>172</v>
      </c>
      <c r="E392" s="203" t="s">
        <v>2457</v>
      </c>
      <c r="F392" s="204" t="s">
        <v>2458</v>
      </c>
      <c r="G392" s="205" t="s">
        <v>219</v>
      </c>
      <c r="H392" s="206">
        <v>4</v>
      </c>
      <c r="I392" s="207"/>
      <c r="J392" s="208">
        <f>ROUND(I392*H392,2)</f>
        <v>0</v>
      </c>
      <c r="K392" s="204" t="s">
        <v>183</v>
      </c>
      <c r="L392" s="62"/>
      <c r="M392" s="209" t="s">
        <v>24</v>
      </c>
      <c r="N392" s="210" t="s">
        <v>52</v>
      </c>
      <c r="O392" s="43"/>
      <c r="P392" s="211">
        <f>O392*H392</f>
        <v>0</v>
      </c>
      <c r="Q392" s="211">
        <v>0.00433</v>
      </c>
      <c r="R392" s="211">
        <f>Q392*H392</f>
        <v>0.01732</v>
      </c>
      <c r="S392" s="211">
        <v>0</v>
      </c>
      <c r="T392" s="212">
        <f>S392*H392</f>
        <v>0</v>
      </c>
      <c r="AR392" s="25" t="s">
        <v>354</v>
      </c>
      <c r="AT392" s="25" t="s">
        <v>172</v>
      </c>
      <c r="AU392" s="25" t="s">
        <v>91</v>
      </c>
      <c r="AY392" s="25" t="s">
        <v>169</v>
      </c>
      <c r="BE392" s="213">
        <f>IF(N392="základní",J392,0)</f>
        <v>0</v>
      </c>
      <c r="BF392" s="213">
        <f>IF(N392="snížená",J392,0)</f>
        <v>0</v>
      </c>
      <c r="BG392" s="213">
        <f>IF(N392="zákl. přenesená",J392,0)</f>
        <v>0</v>
      </c>
      <c r="BH392" s="213">
        <f>IF(N392="sníž. přenesená",J392,0)</f>
        <v>0</v>
      </c>
      <c r="BI392" s="213">
        <f>IF(N392="nulová",J392,0)</f>
        <v>0</v>
      </c>
      <c r="BJ392" s="25" t="s">
        <v>25</v>
      </c>
      <c r="BK392" s="213">
        <f>ROUND(I392*H392,2)</f>
        <v>0</v>
      </c>
      <c r="BL392" s="25" t="s">
        <v>354</v>
      </c>
      <c r="BM392" s="25" t="s">
        <v>2459</v>
      </c>
    </row>
    <row r="393" spans="2:51" s="12" customFormat="1" ht="13.5">
      <c r="B393" s="222"/>
      <c r="C393" s="223"/>
      <c r="D393" s="214" t="s">
        <v>276</v>
      </c>
      <c r="E393" s="224" t="s">
        <v>24</v>
      </c>
      <c r="F393" s="225" t="s">
        <v>2460</v>
      </c>
      <c r="G393" s="223"/>
      <c r="H393" s="226">
        <v>4</v>
      </c>
      <c r="I393" s="227"/>
      <c r="J393" s="223"/>
      <c r="K393" s="223"/>
      <c r="L393" s="228"/>
      <c r="M393" s="229"/>
      <c r="N393" s="230"/>
      <c r="O393" s="230"/>
      <c r="P393" s="230"/>
      <c r="Q393" s="230"/>
      <c r="R393" s="230"/>
      <c r="S393" s="230"/>
      <c r="T393" s="231"/>
      <c r="AT393" s="232" t="s">
        <v>276</v>
      </c>
      <c r="AU393" s="232" t="s">
        <v>91</v>
      </c>
      <c r="AV393" s="12" t="s">
        <v>91</v>
      </c>
      <c r="AW393" s="12" t="s">
        <v>44</v>
      </c>
      <c r="AX393" s="12" t="s">
        <v>25</v>
      </c>
      <c r="AY393" s="232" t="s">
        <v>169</v>
      </c>
    </row>
    <row r="394" spans="2:65" s="1" customFormat="1" ht="25.5" customHeight="1">
      <c r="B394" s="42"/>
      <c r="C394" s="202" t="s">
        <v>843</v>
      </c>
      <c r="D394" s="202" t="s">
        <v>172</v>
      </c>
      <c r="E394" s="203" t="s">
        <v>2461</v>
      </c>
      <c r="F394" s="204" t="s">
        <v>2462</v>
      </c>
      <c r="G394" s="205" t="s">
        <v>219</v>
      </c>
      <c r="H394" s="206">
        <v>9.5</v>
      </c>
      <c r="I394" s="207"/>
      <c r="J394" s="208">
        <f>ROUND(I394*H394,2)</f>
        <v>0</v>
      </c>
      <c r="K394" s="204" t="s">
        <v>183</v>
      </c>
      <c r="L394" s="62"/>
      <c r="M394" s="209" t="s">
        <v>24</v>
      </c>
      <c r="N394" s="210" t="s">
        <v>52</v>
      </c>
      <c r="O394" s="43"/>
      <c r="P394" s="211">
        <f>O394*H394</f>
        <v>0</v>
      </c>
      <c r="Q394" s="211">
        <v>0.00184</v>
      </c>
      <c r="R394" s="211">
        <f>Q394*H394</f>
        <v>0.01748</v>
      </c>
      <c r="S394" s="211">
        <v>0</v>
      </c>
      <c r="T394" s="212">
        <f>S394*H394</f>
        <v>0</v>
      </c>
      <c r="AR394" s="25" t="s">
        <v>354</v>
      </c>
      <c r="AT394" s="25" t="s">
        <v>172</v>
      </c>
      <c r="AU394" s="25" t="s">
        <v>91</v>
      </c>
      <c r="AY394" s="25" t="s">
        <v>169</v>
      </c>
      <c r="BE394" s="213">
        <f>IF(N394="základní",J394,0)</f>
        <v>0</v>
      </c>
      <c r="BF394" s="213">
        <f>IF(N394="snížená",J394,0)</f>
        <v>0</v>
      </c>
      <c r="BG394" s="213">
        <f>IF(N394="zákl. přenesená",J394,0)</f>
        <v>0</v>
      </c>
      <c r="BH394" s="213">
        <f>IF(N394="sníž. přenesená",J394,0)</f>
        <v>0</v>
      </c>
      <c r="BI394" s="213">
        <f>IF(N394="nulová",J394,0)</f>
        <v>0</v>
      </c>
      <c r="BJ394" s="25" t="s">
        <v>25</v>
      </c>
      <c r="BK394" s="213">
        <f>ROUND(I394*H394,2)</f>
        <v>0</v>
      </c>
      <c r="BL394" s="25" t="s">
        <v>354</v>
      </c>
      <c r="BM394" s="25" t="s">
        <v>2463</v>
      </c>
    </row>
    <row r="395" spans="2:51" s="12" customFormat="1" ht="13.5">
      <c r="B395" s="222"/>
      <c r="C395" s="223"/>
      <c r="D395" s="214" t="s">
        <v>276</v>
      </c>
      <c r="E395" s="224" t="s">
        <v>24</v>
      </c>
      <c r="F395" s="225" t="s">
        <v>2464</v>
      </c>
      <c r="G395" s="223"/>
      <c r="H395" s="226">
        <v>9.5</v>
      </c>
      <c r="I395" s="227"/>
      <c r="J395" s="223"/>
      <c r="K395" s="223"/>
      <c r="L395" s="228"/>
      <c r="M395" s="229"/>
      <c r="N395" s="230"/>
      <c r="O395" s="230"/>
      <c r="P395" s="230"/>
      <c r="Q395" s="230"/>
      <c r="R395" s="230"/>
      <c r="S395" s="230"/>
      <c r="T395" s="231"/>
      <c r="AT395" s="232" t="s">
        <v>276</v>
      </c>
      <c r="AU395" s="232" t="s">
        <v>91</v>
      </c>
      <c r="AV395" s="12" t="s">
        <v>91</v>
      </c>
      <c r="AW395" s="12" t="s">
        <v>44</v>
      </c>
      <c r="AX395" s="12" t="s">
        <v>25</v>
      </c>
      <c r="AY395" s="232" t="s">
        <v>169</v>
      </c>
    </row>
    <row r="396" spans="2:65" s="1" customFormat="1" ht="25.5" customHeight="1">
      <c r="B396" s="42"/>
      <c r="C396" s="202" t="s">
        <v>847</v>
      </c>
      <c r="D396" s="202" t="s">
        <v>172</v>
      </c>
      <c r="E396" s="203" t="s">
        <v>2465</v>
      </c>
      <c r="F396" s="204" t="s">
        <v>2466</v>
      </c>
      <c r="G396" s="205" t="s">
        <v>219</v>
      </c>
      <c r="H396" s="206">
        <v>9.5</v>
      </c>
      <c r="I396" s="207"/>
      <c r="J396" s="208">
        <f>ROUND(I396*H396,2)</f>
        <v>0</v>
      </c>
      <c r="K396" s="204" t="s">
        <v>183</v>
      </c>
      <c r="L396" s="62"/>
      <c r="M396" s="209" t="s">
        <v>24</v>
      </c>
      <c r="N396" s="210" t="s">
        <v>52</v>
      </c>
      <c r="O396" s="43"/>
      <c r="P396" s="211">
        <f>O396*H396</f>
        <v>0</v>
      </c>
      <c r="Q396" s="211">
        <v>0.00224</v>
      </c>
      <c r="R396" s="211">
        <f>Q396*H396</f>
        <v>0.021279999999999997</v>
      </c>
      <c r="S396" s="211">
        <v>0</v>
      </c>
      <c r="T396" s="212">
        <f>S396*H396</f>
        <v>0</v>
      </c>
      <c r="AR396" s="25" t="s">
        <v>354</v>
      </c>
      <c r="AT396" s="25" t="s">
        <v>172</v>
      </c>
      <c r="AU396" s="25" t="s">
        <v>91</v>
      </c>
      <c r="AY396" s="25" t="s">
        <v>169</v>
      </c>
      <c r="BE396" s="213">
        <f>IF(N396="základní",J396,0)</f>
        <v>0</v>
      </c>
      <c r="BF396" s="213">
        <f>IF(N396="snížená",J396,0)</f>
        <v>0</v>
      </c>
      <c r="BG396" s="213">
        <f>IF(N396="zákl. přenesená",J396,0)</f>
        <v>0</v>
      </c>
      <c r="BH396" s="213">
        <f>IF(N396="sníž. přenesená",J396,0)</f>
        <v>0</v>
      </c>
      <c r="BI396" s="213">
        <f>IF(N396="nulová",J396,0)</f>
        <v>0</v>
      </c>
      <c r="BJ396" s="25" t="s">
        <v>25</v>
      </c>
      <c r="BK396" s="213">
        <f>ROUND(I396*H396,2)</f>
        <v>0</v>
      </c>
      <c r="BL396" s="25" t="s">
        <v>354</v>
      </c>
      <c r="BM396" s="25" t="s">
        <v>2467</v>
      </c>
    </row>
    <row r="397" spans="2:51" s="12" customFormat="1" ht="13.5">
      <c r="B397" s="222"/>
      <c r="C397" s="223"/>
      <c r="D397" s="214" t="s">
        <v>276</v>
      </c>
      <c r="E397" s="224" t="s">
        <v>24</v>
      </c>
      <c r="F397" s="225" t="s">
        <v>2468</v>
      </c>
      <c r="G397" s="223"/>
      <c r="H397" s="226">
        <v>9.5</v>
      </c>
      <c r="I397" s="227"/>
      <c r="J397" s="223"/>
      <c r="K397" s="223"/>
      <c r="L397" s="228"/>
      <c r="M397" s="229"/>
      <c r="N397" s="230"/>
      <c r="O397" s="230"/>
      <c r="P397" s="230"/>
      <c r="Q397" s="230"/>
      <c r="R397" s="230"/>
      <c r="S397" s="230"/>
      <c r="T397" s="231"/>
      <c r="AT397" s="232" t="s">
        <v>276</v>
      </c>
      <c r="AU397" s="232" t="s">
        <v>91</v>
      </c>
      <c r="AV397" s="12" t="s">
        <v>91</v>
      </c>
      <c r="AW397" s="12" t="s">
        <v>44</v>
      </c>
      <c r="AX397" s="12" t="s">
        <v>25</v>
      </c>
      <c r="AY397" s="232" t="s">
        <v>169</v>
      </c>
    </row>
    <row r="398" spans="2:65" s="1" customFormat="1" ht="25.5" customHeight="1">
      <c r="B398" s="42"/>
      <c r="C398" s="202" t="s">
        <v>851</v>
      </c>
      <c r="D398" s="202" t="s">
        <v>172</v>
      </c>
      <c r="E398" s="203" t="s">
        <v>2469</v>
      </c>
      <c r="F398" s="204" t="s">
        <v>2470</v>
      </c>
      <c r="G398" s="205" t="s">
        <v>219</v>
      </c>
      <c r="H398" s="206">
        <v>2</v>
      </c>
      <c r="I398" s="207"/>
      <c r="J398" s="208">
        <f>ROUND(I398*H398,2)</f>
        <v>0</v>
      </c>
      <c r="K398" s="204" t="s">
        <v>183</v>
      </c>
      <c r="L398" s="62"/>
      <c r="M398" s="209" t="s">
        <v>24</v>
      </c>
      <c r="N398" s="210" t="s">
        <v>52</v>
      </c>
      <c r="O398" s="43"/>
      <c r="P398" s="211">
        <f>O398*H398</f>
        <v>0</v>
      </c>
      <c r="Q398" s="211">
        <v>0.00222</v>
      </c>
      <c r="R398" s="211">
        <f>Q398*H398</f>
        <v>0.00444</v>
      </c>
      <c r="S398" s="211">
        <v>0</v>
      </c>
      <c r="T398" s="212">
        <f>S398*H398</f>
        <v>0</v>
      </c>
      <c r="AR398" s="25" t="s">
        <v>354</v>
      </c>
      <c r="AT398" s="25" t="s">
        <v>172</v>
      </c>
      <c r="AU398" s="25" t="s">
        <v>91</v>
      </c>
      <c r="AY398" s="25" t="s">
        <v>169</v>
      </c>
      <c r="BE398" s="213">
        <f>IF(N398="základní",J398,0)</f>
        <v>0</v>
      </c>
      <c r="BF398" s="213">
        <f>IF(N398="snížená",J398,0)</f>
        <v>0</v>
      </c>
      <c r="BG398" s="213">
        <f>IF(N398="zákl. přenesená",J398,0)</f>
        <v>0</v>
      </c>
      <c r="BH398" s="213">
        <f>IF(N398="sníž. přenesená",J398,0)</f>
        <v>0</v>
      </c>
      <c r="BI398" s="213">
        <f>IF(N398="nulová",J398,0)</f>
        <v>0</v>
      </c>
      <c r="BJ398" s="25" t="s">
        <v>25</v>
      </c>
      <c r="BK398" s="213">
        <f>ROUND(I398*H398,2)</f>
        <v>0</v>
      </c>
      <c r="BL398" s="25" t="s">
        <v>354</v>
      </c>
      <c r="BM398" s="25" t="s">
        <v>2471</v>
      </c>
    </row>
    <row r="399" spans="2:51" s="12" customFormat="1" ht="13.5">
      <c r="B399" s="222"/>
      <c r="C399" s="223"/>
      <c r="D399" s="214" t="s">
        <v>276</v>
      </c>
      <c r="E399" s="224" t="s">
        <v>24</v>
      </c>
      <c r="F399" s="225" t="s">
        <v>2387</v>
      </c>
      <c r="G399" s="223"/>
      <c r="H399" s="226">
        <v>2</v>
      </c>
      <c r="I399" s="227"/>
      <c r="J399" s="223"/>
      <c r="K399" s="223"/>
      <c r="L399" s="228"/>
      <c r="M399" s="229"/>
      <c r="N399" s="230"/>
      <c r="O399" s="230"/>
      <c r="P399" s="230"/>
      <c r="Q399" s="230"/>
      <c r="R399" s="230"/>
      <c r="S399" s="230"/>
      <c r="T399" s="231"/>
      <c r="AT399" s="232" t="s">
        <v>276</v>
      </c>
      <c r="AU399" s="232" t="s">
        <v>91</v>
      </c>
      <c r="AV399" s="12" t="s">
        <v>91</v>
      </c>
      <c r="AW399" s="12" t="s">
        <v>44</v>
      </c>
      <c r="AX399" s="12" t="s">
        <v>25</v>
      </c>
      <c r="AY399" s="232" t="s">
        <v>169</v>
      </c>
    </row>
    <row r="400" spans="2:65" s="1" customFormat="1" ht="25.5" customHeight="1">
      <c r="B400" s="42"/>
      <c r="C400" s="202" t="s">
        <v>855</v>
      </c>
      <c r="D400" s="202" t="s">
        <v>172</v>
      </c>
      <c r="E400" s="203" t="s">
        <v>2472</v>
      </c>
      <c r="F400" s="204" t="s">
        <v>2473</v>
      </c>
      <c r="G400" s="205" t="s">
        <v>219</v>
      </c>
      <c r="H400" s="206">
        <v>45.4</v>
      </c>
      <c r="I400" s="207"/>
      <c r="J400" s="208">
        <f>ROUND(I400*H400,2)</f>
        <v>0</v>
      </c>
      <c r="K400" s="204" t="s">
        <v>183</v>
      </c>
      <c r="L400" s="62"/>
      <c r="M400" s="209" t="s">
        <v>24</v>
      </c>
      <c r="N400" s="210" t="s">
        <v>52</v>
      </c>
      <c r="O400" s="43"/>
      <c r="P400" s="211">
        <f>O400*H400</f>
        <v>0</v>
      </c>
      <c r="Q400" s="211">
        <v>0.00291</v>
      </c>
      <c r="R400" s="211">
        <f>Q400*H400</f>
        <v>0.13211399999999998</v>
      </c>
      <c r="S400" s="211">
        <v>0</v>
      </c>
      <c r="T400" s="212">
        <f>S400*H400</f>
        <v>0</v>
      </c>
      <c r="AR400" s="25" t="s">
        <v>354</v>
      </c>
      <c r="AT400" s="25" t="s">
        <v>172</v>
      </c>
      <c r="AU400" s="25" t="s">
        <v>91</v>
      </c>
      <c r="AY400" s="25" t="s">
        <v>169</v>
      </c>
      <c r="BE400" s="213">
        <f>IF(N400="základní",J400,0)</f>
        <v>0</v>
      </c>
      <c r="BF400" s="213">
        <f>IF(N400="snížená",J400,0)</f>
        <v>0</v>
      </c>
      <c r="BG400" s="213">
        <f>IF(N400="zákl. přenesená",J400,0)</f>
        <v>0</v>
      </c>
      <c r="BH400" s="213">
        <f>IF(N400="sníž. přenesená",J400,0)</f>
        <v>0</v>
      </c>
      <c r="BI400" s="213">
        <f>IF(N400="nulová",J400,0)</f>
        <v>0</v>
      </c>
      <c r="BJ400" s="25" t="s">
        <v>25</v>
      </c>
      <c r="BK400" s="213">
        <f>ROUND(I400*H400,2)</f>
        <v>0</v>
      </c>
      <c r="BL400" s="25" t="s">
        <v>354</v>
      </c>
      <c r="BM400" s="25" t="s">
        <v>2474</v>
      </c>
    </row>
    <row r="401" spans="2:51" s="12" customFormat="1" ht="13.5">
      <c r="B401" s="222"/>
      <c r="C401" s="223"/>
      <c r="D401" s="214" t="s">
        <v>276</v>
      </c>
      <c r="E401" s="224" t="s">
        <v>24</v>
      </c>
      <c r="F401" s="225" t="s">
        <v>2384</v>
      </c>
      <c r="G401" s="223"/>
      <c r="H401" s="226">
        <v>27</v>
      </c>
      <c r="I401" s="227"/>
      <c r="J401" s="223"/>
      <c r="K401" s="223"/>
      <c r="L401" s="228"/>
      <c r="M401" s="229"/>
      <c r="N401" s="230"/>
      <c r="O401" s="230"/>
      <c r="P401" s="230"/>
      <c r="Q401" s="230"/>
      <c r="R401" s="230"/>
      <c r="S401" s="230"/>
      <c r="T401" s="231"/>
      <c r="AT401" s="232" t="s">
        <v>276</v>
      </c>
      <c r="AU401" s="232" t="s">
        <v>91</v>
      </c>
      <c r="AV401" s="12" t="s">
        <v>91</v>
      </c>
      <c r="AW401" s="12" t="s">
        <v>44</v>
      </c>
      <c r="AX401" s="12" t="s">
        <v>81</v>
      </c>
      <c r="AY401" s="232" t="s">
        <v>169</v>
      </c>
    </row>
    <row r="402" spans="2:51" s="12" customFormat="1" ht="13.5">
      <c r="B402" s="222"/>
      <c r="C402" s="223"/>
      <c r="D402" s="214" t="s">
        <v>276</v>
      </c>
      <c r="E402" s="224" t="s">
        <v>24</v>
      </c>
      <c r="F402" s="225" t="s">
        <v>2385</v>
      </c>
      <c r="G402" s="223"/>
      <c r="H402" s="226">
        <v>9.2</v>
      </c>
      <c r="I402" s="227"/>
      <c r="J402" s="223"/>
      <c r="K402" s="223"/>
      <c r="L402" s="228"/>
      <c r="M402" s="229"/>
      <c r="N402" s="230"/>
      <c r="O402" s="230"/>
      <c r="P402" s="230"/>
      <c r="Q402" s="230"/>
      <c r="R402" s="230"/>
      <c r="S402" s="230"/>
      <c r="T402" s="231"/>
      <c r="AT402" s="232" t="s">
        <v>276</v>
      </c>
      <c r="AU402" s="232" t="s">
        <v>91</v>
      </c>
      <c r="AV402" s="12" t="s">
        <v>91</v>
      </c>
      <c r="AW402" s="12" t="s">
        <v>44</v>
      </c>
      <c r="AX402" s="12" t="s">
        <v>81</v>
      </c>
      <c r="AY402" s="232" t="s">
        <v>169</v>
      </c>
    </row>
    <row r="403" spans="2:51" s="12" customFormat="1" ht="13.5">
      <c r="B403" s="222"/>
      <c r="C403" s="223"/>
      <c r="D403" s="214" t="s">
        <v>276</v>
      </c>
      <c r="E403" s="224" t="s">
        <v>24</v>
      </c>
      <c r="F403" s="225" t="s">
        <v>2386</v>
      </c>
      <c r="G403" s="223"/>
      <c r="H403" s="226">
        <v>7.2</v>
      </c>
      <c r="I403" s="227"/>
      <c r="J403" s="223"/>
      <c r="K403" s="223"/>
      <c r="L403" s="228"/>
      <c r="M403" s="229"/>
      <c r="N403" s="230"/>
      <c r="O403" s="230"/>
      <c r="P403" s="230"/>
      <c r="Q403" s="230"/>
      <c r="R403" s="230"/>
      <c r="S403" s="230"/>
      <c r="T403" s="231"/>
      <c r="AT403" s="232" t="s">
        <v>276</v>
      </c>
      <c r="AU403" s="232" t="s">
        <v>91</v>
      </c>
      <c r="AV403" s="12" t="s">
        <v>91</v>
      </c>
      <c r="AW403" s="12" t="s">
        <v>44</v>
      </c>
      <c r="AX403" s="12" t="s">
        <v>81</v>
      </c>
      <c r="AY403" s="232" t="s">
        <v>169</v>
      </c>
    </row>
    <row r="404" spans="2:51" s="12" customFormat="1" ht="13.5">
      <c r="B404" s="222"/>
      <c r="C404" s="223"/>
      <c r="D404" s="214" t="s">
        <v>276</v>
      </c>
      <c r="E404" s="224" t="s">
        <v>24</v>
      </c>
      <c r="F404" s="225" t="s">
        <v>2387</v>
      </c>
      <c r="G404" s="223"/>
      <c r="H404" s="226">
        <v>2</v>
      </c>
      <c r="I404" s="227"/>
      <c r="J404" s="223"/>
      <c r="K404" s="223"/>
      <c r="L404" s="228"/>
      <c r="M404" s="229"/>
      <c r="N404" s="230"/>
      <c r="O404" s="230"/>
      <c r="P404" s="230"/>
      <c r="Q404" s="230"/>
      <c r="R404" s="230"/>
      <c r="S404" s="230"/>
      <c r="T404" s="231"/>
      <c r="AT404" s="232" t="s">
        <v>276</v>
      </c>
      <c r="AU404" s="232" t="s">
        <v>91</v>
      </c>
      <c r="AV404" s="12" t="s">
        <v>91</v>
      </c>
      <c r="AW404" s="12" t="s">
        <v>44</v>
      </c>
      <c r="AX404" s="12" t="s">
        <v>81</v>
      </c>
      <c r="AY404" s="232" t="s">
        <v>169</v>
      </c>
    </row>
    <row r="405" spans="2:51" s="13" customFormat="1" ht="13.5">
      <c r="B405" s="233"/>
      <c r="C405" s="234"/>
      <c r="D405" s="214" t="s">
        <v>276</v>
      </c>
      <c r="E405" s="235" t="s">
        <v>24</v>
      </c>
      <c r="F405" s="236" t="s">
        <v>280</v>
      </c>
      <c r="G405" s="234"/>
      <c r="H405" s="237">
        <v>45.4</v>
      </c>
      <c r="I405" s="238"/>
      <c r="J405" s="234"/>
      <c r="K405" s="234"/>
      <c r="L405" s="239"/>
      <c r="M405" s="240"/>
      <c r="N405" s="241"/>
      <c r="O405" s="241"/>
      <c r="P405" s="241"/>
      <c r="Q405" s="241"/>
      <c r="R405" s="241"/>
      <c r="S405" s="241"/>
      <c r="T405" s="242"/>
      <c r="AT405" s="243" t="s">
        <v>276</v>
      </c>
      <c r="AU405" s="243" t="s">
        <v>91</v>
      </c>
      <c r="AV405" s="13" t="s">
        <v>193</v>
      </c>
      <c r="AW405" s="13" t="s">
        <v>44</v>
      </c>
      <c r="AX405" s="13" t="s">
        <v>25</v>
      </c>
      <c r="AY405" s="243" t="s">
        <v>169</v>
      </c>
    </row>
    <row r="406" spans="2:65" s="1" customFormat="1" ht="25.5" customHeight="1">
      <c r="B406" s="42"/>
      <c r="C406" s="202" t="s">
        <v>865</v>
      </c>
      <c r="D406" s="202" t="s">
        <v>172</v>
      </c>
      <c r="E406" s="203" t="s">
        <v>2475</v>
      </c>
      <c r="F406" s="204" t="s">
        <v>2476</v>
      </c>
      <c r="G406" s="205" t="s">
        <v>219</v>
      </c>
      <c r="H406" s="206">
        <v>9.5</v>
      </c>
      <c r="I406" s="207"/>
      <c r="J406" s="208">
        <f>ROUND(I406*H406,2)</f>
        <v>0</v>
      </c>
      <c r="K406" s="204" t="s">
        <v>183</v>
      </c>
      <c r="L406" s="62"/>
      <c r="M406" s="209" t="s">
        <v>24</v>
      </c>
      <c r="N406" s="210" t="s">
        <v>52</v>
      </c>
      <c r="O406" s="43"/>
      <c r="P406" s="211">
        <f>O406*H406</f>
        <v>0</v>
      </c>
      <c r="Q406" s="211">
        <v>0.00163</v>
      </c>
      <c r="R406" s="211">
        <f>Q406*H406</f>
        <v>0.015484999999999999</v>
      </c>
      <c r="S406" s="211">
        <v>0</v>
      </c>
      <c r="T406" s="212">
        <f>S406*H406</f>
        <v>0</v>
      </c>
      <c r="AR406" s="25" t="s">
        <v>354</v>
      </c>
      <c r="AT406" s="25" t="s">
        <v>172</v>
      </c>
      <c r="AU406" s="25" t="s">
        <v>91</v>
      </c>
      <c r="AY406" s="25" t="s">
        <v>169</v>
      </c>
      <c r="BE406" s="213">
        <f>IF(N406="základní",J406,0)</f>
        <v>0</v>
      </c>
      <c r="BF406" s="213">
        <f>IF(N406="snížená",J406,0)</f>
        <v>0</v>
      </c>
      <c r="BG406" s="213">
        <f>IF(N406="zákl. přenesená",J406,0)</f>
        <v>0</v>
      </c>
      <c r="BH406" s="213">
        <f>IF(N406="sníž. přenesená",J406,0)</f>
        <v>0</v>
      </c>
      <c r="BI406" s="213">
        <f>IF(N406="nulová",J406,0)</f>
        <v>0</v>
      </c>
      <c r="BJ406" s="25" t="s">
        <v>25</v>
      </c>
      <c r="BK406" s="213">
        <f>ROUND(I406*H406,2)</f>
        <v>0</v>
      </c>
      <c r="BL406" s="25" t="s">
        <v>354</v>
      </c>
      <c r="BM406" s="25" t="s">
        <v>2477</v>
      </c>
    </row>
    <row r="407" spans="2:51" s="12" customFormat="1" ht="13.5">
      <c r="B407" s="222"/>
      <c r="C407" s="223"/>
      <c r="D407" s="214" t="s">
        <v>276</v>
      </c>
      <c r="E407" s="224" t="s">
        <v>24</v>
      </c>
      <c r="F407" s="225" t="s">
        <v>2478</v>
      </c>
      <c r="G407" s="223"/>
      <c r="H407" s="226">
        <v>9.5</v>
      </c>
      <c r="I407" s="227"/>
      <c r="J407" s="223"/>
      <c r="K407" s="223"/>
      <c r="L407" s="228"/>
      <c r="M407" s="229"/>
      <c r="N407" s="230"/>
      <c r="O407" s="230"/>
      <c r="P407" s="230"/>
      <c r="Q407" s="230"/>
      <c r="R407" s="230"/>
      <c r="S407" s="230"/>
      <c r="T407" s="231"/>
      <c r="AT407" s="232" t="s">
        <v>276</v>
      </c>
      <c r="AU407" s="232" t="s">
        <v>91</v>
      </c>
      <c r="AV407" s="12" t="s">
        <v>91</v>
      </c>
      <c r="AW407" s="12" t="s">
        <v>44</v>
      </c>
      <c r="AX407" s="12" t="s">
        <v>25</v>
      </c>
      <c r="AY407" s="232" t="s">
        <v>169</v>
      </c>
    </row>
    <row r="408" spans="2:65" s="1" customFormat="1" ht="25.5" customHeight="1">
      <c r="B408" s="42"/>
      <c r="C408" s="202" t="s">
        <v>869</v>
      </c>
      <c r="D408" s="202" t="s">
        <v>172</v>
      </c>
      <c r="E408" s="203" t="s">
        <v>2479</v>
      </c>
      <c r="F408" s="204" t="s">
        <v>2480</v>
      </c>
      <c r="G408" s="205" t="s">
        <v>219</v>
      </c>
      <c r="H408" s="206">
        <v>5.2</v>
      </c>
      <c r="I408" s="207"/>
      <c r="J408" s="208">
        <f>ROUND(I408*H408,2)</f>
        <v>0</v>
      </c>
      <c r="K408" s="204" t="s">
        <v>183</v>
      </c>
      <c r="L408" s="62"/>
      <c r="M408" s="209" t="s">
        <v>24</v>
      </c>
      <c r="N408" s="210" t="s">
        <v>52</v>
      </c>
      <c r="O408" s="43"/>
      <c r="P408" s="211">
        <f>O408*H408</f>
        <v>0</v>
      </c>
      <c r="Q408" s="211">
        <v>0.00209</v>
      </c>
      <c r="R408" s="211">
        <f>Q408*H408</f>
        <v>0.010868</v>
      </c>
      <c r="S408" s="211">
        <v>0</v>
      </c>
      <c r="T408" s="212">
        <f>S408*H408</f>
        <v>0</v>
      </c>
      <c r="AR408" s="25" t="s">
        <v>354</v>
      </c>
      <c r="AT408" s="25" t="s">
        <v>172</v>
      </c>
      <c r="AU408" s="25" t="s">
        <v>91</v>
      </c>
      <c r="AY408" s="25" t="s">
        <v>169</v>
      </c>
      <c r="BE408" s="213">
        <f>IF(N408="základní",J408,0)</f>
        <v>0</v>
      </c>
      <c r="BF408" s="213">
        <f>IF(N408="snížená",J408,0)</f>
        <v>0</v>
      </c>
      <c r="BG408" s="213">
        <f>IF(N408="zákl. přenesená",J408,0)</f>
        <v>0</v>
      </c>
      <c r="BH408" s="213">
        <f>IF(N408="sníž. přenesená",J408,0)</f>
        <v>0</v>
      </c>
      <c r="BI408" s="213">
        <f>IF(N408="nulová",J408,0)</f>
        <v>0</v>
      </c>
      <c r="BJ408" s="25" t="s">
        <v>25</v>
      </c>
      <c r="BK408" s="213">
        <f>ROUND(I408*H408,2)</f>
        <v>0</v>
      </c>
      <c r="BL408" s="25" t="s">
        <v>354</v>
      </c>
      <c r="BM408" s="25" t="s">
        <v>2481</v>
      </c>
    </row>
    <row r="409" spans="2:51" s="12" customFormat="1" ht="13.5">
      <c r="B409" s="222"/>
      <c r="C409" s="223"/>
      <c r="D409" s="214" t="s">
        <v>276</v>
      </c>
      <c r="E409" s="224" t="s">
        <v>24</v>
      </c>
      <c r="F409" s="225" t="s">
        <v>2482</v>
      </c>
      <c r="G409" s="223"/>
      <c r="H409" s="226">
        <v>5.2</v>
      </c>
      <c r="I409" s="227"/>
      <c r="J409" s="223"/>
      <c r="K409" s="223"/>
      <c r="L409" s="228"/>
      <c r="M409" s="229"/>
      <c r="N409" s="230"/>
      <c r="O409" s="230"/>
      <c r="P409" s="230"/>
      <c r="Q409" s="230"/>
      <c r="R409" s="230"/>
      <c r="S409" s="230"/>
      <c r="T409" s="231"/>
      <c r="AT409" s="232" t="s">
        <v>276</v>
      </c>
      <c r="AU409" s="232" t="s">
        <v>91</v>
      </c>
      <c r="AV409" s="12" t="s">
        <v>91</v>
      </c>
      <c r="AW409" s="12" t="s">
        <v>44</v>
      </c>
      <c r="AX409" s="12" t="s">
        <v>25</v>
      </c>
      <c r="AY409" s="232" t="s">
        <v>169</v>
      </c>
    </row>
    <row r="410" spans="2:65" s="1" customFormat="1" ht="38.25" customHeight="1">
      <c r="B410" s="42"/>
      <c r="C410" s="202" t="s">
        <v>873</v>
      </c>
      <c r="D410" s="202" t="s">
        <v>172</v>
      </c>
      <c r="E410" s="203" t="s">
        <v>2483</v>
      </c>
      <c r="F410" s="204" t="s">
        <v>2484</v>
      </c>
      <c r="G410" s="205" t="s">
        <v>357</v>
      </c>
      <c r="H410" s="206">
        <v>0.279</v>
      </c>
      <c r="I410" s="207"/>
      <c r="J410" s="208">
        <f>ROUND(I410*H410,2)</f>
        <v>0</v>
      </c>
      <c r="K410" s="204" t="s">
        <v>183</v>
      </c>
      <c r="L410" s="62"/>
      <c r="M410" s="209" t="s">
        <v>24</v>
      </c>
      <c r="N410" s="210" t="s">
        <v>52</v>
      </c>
      <c r="O410" s="43"/>
      <c r="P410" s="211">
        <f>O410*H410</f>
        <v>0</v>
      </c>
      <c r="Q410" s="211">
        <v>0</v>
      </c>
      <c r="R410" s="211">
        <f>Q410*H410</f>
        <v>0</v>
      </c>
      <c r="S410" s="211">
        <v>0</v>
      </c>
      <c r="T410" s="212">
        <f>S410*H410</f>
        <v>0</v>
      </c>
      <c r="AR410" s="25" t="s">
        <v>354</v>
      </c>
      <c r="AT410" s="25" t="s">
        <v>172</v>
      </c>
      <c r="AU410" s="25" t="s">
        <v>91</v>
      </c>
      <c r="AY410" s="25" t="s">
        <v>169</v>
      </c>
      <c r="BE410" s="213">
        <f>IF(N410="základní",J410,0)</f>
        <v>0</v>
      </c>
      <c r="BF410" s="213">
        <f>IF(N410="snížená",J410,0)</f>
        <v>0</v>
      </c>
      <c r="BG410" s="213">
        <f>IF(N410="zákl. přenesená",J410,0)</f>
        <v>0</v>
      </c>
      <c r="BH410" s="213">
        <f>IF(N410="sníž. přenesená",J410,0)</f>
        <v>0</v>
      </c>
      <c r="BI410" s="213">
        <f>IF(N410="nulová",J410,0)</f>
        <v>0</v>
      </c>
      <c r="BJ410" s="25" t="s">
        <v>25</v>
      </c>
      <c r="BK410" s="213">
        <f>ROUND(I410*H410,2)</f>
        <v>0</v>
      </c>
      <c r="BL410" s="25" t="s">
        <v>354</v>
      </c>
      <c r="BM410" s="25" t="s">
        <v>2485</v>
      </c>
    </row>
    <row r="411" spans="2:65" s="1" customFormat="1" ht="38.25" customHeight="1">
      <c r="B411" s="42"/>
      <c r="C411" s="202" t="s">
        <v>877</v>
      </c>
      <c r="D411" s="202" t="s">
        <v>172</v>
      </c>
      <c r="E411" s="203" t="s">
        <v>2486</v>
      </c>
      <c r="F411" s="204" t="s">
        <v>2487</v>
      </c>
      <c r="G411" s="205" t="s">
        <v>357</v>
      </c>
      <c r="H411" s="206">
        <v>0.279</v>
      </c>
      <c r="I411" s="207"/>
      <c r="J411" s="208">
        <f>ROUND(I411*H411,2)</f>
        <v>0</v>
      </c>
      <c r="K411" s="204" t="s">
        <v>183</v>
      </c>
      <c r="L411" s="62"/>
      <c r="M411" s="209" t="s">
        <v>24</v>
      </c>
      <c r="N411" s="210" t="s">
        <v>52</v>
      </c>
      <c r="O411" s="43"/>
      <c r="P411" s="211">
        <f>O411*H411</f>
        <v>0</v>
      </c>
      <c r="Q411" s="211">
        <v>0</v>
      </c>
      <c r="R411" s="211">
        <f>Q411*H411</f>
        <v>0</v>
      </c>
      <c r="S411" s="211">
        <v>0</v>
      </c>
      <c r="T411" s="212">
        <f>S411*H411</f>
        <v>0</v>
      </c>
      <c r="AR411" s="25" t="s">
        <v>354</v>
      </c>
      <c r="AT411" s="25" t="s">
        <v>172</v>
      </c>
      <c r="AU411" s="25" t="s">
        <v>91</v>
      </c>
      <c r="AY411" s="25" t="s">
        <v>169</v>
      </c>
      <c r="BE411" s="213">
        <f>IF(N411="základní",J411,0)</f>
        <v>0</v>
      </c>
      <c r="BF411" s="213">
        <f>IF(N411="snížená",J411,0)</f>
        <v>0</v>
      </c>
      <c r="BG411" s="213">
        <f>IF(N411="zákl. přenesená",J411,0)</f>
        <v>0</v>
      </c>
      <c r="BH411" s="213">
        <f>IF(N411="sníž. přenesená",J411,0)</f>
        <v>0</v>
      </c>
      <c r="BI411" s="213">
        <f>IF(N411="nulová",J411,0)</f>
        <v>0</v>
      </c>
      <c r="BJ411" s="25" t="s">
        <v>25</v>
      </c>
      <c r="BK411" s="213">
        <f>ROUND(I411*H411,2)</f>
        <v>0</v>
      </c>
      <c r="BL411" s="25" t="s">
        <v>354</v>
      </c>
      <c r="BM411" s="25" t="s">
        <v>2488</v>
      </c>
    </row>
    <row r="412" spans="2:65" s="1" customFormat="1" ht="38.25" customHeight="1">
      <c r="B412" s="42"/>
      <c r="C412" s="202" t="s">
        <v>881</v>
      </c>
      <c r="D412" s="202" t="s">
        <v>172</v>
      </c>
      <c r="E412" s="203" t="s">
        <v>2489</v>
      </c>
      <c r="F412" s="204" t="s">
        <v>2490</v>
      </c>
      <c r="G412" s="205" t="s">
        <v>357</v>
      </c>
      <c r="H412" s="206">
        <v>0.279</v>
      </c>
      <c r="I412" s="207"/>
      <c r="J412" s="208">
        <f>ROUND(I412*H412,2)</f>
        <v>0</v>
      </c>
      <c r="K412" s="204" t="s">
        <v>183</v>
      </c>
      <c r="L412" s="62"/>
      <c r="M412" s="209" t="s">
        <v>24</v>
      </c>
      <c r="N412" s="210" t="s">
        <v>52</v>
      </c>
      <c r="O412" s="43"/>
      <c r="P412" s="211">
        <f>O412*H412</f>
        <v>0</v>
      </c>
      <c r="Q412" s="211">
        <v>0</v>
      </c>
      <c r="R412" s="211">
        <f>Q412*H412</f>
        <v>0</v>
      </c>
      <c r="S412" s="211">
        <v>0</v>
      </c>
      <c r="T412" s="212">
        <f>S412*H412</f>
        <v>0</v>
      </c>
      <c r="AR412" s="25" t="s">
        <v>354</v>
      </c>
      <c r="AT412" s="25" t="s">
        <v>172</v>
      </c>
      <c r="AU412" s="25" t="s">
        <v>91</v>
      </c>
      <c r="AY412" s="25" t="s">
        <v>169</v>
      </c>
      <c r="BE412" s="213">
        <f>IF(N412="základní",J412,0)</f>
        <v>0</v>
      </c>
      <c r="BF412" s="213">
        <f>IF(N412="snížená",J412,0)</f>
        <v>0</v>
      </c>
      <c r="BG412" s="213">
        <f>IF(N412="zákl. přenesená",J412,0)</f>
        <v>0</v>
      </c>
      <c r="BH412" s="213">
        <f>IF(N412="sníž. přenesená",J412,0)</f>
        <v>0</v>
      </c>
      <c r="BI412" s="213">
        <f>IF(N412="nulová",J412,0)</f>
        <v>0</v>
      </c>
      <c r="BJ412" s="25" t="s">
        <v>25</v>
      </c>
      <c r="BK412" s="213">
        <f>ROUND(I412*H412,2)</f>
        <v>0</v>
      </c>
      <c r="BL412" s="25" t="s">
        <v>354</v>
      </c>
      <c r="BM412" s="25" t="s">
        <v>2491</v>
      </c>
    </row>
    <row r="413" spans="2:63" s="11" customFormat="1" ht="29.85" customHeight="1">
      <c r="B413" s="186"/>
      <c r="C413" s="187"/>
      <c r="D413" s="188" t="s">
        <v>80</v>
      </c>
      <c r="E413" s="200" t="s">
        <v>485</v>
      </c>
      <c r="F413" s="200" t="s">
        <v>486</v>
      </c>
      <c r="G413" s="187"/>
      <c r="H413" s="187"/>
      <c r="I413" s="190"/>
      <c r="J413" s="201">
        <f>BK413</f>
        <v>0</v>
      </c>
      <c r="K413" s="187"/>
      <c r="L413" s="192"/>
      <c r="M413" s="193"/>
      <c r="N413" s="194"/>
      <c r="O413" s="194"/>
      <c r="P413" s="195">
        <f>SUM(P414:P426)</f>
        <v>0</v>
      </c>
      <c r="Q413" s="194"/>
      <c r="R413" s="195">
        <f>SUM(R414:R426)</f>
        <v>1.178768</v>
      </c>
      <c r="S413" s="194"/>
      <c r="T413" s="196">
        <f>SUM(T414:T426)</f>
        <v>0</v>
      </c>
      <c r="AR413" s="197" t="s">
        <v>91</v>
      </c>
      <c r="AT413" s="198" t="s">
        <v>80</v>
      </c>
      <c r="AU413" s="198" t="s">
        <v>25</v>
      </c>
      <c r="AY413" s="197" t="s">
        <v>169</v>
      </c>
      <c r="BK413" s="199">
        <f>SUM(BK414:BK426)</f>
        <v>0</v>
      </c>
    </row>
    <row r="414" spans="2:65" s="1" customFormat="1" ht="38.25" customHeight="1">
      <c r="B414" s="42"/>
      <c r="C414" s="202" t="s">
        <v>885</v>
      </c>
      <c r="D414" s="202" t="s">
        <v>172</v>
      </c>
      <c r="E414" s="203" t="s">
        <v>2492</v>
      </c>
      <c r="F414" s="204" t="s">
        <v>2493</v>
      </c>
      <c r="G414" s="205" t="s">
        <v>196</v>
      </c>
      <c r="H414" s="206">
        <v>50.752</v>
      </c>
      <c r="I414" s="207"/>
      <c r="J414" s="208">
        <f>ROUND(I414*H414,2)</f>
        <v>0</v>
      </c>
      <c r="K414" s="204" t="s">
        <v>183</v>
      </c>
      <c r="L414" s="62"/>
      <c r="M414" s="209" t="s">
        <v>24</v>
      </c>
      <c r="N414" s="210" t="s">
        <v>52</v>
      </c>
      <c r="O414" s="43"/>
      <c r="P414" s="211">
        <f>O414*H414</f>
        <v>0</v>
      </c>
      <c r="Q414" s="211">
        <v>0.00025</v>
      </c>
      <c r="R414" s="211">
        <f>Q414*H414</f>
        <v>0.012688000000000001</v>
      </c>
      <c r="S414" s="211">
        <v>0</v>
      </c>
      <c r="T414" s="212">
        <f>S414*H414</f>
        <v>0</v>
      </c>
      <c r="AR414" s="25" t="s">
        <v>354</v>
      </c>
      <c r="AT414" s="25" t="s">
        <v>172</v>
      </c>
      <c r="AU414" s="25" t="s">
        <v>91</v>
      </c>
      <c r="AY414" s="25" t="s">
        <v>169</v>
      </c>
      <c r="BE414" s="213">
        <f>IF(N414="základní",J414,0)</f>
        <v>0</v>
      </c>
      <c r="BF414" s="213">
        <f>IF(N414="snížená",J414,0)</f>
        <v>0</v>
      </c>
      <c r="BG414" s="213">
        <f>IF(N414="zákl. přenesená",J414,0)</f>
        <v>0</v>
      </c>
      <c r="BH414" s="213">
        <f>IF(N414="sníž. přenesená",J414,0)</f>
        <v>0</v>
      </c>
      <c r="BI414" s="213">
        <f>IF(N414="nulová",J414,0)</f>
        <v>0</v>
      </c>
      <c r="BJ414" s="25" t="s">
        <v>25</v>
      </c>
      <c r="BK414" s="213">
        <f>ROUND(I414*H414,2)</f>
        <v>0</v>
      </c>
      <c r="BL414" s="25" t="s">
        <v>354</v>
      </c>
      <c r="BM414" s="25" t="s">
        <v>2494</v>
      </c>
    </row>
    <row r="415" spans="2:47" s="1" customFormat="1" ht="121.5">
      <c r="B415" s="42"/>
      <c r="C415" s="64"/>
      <c r="D415" s="214" t="s">
        <v>179</v>
      </c>
      <c r="E415" s="64"/>
      <c r="F415" s="215" t="s">
        <v>2495</v>
      </c>
      <c r="G415" s="64"/>
      <c r="H415" s="64"/>
      <c r="I415" s="173"/>
      <c r="J415" s="64"/>
      <c r="K415" s="64"/>
      <c r="L415" s="62"/>
      <c r="M415" s="216"/>
      <c r="N415" s="43"/>
      <c r="O415" s="43"/>
      <c r="P415" s="43"/>
      <c r="Q415" s="43"/>
      <c r="R415" s="43"/>
      <c r="S415" s="43"/>
      <c r="T415" s="79"/>
      <c r="AT415" s="25" t="s">
        <v>179</v>
      </c>
      <c r="AU415" s="25" t="s">
        <v>91</v>
      </c>
    </row>
    <row r="416" spans="2:51" s="12" customFormat="1" ht="13.5">
      <c r="B416" s="222"/>
      <c r="C416" s="223"/>
      <c r="D416" s="214" t="s">
        <v>276</v>
      </c>
      <c r="E416" s="224" t="s">
        <v>24</v>
      </c>
      <c r="F416" s="225" t="s">
        <v>2496</v>
      </c>
      <c r="G416" s="223"/>
      <c r="H416" s="226">
        <v>50.752</v>
      </c>
      <c r="I416" s="227"/>
      <c r="J416" s="223"/>
      <c r="K416" s="223"/>
      <c r="L416" s="228"/>
      <c r="M416" s="229"/>
      <c r="N416" s="230"/>
      <c r="O416" s="230"/>
      <c r="P416" s="230"/>
      <c r="Q416" s="230"/>
      <c r="R416" s="230"/>
      <c r="S416" s="230"/>
      <c r="T416" s="231"/>
      <c r="AT416" s="232" t="s">
        <v>276</v>
      </c>
      <c r="AU416" s="232" t="s">
        <v>91</v>
      </c>
      <c r="AV416" s="12" t="s">
        <v>91</v>
      </c>
      <c r="AW416" s="12" t="s">
        <v>44</v>
      </c>
      <c r="AX416" s="12" t="s">
        <v>25</v>
      </c>
      <c r="AY416" s="232" t="s">
        <v>169</v>
      </c>
    </row>
    <row r="417" spans="2:65" s="1" customFormat="1" ht="16.5" customHeight="1">
      <c r="B417" s="42"/>
      <c r="C417" s="245" t="s">
        <v>889</v>
      </c>
      <c r="D417" s="245" t="s">
        <v>620</v>
      </c>
      <c r="E417" s="246" t="s">
        <v>2497</v>
      </c>
      <c r="F417" s="247" t="s">
        <v>2498</v>
      </c>
      <c r="G417" s="248" t="s">
        <v>419</v>
      </c>
      <c r="H417" s="249">
        <v>16</v>
      </c>
      <c r="I417" s="250"/>
      <c r="J417" s="251">
        <f>ROUND(I417*H417,2)</f>
        <v>0</v>
      </c>
      <c r="K417" s="247" t="s">
        <v>24</v>
      </c>
      <c r="L417" s="252"/>
      <c r="M417" s="253" t="s">
        <v>24</v>
      </c>
      <c r="N417" s="254" t="s">
        <v>52</v>
      </c>
      <c r="O417" s="43"/>
      <c r="P417" s="211">
        <f>O417*H417</f>
        <v>0</v>
      </c>
      <c r="Q417" s="211">
        <v>0.0544</v>
      </c>
      <c r="R417" s="211">
        <f>Q417*H417</f>
        <v>0.8704</v>
      </c>
      <c r="S417" s="211">
        <v>0</v>
      </c>
      <c r="T417" s="212">
        <f>S417*H417</f>
        <v>0</v>
      </c>
      <c r="AR417" s="25" t="s">
        <v>437</v>
      </c>
      <c r="AT417" s="25" t="s">
        <v>620</v>
      </c>
      <c r="AU417" s="25" t="s">
        <v>91</v>
      </c>
      <c r="AY417" s="25" t="s">
        <v>169</v>
      </c>
      <c r="BE417" s="213">
        <f>IF(N417="základní",J417,0)</f>
        <v>0</v>
      </c>
      <c r="BF417" s="213">
        <f>IF(N417="snížená",J417,0)</f>
        <v>0</v>
      </c>
      <c r="BG417" s="213">
        <f>IF(N417="zákl. přenesená",J417,0)</f>
        <v>0</v>
      </c>
      <c r="BH417" s="213">
        <f>IF(N417="sníž. přenesená",J417,0)</f>
        <v>0</v>
      </c>
      <c r="BI417" s="213">
        <f>IF(N417="nulová",J417,0)</f>
        <v>0</v>
      </c>
      <c r="BJ417" s="25" t="s">
        <v>25</v>
      </c>
      <c r="BK417" s="213">
        <f>ROUND(I417*H417,2)</f>
        <v>0</v>
      </c>
      <c r="BL417" s="25" t="s">
        <v>354</v>
      </c>
      <c r="BM417" s="25" t="s">
        <v>2499</v>
      </c>
    </row>
    <row r="418" spans="2:47" s="1" customFormat="1" ht="409.5">
      <c r="B418" s="42"/>
      <c r="C418" s="64"/>
      <c r="D418" s="214" t="s">
        <v>179</v>
      </c>
      <c r="E418" s="64"/>
      <c r="F418" s="265" t="s">
        <v>2500</v>
      </c>
      <c r="G418" s="64"/>
      <c r="H418" s="64"/>
      <c r="I418" s="173"/>
      <c r="J418" s="64"/>
      <c r="K418" s="64"/>
      <c r="L418" s="62"/>
      <c r="M418" s="216"/>
      <c r="N418" s="43"/>
      <c r="O418" s="43"/>
      <c r="P418" s="43"/>
      <c r="Q418" s="43"/>
      <c r="R418" s="43"/>
      <c r="S418" s="43"/>
      <c r="T418" s="79"/>
      <c r="AT418" s="25" t="s">
        <v>179</v>
      </c>
      <c r="AU418" s="25" t="s">
        <v>91</v>
      </c>
    </row>
    <row r="419" spans="2:65" s="1" customFormat="1" ht="25.5" customHeight="1">
      <c r="B419" s="42"/>
      <c r="C419" s="202" t="s">
        <v>893</v>
      </c>
      <c r="D419" s="202" t="s">
        <v>172</v>
      </c>
      <c r="E419" s="203" t="s">
        <v>2501</v>
      </c>
      <c r="F419" s="204" t="s">
        <v>2502</v>
      </c>
      <c r="G419" s="205" t="s">
        <v>419</v>
      </c>
      <c r="H419" s="206">
        <v>2</v>
      </c>
      <c r="I419" s="207"/>
      <c r="J419" s="208">
        <f>ROUND(I419*H419,2)</f>
        <v>0</v>
      </c>
      <c r="K419" s="204" t="s">
        <v>183</v>
      </c>
      <c r="L419" s="62"/>
      <c r="M419" s="209" t="s">
        <v>24</v>
      </c>
      <c r="N419" s="210" t="s">
        <v>52</v>
      </c>
      <c r="O419" s="43"/>
      <c r="P419" s="211">
        <f>O419*H419</f>
        <v>0</v>
      </c>
      <c r="Q419" s="211">
        <v>0.00084</v>
      </c>
      <c r="R419" s="211">
        <f>Q419*H419</f>
        <v>0.00168</v>
      </c>
      <c r="S419" s="211">
        <v>0</v>
      </c>
      <c r="T419" s="212">
        <f>S419*H419</f>
        <v>0</v>
      </c>
      <c r="AR419" s="25" t="s">
        <v>354</v>
      </c>
      <c r="AT419" s="25" t="s">
        <v>172</v>
      </c>
      <c r="AU419" s="25" t="s">
        <v>91</v>
      </c>
      <c r="AY419" s="25" t="s">
        <v>169</v>
      </c>
      <c r="BE419" s="213">
        <f>IF(N419="základní",J419,0)</f>
        <v>0</v>
      </c>
      <c r="BF419" s="213">
        <f>IF(N419="snížená",J419,0)</f>
        <v>0</v>
      </c>
      <c r="BG419" s="213">
        <f>IF(N419="zákl. přenesená",J419,0)</f>
        <v>0</v>
      </c>
      <c r="BH419" s="213">
        <f>IF(N419="sníž. přenesená",J419,0)</f>
        <v>0</v>
      </c>
      <c r="BI419" s="213">
        <f>IF(N419="nulová",J419,0)</f>
        <v>0</v>
      </c>
      <c r="BJ419" s="25" t="s">
        <v>25</v>
      </c>
      <c r="BK419" s="213">
        <f>ROUND(I419*H419,2)</f>
        <v>0</v>
      </c>
      <c r="BL419" s="25" t="s">
        <v>354</v>
      </c>
      <c r="BM419" s="25" t="s">
        <v>2503</v>
      </c>
    </row>
    <row r="420" spans="2:47" s="1" customFormat="1" ht="162">
      <c r="B420" s="42"/>
      <c r="C420" s="64"/>
      <c r="D420" s="214" t="s">
        <v>179</v>
      </c>
      <c r="E420" s="64"/>
      <c r="F420" s="215" t="s">
        <v>2504</v>
      </c>
      <c r="G420" s="64"/>
      <c r="H420" s="64"/>
      <c r="I420" s="173"/>
      <c r="J420" s="64"/>
      <c r="K420" s="64"/>
      <c r="L420" s="62"/>
      <c r="M420" s="216"/>
      <c r="N420" s="43"/>
      <c r="O420" s="43"/>
      <c r="P420" s="43"/>
      <c r="Q420" s="43"/>
      <c r="R420" s="43"/>
      <c r="S420" s="43"/>
      <c r="T420" s="79"/>
      <c r="AT420" s="25" t="s">
        <v>179</v>
      </c>
      <c r="AU420" s="25" t="s">
        <v>91</v>
      </c>
    </row>
    <row r="421" spans="2:51" s="12" customFormat="1" ht="13.5">
      <c r="B421" s="222"/>
      <c r="C421" s="223"/>
      <c r="D421" s="214" t="s">
        <v>276</v>
      </c>
      <c r="E421" s="224" t="s">
        <v>24</v>
      </c>
      <c r="F421" s="225" t="s">
        <v>2505</v>
      </c>
      <c r="G421" s="223"/>
      <c r="H421" s="226">
        <v>2</v>
      </c>
      <c r="I421" s="227"/>
      <c r="J421" s="223"/>
      <c r="K421" s="223"/>
      <c r="L421" s="228"/>
      <c r="M421" s="229"/>
      <c r="N421" s="230"/>
      <c r="O421" s="230"/>
      <c r="P421" s="230"/>
      <c r="Q421" s="230"/>
      <c r="R421" s="230"/>
      <c r="S421" s="230"/>
      <c r="T421" s="231"/>
      <c r="AT421" s="232" t="s">
        <v>276</v>
      </c>
      <c r="AU421" s="232" t="s">
        <v>91</v>
      </c>
      <c r="AV421" s="12" t="s">
        <v>91</v>
      </c>
      <c r="AW421" s="12" t="s">
        <v>44</v>
      </c>
      <c r="AX421" s="12" t="s">
        <v>25</v>
      </c>
      <c r="AY421" s="232" t="s">
        <v>169</v>
      </c>
    </row>
    <row r="422" spans="2:65" s="1" customFormat="1" ht="16.5" customHeight="1">
      <c r="B422" s="42"/>
      <c r="C422" s="245" t="s">
        <v>898</v>
      </c>
      <c r="D422" s="245" t="s">
        <v>620</v>
      </c>
      <c r="E422" s="246" t="s">
        <v>2506</v>
      </c>
      <c r="F422" s="247" t="s">
        <v>2507</v>
      </c>
      <c r="G422" s="248" t="s">
        <v>419</v>
      </c>
      <c r="H422" s="249">
        <v>2</v>
      </c>
      <c r="I422" s="250"/>
      <c r="J422" s="251">
        <f>ROUND(I422*H422,2)</f>
        <v>0</v>
      </c>
      <c r="K422" s="247" t="s">
        <v>24</v>
      </c>
      <c r="L422" s="252"/>
      <c r="M422" s="253" t="s">
        <v>24</v>
      </c>
      <c r="N422" s="254" t="s">
        <v>52</v>
      </c>
      <c r="O422" s="43"/>
      <c r="P422" s="211">
        <f>O422*H422</f>
        <v>0</v>
      </c>
      <c r="Q422" s="211">
        <v>0.147</v>
      </c>
      <c r="R422" s="211">
        <f>Q422*H422</f>
        <v>0.294</v>
      </c>
      <c r="S422" s="211">
        <v>0</v>
      </c>
      <c r="T422" s="212">
        <f>S422*H422</f>
        <v>0</v>
      </c>
      <c r="AR422" s="25" t="s">
        <v>437</v>
      </c>
      <c r="AT422" s="25" t="s">
        <v>620</v>
      </c>
      <c r="AU422" s="25" t="s">
        <v>91</v>
      </c>
      <c r="AY422" s="25" t="s">
        <v>169</v>
      </c>
      <c r="BE422" s="213">
        <f>IF(N422="základní",J422,0)</f>
        <v>0</v>
      </c>
      <c r="BF422" s="213">
        <f>IF(N422="snížená",J422,0)</f>
        <v>0</v>
      </c>
      <c r="BG422" s="213">
        <f>IF(N422="zákl. přenesená",J422,0)</f>
        <v>0</v>
      </c>
      <c r="BH422" s="213">
        <f>IF(N422="sníž. přenesená",J422,0)</f>
        <v>0</v>
      </c>
      <c r="BI422" s="213">
        <f>IF(N422="nulová",J422,0)</f>
        <v>0</v>
      </c>
      <c r="BJ422" s="25" t="s">
        <v>25</v>
      </c>
      <c r="BK422" s="213">
        <f>ROUND(I422*H422,2)</f>
        <v>0</v>
      </c>
      <c r="BL422" s="25" t="s">
        <v>354</v>
      </c>
      <c r="BM422" s="25" t="s">
        <v>2508</v>
      </c>
    </row>
    <row r="423" spans="2:47" s="1" customFormat="1" ht="409.5">
      <c r="B423" s="42"/>
      <c r="C423" s="64"/>
      <c r="D423" s="214" t="s">
        <v>179</v>
      </c>
      <c r="E423" s="64"/>
      <c r="F423" s="215" t="s">
        <v>2509</v>
      </c>
      <c r="G423" s="64"/>
      <c r="H423" s="64"/>
      <c r="I423" s="173"/>
      <c r="J423" s="64"/>
      <c r="K423" s="64"/>
      <c r="L423" s="62"/>
      <c r="M423" s="216"/>
      <c r="N423" s="43"/>
      <c r="O423" s="43"/>
      <c r="P423" s="43"/>
      <c r="Q423" s="43"/>
      <c r="R423" s="43"/>
      <c r="S423" s="43"/>
      <c r="T423" s="79"/>
      <c r="AT423" s="25" t="s">
        <v>179</v>
      </c>
      <c r="AU423" s="25" t="s">
        <v>91</v>
      </c>
    </row>
    <row r="424" spans="2:65" s="1" customFormat="1" ht="38.25" customHeight="1">
      <c r="B424" s="42"/>
      <c r="C424" s="202" t="s">
        <v>903</v>
      </c>
      <c r="D424" s="202" t="s">
        <v>172</v>
      </c>
      <c r="E424" s="203" t="s">
        <v>1258</v>
      </c>
      <c r="F424" s="204" t="s">
        <v>1259</v>
      </c>
      <c r="G424" s="205" t="s">
        <v>357</v>
      </c>
      <c r="H424" s="206">
        <v>1.179</v>
      </c>
      <c r="I424" s="207"/>
      <c r="J424" s="208">
        <f>ROUND(I424*H424,2)</f>
        <v>0</v>
      </c>
      <c r="K424" s="204" t="s">
        <v>183</v>
      </c>
      <c r="L424" s="62"/>
      <c r="M424" s="209" t="s">
        <v>24</v>
      </c>
      <c r="N424" s="210" t="s">
        <v>52</v>
      </c>
      <c r="O424" s="43"/>
      <c r="P424" s="211">
        <f>O424*H424</f>
        <v>0</v>
      </c>
      <c r="Q424" s="211">
        <v>0</v>
      </c>
      <c r="R424" s="211">
        <f>Q424*H424</f>
        <v>0</v>
      </c>
      <c r="S424" s="211">
        <v>0</v>
      </c>
      <c r="T424" s="212">
        <f>S424*H424</f>
        <v>0</v>
      </c>
      <c r="AR424" s="25" t="s">
        <v>354</v>
      </c>
      <c r="AT424" s="25" t="s">
        <v>172</v>
      </c>
      <c r="AU424" s="25" t="s">
        <v>91</v>
      </c>
      <c r="AY424" s="25" t="s">
        <v>169</v>
      </c>
      <c r="BE424" s="213">
        <f>IF(N424="základní",J424,0)</f>
        <v>0</v>
      </c>
      <c r="BF424" s="213">
        <f>IF(N424="snížená",J424,0)</f>
        <v>0</v>
      </c>
      <c r="BG424" s="213">
        <f>IF(N424="zákl. přenesená",J424,0)</f>
        <v>0</v>
      </c>
      <c r="BH424" s="213">
        <f>IF(N424="sníž. přenesená",J424,0)</f>
        <v>0</v>
      </c>
      <c r="BI424" s="213">
        <f>IF(N424="nulová",J424,0)</f>
        <v>0</v>
      </c>
      <c r="BJ424" s="25" t="s">
        <v>25</v>
      </c>
      <c r="BK424" s="213">
        <f>ROUND(I424*H424,2)</f>
        <v>0</v>
      </c>
      <c r="BL424" s="25" t="s">
        <v>354</v>
      </c>
      <c r="BM424" s="25" t="s">
        <v>2510</v>
      </c>
    </row>
    <row r="425" spans="2:65" s="1" customFormat="1" ht="38.25" customHeight="1">
      <c r="B425" s="42"/>
      <c r="C425" s="202" t="s">
        <v>905</v>
      </c>
      <c r="D425" s="202" t="s">
        <v>172</v>
      </c>
      <c r="E425" s="203" t="s">
        <v>1262</v>
      </c>
      <c r="F425" s="204" t="s">
        <v>1263</v>
      </c>
      <c r="G425" s="205" t="s">
        <v>357</v>
      </c>
      <c r="H425" s="206">
        <v>1.179</v>
      </c>
      <c r="I425" s="207"/>
      <c r="J425" s="208">
        <f>ROUND(I425*H425,2)</f>
        <v>0</v>
      </c>
      <c r="K425" s="204" t="s">
        <v>183</v>
      </c>
      <c r="L425" s="62"/>
      <c r="M425" s="209" t="s">
        <v>24</v>
      </c>
      <c r="N425" s="210" t="s">
        <v>52</v>
      </c>
      <c r="O425" s="43"/>
      <c r="P425" s="211">
        <f>O425*H425</f>
        <v>0</v>
      </c>
      <c r="Q425" s="211">
        <v>0</v>
      </c>
      <c r="R425" s="211">
        <f>Q425*H425</f>
        <v>0</v>
      </c>
      <c r="S425" s="211">
        <v>0</v>
      </c>
      <c r="T425" s="212">
        <f>S425*H425</f>
        <v>0</v>
      </c>
      <c r="AR425" s="25" t="s">
        <v>354</v>
      </c>
      <c r="AT425" s="25" t="s">
        <v>172</v>
      </c>
      <c r="AU425" s="25" t="s">
        <v>91</v>
      </c>
      <c r="AY425" s="25" t="s">
        <v>169</v>
      </c>
      <c r="BE425" s="213">
        <f>IF(N425="základní",J425,0)</f>
        <v>0</v>
      </c>
      <c r="BF425" s="213">
        <f>IF(N425="snížená",J425,0)</f>
        <v>0</v>
      </c>
      <c r="BG425" s="213">
        <f>IF(N425="zákl. přenesená",J425,0)</f>
        <v>0</v>
      </c>
      <c r="BH425" s="213">
        <f>IF(N425="sníž. přenesená",J425,0)</f>
        <v>0</v>
      </c>
      <c r="BI425" s="213">
        <f>IF(N425="nulová",J425,0)</f>
        <v>0</v>
      </c>
      <c r="BJ425" s="25" t="s">
        <v>25</v>
      </c>
      <c r="BK425" s="213">
        <f>ROUND(I425*H425,2)</f>
        <v>0</v>
      </c>
      <c r="BL425" s="25" t="s">
        <v>354</v>
      </c>
      <c r="BM425" s="25" t="s">
        <v>2511</v>
      </c>
    </row>
    <row r="426" spans="2:65" s="1" customFormat="1" ht="38.25" customHeight="1">
      <c r="B426" s="42"/>
      <c r="C426" s="202" t="s">
        <v>908</v>
      </c>
      <c r="D426" s="202" t="s">
        <v>172</v>
      </c>
      <c r="E426" s="203" t="s">
        <v>1266</v>
      </c>
      <c r="F426" s="204" t="s">
        <v>1267</v>
      </c>
      <c r="G426" s="205" t="s">
        <v>357</v>
      </c>
      <c r="H426" s="206">
        <v>1.179</v>
      </c>
      <c r="I426" s="207"/>
      <c r="J426" s="208">
        <f>ROUND(I426*H426,2)</f>
        <v>0</v>
      </c>
      <c r="K426" s="204" t="s">
        <v>183</v>
      </c>
      <c r="L426" s="62"/>
      <c r="M426" s="209" t="s">
        <v>24</v>
      </c>
      <c r="N426" s="210" t="s">
        <v>52</v>
      </c>
      <c r="O426" s="43"/>
      <c r="P426" s="211">
        <f>O426*H426</f>
        <v>0</v>
      </c>
      <c r="Q426" s="211">
        <v>0</v>
      </c>
      <c r="R426" s="211">
        <f>Q426*H426</f>
        <v>0</v>
      </c>
      <c r="S426" s="211">
        <v>0</v>
      </c>
      <c r="T426" s="212">
        <f>S426*H426</f>
        <v>0</v>
      </c>
      <c r="AR426" s="25" t="s">
        <v>354</v>
      </c>
      <c r="AT426" s="25" t="s">
        <v>172</v>
      </c>
      <c r="AU426" s="25" t="s">
        <v>91</v>
      </c>
      <c r="AY426" s="25" t="s">
        <v>169</v>
      </c>
      <c r="BE426" s="213">
        <f>IF(N426="základní",J426,0)</f>
        <v>0</v>
      </c>
      <c r="BF426" s="213">
        <f>IF(N426="snížená",J426,0)</f>
        <v>0</v>
      </c>
      <c r="BG426" s="213">
        <f>IF(N426="zákl. přenesená",J426,0)</f>
        <v>0</v>
      </c>
      <c r="BH426" s="213">
        <f>IF(N426="sníž. přenesená",J426,0)</f>
        <v>0</v>
      </c>
      <c r="BI426" s="213">
        <f>IF(N426="nulová",J426,0)</f>
        <v>0</v>
      </c>
      <c r="BJ426" s="25" t="s">
        <v>25</v>
      </c>
      <c r="BK426" s="213">
        <f>ROUND(I426*H426,2)</f>
        <v>0</v>
      </c>
      <c r="BL426" s="25" t="s">
        <v>354</v>
      </c>
      <c r="BM426" s="25" t="s">
        <v>2512</v>
      </c>
    </row>
    <row r="427" spans="2:63" s="11" customFormat="1" ht="29.85" customHeight="1">
      <c r="B427" s="186"/>
      <c r="C427" s="187"/>
      <c r="D427" s="188" t="s">
        <v>80</v>
      </c>
      <c r="E427" s="200" t="s">
        <v>494</v>
      </c>
      <c r="F427" s="200" t="s">
        <v>495</v>
      </c>
      <c r="G427" s="187"/>
      <c r="H427" s="187"/>
      <c r="I427" s="190"/>
      <c r="J427" s="201">
        <f>BK427</f>
        <v>0</v>
      </c>
      <c r="K427" s="187"/>
      <c r="L427" s="192"/>
      <c r="M427" s="193"/>
      <c r="N427" s="194"/>
      <c r="O427" s="194"/>
      <c r="P427" s="195">
        <f>SUM(P428:P439)</f>
        <v>0</v>
      </c>
      <c r="Q427" s="194"/>
      <c r="R427" s="195">
        <f>SUM(R428:R439)</f>
        <v>0.008905</v>
      </c>
      <c r="S427" s="194"/>
      <c r="T427" s="196">
        <f>SUM(T428:T439)</f>
        <v>0.08904000000000001</v>
      </c>
      <c r="AR427" s="197" t="s">
        <v>91</v>
      </c>
      <c r="AT427" s="198" t="s">
        <v>80</v>
      </c>
      <c r="AU427" s="198" t="s">
        <v>25</v>
      </c>
      <c r="AY427" s="197" t="s">
        <v>169</v>
      </c>
      <c r="BK427" s="199">
        <f>SUM(BK428:BK439)</f>
        <v>0</v>
      </c>
    </row>
    <row r="428" spans="2:65" s="1" customFormat="1" ht="25.5" customHeight="1">
      <c r="B428" s="42"/>
      <c r="C428" s="202" t="s">
        <v>910</v>
      </c>
      <c r="D428" s="202" t="s">
        <v>172</v>
      </c>
      <c r="E428" s="203" t="s">
        <v>497</v>
      </c>
      <c r="F428" s="204" t="s">
        <v>498</v>
      </c>
      <c r="G428" s="205" t="s">
        <v>219</v>
      </c>
      <c r="H428" s="206">
        <v>5.565</v>
      </c>
      <c r="I428" s="207"/>
      <c r="J428" s="208">
        <f>ROUND(I428*H428,2)</f>
        <v>0</v>
      </c>
      <c r="K428" s="204" t="s">
        <v>183</v>
      </c>
      <c r="L428" s="62"/>
      <c r="M428" s="209" t="s">
        <v>24</v>
      </c>
      <c r="N428" s="210" t="s">
        <v>52</v>
      </c>
      <c r="O428" s="43"/>
      <c r="P428" s="211">
        <f>O428*H428</f>
        <v>0</v>
      </c>
      <c r="Q428" s="211">
        <v>0</v>
      </c>
      <c r="R428" s="211">
        <f>Q428*H428</f>
        <v>0</v>
      </c>
      <c r="S428" s="211">
        <v>0.016</v>
      </c>
      <c r="T428" s="212">
        <f>S428*H428</f>
        <v>0.08904000000000001</v>
      </c>
      <c r="AR428" s="25" t="s">
        <v>354</v>
      </c>
      <c r="AT428" s="25" t="s">
        <v>172</v>
      </c>
      <c r="AU428" s="25" t="s">
        <v>91</v>
      </c>
      <c r="AY428" s="25" t="s">
        <v>169</v>
      </c>
      <c r="BE428" s="213">
        <f>IF(N428="základní",J428,0)</f>
        <v>0</v>
      </c>
      <c r="BF428" s="213">
        <f>IF(N428="snížená",J428,0)</f>
        <v>0</v>
      </c>
      <c r="BG428" s="213">
        <f>IF(N428="zákl. přenesená",J428,0)</f>
        <v>0</v>
      </c>
      <c r="BH428" s="213">
        <f>IF(N428="sníž. přenesená",J428,0)</f>
        <v>0</v>
      </c>
      <c r="BI428" s="213">
        <f>IF(N428="nulová",J428,0)</f>
        <v>0</v>
      </c>
      <c r="BJ428" s="25" t="s">
        <v>25</v>
      </c>
      <c r="BK428" s="213">
        <f>ROUND(I428*H428,2)</f>
        <v>0</v>
      </c>
      <c r="BL428" s="25" t="s">
        <v>354</v>
      </c>
      <c r="BM428" s="25" t="s">
        <v>2513</v>
      </c>
    </row>
    <row r="429" spans="2:51" s="12" customFormat="1" ht="13.5">
      <c r="B429" s="222"/>
      <c r="C429" s="223"/>
      <c r="D429" s="214" t="s">
        <v>276</v>
      </c>
      <c r="E429" s="224" t="s">
        <v>24</v>
      </c>
      <c r="F429" s="225" t="s">
        <v>2514</v>
      </c>
      <c r="G429" s="223"/>
      <c r="H429" s="226">
        <v>5.565</v>
      </c>
      <c r="I429" s="227"/>
      <c r="J429" s="223"/>
      <c r="K429" s="223"/>
      <c r="L429" s="228"/>
      <c r="M429" s="229"/>
      <c r="N429" s="230"/>
      <c r="O429" s="230"/>
      <c r="P429" s="230"/>
      <c r="Q429" s="230"/>
      <c r="R429" s="230"/>
      <c r="S429" s="230"/>
      <c r="T429" s="231"/>
      <c r="AT429" s="232" t="s">
        <v>276</v>
      </c>
      <c r="AU429" s="232" t="s">
        <v>91</v>
      </c>
      <c r="AV429" s="12" t="s">
        <v>91</v>
      </c>
      <c r="AW429" s="12" t="s">
        <v>44</v>
      </c>
      <c r="AX429" s="12" t="s">
        <v>25</v>
      </c>
      <c r="AY429" s="232" t="s">
        <v>169</v>
      </c>
    </row>
    <row r="430" spans="2:65" s="1" customFormat="1" ht="25.5" customHeight="1">
      <c r="B430" s="42"/>
      <c r="C430" s="202" t="s">
        <v>912</v>
      </c>
      <c r="D430" s="202" t="s">
        <v>172</v>
      </c>
      <c r="E430" s="203" t="s">
        <v>2515</v>
      </c>
      <c r="F430" s="204" t="s">
        <v>2516</v>
      </c>
      <c r="G430" s="205" t="s">
        <v>419</v>
      </c>
      <c r="H430" s="206">
        <v>44</v>
      </c>
      <c r="I430" s="207"/>
      <c r="J430" s="208">
        <f>ROUND(I430*H430,2)</f>
        <v>0</v>
      </c>
      <c r="K430" s="204" t="s">
        <v>183</v>
      </c>
      <c r="L430" s="62"/>
      <c r="M430" s="209" t="s">
        <v>24</v>
      </c>
      <c r="N430" s="210" t="s">
        <v>52</v>
      </c>
      <c r="O430" s="43"/>
      <c r="P430" s="211">
        <f>O430*H430</f>
        <v>0</v>
      </c>
      <c r="Q430" s="211">
        <v>0</v>
      </c>
      <c r="R430" s="211">
        <f>Q430*H430</f>
        <v>0</v>
      </c>
      <c r="S430" s="211">
        <v>0</v>
      </c>
      <c r="T430" s="212">
        <f>S430*H430</f>
        <v>0</v>
      </c>
      <c r="AR430" s="25" t="s">
        <v>354</v>
      </c>
      <c r="AT430" s="25" t="s">
        <v>172</v>
      </c>
      <c r="AU430" s="25" t="s">
        <v>91</v>
      </c>
      <c r="AY430" s="25" t="s">
        <v>169</v>
      </c>
      <c r="BE430" s="213">
        <f>IF(N430="základní",J430,0)</f>
        <v>0</v>
      </c>
      <c r="BF430" s="213">
        <f>IF(N430="snížená",J430,0)</f>
        <v>0</v>
      </c>
      <c r="BG430" s="213">
        <f>IF(N430="zákl. přenesená",J430,0)</f>
        <v>0</v>
      </c>
      <c r="BH430" s="213">
        <f>IF(N430="sníž. přenesená",J430,0)</f>
        <v>0</v>
      </c>
      <c r="BI430" s="213">
        <f>IF(N430="nulová",J430,0)</f>
        <v>0</v>
      </c>
      <c r="BJ430" s="25" t="s">
        <v>25</v>
      </c>
      <c r="BK430" s="213">
        <f>ROUND(I430*H430,2)</f>
        <v>0</v>
      </c>
      <c r="BL430" s="25" t="s">
        <v>354</v>
      </c>
      <c r="BM430" s="25" t="s">
        <v>2517</v>
      </c>
    </row>
    <row r="431" spans="2:51" s="12" customFormat="1" ht="13.5">
      <c r="B431" s="222"/>
      <c r="C431" s="223"/>
      <c r="D431" s="214" t="s">
        <v>276</v>
      </c>
      <c r="E431" s="224" t="s">
        <v>24</v>
      </c>
      <c r="F431" s="225" t="s">
        <v>2518</v>
      </c>
      <c r="G431" s="223"/>
      <c r="H431" s="226">
        <v>44</v>
      </c>
      <c r="I431" s="227"/>
      <c r="J431" s="223"/>
      <c r="K431" s="223"/>
      <c r="L431" s="228"/>
      <c r="M431" s="229"/>
      <c r="N431" s="230"/>
      <c r="O431" s="230"/>
      <c r="P431" s="230"/>
      <c r="Q431" s="230"/>
      <c r="R431" s="230"/>
      <c r="S431" s="230"/>
      <c r="T431" s="231"/>
      <c r="AT431" s="232" t="s">
        <v>276</v>
      </c>
      <c r="AU431" s="232" t="s">
        <v>91</v>
      </c>
      <c r="AV431" s="12" t="s">
        <v>91</v>
      </c>
      <c r="AW431" s="12" t="s">
        <v>44</v>
      </c>
      <c r="AX431" s="12" t="s">
        <v>25</v>
      </c>
      <c r="AY431" s="232" t="s">
        <v>169</v>
      </c>
    </row>
    <row r="432" spans="2:65" s="1" customFormat="1" ht="16.5" customHeight="1">
      <c r="B432" s="42"/>
      <c r="C432" s="245" t="s">
        <v>915</v>
      </c>
      <c r="D432" s="245" t="s">
        <v>620</v>
      </c>
      <c r="E432" s="246" t="s">
        <v>1228</v>
      </c>
      <c r="F432" s="247" t="s">
        <v>2519</v>
      </c>
      <c r="G432" s="248" t="s">
        <v>419</v>
      </c>
      <c r="H432" s="249">
        <v>44</v>
      </c>
      <c r="I432" s="250"/>
      <c r="J432" s="251">
        <f>ROUND(I432*H432,2)</f>
        <v>0</v>
      </c>
      <c r="K432" s="247" t="s">
        <v>183</v>
      </c>
      <c r="L432" s="252"/>
      <c r="M432" s="253" t="s">
        <v>24</v>
      </c>
      <c r="N432" s="254" t="s">
        <v>52</v>
      </c>
      <c r="O432" s="43"/>
      <c r="P432" s="211">
        <f>O432*H432</f>
        <v>0</v>
      </c>
      <c r="Q432" s="211">
        <v>0.0002</v>
      </c>
      <c r="R432" s="211">
        <f>Q432*H432</f>
        <v>0.0088</v>
      </c>
      <c r="S432" s="211">
        <v>0</v>
      </c>
      <c r="T432" s="212">
        <f>S432*H432</f>
        <v>0</v>
      </c>
      <c r="AR432" s="25" t="s">
        <v>437</v>
      </c>
      <c r="AT432" s="25" t="s">
        <v>620</v>
      </c>
      <c r="AU432" s="25" t="s">
        <v>91</v>
      </c>
      <c r="AY432" s="25" t="s">
        <v>169</v>
      </c>
      <c r="BE432" s="213">
        <f>IF(N432="základní",J432,0)</f>
        <v>0</v>
      </c>
      <c r="BF432" s="213">
        <f>IF(N432="snížená",J432,0)</f>
        <v>0</v>
      </c>
      <c r="BG432" s="213">
        <f>IF(N432="zákl. přenesená",J432,0)</f>
        <v>0</v>
      </c>
      <c r="BH432" s="213">
        <f>IF(N432="sníž. přenesená",J432,0)</f>
        <v>0</v>
      </c>
      <c r="BI432" s="213">
        <f>IF(N432="nulová",J432,0)</f>
        <v>0</v>
      </c>
      <c r="BJ432" s="25" t="s">
        <v>25</v>
      </c>
      <c r="BK432" s="213">
        <f>ROUND(I432*H432,2)</f>
        <v>0</v>
      </c>
      <c r="BL432" s="25" t="s">
        <v>354</v>
      </c>
      <c r="BM432" s="25" t="s">
        <v>2520</v>
      </c>
    </row>
    <row r="433" spans="2:51" s="12" customFormat="1" ht="13.5">
      <c r="B433" s="222"/>
      <c r="C433" s="223"/>
      <c r="D433" s="214" t="s">
        <v>276</v>
      </c>
      <c r="E433" s="224" t="s">
        <v>24</v>
      </c>
      <c r="F433" s="225" t="s">
        <v>2518</v>
      </c>
      <c r="G433" s="223"/>
      <c r="H433" s="226">
        <v>44</v>
      </c>
      <c r="I433" s="227"/>
      <c r="J433" s="223"/>
      <c r="K433" s="223"/>
      <c r="L433" s="228"/>
      <c r="M433" s="229"/>
      <c r="N433" s="230"/>
      <c r="O433" s="230"/>
      <c r="P433" s="230"/>
      <c r="Q433" s="230"/>
      <c r="R433" s="230"/>
      <c r="S433" s="230"/>
      <c r="T433" s="231"/>
      <c r="AT433" s="232" t="s">
        <v>276</v>
      </c>
      <c r="AU433" s="232" t="s">
        <v>91</v>
      </c>
      <c r="AV433" s="12" t="s">
        <v>91</v>
      </c>
      <c r="AW433" s="12" t="s">
        <v>44</v>
      </c>
      <c r="AX433" s="12" t="s">
        <v>25</v>
      </c>
      <c r="AY433" s="232" t="s">
        <v>169</v>
      </c>
    </row>
    <row r="434" spans="2:65" s="1" customFormat="1" ht="16.5" customHeight="1">
      <c r="B434" s="42"/>
      <c r="C434" s="202" t="s">
        <v>918</v>
      </c>
      <c r="D434" s="202" t="s">
        <v>172</v>
      </c>
      <c r="E434" s="203" t="s">
        <v>1684</v>
      </c>
      <c r="F434" s="204" t="s">
        <v>1685</v>
      </c>
      <c r="G434" s="205" t="s">
        <v>509</v>
      </c>
      <c r="H434" s="206">
        <v>1.5</v>
      </c>
      <c r="I434" s="207"/>
      <c r="J434" s="208">
        <f>ROUND(I434*H434,2)</f>
        <v>0</v>
      </c>
      <c r="K434" s="204" t="s">
        <v>183</v>
      </c>
      <c r="L434" s="62"/>
      <c r="M434" s="209" t="s">
        <v>24</v>
      </c>
      <c r="N434" s="210" t="s">
        <v>52</v>
      </c>
      <c r="O434" s="43"/>
      <c r="P434" s="211">
        <f>O434*H434</f>
        <v>0</v>
      </c>
      <c r="Q434" s="211">
        <v>7E-05</v>
      </c>
      <c r="R434" s="211">
        <f>Q434*H434</f>
        <v>0.00010499999999999999</v>
      </c>
      <c r="S434" s="211">
        <v>0</v>
      </c>
      <c r="T434" s="212">
        <f>S434*H434</f>
        <v>0</v>
      </c>
      <c r="AR434" s="25" t="s">
        <v>354</v>
      </c>
      <c r="AT434" s="25" t="s">
        <v>172</v>
      </c>
      <c r="AU434" s="25" t="s">
        <v>91</v>
      </c>
      <c r="AY434" s="25" t="s">
        <v>169</v>
      </c>
      <c r="BE434" s="213">
        <f>IF(N434="základní",J434,0)</f>
        <v>0</v>
      </c>
      <c r="BF434" s="213">
        <f>IF(N434="snížená",J434,0)</f>
        <v>0</v>
      </c>
      <c r="BG434" s="213">
        <f>IF(N434="zákl. přenesená",J434,0)</f>
        <v>0</v>
      </c>
      <c r="BH434" s="213">
        <f>IF(N434="sníž. přenesená",J434,0)</f>
        <v>0</v>
      </c>
      <c r="BI434" s="213">
        <f>IF(N434="nulová",J434,0)</f>
        <v>0</v>
      </c>
      <c r="BJ434" s="25" t="s">
        <v>25</v>
      </c>
      <c r="BK434" s="213">
        <f>ROUND(I434*H434,2)</f>
        <v>0</v>
      </c>
      <c r="BL434" s="25" t="s">
        <v>354</v>
      </c>
      <c r="BM434" s="25" t="s">
        <v>2521</v>
      </c>
    </row>
    <row r="435" spans="2:51" s="12" customFormat="1" ht="13.5">
      <c r="B435" s="222"/>
      <c r="C435" s="223"/>
      <c r="D435" s="214" t="s">
        <v>276</v>
      </c>
      <c r="E435" s="224" t="s">
        <v>24</v>
      </c>
      <c r="F435" s="225" t="s">
        <v>2522</v>
      </c>
      <c r="G435" s="223"/>
      <c r="H435" s="226">
        <v>1.5</v>
      </c>
      <c r="I435" s="227"/>
      <c r="J435" s="223"/>
      <c r="K435" s="223"/>
      <c r="L435" s="228"/>
      <c r="M435" s="229"/>
      <c r="N435" s="230"/>
      <c r="O435" s="230"/>
      <c r="P435" s="230"/>
      <c r="Q435" s="230"/>
      <c r="R435" s="230"/>
      <c r="S435" s="230"/>
      <c r="T435" s="231"/>
      <c r="AT435" s="232" t="s">
        <v>276</v>
      </c>
      <c r="AU435" s="232" t="s">
        <v>91</v>
      </c>
      <c r="AV435" s="12" t="s">
        <v>91</v>
      </c>
      <c r="AW435" s="12" t="s">
        <v>44</v>
      </c>
      <c r="AX435" s="12" t="s">
        <v>25</v>
      </c>
      <c r="AY435" s="232" t="s">
        <v>169</v>
      </c>
    </row>
    <row r="436" spans="2:65" s="1" customFormat="1" ht="16.5" customHeight="1">
      <c r="B436" s="42"/>
      <c r="C436" s="245" t="s">
        <v>921</v>
      </c>
      <c r="D436" s="245" t="s">
        <v>620</v>
      </c>
      <c r="E436" s="246" t="s">
        <v>2523</v>
      </c>
      <c r="F436" s="247" t="s">
        <v>2524</v>
      </c>
      <c r="G436" s="248" t="s">
        <v>2525</v>
      </c>
      <c r="H436" s="249">
        <v>1</v>
      </c>
      <c r="I436" s="250"/>
      <c r="J436" s="251">
        <f>ROUND(I436*H436,2)</f>
        <v>0</v>
      </c>
      <c r="K436" s="247" t="s">
        <v>24</v>
      </c>
      <c r="L436" s="252"/>
      <c r="M436" s="253" t="s">
        <v>24</v>
      </c>
      <c r="N436" s="254" t="s">
        <v>52</v>
      </c>
      <c r="O436" s="43"/>
      <c r="P436" s="211">
        <f>O436*H436</f>
        <v>0</v>
      </c>
      <c r="Q436" s="211">
        <v>0</v>
      </c>
      <c r="R436" s="211">
        <f>Q436*H436</f>
        <v>0</v>
      </c>
      <c r="S436" s="211">
        <v>0</v>
      </c>
      <c r="T436" s="212">
        <f>S436*H436</f>
        <v>0</v>
      </c>
      <c r="AR436" s="25" t="s">
        <v>437</v>
      </c>
      <c r="AT436" s="25" t="s">
        <v>620</v>
      </c>
      <c r="AU436" s="25" t="s">
        <v>91</v>
      </c>
      <c r="AY436" s="25" t="s">
        <v>169</v>
      </c>
      <c r="BE436" s="213">
        <f>IF(N436="základní",J436,0)</f>
        <v>0</v>
      </c>
      <c r="BF436" s="213">
        <f>IF(N436="snížená",J436,0)</f>
        <v>0</v>
      </c>
      <c r="BG436" s="213">
        <f>IF(N436="zákl. přenesená",J436,0)</f>
        <v>0</v>
      </c>
      <c r="BH436" s="213">
        <f>IF(N436="sníž. přenesená",J436,0)</f>
        <v>0</v>
      </c>
      <c r="BI436" s="213">
        <f>IF(N436="nulová",J436,0)</f>
        <v>0</v>
      </c>
      <c r="BJ436" s="25" t="s">
        <v>25</v>
      </c>
      <c r="BK436" s="213">
        <f>ROUND(I436*H436,2)</f>
        <v>0</v>
      </c>
      <c r="BL436" s="25" t="s">
        <v>354</v>
      </c>
      <c r="BM436" s="25" t="s">
        <v>2526</v>
      </c>
    </row>
    <row r="437" spans="2:65" s="1" customFormat="1" ht="38.25" customHeight="1">
      <c r="B437" s="42"/>
      <c r="C437" s="202" t="s">
        <v>924</v>
      </c>
      <c r="D437" s="202" t="s">
        <v>172</v>
      </c>
      <c r="E437" s="203" t="s">
        <v>1301</v>
      </c>
      <c r="F437" s="204" t="s">
        <v>1302</v>
      </c>
      <c r="G437" s="205" t="s">
        <v>357</v>
      </c>
      <c r="H437" s="206">
        <v>0.009</v>
      </c>
      <c r="I437" s="207"/>
      <c r="J437" s="208">
        <f>ROUND(I437*H437,2)</f>
        <v>0</v>
      </c>
      <c r="K437" s="204" t="s">
        <v>183</v>
      </c>
      <c r="L437" s="62"/>
      <c r="M437" s="209" t="s">
        <v>24</v>
      </c>
      <c r="N437" s="210" t="s">
        <v>52</v>
      </c>
      <c r="O437" s="43"/>
      <c r="P437" s="211">
        <f>O437*H437</f>
        <v>0</v>
      </c>
      <c r="Q437" s="211">
        <v>0</v>
      </c>
      <c r="R437" s="211">
        <f>Q437*H437</f>
        <v>0</v>
      </c>
      <c r="S437" s="211">
        <v>0</v>
      </c>
      <c r="T437" s="212">
        <f>S437*H437</f>
        <v>0</v>
      </c>
      <c r="AR437" s="25" t="s">
        <v>354</v>
      </c>
      <c r="AT437" s="25" t="s">
        <v>172</v>
      </c>
      <c r="AU437" s="25" t="s">
        <v>91</v>
      </c>
      <c r="AY437" s="25" t="s">
        <v>169</v>
      </c>
      <c r="BE437" s="213">
        <f>IF(N437="základní",J437,0)</f>
        <v>0</v>
      </c>
      <c r="BF437" s="213">
        <f>IF(N437="snížená",J437,0)</f>
        <v>0</v>
      </c>
      <c r="BG437" s="213">
        <f>IF(N437="zákl. přenesená",J437,0)</f>
        <v>0</v>
      </c>
      <c r="BH437" s="213">
        <f>IF(N437="sníž. přenesená",J437,0)</f>
        <v>0</v>
      </c>
      <c r="BI437" s="213">
        <f>IF(N437="nulová",J437,0)</f>
        <v>0</v>
      </c>
      <c r="BJ437" s="25" t="s">
        <v>25</v>
      </c>
      <c r="BK437" s="213">
        <f>ROUND(I437*H437,2)</f>
        <v>0</v>
      </c>
      <c r="BL437" s="25" t="s">
        <v>354</v>
      </c>
      <c r="BM437" s="25" t="s">
        <v>2527</v>
      </c>
    </row>
    <row r="438" spans="2:65" s="1" customFormat="1" ht="38.25" customHeight="1">
      <c r="B438" s="42"/>
      <c r="C438" s="202" t="s">
        <v>928</v>
      </c>
      <c r="D438" s="202" t="s">
        <v>172</v>
      </c>
      <c r="E438" s="203" t="s">
        <v>1305</v>
      </c>
      <c r="F438" s="204" t="s">
        <v>1306</v>
      </c>
      <c r="G438" s="205" t="s">
        <v>357</v>
      </c>
      <c r="H438" s="206">
        <v>0.009</v>
      </c>
      <c r="I438" s="207"/>
      <c r="J438" s="208">
        <f>ROUND(I438*H438,2)</f>
        <v>0</v>
      </c>
      <c r="K438" s="204" t="s">
        <v>183</v>
      </c>
      <c r="L438" s="62"/>
      <c r="M438" s="209" t="s">
        <v>24</v>
      </c>
      <c r="N438" s="210" t="s">
        <v>52</v>
      </c>
      <c r="O438" s="43"/>
      <c r="P438" s="211">
        <f>O438*H438</f>
        <v>0</v>
      </c>
      <c r="Q438" s="211">
        <v>0</v>
      </c>
      <c r="R438" s="211">
        <f>Q438*H438</f>
        <v>0</v>
      </c>
      <c r="S438" s="211">
        <v>0</v>
      </c>
      <c r="T438" s="212">
        <f>S438*H438</f>
        <v>0</v>
      </c>
      <c r="AR438" s="25" t="s">
        <v>354</v>
      </c>
      <c r="AT438" s="25" t="s">
        <v>172</v>
      </c>
      <c r="AU438" s="25" t="s">
        <v>91</v>
      </c>
      <c r="AY438" s="25" t="s">
        <v>169</v>
      </c>
      <c r="BE438" s="213">
        <f>IF(N438="základní",J438,0)</f>
        <v>0</v>
      </c>
      <c r="BF438" s="213">
        <f>IF(N438="snížená",J438,0)</f>
        <v>0</v>
      </c>
      <c r="BG438" s="213">
        <f>IF(N438="zákl. přenesená",J438,0)</f>
        <v>0</v>
      </c>
      <c r="BH438" s="213">
        <f>IF(N438="sníž. přenesená",J438,0)</f>
        <v>0</v>
      </c>
      <c r="BI438" s="213">
        <f>IF(N438="nulová",J438,0)</f>
        <v>0</v>
      </c>
      <c r="BJ438" s="25" t="s">
        <v>25</v>
      </c>
      <c r="BK438" s="213">
        <f>ROUND(I438*H438,2)</f>
        <v>0</v>
      </c>
      <c r="BL438" s="25" t="s">
        <v>354</v>
      </c>
      <c r="BM438" s="25" t="s">
        <v>2528</v>
      </c>
    </row>
    <row r="439" spans="2:65" s="1" customFormat="1" ht="38.25" customHeight="1">
      <c r="B439" s="42"/>
      <c r="C439" s="202" t="s">
        <v>932</v>
      </c>
      <c r="D439" s="202" t="s">
        <v>172</v>
      </c>
      <c r="E439" s="203" t="s">
        <v>1309</v>
      </c>
      <c r="F439" s="204" t="s">
        <v>1310</v>
      </c>
      <c r="G439" s="205" t="s">
        <v>357</v>
      </c>
      <c r="H439" s="206">
        <v>0.009</v>
      </c>
      <c r="I439" s="207"/>
      <c r="J439" s="208">
        <f>ROUND(I439*H439,2)</f>
        <v>0</v>
      </c>
      <c r="K439" s="204" t="s">
        <v>183</v>
      </c>
      <c r="L439" s="62"/>
      <c r="M439" s="209" t="s">
        <v>24</v>
      </c>
      <c r="N439" s="210" t="s">
        <v>52</v>
      </c>
      <c r="O439" s="43"/>
      <c r="P439" s="211">
        <f>O439*H439</f>
        <v>0</v>
      </c>
      <c r="Q439" s="211">
        <v>0</v>
      </c>
      <c r="R439" s="211">
        <f>Q439*H439</f>
        <v>0</v>
      </c>
      <c r="S439" s="211">
        <v>0</v>
      </c>
      <c r="T439" s="212">
        <f>S439*H439</f>
        <v>0</v>
      </c>
      <c r="AR439" s="25" t="s">
        <v>354</v>
      </c>
      <c r="AT439" s="25" t="s">
        <v>172</v>
      </c>
      <c r="AU439" s="25" t="s">
        <v>91</v>
      </c>
      <c r="AY439" s="25" t="s">
        <v>169</v>
      </c>
      <c r="BE439" s="213">
        <f>IF(N439="základní",J439,0)</f>
        <v>0</v>
      </c>
      <c r="BF439" s="213">
        <f>IF(N439="snížená",J439,0)</f>
        <v>0</v>
      </c>
      <c r="BG439" s="213">
        <f>IF(N439="zákl. přenesená",J439,0)</f>
        <v>0</v>
      </c>
      <c r="BH439" s="213">
        <f>IF(N439="sníž. přenesená",J439,0)</f>
        <v>0</v>
      </c>
      <c r="BI439" s="213">
        <f>IF(N439="nulová",J439,0)</f>
        <v>0</v>
      </c>
      <c r="BJ439" s="25" t="s">
        <v>25</v>
      </c>
      <c r="BK439" s="213">
        <f>ROUND(I439*H439,2)</f>
        <v>0</v>
      </c>
      <c r="BL439" s="25" t="s">
        <v>354</v>
      </c>
      <c r="BM439" s="25" t="s">
        <v>2529</v>
      </c>
    </row>
    <row r="440" spans="2:63" s="11" customFormat="1" ht="29.85" customHeight="1">
      <c r="B440" s="186"/>
      <c r="C440" s="187"/>
      <c r="D440" s="188" t="s">
        <v>80</v>
      </c>
      <c r="E440" s="200" t="s">
        <v>527</v>
      </c>
      <c r="F440" s="200" t="s">
        <v>528</v>
      </c>
      <c r="G440" s="187"/>
      <c r="H440" s="187"/>
      <c r="I440" s="190"/>
      <c r="J440" s="201">
        <f>BK440</f>
        <v>0</v>
      </c>
      <c r="K440" s="187"/>
      <c r="L440" s="192"/>
      <c r="M440" s="193"/>
      <c r="N440" s="194"/>
      <c r="O440" s="194"/>
      <c r="P440" s="195">
        <f>SUM(P441:P455)</f>
        <v>0</v>
      </c>
      <c r="Q440" s="194"/>
      <c r="R440" s="195">
        <f>SUM(R441:R455)</f>
        <v>0.10875599999999999</v>
      </c>
      <c r="S440" s="194"/>
      <c r="T440" s="196">
        <f>SUM(T441:T455)</f>
        <v>0</v>
      </c>
      <c r="AR440" s="197" t="s">
        <v>91</v>
      </c>
      <c r="AT440" s="198" t="s">
        <v>80</v>
      </c>
      <c r="AU440" s="198" t="s">
        <v>25</v>
      </c>
      <c r="AY440" s="197" t="s">
        <v>169</v>
      </c>
      <c r="BK440" s="199">
        <f>SUM(BK441:BK455)</f>
        <v>0</v>
      </c>
    </row>
    <row r="441" spans="2:65" s="1" customFormat="1" ht="16.5" customHeight="1">
      <c r="B441" s="42"/>
      <c r="C441" s="202" t="s">
        <v>938</v>
      </c>
      <c r="D441" s="202" t="s">
        <v>172</v>
      </c>
      <c r="E441" s="203" t="s">
        <v>1454</v>
      </c>
      <c r="F441" s="204" t="s">
        <v>1455</v>
      </c>
      <c r="G441" s="205" t="s">
        <v>196</v>
      </c>
      <c r="H441" s="206">
        <v>4.88</v>
      </c>
      <c r="I441" s="207"/>
      <c r="J441" s="208">
        <f>ROUND(I441*H441,2)</f>
        <v>0</v>
      </c>
      <c r="K441" s="204" t="s">
        <v>183</v>
      </c>
      <c r="L441" s="62"/>
      <c r="M441" s="209" t="s">
        <v>24</v>
      </c>
      <c r="N441" s="210" t="s">
        <v>52</v>
      </c>
      <c r="O441" s="43"/>
      <c r="P441" s="211">
        <f>O441*H441</f>
        <v>0</v>
      </c>
      <c r="Q441" s="211">
        <v>0.0003</v>
      </c>
      <c r="R441" s="211">
        <f>Q441*H441</f>
        <v>0.0014639999999999998</v>
      </c>
      <c r="S441" s="211">
        <v>0</v>
      </c>
      <c r="T441" s="212">
        <f>S441*H441</f>
        <v>0</v>
      </c>
      <c r="AR441" s="25" t="s">
        <v>354</v>
      </c>
      <c r="AT441" s="25" t="s">
        <v>172</v>
      </c>
      <c r="AU441" s="25" t="s">
        <v>91</v>
      </c>
      <c r="AY441" s="25" t="s">
        <v>169</v>
      </c>
      <c r="BE441" s="213">
        <f>IF(N441="základní",J441,0)</f>
        <v>0</v>
      </c>
      <c r="BF441" s="213">
        <f>IF(N441="snížená",J441,0)</f>
        <v>0</v>
      </c>
      <c r="BG441" s="213">
        <f>IF(N441="zákl. přenesená",J441,0)</f>
        <v>0</v>
      </c>
      <c r="BH441" s="213">
        <f>IF(N441="sníž. přenesená",J441,0)</f>
        <v>0</v>
      </c>
      <c r="BI441" s="213">
        <f>IF(N441="nulová",J441,0)</f>
        <v>0</v>
      </c>
      <c r="BJ441" s="25" t="s">
        <v>25</v>
      </c>
      <c r="BK441" s="213">
        <f>ROUND(I441*H441,2)</f>
        <v>0</v>
      </c>
      <c r="BL441" s="25" t="s">
        <v>354</v>
      </c>
      <c r="BM441" s="25" t="s">
        <v>2530</v>
      </c>
    </row>
    <row r="442" spans="2:51" s="12" customFormat="1" ht="13.5">
      <c r="B442" s="222"/>
      <c r="C442" s="223"/>
      <c r="D442" s="214" t="s">
        <v>276</v>
      </c>
      <c r="E442" s="224" t="s">
        <v>24</v>
      </c>
      <c r="F442" s="225" t="s">
        <v>2531</v>
      </c>
      <c r="G442" s="223"/>
      <c r="H442" s="226">
        <v>4.88</v>
      </c>
      <c r="I442" s="227"/>
      <c r="J442" s="223"/>
      <c r="K442" s="223"/>
      <c r="L442" s="228"/>
      <c r="M442" s="229"/>
      <c r="N442" s="230"/>
      <c r="O442" s="230"/>
      <c r="P442" s="230"/>
      <c r="Q442" s="230"/>
      <c r="R442" s="230"/>
      <c r="S442" s="230"/>
      <c r="T442" s="231"/>
      <c r="AT442" s="232" t="s">
        <v>276</v>
      </c>
      <c r="AU442" s="232" t="s">
        <v>91</v>
      </c>
      <c r="AV442" s="12" t="s">
        <v>91</v>
      </c>
      <c r="AW442" s="12" t="s">
        <v>44</v>
      </c>
      <c r="AX442" s="12" t="s">
        <v>81</v>
      </c>
      <c r="AY442" s="232" t="s">
        <v>169</v>
      </c>
    </row>
    <row r="443" spans="2:51" s="13" customFormat="1" ht="13.5">
      <c r="B443" s="233"/>
      <c r="C443" s="234"/>
      <c r="D443" s="214" t="s">
        <v>276</v>
      </c>
      <c r="E443" s="235" t="s">
        <v>24</v>
      </c>
      <c r="F443" s="236" t="s">
        <v>280</v>
      </c>
      <c r="G443" s="234"/>
      <c r="H443" s="237">
        <v>4.88</v>
      </c>
      <c r="I443" s="238"/>
      <c r="J443" s="234"/>
      <c r="K443" s="234"/>
      <c r="L443" s="239"/>
      <c r="M443" s="240"/>
      <c r="N443" s="241"/>
      <c r="O443" s="241"/>
      <c r="P443" s="241"/>
      <c r="Q443" s="241"/>
      <c r="R443" s="241"/>
      <c r="S443" s="241"/>
      <c r="T443" s="242"/>
      <c r="AT443" s="243" t="s">
        <v>276</v>
      </c>
      <c r="AU443" s="243" t="s">
        <v>91</v>
      </c>
      <c r="AV443" s="13" t="s">
        <v>193</v>
      </c>
      <c r="AW443" s="13" t="s">
        <v>44</v>
      </c>
      <c r="AX443" s="13" t="s">
        <v>25</v>
      </c>
      <c r="AY443" s="243" t="s">
        <v>169</v>
      </c>
    </row>
    <row r="444" spans="2:65" s="1" customFormat="1" ht="16.5" customHeight="1">
      <c r="B444" s="42"/>
      <c r="C444" s="202" t="s">
        <v>943</v>
      </c>
      <c r="D444" s="202" t="s">
        <v>172</v>
      </c>
      <c r="E444" s="203" t="s">
        <v>1459</v>
      </c>
      <c r="F444" s="204" t="s">
        <v>1460</v>
      </c>
      <c r="G444" s="205" t="s">
        <v>219</v>
      </c>
      <c r="H444" s="206">
        <v>30.8</v>
      </c>
      <c r="I444" s="207"/>
      <c r="J444" s="208">
        <f>ROUND(I444*H444,2)</f>
        <v>0</v>
      </c>
      <c r="K444" s="204" t="s">
        <v>183</v>
      </c>
      <c r="L444" s="62"/>
      <c r="M444" s="209" t="s">
        <v>24</v>
      </c>
      <c r="N444" s="210" t="s">
        <v>52</v>
      </c>
      <c r="O444" s="43"/>
      <c r="P444" s="211">
        <f>O444*H444</f>
        <v>0</v>
      </c>
      <c r="Q444" s="211">
        <v>3E-05</v>
      </c>
      <c r="R444" s="211">
        <f>Q444*H444</f>
        <v>0.000924</v>
      </c>
      <c r="S444" s="211">
        <v>0</v>
      </c>
      <c r="T444" s="212">
        <f>S444*H444</f>
        <v>0</v>
      </c>
      <c r="AR444" s="25" t="s">
        <v>354</v>
      </c>
      <c r="AT444" s="25" t="s">
        <v>172</v>
      </c>
      <c r="AU444" s="25" t="s">
        <v>91</v>
      </c>
      <c r="AY444" s="25" t="s">
        <v>169</v>
      </c>
      <c r="BE444" s="213">
        <f>IF(N444="základní",J444,0)</f>
        <v>0</v>
      </c>
      <c r="BF444" s="213">
        <f>IF(N444="snížená",J444,0)</f>
        <v>0</v>
      </c>
      <c r="BG444" s="213">
        <f>IF(N444="zákl. přenesená",J444,0)</f>
        <v>0</v>
      </c>
      <c r="BH444" s="213">
        <f>IF(N444="sníž. přenesená",J444,0)</f>
        <v>0</v>
      </c>
      <c r="BI444" s="213">
        <f>IF(N444="nulová",J444,0)</f>
        <v>0</v>
      </c>
      <c r="BJ444" s="25" t="s">
        <v>25</v>
      </c>
      <c r="BK444" s="213">
        <f>ROUND(I444*H444,2)</f>
        <v>0</v>
      </c>
      <c r="BL444" s="25" t="s">
        <v>354</v>
      </c>
      <c r="BM444" s="25" t="s">
        <v>2532</v>
      </c>
    </row>
    <row r="445" spans="2:51" s="14" customFormat="1" ht="13.5">
      <c r="B445" s="255"/>
      <c r="C445" s="256"/>
      <c r="D445" s="214" t="s">
        <v>276</v>
      </c>
      <c r="E445" s="257" t="s">
        <v>24</v>
      </c>
      <c r="F445" s="258" t="s">
        <v>1462</v>
      </c>
      <c r="G445" s="256"/>
      <c r="H445" s="257" t="s">
        <v>24</v>
      </c>
      <c r="I445" s="259"/>
      <c r="J445" s="256"/>
      <c r="K445" s="256"/>
      <c r="L445" s="260"/>
      <c r="M445" s="261"/>
      <c r="N445" s="262"/>
      <c r="O445" s="262"/>
      <c r="P445" s="262"/>
      <c r="Q445" s="262"/>
      <c r="R445" s="262"/>
      <c r="S445" s="262"/>
      <c r="T445" s="263"/>
      <c r="AT445" s="264" t="s">
        <v>276</v>
      </c>
      <c r="AU445" s="264" t="s">
        <v>91</v>
      </c>
      <c r="AV445" s="14" t="s">
        <v>25</v>
      </c>
      <c r="AW445" s="14" t="s">
        <v>44</v>
      </c>
      <c r="AX445" s="14" t="s">
        <v>81</v>
      </c>
      <c r="AY445" s="264" t="s">
        <v>169</v>
      </c>
    </row>
    <row r="446" spans="2:51" s="12" customFormat="1" ht="13.5">
      <c r="B446" s="222"/>
      <c r="C446" s="223"/>
      <c r="D446" s="214" t="s">
        <v>276</v>
      </c>
      <c r="E446" s="224" t="s">
        <v>24</v>
      </c>
      <c r="F446" s="225" t="s">
        <v>2533</v>
      </c>
      <c r="G446" s="223"/>
      <c r="H446" s="226">
        <v>30.8</v>
      </c>
      <c r="I446" s="227"/>
      <c r="J446" s="223"/>
      <c r="K446" s="223"/>
      <c r="L446" s="228"/>
      <c r="M446" s="229"/>
      <c r="N446" s="230"/>
      <c r="O446" s="230"/>
      <c r="P446" s="230"/>
      <c r="Q446" s="230"/>
      <c r="R446" s="230"/>
      <c r="S446" s="230"/>
      <c r="T446" s="231"/>
      <c r="AT446" s="232" t="s">
        <v>276</v>
      </c>
      <c r="AU446" s="232" t="s">
        <v>91</v>
      </c>
      <c r="AV446" s="12" t="s">
        <v>91</v>
      </c>
      <c r="AW446" s="12" t="s">
        <v>44</v>
      </c>
      <c r="AX446" s="12" t="s">
        <v>81</v>
      </c>
      <c r="AY446" s="232" t="s">
        <v>169</v>
      </c>
    </row>
    <row r="447" spans="2:51" s="13" customFormat="1" ht="13.5">
      <c r="B447" s="233"/>
      <c r="C447" s="234"/>
      <c r="D447" s="214" t="s">
        <v>276</v>
      </c>
      <c r="E447" s="235" t="s">
        <v>24</v>
      </c>
      <c r="F447" s="236" t="s">
        <v>280</v>
      </c>
      <c r="G447" s="234"/>
      <c r="H447" s="237">
        <v>30.8</v>
      </c>
      <c r="I447" s="238"/>
      <c r="J447" s="234"/>
      <c r="K447" s="234"/>
      <c r="L447" s="239"/>
      <c r="M447" s="240"/>
      <c r="N447" s="241"/>
      <c r="O447" s="241"/>
      <c r="P447" s="241"/>
      <c r="Q447" s="241"/>
      <c r="R447" s="241"/>
      <c r="S447" s="241"/>
      <c r="T447" s="242"/>
      <c r="AT447" s="243" t="s">
        <v>276</v>
      </c>
      <c r="AU447" s="243" t="s">
        <v>91</v>
      </c>
      <c r="AV447" s="13" t="s">
        <v>193</v>
      </c>
      <c r="AW447" s="13" t="s">
        <v>44</v>
      </c>
      <c r="AX447" s="13" t="s">
        <v>25</v>
      </c>
      <c r="AY447" s="243" t="s">
        <v>169</v>
      </c>
    </row>
    <row r="448" spans="2:65" s="1" customFormat="1" ht="25.5" customHeight="1">
      <c r="B448" s="42"/>
      <c r="C448" s="202" t="s">
        <v>948</v>
      </c>
      <c r="D448" s="202" t="s">
        <v>172</v>
      </c>
      <c r="E448" s="203" t="s">
        <v>1468</v>
      </c>
      <c r="F448" s="204" t="s">
        <v>1469</v>
      </c>
      <c r="G448" s="205" t="s">
        <v>219</v>
      </c>
      <c r="H448" s="206">
        <v>19.2</v>
      </c>
      <c r="I448" s="207"/>
      <c r="J448" s="208">
        <f>ROUND(I448*H448,2)</f>
        <v>0</v>
      </c>
      <c r="K448" s="204" t="s">
        <v>183</v>
      </c>
      <c r="L448" s="62"/>
      <c r="M448" s="209" t="s">
        <v>24</v>
      </c>
      <c r="N448" s="210" t="s">
        <v>52</v>
      </c>
      <c r="O448" s="43"/>
      <c r="P448" s="211">
        <f>O448*H448</f>
        <v>0</v>
      </c>
      <c r="Q448" s="211">
        <v>0.00104</v>
      </c>
      <c r="R448" s="211">
        <f>Q448*H448</f>
        <v>0.019967999999999996</v>
      </c>
      <c r="S448" s="211">
        <v>0</v>
      </c>
      <c r="T448" s="212">
        <f>S448*H448</f>
        <v>0</v>
      </c>
      <c r="AR448" s="25" t="s">
        <v>354</v>
      </c>
      <c r="AT448" s="25" t="s">
        <v>172</v>
      </c>
      <c r="AU448" s="25" t="s">
        <v>91</v>
      </c>
      <c r="AY448" s="25" t="s">
        <v>169</v>
      </c>
      <c r="BE448" s="213">
        <f>IF(N448="základní",J448,0)</f>
        <v>0</v>
      </c>
      <c r="BF448" s="213">
        <f>IF(N448="snížená",J448,0)</f>
        <v>0</v>
      </c>
      <c r="BG448" s="213">
        <f>IF(N448="zákl. přenesená",J448,0)</f>
        <v>0</v>
      </c>
      <c r="BH448" s="213">
        <f>IF(N448="sníž. přenesená",J448,0)</f>
        <v>0</v>
      </c>
      <c r="BI448" s="213">
        <f>IF(N448="nulová",J448,0)</f>
        <v>0</v>
      </c>
      <c r="BJ448" s="25" t="s">
        <v>25</v>
      </c>
      <c r="BK448" s="213">
        <f>ROUND(I448*H448,2)</f>
        <v>0</v>
      </c>
      <c r="BL448" s="25" t="s">
        <v>354</v>
      </c>
      <c r="BM448" s="25" t="s">
        <v>2534</v>
      </c>
    </row>
    <row r="449" spans="2:51" s="12" customFormat="1" ht="13.5">
      <c r="B449" s="222"/>
      <c r="C449" s="223"/>
      <c r="D449" s="214" t="s">
        <v>276</v>
      </c>
      <c r="E449" s="224" t="s">
        <v>24</v>
      </c>
      <c r="F449" s="225" t="s">
        <v>2535</v>
      </c>
      <c r="G449" s="223"/>
      <c r="H449" s="226">
        <v>19.2</v>
      </c>
      <c r="I449" s="227"/>
      <c r="J449" s="223"/>
      <c r="K449" s="223"/>
      <c r="L449" s="228"/>
      <c r="M449" s="229"/>
      <c r="N449" s="230"/>
      <c r="O449" s="230"/>
      <c r="P449" s="230"/>
      <c r="Q449" s="230"/>
      <c r="R449" s="230"/>
      <c r="S449" s="230"/>
      <c r="T449" s="231"/>
      <c r="AT449" s="232" t="s">
        <v>276</v>
      </c>
      <c r="AU449" s="232" t="s">
        <v>91</v>
      </c>
      <c r="AV449" s="12" t="s">
        <v>91</v>
      </c>
      <c r="AW449" s="12" t="s">
        <v>44</v>
      </c>
      <c r="AX449" s="12" t="s">
        <v>25</v>
      </c>
      <c r="AY449" s="232" t="s">
        <v>169</v>
      </c>
    </row>
    <row r="450" spans="2:65" s="1" customFormat="1" ht="16.5" customHeight="1">
      <c r="B450" s="42"/>
      <c r="C450" s="245" t="s">
        <v>952</v>
      </c>
      <c r="D450" s="245" t="s">
        <v>620</v>
      </c>
      <c r="E450" s="246" t="s">
        <v>1440</v>
      </c>
      <c r="F450" s="247" t="s">
        <v>1441</v>
      </c>
      <c r="G450" s="248" t="s">
        <v>196</v>
      </c>
      <c r="H450" s="249">
        <v>4.8</v>
      </c>
      <c r="I450" s="250"/>
      <c r="J450" s="251">
        <f>ROUND(I450*H450,2)</f>
        <v>0</v>
      </c>
      <c r="K450" s="247" t="s">
        <v>24</v>
      </c>
      <c r="L450" s="252"/>
      <c r="M450" s="253" t="s">
        <v>24</v>
      </c>
      <c r="N450" s="254" t="s">
        <v>52</v>
      </c>
      <c r="O450" s="43"/>
      <c r="P450" s="211">
        <f>O450*H450</f>
        <v>0</v>
      </c>
      <c r="Q450" s="211">
        <v>0.018</v>
      </c>
      <c r="R450" s="211">
        <f>Q450*H450</f>
        <v>0.08639999999999999</v>
      </c>
      <c r="S450" s="211">
        <v>0</v>
      </c>
      <c r="T450" s="212">
        <f>S450*H450</f>
        <v>0</v>
      </c>
      <c r="AR450" s="25" t="s">
        <v>437</v>
      </c>
      <c r="AT450" s="25" t="s">
        <v>620</v>
      </c>
      <c r="AU450" s="25" t="s">
        <v>91</v>
      </c>
      <c r="AY450" s="25" t="s">
        <v>169</v>
      </c>
      <c r="BE450" s="213">
        <f>IF(N450="základní",J450,0)</f>
        <v>0</v>
      </c>
      <c r="BF450" s="213">
        <f>IF(N450="snížená",J450,0)</f>
        <v>0</v>
      </c>
      <c r="BG450" s="213">
        <f>IF(N450="zákl. přenesená",J450,0)</f>
        <v>0</v>
      </c>
      <c r="BH450" s="213">
        <f>IF(N450="sníž. přenesená",J450,0)</f>
        <v>0</v>
      </c>
      <c r="BI450" s="213">
        <f>IF(N450="nulová",J450,0)</f>
        <v>0</v>
      </c>
      <c r="BJ450" s="25" t="s">
        <v>25</v>
      </c>
      <c r="BK450" s="213">
        <f>ROUND(I450*H450,2)</f>
        <v>0</v>
      </c>
      <c r="BL450" s="25" t="s">
        <v>354</v>
      </c>
      <c r="BM450" s="25" t="s">
        <v>2536</v>
      </c>
    </row>
    <row r="451" spans="2:47" s="1" customFormat="1" ht="40.5">
      <c r="B451" s="42"/>
      <c r="C451" s="64"/>
      <c r="D451" s="214" t="s">
        <v>179</v>
      </c>
      <c r="E451" s="64"/>
      <c r="F451" s="215" t="s">
        <v>1443</v>
      </c>
      <c r="G451" s="64"/>
      <c r="H451" s="64"/>
      <c r="I451" s="173"/>
      <c r="J451" s="64"/>
      <c r="K451" s="64"/>
      <c r="L451" s="62"/>
      <c r="M451" s="216"/>
      <c r="N451" s="43"/>
      <c r="O451" s="43"/>
      <c r="P451" s="43"/>
      <c r="Q451" s="43"/>
      <c r="R451" s="43"/>
      <c r="S451" s="43"/>
      <c r="T451" s="79"/>
      <c r="AT451" s="25" t="s">
        <v>179</v>
      </c>
      <c r="AU451" s="25" t="s">
        <v>91</v>
      </c>
    </row>
    <row r="452" spans="2:51" s="12" customFormat="1" ht="13.5">
      <c r="B452" s="222"/>
      <c r="C452" s="223"/>
      <c r="D452" s="214" t="s">
        <v>276</v>
      </c>
      <c r="E452" s="223"/>
      <c r="F452" s="225" t="s">
        <v>2537</v>
      </c>
      <c r="G452" s="223"/>
      <c r="H452" s="226">
        <v>4.8</v>
      </c>
      <c r="I452" s="227"/>
      <c r="J452" s="223"/>
      <c r="K452" s="223"/>
      <c r="L452" s="228"/>
      <c r="M452" s="229"/>
      <c r="N452" s="230"/>
      <c r="O452" s="230"/>
      <c r="P452" s="230"/>
      <c r="Q452" s="230"/>
      <c r="R452" s="230"/>
      <c r="S452" s="230"/>
      <c r="T452" s="231"/>
      <c r="AT452" s="232" t="s">
        <v>276</v>
      </c>
      <c r="AU452" s="232" t="s">
        <v>91</v>
      </c>
      <c r="AV452" s="12" t="s">
        <v>91</v>
      </c>
      <c r="AW452" s="12" t="s">
        <v>6</v>
      </c>
      <c r="AX452" s="12" t="s">
        <v>25</v>
      </c>
      <c r="AY452" s="232" t="s">
        <v>169</v>
      </c>
    </row>
    <row r="453" spans="2:65" s="1" customFormat="1" ht="38.25" customHeight="1">
      <c r="B453" s="42"/>
      <c r="C453" s="202" t="s">
        <v>957</v>
      </c>
      <c r="D453" s="202" t="s">
        <v>172</v>
      </c>
      <c r="E453" s="203" t="s">
        <v>1476</v>
      </c>
      <c r="F453" s="204" t="s">
        <v>1477</v>
      </c>
      <c r="G453" s="205" t="s">
        <v>357</v>
      </c>
      <c r="H453" s="206">
        <v>0.109</v>
      </c>
      <c r="I453" s="207"/>
      <c r="J453" s="208">
        <f>ROUND(I453*H453,2)</f>
        <v>0</v>
      </c>
      <c r="K453" s="204" t="s">
        <v>183</v>
      </c>
      <c r="L453" s="62"/>
      <c r="M453" s="209" t="s">
        <v>24</v>
      </c>
      <c r="N453" s="210" t="s">
        <v>52</v>
      </c>
      <c r="O453" s="43"/>
      <c r="P453" s="211">
        <f>O453*H453</f>
        <v>0</v>
      </c>
      <c r="Q453" s="211">
        <v>0</v>
      </c>
      <c r="R453" s="211">
        <f>Q453*H453</f>
        <v>0</v>
      </c>
      <c r="S453" s="211">
        <v>0</v>
      </c>
      <c r="T453" s="212">
        <f>S453*H453</f>
        <v>0</v>
      </c>
      <c r="AR453" s="25" t="s">
        <v>354</v>
      </c>
      <c r="AT453" s="25" t="s">
        <v>172</v>
      </c>
      <c r="AU453" s="25" t="s">
        <v>91</v>
      </c>
      <c r="AY453" s="25" t="s">
        <v>169</v>
      </c>
      <c r="BE453" s="213">
        <f>IF(N453="základní",J453,0)</f>
        <v>0</v>
      </c>
      <c r="BF453" s="213">
        <f>IF(N453="snížená",J453,0)</f>
        <v>0</v>
      </c>
      <c r="BG453" s="213">
        <f>IF(N453="zákl. přenesená",J453,0)</f>
        <v>0</v>
      </c>
      <c r="BH453" s="213">
        <f>IF(N453="sníž. přenesená",J453,0)</f>
        <v>0</v>
      </c>
      <c r="BI453" s="213">
        <f>IF(N453="nulová",J453,0)</f>
        <v>0</v>
      </c>
      <c r="BJ453" s="25" t="s">
        <v>25</v>
      </c>
      <c r="BK453" s="213">
        <f>ROUND(I453*H453,2)</f>
        <v>0</v>
      </c>
      <c r="BL453" s="25" t="s">
        <v>354</v>
      </c>
      <c r="BM453" s="25" t="s">
        <v>2538</v>
      </c>
    </row>
    <row r="454" spans="2:65" s="1" customFormat="1" ht="38.25" customHeight="1">
      <c r="B454" s="42"/>
      <c r="C454" s="202" t="s">
        <v>961</v>
      </c>
      <c r="D454" s="202" t="s">
        <v>172</v>
      </c>
      <c r="E454" s="203" t="s">
        <v>1480</v>
      </c>
      <c r="F454" s="204" t="s">
        <v>1481</v>
      </c>
      <c r="G454" s="205" t="s">
        <v>357</v>
      </c>
      <c r="H454" s="206">
        <v>0.109</v>
      </c>
      <c r="I454" s="207"/>
      <c r="J454" s="208">
        <f>ROUND(I454*H454,2)</f>
        <v>0</v>
      </c>
      <c r="K454" s="204" t="s">
        <v>183</v>
      </c>
      <c r="L454" s="62"/>
      <c r="M454" s="209" t="s">
        <v>24</v>
      </c>
      <c r="N454" s="210" t="s">
        <v>52</v>
      </c>
      <c r="O454" s="43"/>
      <c r="P454" s="211">
        <f>O454*H454</f>
        <v>0</v>
      </c>
      <c r="Q454" s="211">
        <v>0</v>
      </c>
      <c r="R454" s="211">
        <f>Q454*H454</f>
        <v>0</v>
      </c>
      <c r="S454" s="211">
        <v>0</v>
      </c>
      <c r="T454" s="212">
        <f>S454*H454</f>
        <v>0</v>
      </c>
      <c r="AR454" s="25" t="s">
        <v>354</v>
      </c>
      <c r="AT454" s="25" t="s">
        <v>172</v>
      </c>
      <c r="AU454" s="25" t="s">
        <v>91</v>
      </c>
      <c r="AY454" s="25" t="s">
        <v>169</v>
      </c>
      <c r="BE454" s="213">
        <f>IF(N454="základní",J454,0)</f>
        <v>0</v>
      </c>
      <c r="BF454" s="213">
        <f>IF(N454="snížená",J454,0)</f>
        <v>0</v>
      </c>
      <c r="BG454" s="213">
        <f>IF(N454="zákl. přenesená",J454,0)</f>
        <v>0</v>
      </c>
      <c r="BH454" s="213">
        <f>IF(N454="sníž. přenesená",J454,0)</f>
        <v>0</v>
      </c>
      <c r="BI454" s="213">
        <f>IF(N454="nulová",J454,0)</f>
        <v>0</v>
      </c>
      <c r="BJ454" s="25" t="s">
        <v>25</v>
      </c>
      <c r="BK454" s="213">
        <f>ROUND(I454*H454,2)</f>
        <v>0</v>
      </c>
      <c r="BL454" s="25" t="s">
        <v>354</v>
      </c>
      <c r="BM454" s="25" t="s">
        <v>2539</v>
      </c>
    </row>
    <row r="455" spans="2:65" s="1" customFormat="1" ht="38.25" customHeight="1">
      <c r="B455" s="42"/>
      <c r="C455" s="202" t="s">
        <v>965</v>
      </c>
      <c r="D455" s="202" t="s">
        <v>172</v>
      </c>
      <c r="E455" s="203" t="s">
        <v>1484</v>
      </c>
      <c r="F455" s="204" t="s">
        <v>1485</v>
      </c>
      <c r="G455" s="205" t="s">
        <v>357</v>
      </c>
      <c r="H455" s="206">
        <v>0.109</v>
      </c>
      <c r="I455" s="207"/>
      <c r="J455" s="208">
        <f>ROUND(I455*H455,2)</f>
        <v>0</v>
      </c>
      <c r="K455" s="204" t="s">
        <v>183</v>
      </c>
      <c r="L455" s="62"/>
      <c r="M455" s="209" t="s">
        <v>24</v>
      </c>
      <c r="N455" s="210" t="s">
        <v>52</v>
      </c>
      <c r="O455" s="43"/>
      <c r="P455" s="211">
        <f>O455*H455</f>
        <v>0</v>
      </c>
      <c r="Q455" s="211">
        <v>0</v>
      </c>
      <c r="R455" s="211">
        <f>Q455*H455</f>
        <v>0</v>
      </c>
      <c r="S455" s="211">
        <v>0</v>
      </c>
      <c r="T455" s="212">
        <f>S455*H455</f>
        <v>0</v>
      </c>
      <c r="AR455" s="25" t="s">
        <v>354</v>
      </c>
      <c r="AT455" s="25" t="s">
        <v>172</v>
      </c>
      <c r="AU455" s="25" t="s">
        <v>91</v>
      </c>
      <c r="AY455" s="25" t="s">
        <v>169</v>
      </c>
      <c r="BE455" s="213">
        <f>IF(N455="základní",J455,0)</f>
        <v>0</v>
      </c>
      <c r="BF455" s="213">
        <f>IF(N455="snížená",J455,0)</f>
        <v>0</v>
      </c>
      <c r="BG455" s="213">
        <f>IF(N455="zákl. přenesená",J455,0)</f>
        <v>0</v>
      </c>
      <c r="BH455" s="213">
        <f>IF(N455="sníž. přenesená",J455,0)</f>
        <v>0</v>
      </c>
      <c r="BI455" s="213">
        <f>IF(N455="nulová",J455,0)</f>
        <v>0</v>
      </c>
      <c r="BJ455" s="25" t="s">
        <v>25</v>
      </c>
      <c r="BK455" s="213">
        <f>ROUND(I455*H455,2)</f>
        <v>0</v>
      </c>
      <c r="BL455" s="25" t="s">
        <v>354</v>
      </c>
      <c r="BM455" s="25" t="s">
        <v>2540</v>
      </c>
    </row>
    <row r="456" spans="2:63" s="11" customFormat="1" ht="29.85" customHeight="1">
      <c r="B456" s="186"/>
      <c r="C456" s="187"/>
      <c r="D456" s="188" t="s">
        <v>80</v>
      </c>
      <c r="E456" s="200" t="s">
        <v>1487</v>
      </c>
      <c r="F456" s="200" t="s">
        <v>1488</v>
      </c>
      <c r="G456" s="187"/>
      <c r="H456" s="187"/>
      <c r="I456" s="190"/>
      <c r="J456" s="201">
        <f>BK456</f>
        <v>0</v>
      </c>
      <c r="K456" s="187"/>
      <c r="L456" s="192"/>
      <c r="M456" s="193"/>
      <c r="N456" s="194"/>
      <c r="O456" s="194"/>
      <c r="P456" s="195">
        <f>SUM(P457:P472)</f>
        <v>0</v>
      </c>
      <c r="Q456" s="194"/>
      <c r="R456" s="195">
        <f>SUM(R457:R472)</f>
        <v>0.0063196</v>
      </c>
      <c r="S456" s="194"/>
      <c r="T456" s="196">
        <f>SUM(T457:T472)</f>
        <v>0</v>
      </c>
      <c r="AR456" s="197" t="s">
        <v>91</v>
      </c>
      <c r="AT456" s="198" t="s">
        <v>80</v>
      </c>
      <c r="AU456" s="198" t="s">
        <v>25</v>
      </c>
      <c r="AY456" s="197" t="s">
        <v>169</v>
      </c>
      <c r="BK456" s="199">
        <f>SUM(BK457:BK472)</f>
        <v>0</v>
      </c>
    </row>
    <row r="457" spans="2:65" s="1" customFormat="1" ht="25.5" customHeight="1">
      <c r="B457" s="42"/>
      <c r="C457" s="202" t="s">
        <v>971</v>
      </c>
      <c r="D457" s="202" t="s">
        <v>172</v>
      </c>
      <c r="E457" s="203" t="s">
        <v>2541</v>
      </c>
      <c r="F457" s="204" t="s">
        <v>2542</v>
      </c>
      <c r="G457" s="205" t="s">
        <v>196</v>
      </c>
      <c r="H457" s="206">
        <v>10.36</v>
      </c>
      <c r="I457" s="207"/>
      <c r="J457" s="208">
        <f>ROUND(I457*H457,2)</f>
        <v>0</v>
      </c>
      <c r="K457" s="204" t="s">
        <v>183</v>
      </c>
      <c r="L457" s="62"/>
      <c r="M457" s="209" t="s">
        <v>24</v>
      </c>
      <c r="N457" s="210" t="s">
        <v>52</v>
      </c>
      <c r="O457" s="43"/>
      <c r="P457" s="211">
        <f>O457*H457</f>
        <v>0</v>
      </c>
      <c r="Q457" s="211">
        <v>7E-05</v>
      </c>
      <c r="R457" s="211">
        <f>Q457*H457</f>
        <v>0.0007251999999999998</v>
      </c>
      <c r="S457" s="211">
        <v>0</v>
      </c>
      <c r="T457" s="212">
        <f>S457*H457</f>
        <v>0</v>
      </c>
      <c r="AR457" s="25" t="s">
        <v>354</v>
      </c>
      <c r="AT457" s="25" t="s">
        <v>172</v>
      </c>
      <c r="AU457" s="25" t="s">
        <v>91</v>
      </c>
      <c r="AY457" s="25" t="s">
        <v>169</v>
      </c>
      <c r="BE457" s="213">
        <f>IF(N457="základní",J457,0)</f>
        <v>0</v>
      </c>
      <c r="BF457" s="213">
        <f>IF(N457="snížená",J457,0)</f>
        <v>0</v>
      </c>
      <c r="BG457" s="213">
        <f>IF(N457="zákl. přenesená",J457,0)</f>
        <v>0</v>
      </c>
      <c r="BH457" s="213">
        <f>IF(N457="sníž. přenesená",J457,0)</f>
        <v>0</v>
      </c>
      <c r="BI457" s="213">
        <f>IF(N457="nulová",J457,0)</f>
        <v>0</v>
      </c>
      <c r="BJ457" s="25" t="s">
        <v>25</v>
      </c>
      <c r="BK457" s="213">
        <f>ROUND(I457*H457,2)</f>
        <v>0</v>
      </c>
      <c r="BL457" s="25" t="s">
        <v>354</v>
      </c>
      <c r="BM457" s="25" t="s">
        <v>2543</v>
      </c>
    </row>
    <row r="458" spans="2:51" s="12" customFormat="1" ht="13.5">
      <c r="B458" s="222"/>
      <c r="C458" s="223"/>
      <c r="D458" s="214" t="s">
        <v>276</v>
      </c>
      <c r="E458" s="224" t="s">
        <v>24</v>
      </c>
      <c r="F458" s="225" t="s">
        <v>2544</v>
      </c>
      <c r="G458" s="223"/>
      <c r="H458" s="226">
        <v>1.68</v>
      </c>
      <c r="I458" s="227"/>
      <c r="J458" s="223"/>
      <c r="K458" s="223"/>
      <c r="L458" s="228"/>
      <c r="M458" s="229"/>
      <c r="N458" s="230"/>
      <c r="O458" s="230"/>
      <c r="P458" s="230"/>
      <c r="Q458" s="230"/>
      <c r="R458" s="230"/>
      <c r="S458" s="230"/>
      <c r="T458" s="231"/>
      <c r="AT458" s="232" t="s">
        <v>276</v>
      </c>
      <c r="AU458" s="232" t="s">
        <v>91</v>
      </c>
      <c r="AV458" s="12" t="s">
        <v>91</v>
      </c>
      <c r="AW458" s="12" t="s">
        <v>44</v>
      </c>
      <c r="AX458" s="12" t="s">
        <v>81</v>
      </c>
      <c r="AY458" s="232" t="s">
        <v>169</v>
      </c>
    </row>
    <row r="459" spans="2:51" s="12" customFormat="1" ht="13.5">
      <c r="B459" s="222"/>
      <c r="C459" s="223"/>
      <c r="D459" s="214" t="s">
        <v>276</v>
      </c>
      <c r="E459" s="224" t="s">
        <v>24</v>
      </c>
      <c r="F459" s="225" t="s">
        <v>2545</v>
      </c>
      <c r="G459" s="223"/>
      <c r="H459" s="226">
        <v>8.68</v>
      </c>
      <c r="I459" s="227"/>
      <c r="J459" s="223"/>
      <c r="K459" s="223"/>
      <c r="L459" s="228"/>
      <c r="M459" s="229"/>
      <c r="N459" s="230"/>
      <c r="O459" s="230"/>
      <c r="P459" s="230"/>
      <c r="Q459" s="230"/>
      <c r="R459" s="230"/>
      <c r="S459" s="230"/>
      <c r="T459" s="231"/>
      <c r="AT459" s="232" t="s">
        <v>276</v>
      </c>
      <c r="AU459" s="232" t="s">
        <v>91</v>
      </c>
      <c r="AV459" s="12" t="s">
        <v>91</v>
      </c>
      <c r="AW459" s="12" t="s">
        <v>44</v>
      </c>
      <c r="AX459" s="12" t="s">
        <v>81</v>
      </c>
      <c r="AY459" s="232" t="s">
        <v>169</v>
      </c>
    </row>
    <row r="460" spans="2:51" s="13" customFormat="1" ht="13.5">
      <c r="B460" s="233"/>
      <c r="C460" s="234"/>
      <c r="D460" s="214" t="s">
        <v>276</v>
      </c>
      <c r="E460" s="235" t="s">
        <v>2151</v>
      </c>
      <c r="F460" s="236" t="s">
        <v>280</v>
      </c>
      <c r="G460" s="234"/>
      <c r="H460" s="237">
        <v>10.36</v>
      </c>
      <c r="I460" s="238"/>
      <c r="J460" s="234"/>
      <c r="K460" s="234"/>
      <c r="L460" s="239"/>
      <c r="M460" s="240"/>
      <c r="N460" s="241"/>
      <c r="O460" s="241"/>
      <c r="P460" s="241"/>
      <c r="Q460" s="241"/>
      <c r="R460" s="241"/>
      <c r="S460" s="241"/>
      <c r="T460" s="242"/>
      <c r="AT460" s="243" t="s">
        <v>276</v>
      </c>
      <c r="AU460" s="243" t="s">
        <v>91</v>
      </c>
      <c r="AV460" s="13" t="s">
        <v>193</v>
      </c>
      <c r="AW460" s="13" t="s">
        <v>44</v>
      </c>
      <c r="AX460" s="13" t="s">
        <v>25</v>
      </c>
      <c r="AY460" s="243" t="s">
        <v>169</v>
      </c>
    </row>
    <row r="461" spans="2:65" s="1" customFormat="1" ht="25.5" customHeight="1">
      <c r="B461" s="42"/>
      <c r="C461" s="202" t="s">
        <v>975</v>
      </c>
      <c r="D461" s="202" t="s">
        <v>172</v>
      </c>
      <c r="E461" s="203" t="s">
        <v>2546</v>
      </c>
      <c r="F461" s="204" t="s">
        <v>2547</v>
      </c>
      <c r="G461" s="205" t="s">
        <v>196</v>
      </c>
      <c r="H461" s="206">
        <v>10.36</v>
      </c>
      <c r="I461" s="207"/>
      <c r="J461" s="208">
        <f>ROUND(I461*H461,2)</f>
        <v>0</v>
      </c>
      <c r="K461" s="204" t="s">
        <v>183</v>
      </c>
      <c r="L461" s="62"/>
      <c r="M461" s="209" t="s">
        <v>24</v>
      </c>
      <c r="N461" s="210" t="s">
        <v>52</v>
      </c>
      <c r="O461" s="43"/>
      <c r="P461" s="211">
        <f>O461*H461</f>
        <v>0</v>
      </c>
      <c r="Q461" s="211">
        <v>7E-05</v>
      </c>
      <c r="R461" s="211">
        <f>Q461*H461</f>
        <v>0.0007251999999999998</v>
      </c>
      <c r="S461" s="211">
        <v>0</v>
      </c>
      <c r="T461" s="212">
        <f>S461*H461</f>
        <v>0</v>
      </c>
      <c r="AR461" s="25" t="s">
        <v>354</v>
      </c>
      <c r="AT461" s="25" t="s">
        <v>172</v>
      </c>
      <c r="AU461" s="25" t="s">
        <v>91</v>
      </c>
      <c r="AY461" s="25" t="s">
        <v>169</v>
      </c>
      <c r="BE461" s="213">
        <f>IF(N461="základní",J461,0)</f>
        <v>0</v>
      </c>
      <c r="BF461" s="213">
        <f>IF(N461="snížená",J461,0)</f>
        <v>0</v>
      </c>
      <c r="BG461" s="213">
        <f>IF(N461="zákl. přenesená",J461,0)</f>
        <v>0</v>
      </c>
      <c r="BH461" s="213">
        <f>IF(N461="sníž. přenesená",J461,0)</f>
        <v>0</v>
      </c>
      <c r="BI461" s="213">
        <f>IF(N461="nulová",J461,0)</f>
        <v>0</v>
      </c>
      <c r="BJ461" s="25" t="s">
        <v>25</v>
      </c>
      <c r="BK461" s="213">
        <f>ROUND(I461*H461,2)</f>
        <v>0</v>
      </c>
      <c r="BL461" s="25" t="s">
        <v>354</v>
      </c>
      <c r="BM461" s="25" t="s">
        <v>2548</v>
      </c>
    </row>
    <row r="462" spans="2:51" s="12" customFormat="1" ht="13.5">
      <c r="B462" s="222"/>
      <c r="C462" s="223"/>
      <c r="D462" s="214" t="s">
        <v>276</v>
      </c>
      <c r="E462" s="224" t="s">
        <v>24</v>
      </c>
      <c r="F462" s="225" t="s">
        <v>2151</v>
      </c>
      <c r="G462" s="223"/>
      <c r="H462" s="226">
        <v>10.36</v>
      </c>
      <c r="I462" s="227"/>
      <c r="J462" s="223"/>
      <c r="K462" s="223"/>
      <c r="L462" s="228"/>
      <c r="M462" s="229"/>
      <c r="N462" s="230"/>
      <c r="O462" s="230"/>
      <c r="P462" s="230"/>
      <c r="Q462" s="230"/>
      <c r="R462" s="230"/>
      <c r="S462" s="230"/>
      <c r="T462" s="231"/>
      <c r="AT462" s="232" t="s">
        <v>276</v>
      </c>
      <c r="AU462" s="232" t="s">
        <v>91</v>
      </c>
      <c r="AV462" s="12" t="s">
        <v>91</v>
      </c>
      <c r="AW462" s="12" t="s">
        <v>44</v>
      </c>
      <c r="AX462" s="12" t="s">
        <v>25</v>
      </c>
      <c r="AY462" s="232" t="s">
        <v>169</v>
      </c>
    </row>
    <row r="463" spans="2:65" s="1" customFormat="1" ht="16.5" customHeight="1">
      <c r="B463" s="42"/>
      <c r="C463" s="202" t="s">
        <v>980</v>
      </c>
      <c r="D463" s="202" t="s">
        <v>172</v>
      </c>
      <c r="E463" s="203" t="s">
        <v>2549</v>
      </c>
      <c r="F463" s="204" t="s">
        <v>2550</v>
      </c>
      <c r="G463" s="205" t="s">
        <v>196</v>
      </c>
      <c r="H463" s="206">
        <v>10.36</v>
      </c>
      <c r="I463" s="207"/>
      <c r="J463" s="208">
        <f>ROUND(I463*H463,2)</f>
        <v>0</v>
      </c>
      <c r="K463" s="204" t="s">
        <v>183</v>
      </c>
      <c r="L463" s="62"/>
      <c r="M463" s="209" t="s">
        <v>24</v>
      </c>
      <c r="N463" s="210" t="s">
        <v>52</v>
      </c>
      <c r="O463" s="43"/>
      <c r="P463" s="211">
        <f>O463*H463</f>
        <v>0</v>
      </c>
      <c r="Q463" s="211">
        <v>6E-05</v>
      </c>
      <c r="R463" s="211">
        <f>Q463*H463</f>
        <v>0.0006215999999999999</v>
      </c>
      <c r="S463" s="211">
        <v>0</v>
      </c>
      <c r="T463" s="212">
        <f>S463*H463</f>
        <v>0</v>
      </c>
      <c r="AR463" s="25" t="s">
        <v>354</v>
      </c>
      <c r="AT463" s="25" t="s">
        <v>172</v>
      </c>
      <c r="AU463" s="25" t="s">
        <v>91</v>
      </c>
      <c r="AY463" s="25" t="s">
        <v>169</v>
      </c>
      <c r="BE463" s="213">
        <f>IF(N463="základní",J463,0)</f>
        <v>0</v>
      </c>
      <c r="BF463" s="213">
        <f>IF(N463="snížená",J463,0)</f>
        <v>0</v>
      </c>
      <c r="BG463" s="213">
        <f>IF(N463="zákl. přenesená",J463,0)</f>
        <v>0</v>
      </c>
      <c r="BH463" s="213">
        <f>IF(N463="sníž. přenesená",J463,0)</f>
        <v>0</v>
      </c>
      <c r="BI463" s="213">
        <f>IF(N463="nulová",J463,0)</f>
        <v>0</v>
      </c>
      <c r="BJ463" s="25" t="s">
        <v>25</v>
      </c>
      <c r="BK463" s="213">
        <f>ROUND(I463*H463,2)</f>
        <v>0</v>
      </c>
      <c r="BL463" s="25" t="s">
        <v>354</v>
      </c>
      <c r="BM463" s="25" t="s">
        <v>2551</v>
      </c>
    </row>
    <row r="464" spans="2:51" s="12" customFormat="1" ht="13.5">
      <c r="B464" s="222"/>
      <c r="C464" s="223"/>
      <c r="D464" s="214" t="s">
        <v>276</v>
      </c>
      <c r="E464" s="224" t="s">
        <v>24</v>
      </c>
      <c r="F464" s="225" t="s">
        <v>2151</v>
      </c>
      <c r="G464" s="223"/>
      <c r="H464" s="226">
        <v>10.36</v>
      </c>
      <c r="I464" s="227"/>
      <c r="J464" s="223"/>
      <c r="K464" s="223"/>
      <c r="L464" s="228"/>
      <c r="M464" s="229"/>
      <c r="N464" s="230"/>
      <c r="O464" s="230"/>
      <c r="P464" s="230"/>
      <c r="Q464" s="230"/>
      <c r="R464" s="230"/>
      <c r="S464" s="230"/>
      <c r="T464" s="231"/>
      <c r="AT464" s="232" t="s">
        <v>276</v>
      </c>
      <c r="AU464" s="232" t="s">
        <v>91</v>
      </c>
      <c r="AV464" s="12" t="s">
        <v>91</v>
      </c>
      <c r="AW464" s="12" t="s">
        <v>44</v>
      </c>
      <c r="AX464" s="12" t="s">
        <v>25</v>
      </c>
      <c r="AY464" s="232" t="s">
        <v>169</v>
      </c>
    </row>
    <row r="465" spans="2:65" s="1" customFormat="1" ht="16.5" customHeight="1">
      <c r="B465" s="42"/>
      <c r="C465" s="202" t="s">
        <v>984</v>
      </c>
      <c r="D465" s="202" t="s">
        <v>172</v>
      </c>
      <c r="E465" s="203" t="s">
        <v>2552</v>
      </c>
      <c r="F465" s="204" t="s">
        <v>2553</v>
      </c>
      <c r="G465" s="205" t="s">
        <v>196</v>
      </c>
      <c r="H465" s="206">
        <v>10.36</v>
      </c>
      <c r="I465" s="207"/>
      <c r="J465" s="208">
        <f>ROUND(I465*H465,2)</f>
        <v>0</v>
      </c>
      <c r="K465" s="204" t="s">
        <v>183</v>
      </c>
      <c r="L465" s="62"/>
      <c r="M465" s="209" t="s">
        <v>24</v>
      </c>
      <c r="N465" s="210" t="s">
        <v>52</v>
      </c>
      <c r="O465" s="43"/>
      <c r="P465" s="211">
        <f>O465*H465</f>
        <v>0</v>
      </c>
      <c r="Q465" s="211">
        <v>0</v>
      </c>
      <c r="R465" s="211">
        <f>Q465*H465</f>
        <v>0</v>
      </c>
      <c r="S465" s="211">
        <v>0</v>
      </c>
      <c r="T465" s="212">
        <f>S465*H465</f>
        <v>0</v>
      </c>
      <c r="AR465" s="25" t="s">
        <v>354</v>
      </c>
      <c r="AT465" s="25" t="s">
        <v>172</v>
      </c>
      <c r="AU465" s="25" t="s">
        <v>91</v>
      </c>
      <c r="AY465" s="25" t="s">
        <v>169</v>
      </c>
      <c r="BE465" s="213">
        <f>IF(N465="základní",J465,0)</f>
        <v>0</v>
      </c>
      <c r="BF465" s="213">
        <f>IF(N465="snížená",J465,0)</f>
        <v>0</v>
      </c>
      <c r="BG465" s="213">
        <f>IF(N465="zákl. přenesená",J465,0)</f>
        <v>0</v>
      </c>
      <c r="BH465" s="213">
        <f>IF(N465="sníž. přenesená",J465,0)</f>
        <v>0</v>
      </c>
      <c r="BI465" s="213">
        <f>IF(N465="nulová",J465,0)</f>
        <v>0</v>
      </c>
      <c r="BJ465" s="25" t="s">
        <v>25</v>
      </c>
      <c r="BK465" s="213">
        <f>ROUND(I465*H465,2)</f>
        <v>0</v>
      </c>
      <c r="BL465" s="25" t="s">
        <v>354</v>
      </c>
      <c r="BM465" s="25" t="s">
        <v>2554</v>
      </c>
    </row>
    <row r="466" spans="2:51" s="12" customFormat="1" ht="13.5">
      <c r="B466" s="222"/>
      <c r="C466" s="223"/>
      <c r="D466" s="214" t="s">
        <v>276</v>
      </c>
      <c r="E466" s="224" t="s">
        <v>24</v>
      </c>
      <c r="F466" s="225" t="s">
        <v>2151</v>
      </c>
      <c r="G466" s="223"/>
      <c r="H466" s="226">
        <v>10.36</v>
      </c>
      <c r="I466" s="227"/>
      <c r="J466" s="223"/>
      <c r="K466" s="223"/>
      <c r="L466" s="228"/>
      <c r="M466" s="229"/>
      <c r="N466" s="230"/>
      <c r="O466" s="230"/>
      <c r="P466" s="230"/>
      <c r="Q466" s="230"/>
      <c r="R466" s="230"/>
      <c r="S466" s="230"/>
      <c r="T466" s="231"/>
      <c r="AT466" s="232" t="s">
        <v>276</v>
      </c>
      <c r="AU466" s="232" t="s">
        <v>91</v>
      </c>
      <c r="AV466" s="12" t="s">
        <v>91</v>
      </c>
      <c r="AW466" s="12" t="s">
        <v>44</v>
      </c>
      <c r="AX466" s="12" t="s">
        <v>25</v>
      </c>
      <c r="AY466" s="232" t="s">
        <v>169</v>
      </c>
    </row>
    <row r="467" spans="2:65" s="1" customFormat="1" ht="25.5" customHeight="1">
      <c r="B467" s="42"/>
      <c r="C467" s="202" t="s">
        <v>989</v>
      </c>
      <c r="D467" s="202" t="s">
        <v>172</v>
      </c>
      <c r="E467" s="203" t="s">
        <v>1504</v>
      </c>
      <c r="F467" s="204" t="s">
        <v>1505</v>
      </c>
      <c r="G467" s="205" t="s">
        <v>196</v>
      </c>
      <c r="H467" s="206">
        <v>10.36</v>
      </c>
      <c r="I467" s="207"/>
      <c r="J467" s="208">
        <f>ROUND(I467*H467,2)</f>
        <v>0</v>
      </c>
      <c r="K467" s="204" t="s">
        <v>183</v>
      </c>
      <c r="L467" s="62"/>
      <c r="M467" s="209" t="s">
        <v>24</v>
      </c>
      <c r="N467" s="210" t="s">
        <v>52</v>
      </c>
      <c r="O467" s="43"/>
      <c r="P467" s="211">
        <f>O467*H467</f>
        <v>0</v>
      </c>
      <c r="Q467" s="211">
        <v>0.00017</v>
      </c>
      <c r="R467" s="211">
        <f>Q467*H467</f>
        <v>0.0017612</v>
      </c>
      <c r="S467" s="211">
        <v>0</v>
      </c>
      <c r="T467" s="212">
        <f>S467*H467</f>
        <v>0</v>
      </c>
      <c r="AR467" s="25" t="s">
        <v>354</v>
      </c>
      <c r="AT467" s="25" t="s">
        <v>172</v>
      </c>
      <c r="AU467" s="25" t="s">
        <v>91</v>
      </c>
      <c r="AY467" s="25" t="s">
        <v>169</v>
      </c>
      <c r="BE467" s="213">
        <f>IF(N467="základní",J467,0)</f>
        <v>0</v>
      </c>
      <c r="BF467" s="213">
        <f>IF(N467="snížená",J467,0)</f>
        <v>0</v>
      </c>
      <c r="BG467" s="213">
        <f>IF(N467="zákl. přenesená",J467,0)</f>
        <v>0</v>
      </c>
      <c r="BH467" s="213">
        <f>IF(N467="sníž. přenesená",J467,0)</f>
        <v>0</v>
      </c>
      <c r="BI467" s="213">
        <f>IF(N467="nulová",J467,0)</f>
        <v>0</v>
      </c>
      <c r="BJ467" s="25" t="s">
        <v>25</v>
      </c>
      <c r="BK467" s="213">
        <f>ROUND(I467*H467,2)</f>
        <v>0</v>
      </c>
      <c r="BL467" s="25" t="s">
        <v>354</v>
      </c>
      <c r="BM467" s="25" t="s">
        <v>2555</v>
      </c>
    </row>
    <row r="468" spans="2:51" s="12" customFormat="1" ht="13.5">
      <c r="B468" s="222"/>
      <c r="C468" s="223"/>
      <c r="D468" s="214" t="s">
        <v>276</v>
      </c>
      <c r="E468" s="224" t="s">
        <v>24</v>
      </c>
      <c r="F468" s="225" t="s">
        <v>2151</v>
      </c>
      <c r="G468" s="223"/>
      <c r="H468" s="226">
        <v>10.36</v>
      </c>
      <c r="I468" s="227"/>
      <c r="J468" s="223"/>
      <c r="K468" s="223"/>
      <c r="L468" s="228"/>
      <c r="M468" s="229"/>
      <c r="N468" s="230"/>
      <c r="O468" s="230"/>
      <c r="P468" s="230"/>
      <c r="Q468" s="230"/>
      <c r="R468" s="230"/>
      <c r="S468" s="230"/>
      <c r="T468" s="231"/>
      <c r="AT468" s="232" t="s">
        <v>276</v>
      </c>
      <c r="AU468" s="232" t="s">
        <v>91</v>
      </c>
      <c r="AV468" s="12" t="s">
        <v>91</v>
      </c>
      <c r="AW468" s="12" t="s">
        <v>44</v>
      </c>
      <c r="AX468" s="12" t="s">
        <v>25</v>
      </c>
      <c r="AY468" s="232" t="s">
        <v>169</v>
      </c>
    </row>
    <row r="469" spans="2:65" s="1" customFormat="1" ht="16.5" customHeight="1">
      <c r="B469" s="42"/>
      <c r="C469" s="202" t="s">
        <v>993</v>
      </c>
      <c r="D469" s="202" t="s">
        <v>172</v>
      </c>
      <c r="E469" s="203" t="s">
        <v>1508</v>
      </c>
      <c r="F469" s="204" t="s">
        <v>1509</v>
      </c>
      <c r="G469" s="205" t="s">
        <v>196</v>
      </c>
      <c r="H469" s="206">
        <v>10.36</v>
      </c>
      <c r="I469" s="207"/>
      <c r="J469" s="208">
        <f>ROUND(I469*H469,2)</f>
        <v>0</v>
      </c>
      <c r="K469" s="204" t="s">
        <v>183</v>
      </c>
      <c r="L469" s="62"/>
      <c r="M469" s="209" t="s">
        <v>24</v>
      </c>
      <c r="N469" s="210" t="s">
        <v>52</v>
      </c>
      <c r="O469" s="43"/>
      <c r="P469" s="211">
        <f>O469*H469</f>
        <v>0</v>
      </c>
      <c r="Q469" s="211">
        <v>0.00012</v>
      </c>
      <c r="R469" s="211">
        <f>Q469*H469</f>
        <v>0.0012431999999999999</v>
      </c>
      <c r="S469" s="211">
        <v>0</v>
      </c>
      <c r="T469" s="212">
        <f>S469*H469</f>
        <v>0</v>
      </c>
      <c r="AR469" s="25" t="s">
        <v>354</v>
      </c>
      <c r="AT469" s="25" t="s">
        <v>172</v>
      </c>
      <c r="AU469" s="25" t="s">
        <v>91</v>
      </c>
      <c r="AY469" s="25" t="s">
        <v>169</v>
      </c>
      <c r="BE469" s="213">
        <f>IF(N469="základní",J469,0)</f>
        <v>0</v>
      </c>
      <c r="BF469" s="213">
        <f>IF(N469="snížená",J469,0)</f>
        <v>0</v>
      </c>
      <c r="BG469" s="213">
        <f>IF(N469="zákl. přenesená",J469,0)</f>
        <v>0</v>
      </c>
      <c r="BH469" s="213">
        <f>IF(N469="sníž. přenesená",J469,0)</f>
        <v>0</v>
      </c>
      <c r="BI469" s="213">
        <f>IF(N469="nulová",J469,0)</f>
        <v>0</v>
      </c>
      <c r="BJ469" s="25" t="s">
        <v>25</v>
      </c>
      <c r="BK469" s="213">
        <f>ROUND(I469*H469,2)</f>
        <v>0</v>
      </c>
      <c r="BL469" s="25" t="s">
        <v>354</v>
      </c>
      <c r="BM469" s="25" t="s">
        <v>2556</v>
      </c>
    </row>
    <row r="470" spans="2:51" s="12" customFormat="1" ht="13.5">
      <c r="B470" s="222"/>
      <c r="C470" s="223"/>
      <c r="D470" s="214" t="s">
        <v>276</v>
      </c>
      <c r="E470" s="224" t="s">
        <v>24</v>
      </c>
      <c r="F470" s="225" t="s">
        <v>2151</v>
      </c>
      <c r="G470" s="223"/>
      <c r="H470" s="226">
        <v>10.36</v>
      </c>
      <c r="I470" s="227"/>
      <c r="J470" s="223"/>
      <c r="K470" s="223"/>
      <c r="L470" s="228"/>
      <c r="M470" s="229"/>
      <c r="N470" s="230"/>
      <c r="O470" s="230"/>
      <c r="P470" s="230"/>
      <c r="Q470" s="230"/>
      <c r="R470" s="230"/>
      <c r="S470" s="230"/>
      <c r="T470" s="231"/>
      <c r="AT470" s="232" t="s">
        <v>276</v>
      </c>
      <c r="AU470" s="232" t="s">
        <v>91</v>
      </c>
      <c r="AV470" s="12" t="s">
        <v>91</v>
      </c>
      <c r="AW470" s="12" t="s">
        <v>44</v>
      </c>
      <c r="AX470" s="12" t="s">
        <v>25</v>
      </c>
      <c r="AY470" s="232" t="s">
        <v>169</v>
      </c>
    </row>
    <row r="471" spans="2:65" s="1" customFormat="1" ht="25.5" customHeight="1">
      <c r="B471" s="42"/>
      <c r="C471" s="202" t="s">
        <v>997</v>
      </c>
      <c r="D471" s="202" t="s">
        <v>172</v>
      </c>
      <c r="E471" s="203" t="s">
        <v>1512</v>
      </c>
      <c r="F471" s="204" t="s">
        <v>1513</v>
      </c>
      <c r="G471" s="205" t="s">
        <v>196</v>
      </c>
      <c r="H471" s="206">
        <v>10.36</v>
      </c>
      <c r="I471" s="207"/>
      <c r="J471" s="208">
        <f>ROUND(I471*H471,2)</f>
        <v>0</v>
      </c>
      <c r="K471" s="204" t="s">
        <v>183</v>
      </c>
      <c r="L471" s="62"/>
      <c r="M471" s="209" t="s">
        <v>24</v>
      </c>
      <c r="N471" s="210" t="s">
        <v>52</v>
      </c>
      <c r="O471" s="43"/>
      <c r="P471" s="211">
        <f>O471*H471</f>
        <v>0</v>
      </c>
      <c r="Q471" s="211">
        <v>0.00012</v>
      </c>
      <c r="R471" s="211">
        <f>Q471*H471</f>
        <v>0.0012431999999999999</v>
      </c>
      <c r="S471" s="211">
        <v>0</v>
      </c>
      <c r="T471" s="212">
        <f>S471*H471</f>
        <v>0</v>
      </c>
      <c r="AR471" s="25" t="s">
        <v>354</v>
      </c>
      <c r="AT471" s="25" t="s">
        <v>172</v>
      </c>
      <c r="AU471" s="25" t="s">
        <v>91</v>
      </c>
      <c r="AY471" s="25" t="s">
        <v>169</v>
      </c>
      <c r="BE471" s="213">
        <f>IF(N471="základní",J471,0)</f>
        <v>0</v>
      </c>
      <c r="BF471" s="213">
        <f>IF(N471="snížená",J471,0)</f>
        <v>0</v>
      </c>
      <c r="BG471" s="213">
        <f>IF(N471="zákl. přenesená",J471,0)</f>
        <v>0</v>
      </c>
      <c r="BH471" s="213">
        <f>IF(N471="sníž. přenesená",J471,0)</f>
        <v>0</v>
      </c>
      <c r="BI471" s="213">
        <f>IF(N471="nulová",J471,0)</f>
        <v>0</v>
      </c>
      <c r="BJ471" s="25" t="s">
        <v>25</v>
      </c>
      <c r="BK471" s="213">
        <f>ROUND(I471*H471,2)</f>
        <v>0</v>
      </c>
      <c r="BL471" s="25" t="s">
        <v>354</v>
      </c>
      <c r="BM471" s="25" t="s">
        <v>2557</v>
      </c>
    </row>
    <row r="472" spans="2:51" s="12" customFormat="1" ht="13.5">
      <c r="B472" s="222"/>
      <c r="C472" s="223"/>
      <c r="D472" s="214" t="s">
        <v>276</v>
      </c>
      <c r="E472" s="224" t="s">
        <v>24</v>
      </c>
      <c r="F472" s="225" t="s">
        <v>2151</v>
      </c>
      <c r="G472" s="223"/>
      <c r="H472" s="226">
        <v>10.36</v>
      </c>
      <c r="I472" s="227"/>
      <c r="J472" s="223"/>
      <c r="K472" s="223"/>
      <c r="L472" s="228"/>
      <c r="M472" s="229"/>
      <c r="N472" s="230"/>
      <c r="O472" s="230"/>
      <c r="P472" s="230"/>
      <c r="Q472" s="230"/>
      <c r="R472" s="230"/>
      <c r="S472" s="230"/>
      <c r="T472" s="231"/>
      <c r="AT472" s="232" t="s">
        <v>276</v>
      </c>
      <c r="AU472" s="232" t="s">
        <v>91</v>
      </c>
      <c r="AV472" s="12" t="s">
        <v>91</v>
      </c>
      <c r="AW472" s="12" t="s">
        <v>44</v>
      </c>
      <c r="AX472" s="12" t="s">
        <v>25</v>
      </c>
      <c r="AY472" s="232" t="s">
        <v>169</v>
      </c>
    </row>
    <row r="473" spans="2:63" s="11" customFormat="1" ht="29.85" customHeight="1">
      <c r="B473" s="186"/>
      <c r="C473" s="187"/>
      <c r="D473" s="188" t="s">
        <v>80</v>
      </c>
      <c r="E473" s="200" t="s">
        <v>2558</v>
      </c>
      <c r="F473" s="200" t="s">
        <v>2559</v>
      </c>
      <c r="G473" s="187"/>
      <c r="H473" s="187"/>
      <c r="I473" s="190"/>
      <c r="J473" s="201">
        <f>BK473</f>
        <v>0</v>
      </c>
      <c r="K473" s="187"/>
      <c r="L473" s="192"/>
      <c r="M473" s="193"/>
      <c r="N473" s="194"/>
      <c r="O473" s="194"/>
      <c r="P473" s="195">
        <f>SUM(P474:P480)</f>
        <v>0</v>
      </c>
      <c r="Q473" s="194"/>
      <c r="R473" s="195">
        <f>SUM(R474:R480)</f>
        <v>0.025599999999999998</v>
      </c>
      <c r="S473" s="194"/>
      <c r="T473" s="196">
        <f>SUM(T474:T480)</f>
        <v>0</v>
      </c>
      <c r="AR473" s="197" t="s">
        <v>91</v>
      </c>
      <c r="AT473" s="198" t="s">
        <v>80</v>
      </c>
      <c r="AU473" s="198" t="s">
        <v>25</v>
      </c>
      <c r="AY473" s="197" t="s">
        <v>169</v>
      </c>
      <c r="BK473" s="199">
        <f>SUM(BK474:BK480)</f>
        <v>0</v>
      </c>
    </row>
    <row r="474" spans="2:65" s="1" customFormat="1" ht="25.5" customHeight="1">
      <c r="B474" s="42"/>
      <c r="C474" s="202" t="s">
        <v>1001</v>
      </c>
      <c r="D474" s="202" t="s">
        <v>172</v>
      </c>
      <c r="E474" s="203" t="s">
        <v>2560</v>
      </c>
      <c r="F474" s="204" t="s">
        <v>2561</v>
      </c>
      <c r="G474" s="205" t="s">
        <v>196</v>
      </c>
      <c r="H474" s="206">
        <v>50.752</v>
      </c>
      <c r="I474" s="207"/>
      <c r="J474" s="208">
        <f>ROUND(I474*H474,2)</f>
        <v>0</v>
      </c>
      <c r="K474" s="204" t="s">
        <v>183</v>
      </c>
      <c r="L474" s="62"/>
      <c r="M474" s="209" t="s">
        <v>24</v>
      </c>
      <c r="N474" s="210" t="s">
        <v>52</v>
      </c>
      <c r="O474" s="43"/>
      <c r="P474" s="211">
        <f>O474*H474</f>
        <v>0</v>
      </c>
      <c r="Q474" s="211">
        <v>0</v>
      </c>
      <c r="R474" s="211">
        <f>Q474*H474</f>
        <v>0</v>
      </c>
      <c r="S474" s="211">
        <v>0</v>
      </c>
      <c r="T474" s="212">
        <f>S474*H474</f>
        <v>0</v>
      </c>
      <c r="AR474" s="25" t="s">
        <v>354</v>
      </c>
      <c r="AT474" s="25" t="s">
        <v>172</v>
      </c>
      <c r="AU474" s="25" t="s">
        <v>91</v>
      </c>
      <c r="AY474" s="25" t="s">
        <v>169</v>
      </c>
      <c r="BE474" s="213">
        <f>IF(N474="základní",J474,0)</f>
        <v>0</v>
      </c>
      <c r="BF474" s="213">
        <f>IF(N474="snížená",J474,0)</f>
        <v>0</v>
      </c>
      <c r="BG474" s="213">
        <f>IF(N474="zákl. přenesená",J474,0)</f>
        <v>0</v>
      </c>
      <c r="BH474" s="213">
        <f>IF(N474="sníž. přenesená",J474,0)</f>
        <v>0</v>
      </c>
      <c r="BI474" s="213">
        <f>IF(N474="nulová",J474,0)</f>
        <v>0</v>
      </c>
      <c r="BJ474" s="25" t="s">
        <v>25</v>
      </c>
      <c r="BK474" s="213">
        <f>ROUND(I474*H474,2)</f>
        <v>0</v>
      </c>
      <c r="BL474" s="25" t="s">
        <v>354</v>
      </c>
      <c r="BM474" s="25" t="s">
        <v>2562</v>
      </c>
    </row>
    <row r="475" spans="2:51" s="12" customFormat="1" ht="13.5">
      <c r="B475" s="222"/>
      <c r="C475" s="223"/>
      <c r="D475" s="214" t="s">
        <v>276</v>
      </c>
      <c r="E475" s="224" t="s">
        <v>24</v>
      </c>
      <c r="F475" s="225" t="s">
        <v>2496</v>
      </c>
      <c r="G475" s="223"/>
      <c r="H475" s="226">
        <v>50.752</v>
      </c>
      <c r="I475" s="227"/>
      <c r="J475" s="223"/>
      <c r="K475" s="223"/>
      <c r="L475" s="228"/>
      <c r="M475" s="229"/>
      <c r="N475" s="230"/>
      <c r="O475" s="230"/>
      <c r="P475" s="230"/>
      <c r="Q475" s="230"/>
      <c r="R475" s="230"/>
      <c r="S475" s="230"/>
      <c r="T475" s="231"/>
      <c r="AT475" s="232" t="s">
        <v>276</v>
      </c>
      <c r="AU475" s="232" t="s">
        <v>91</v>
      </c>
      <c r="AV475" s="12" t="s">
        <v>91</v>
      </c>
      <c r="AW475" s="12" t="s">
        <v>44</v>
      </c>
      <c r="AX475" s="12" t="s">
        <v>25</v>
      </c>
      <c r="AY475" s="232" t="s">
        <v>169</v>
      </c>
    </row>
    <row r="476" spans="2:65" s="1" customFormat="1" ht="16.5" customHeight="1">
      <c r="B476" s="42"/>
      <c r="C476" s="245" t="s">
        <v>1005</v>
      </c>
      <c r="D476" s="245" t="s">
        <v>620</v>
      </c>
      <c r="E476" s="246" t="s">
        <v>2563</v>
      </c>
      <c r="F476" s="247" t="s">
        <v>2564</v>
      </c>
      <c r="G476" s="248" t="s">
        <v>419</v>
      </c>
      <c r="H476" s="249">
        <v>16</v>
      </c>
      <c r="I476" s="250"/>
      <c r="J476" s="251">
        <f>ROUND(I476*H476,2)</f>
        <v>0</v>
      </c>
      <c r="K476" s="247" t="s">
        <v>183</v>
      </c>
      <c r="L476" s="252"/>
      <c r="M476" s="253" t="s">
        <v>24</v>
      </c>
      <c r="N476" s="254" t="s">
        <v>52</v>
      </c>
      <c r="O476" s="43"/>
      <c r="P476" s="211">
        <f>O476*H476</f>
        <v>0</v>
      </c>
      <c r="Q476" s="211">
        <v>0.001</v>
      </c>
      <c r="R476" s="211">
        <f>Q476*H476</f>
        <v>0.016</v>
      </c>
      <c r="S476" s="211">
        <v>0</v>
      </c>
      <c r="T476" s="212">
        <f>S476*H476</f>
        <v>0</v>
      </c>
      <c r="AR476" s="25" t="s">
        <v>437</v>
      </c>
      <c r="AT476" s="25" t="s">
        <v>620</v>
      </c>
      <c r="AU476" s="25" t="s">
        <v>91</v>
      </c>
      <c r="AY476" s="25" t="s">
        <v>169</v>
      </c>
      <c r="BE476" s="213">
        <f>IF(N476="základní",J476,0)</f>
        <v>0</v>
      </c>
      <c r="BF476" s="213">
        <f>IF(N476="snížená",J476,0)</f>
        <v>0</v>
      </c>
      <c r="BG476" s="213">
        <f>IF(N476="zákl. přenesená",J476,0)</f>
        <v>0</v>
      </c>
      <c r="BH476" s="213">
        <f>IF(N476="sníž. přenesená",J476,0)</f>
        <v>0</v>
      </c>
      <c r="BI476" s="213">
        <f>IF(N476="nulová",J476,0)</f>
        <v>0</v>
      </c>
      <c r="BJ476" s="25" t="s">
        <v>25</v>
      </c>
      <c r="BK476" s="213">
        <f>ROUND(I476*H476,2)</f>
        <v>0</v>
      </c>
      <c r="BL476" s="25" t="s">
        <v>354</v>
      </c>
      <c r="BM476" s="25" t="s">
        <v>2565</v>
      </c>
    </row>
    <row r="477" spans="2:65" s="1" customFormat="1" ht="16.5" customHeight="1">
      <c r="B477" s="42"/>
      <c r="C477" s="245" t="s">
        <v>1010</v>
      </c>
      <c r="D477" s="245" t="s">
        <v>620</v>
      </c>
      <c r="E477" s="246" t="s">
        <v>2566</v>
      </c>
      <c r="F477" s="247" t="s">
        <v>2567</v>
      </c>
      <c r="G477" s="248" t="s">
        <v>419</v>
      </c>
      <c r="H477" s="249">
        <v>16</v>
      </c>
      <c r="I477" s="250"/>
      <c r="J477" s="251">
        <f>ROUND(I477*H477,2)</f>
        <v>0</v>
      </c>
      <c r="K477" s="247" t="s">
        <v>24</v>
      </c>
      <c r="L477" s="252"/>
      <c r="M477" s="253" t="s">
        <v>24</v>
      </c>
      <c r="N477" s="254" t="s">
        <v>52</v>
      </c>
      <c r="O477" s="43"/>
      <c r="P477" s="211">
        <f>O477*H477</f>
        <v>0</v>
      </c>
      <c r="Q477" s="211">
        <v>0.0006</v>
      </c>
      <c r="R477" s="211">
        <f>Q477*H477</f>
        <v>0.0096</v>
      </c>
      <c r="S477" s="211">
        <v>0</v>
      </c>
      <c r="T477" s="212">
        <f>S477*H477</f>
        <v>0</v>
      </c>
      <c r="AR477" s="25" t="s">
        <v>437</v>
      </c>
      <c r="AT477" s="25" t="s">
        <v>620</v>
      </c>
      <c r="AU477" s="25" t="s">
        <v>91</v>
      </c>
      <c r="AY477" s="25" t="s">
        <v>169</v>
      </c>
      <c r="BE477" s="213">
        <f>IF(N477="základní",J477,0)</f>
        <v>0</v>
      </c>
      <c r="BF477" s="213">
        <f>IF(N477="snížená",J477,0)</f>
        <v>0</v>
      </c>
      <c r="BG477" s="213">
        <f>IF(N477="zákl. přenesená",J477,0)</f>
        <v>0</v>
      </c>
      <c r="BH477" s="213">
        <f>IF(N477="sníž. přenesená",J477,0)</f>
        <v>0</v>
      </c>
      <c r="BI477" s="213">
        <f>IF(N477="nulová",J477,0)</f>
        <v>0</v>
      </c>
      <c r="BJ477" s="25" t="s">
        <v>25</v>
      </c>
      <c r="BK477" s="213">
        <f>ROUND(I477*H477,2)</f>
        <v>0</v>
      </c>
      <c r="BL477" s="25" t="s">
        <v>354</v>
      </c>
      <c r="BM477" s="25" t="s">
        <v>2568</v>
      </c>
    </row>
    <row r="478" spans="2:65" s="1" customFormat="1" ht="38.25" customHeight="1">
      <c r="B478" s="42"/>
      <c r="C478" s="202" t="s">
        <v>1014</v>
      </c>
      <c r="D478" s="202" t="s">
        <v>172</v>
      </c>
      <c r="E478" s="203" t="s">
        <v>2569</v>
      </c>
      <c r="F478" s="204" t="s">
        <v>2570</v>
      </c>
      <c r="G478" s="205" t="s">
        <v>357</v>
      </c>
      <c r="H478" s="206">
        <v>0.026</v>
      </c>
      <c r="I478" s="207"/>
      <c r="J478" s="208">
        <f>ROUND(I478*H478,2)</f>
        <v>0</v>
      </c>
      <c r="K478" s="204" t="s">
        <v>183</v>
      </c>
      <c r="L478" s="62"/>
      <c r="M478" s="209" t="s">
        <v>24</v>
      </c>
      <c r="N478" s="210" t="s">
        <v>52</v>
      </c>
      <c r="O478" s="43"/>
      <c r="P478" s="211">
        <f>O478*H478</f>
        <v>0</v>
      </c>
      <c r="Q478" s="211">
        <v>0</v>
      </c>
      <c r="R478" s="211">
        <f>Q478*H478</f>
        <v>0</v>
      </c>
      <c r="S478" s="211">
        <v>0</v>
      </c>
      <c r="T478" s="212">
        <f>S478*H478</f>
        <v>0</v>
      </c>
      <c r="AR478" s="25" t="s">
        <v>354</v>
      </c>
      <c r="AT478" s="25" t="s">
        <v>172</v>
      </c>
      <c r="AU478" s="25" t="s">
        <v>91</v>
      </c>
      <c r="AY478" s="25" t="s">
        <v>169</v>
      </c>
      <c r="BE478" s="213">
        <f>IF(N478="základní",J478,0)</f>
        <v>0</v>
      </c>
      <c r="BF478" s="213">
        <f>IF(N478="snížená",J478,0)</f>
        <v>0</v>
      </c>
      <c r="BG478" s="213">
        <f>IF(N478="zákl. přenesená",J478,0)</f>
        <v>0</v>
      </c>
      <c r="BH478" s="213">
        <f>IF(N478="sníž. přenesená",J478,0)</f>
        <v>0</v>
      </c>
      <c r="BI478" s="213">
        <f>IF(N478="nulová",J478,0)</f>
        <v>0</v>
      </c>
      <c r="BJ478" s="25" t="s">
        <v>25</v>
      </c>
      <c r="BK478" s="213">
        <f>ROUND(I478*H478,2)</f>
        <v>0</v>
      </c>
      <c r="BL478" s="25" t="s">
        <v>354</v>
      </c>
      <c r="BM478" s="25" t="s">
        <v>2571</v>
      </c>
    </row>
    <row r="479" spans="2:65" s="1" customFormat="1" ht="38.25" customHeight="1">
      <c r="B479" s="42"/>
      <c r="C479" s="202" t="s">
        <v>31</v>
      </c>
      <c r="D479" s="202" t="s">
        <v>172</v>
      </c>
      <c r="E479" s="203" t="s">
        <v>2572</v>
      </c>
      <c r="F479" s="204" t="s">
        <v>2573</v>
      </c>
      <c r="G479" s="205" t="s">
        <v>357</v>
      </c>
      <c r="H479" s="206">
        <v>0.026</v>
      </c>
      <c r="I479" s="207"/>
      <c r="J479" s="208">
        <f>ROUND(I479*H479,2)</f>
        <v>0</v>
      </c>
      <c r="K479" s="204" t="s">
        <v>183</v>
      </c>
      <c r="L479" s="62"/>
      <c r="M479" s="209" t="s">
        <v>24</v>
      </c>
      <c r="N479" s="210" t="s">
        <v>52</v>
      </c>
      <c r="O479" s="43"/>
      <c r="P479" s="211">
        <f>O479*H479</f>
        <v>0</v>
      </c>
      <c r="Q479" s="211">
        <v>0</v>
      </c>
      <c r="R479" s="211">
        <f>Q479*H479</f>
        <v>0</v>
      </c>
      <c r="S479" s="211">
        <v>0</v>
      </c>
      <c r="T479" s="212">
        <f>S479*H479</f>
        <v>0</v>
      </c>
      <c r="AR479" s="25" t="s">
        <v>354</v>
      </c>
      <c r="AT479" s="25" t="s">
        <v>172</v>
      </c>
      <c r="AU479" s="25" t="s">
        <v>91</v>
      </c>
      <c r="AY479" s="25" t="s">
        <v>169</v>
      </c>
      <c r="BE479" s="213">
        <f>IF(N479="základní",J479,0)</f>
        <v>0</v>
      </c>
      <c r="BF479" s="213">
        <f>IF(N479="snížená",J479,0)</f>
        <v>0</v>
      </c>
      <c r="BG479" s="213">
        <f>IF(N479="zákl. přenesená",J479,0)</f>
        <v>0</v>
      </c>
      <c r="BH479" s="213">
        <f>IF(N479="sníž. přenesená",J479,0)</f>
        <v>0</v>
      </c>
      <c r="BI479" s="213">
        <f>IF(N479="nulová",J479,0)</f>
        <v>0</v>
      </c>
      <c r="BJ479" s="25" t="s">
        <v>25</v>
      </c>
      <c r="BK479" s="213">
        <f>ROUND(I479*H479,2)</f>
        <v>0</v>
      </c>
      <c r="BL479" s="25" t="s">
        <v>354</v>
      </c>
      <c r="BM479" s="25" t="s">
        <v>2574</v>
      </c>
    </row>
    <row r="480" spans="2:65" s="1" customFormat="1" ht="38.25" customHeight="1">
      <c r="B480" s="42"/>
      <c r="C480" s="202" t="s">
        <v>1021</v>
      </c>
      <c r="D480" s="202" t="s">
        <v>172</v>
      </c>
      <c r="E480" s="203" t="s">
        <v>2575</v>
      </c>
      <c r="F480" s="204" t="s">
        <v>2576</v>
      </c>
      <c r="G480" s="205" t="s">
        <v>357</v>
      </c>
      <c r="H480" s="206">
        <v>0.026</v>
      </c>
      <c r="I480" s="207"/>
      <c r="J480" s="208">
        <f>ROUND(I480*H480,2)</f>
        <v>0</v>
      </c>
      <c r="K480" s="204" t="s">
        <v>183</v>
      </c>
      <c r="L480" s="62"/>
      <c r="M480" s="209" t="s">
        <v>24</v>
      </c>
      <c r="N480" s="210" t="s">
        <v>52</v>
      </c>
      <c r="O480" s="43"/>
      <c r="P480" s="211">
        <f>O480*H480</f>
        <v>0</v>
      </c>
      <c r="Q480" s="211">
        <v>0</v>
      </c>
      <c r="R480" s="211">
        <f>Q480*H480</f>
        <v>0</v>
      </c>
      <c r="S480" s="211">
        <v>0</v>
      </c>
      <c r="T480" s="212">
        <f>S480*H480</f>
        <v>0</v>
      </c>
      <c r="AR480" s="25" t="s">
        <v>354</v>
      </c>
      <c r="AT480" s="25" t="s">
        <v>172</v>
      </c>
      <c r="AU480" s="25" t="s">
        <v>91</v>
      </c>
      <c r="AY480" s="25" t="s">
        <v>169</v>
      </c>
      <c r="BE480" s="213">
        <f>IF(N480="základní",J480,0)</f>
        <v>0</v>
      </c>
      <c r="BF480" s="213">
        <f>IF(N480="snížená",J480,0)</f>
        <v>0</v>
      </c>
      <c r="BG480" s="213">
        <f>IF(N480="zákl. přenesená",J480,0)</f>
        <v>0</v>
      </c>
      <c r="BH480" s="213">
        <f>IF(N480="sníž. přenesená",J480,0)</f>
        <v>0</v>
      </c>
      <c r="BI480" s="213">
        <f>IF(N480="nulová",J480,0)</f>
        <v>0</v>
      </c>
      <c r="BJ480" s="25" t="s">
        <v>25</v>
      </c>
      <c r="BK480" s="213">
        <f>ROUND(I480*H480,2)</f>
        <v>0</v>
      </c>
      <c r="BL480" s="25" t="s">
        <v>354</v>
      </c>
      <c r="BM480" s="25" t="s">
        <v>2577</v>
      </c>
    </row>
    <row r="481" spans="2:63" s="11" customFormat="1" ht="37.35" customHeight="1">
      <c r="B481" s="186"/>
      <c r="C481" s="187"/>
      <c r="D481" s="188" t="s">
        <v>80</v>
      </c>
      <c r="E481" s="189" t="s">
        <v>540</v>
      </c>
      <c r="F481" s="189" t="s">
        <v>541</v>
      </c>
      <c r="G481" s="187"/>
      <c r="H481" s="187"/>
      <c r="I481" s="190"/>
      <c r="J481" s="191">
        <f>BK481</f>
        <v>0</v>
      </c>
      <c r="K481" s="187"/>
      <c r="L481" s="192"/>
      <c r="M481" s="193"/>
      <c r="N481" s="194"/>
      <c r="O481" s="194"/>
      <c r="P481" s="195">
        <f>SUM(P482:P493)</f>
        <v>0</v>
      </c>
      <c r="Q481" s="194"/>
      <c r="R481" s="195">
        <f>SUM(R482:R493)</f>
        <v>0</v>
      </c>
      <c r="S481" s="194"/>
      <c r="T481" s="196">
        <f>SUM(T482:T493)</f>
        <v>0</v>
      </c>
      <c r="AR481" s="197" t="s">
        <v>193</v>
      </c>
      <c r="AT481" s="198" t="s">
        <v>80</v>
      </c>
      <c r="AU481" s="198" t="s">
        <v>81</v>
      </c>
      <c r="AY481" s="197" t="s">
        <v>169</v>
      </c>
      <c r="BK481" s="199">
        <f>SUM(BK482:BK493)</f>
        <v>0</v>
      </c>
    </row>
    <row r="482" spans="2:65" s="1" customFormat="1" ht="25.5" customHeight="1">
      <c r="B482" s="42"/>
      <c r="C482" s="202" t="s">
        <v>1026</v>
      </c>
      <c r="D482" s="202" t="s">
        <v>172</v>
      </c>
      <c r="E482" s="203" t="s">
        <v>543</v>
      </c>
      <c r="F482" s="204" t="s">
        <v>544</v>
      </c>
      <c r="G482" s="205" t="s">
        <v>545</v>
      </c>
      <c r="H482" s="206">
        <v>8</v>
      </c>
      <c r="I482" s="207"/>
      <c r="J482" s="208">
        <f>ROUND(I482*H482,2)</f>
        <v>0</v>
      </c>
      <c r="K482" s="204" t="s">
        <v>183</v>
      </c>
      <c r="L482" s="62"/>
      <c r="M482" s="209" t="s">
        <v>24</v>
      </c>
      <c r="N482" s="210" t="s">
        <v>52</v>
      </c>
      <c r="O482" s="43"/>
      <c r="P482" s="211">
        <f>O482*H482</f>
        <v>0</v>
      </c>
      <c r="Q482" s="211">
        <v>0</v>
      </c>
      <c r="R482" s="211">
        <f>Q482*H482</f>
        <v>0</v>
      </c>
      <c r="S482" s="211">
        <v>0</v>
      </c>
      <c r="T482" s="212">
        <f>S482*H482</f>
        <v>0</v>
      </c>
      <c r="AR482" s="25" t="s">
        <v>546</v>
      </c>
      <c r="AT482" s="25" t="s">
        <v>172</v>
      </c>
      <c r="AU482" s="25" t="s">
        <v>25</v>
      </c>
      <c r="AY482" s="25" t="s">
        <v>169</v>
      </c>
      <c r="BE482" s="213">
        <f>IF(N482="základní",J482,0)</f>
        <v>0</v>
      </c>
      <c r="BF482" s="213">
        <f>IF(N482="snížená",J482,0)</f>
        <v>0</v>
      </c>
      <c r="BG482" s="213">
        <f>IF(N482="zákl. přenesená",J482,0)</f>
        <v>0</v>
      </c>
      <c r="BH482" s="213">
        <f>IF(N482="sníž. přenesená",J482,0)</f>
        <v>0</v>
      </c>
      <c r="BI482" s="213">
        <f>IF(N482="nulová",J482,0)</f>
        <v>0</v>
      </c>
      <c r="BJ482" s="25" t="s">
        <v>25</v>
      </c>
      <c r="BK482" s="213">
        <f>ROUND(I482*H482,2)</f>
        <v>0</v>
      </c>
      <c r="BL482" s="25" t="s">
        <v>546</v>
      </c>
      <c r="BM482" s="25" t="s">
        <v>2578</v>
      </c>
    </row>
    <row r="483" spans="2:47" s="1" customFormat="1" ht="40.5">
      <c r="B483" s="42"/>
      <c r="C483" s="64"/>
      <c r="D483" s="214" t="s">
        <v>179</v>
      </c>
      <c r="E483" s="64"/>
      <c r="F483" s="215" t="s">
        <v>559</v>
      </c>
      <c r="G483" s="64"/>
      <c r="H483" s="64"/>
      <c r="I483" s="173"/>
      <c r="J483" s="64"/>
      <c r="K483" s="64"/>
      <c r="L483" s="62"/>
      <c r="M483" s="216"/>
      <c r="N483" s="43"/>
      <c r="O483" s="43"/>
      <c r="P483" s="43"/>
      <c r="Q483" s="43"/>
      <c r="R483" s="43"/>
      <c r="S483" s="43"/>
      <c r="T483" s="79"/>
      <c r="AT483" s="25" t="s">
        <v>179</v>
      </c>
      <c r="AU483" s="25" t="s">
        <v>25</v>
      </c>
    </row>
    <row r="484" spans="2:65" s="1" customFormat="1" ht="25.5" customHeight="1">
      <c r="B484" s="42"/>
      <c r="C484" s="202" t="s">
        <v>1031</v>
      </c>
      <c r="D484" s="202" t="s">
        <v>172</v>
      </c>
      <c r="E484" s="203" t="s">
        <v>551</v>
      </c>
      <c r="F484" s="204" t="s">
        <v>552</v>
      </c>
      <c r="G484" s="205" t="s">
        <v>545</v>
      </c>
      <c r="H484" s="206">
        <v>24</v>
      </c>
      <c r="I484" s="207"/>
      <c r="J484" s="208">
        <f>ROUND(I484*H484,2)</f>
        <v>0</v>
      </c>
      <c r="K484" s="204" t="s">
        <v>183</v>
      </c>
      <c r="L484" s="62"/>
      <c r="M484" s="209" t="s">
        <v>24</v>
      </c>
      <c r="N484" s="210" t="s">
        <v>52</v>
      </c>
      <c r="O484" s="43"/>
      <c r="P484" s="211">
        <f>O484*H484</f>
        <v>0</v>
      </c>
      <c r="Q484" s="211">
        <v>0</v>
      </c>
      <c r="R484" s="211">
        <f>Q484*H484</f>
        <v>0</v>
      </c>
      <c r="S484" s="211">
        <v>0</v>
      </c>
      <c r="T484" s="212">
        <f>S484*H484</f>
        <v>0</v>
      </c>
      <c r="AR484" s="25" t="s">
        <v>546</v>
      </c>
      <c r="AT484" s="25" t="s">
        <v>172</v>
      </c>
      <c r="AU484" s="25" t="s">
        <v>25</v>
      </c>
      <c r="AY484" s="25" t="s">
        <v>169</v>
      </c>
      <c r="BE484" s="213">
        <f>IF(N484="základní",J484,0)</f>
        <v>0</v>
      </c>
      <c r="BF484" s="213">
        <f>IF(N484="snížená",J484,0)</f>
        <v>0</v>
      </c>
      <c r="BG484" s="213">
        <f>IF(N484="zákl. přenesená",J484,0)</f>
        <v>0</v>
      </c>
      <c r="BH484" s="213">
        <f>IF(N484="sníž. přenesená",J484,0)</f>
        <v>0</v>
      </c>
      <c r="BI484" s="213">
        <f>IF(N484="nulová",J484,0)</f>
        <v>0</v>
      </c>
      <c r="BJ484" s="25" t="s">
        <v>25</v>
      </c>
      <c r="BK484" s="213">
        <f>ROUND(I484*H484,2)</f>
        <v>0</v>
      </c>
      <c r="BL484" s="25" t="s">
        <v>546</v>
      </c>
      <c r="BM484" s="25" t="s">
        <v>2579</v>
      </c>
    </row>
    <row r="485" spans="2:51" s="12" customFormat="1" ht="13.5">
      <c r="B485" s="222"/>
      <c r="C485" s="223"/>
      <c r="D485" s="214" t="s">
        <v>276</v>
      </c>
      <c r="E485" s="224" t="s">
        <v>24</v>
      </c>
      <c r="F485" s="225" t="s">
        <v>2580</v>
      </c>
      <c r="G485" s="223"/>
      <c r="H485" s="226">
        <v>24</v>
      </c>
      <c r="I485" s="227"/>
      <c r="J485" s="223"/>
      <c r="K485" s="223"/>
      <c r="L485" s="228"/>
      <c r="M485" s="229"/>
      <c r="N485" s="230"/>
      <c r="O485" s="230"/>
      <c r="P485" s="230"/>
      <c r="Q485" s="230"/>
      <c r="R485" s="230"/>
      <c r="S485" s="230"/>
      <c r="T485" s="231"/>
      <c r="AT485" s="232" t="s">
        <v>276</v>
      </c>
      <c r="AU485" s="232" t="s">
        <v>25</v>
      </c>
      <c r="AV485" s="12" t="s">
        <v>91</v>
      </c>
      <c r="AW485" s="12" t="s">
        <v>44</v>
      </c>
      <c r="AX485" s="12" t="s">
        <v>25</v>
      </c>
      <c r="AY485" s="232" t="s">
        <v>169</v>
      </c>
    </row>
    <row r="486" spans="2:65" s="1" customFormat="1" ht="16.5" customHeight="1">
      <c r="B486" s="42"/>
      <c r="C486" s="202" t="s">
        <v>1036</v>
      </c>
      <c r="D486" s="202" t="s">
        <v>172</v>
      </c>
      <c r="E486" s="203" t="s">
        <v>1579</v>
      </c>
      <c r="F486" s="204" t="s">
        <v>1580</v>
      </c>
      <c r="G486" s="205" t="s">
        <v>545</v>
      </c>
      <c r="H486" s="206">
        <v>4</v>
      </c>
      <c r="I486" s="207"/>
      <c r="J486" s="208">
        <f>ROUND(I486*H486,2)</f>
        <v>0</v>
      </c>
      <c r="K486" s="204" t="s">
        <v>183</v>
      </c>
      <c r="L486" s="62"/>
      <c r="M486" s="209" t="s">
        <v>24</v>
      </c>
      <c r="N486" s="210" t="s">
        <v>52</v>
      </c>
      <c r="O486" s="43"/>
      <c r="P486" s="211">
        <f>O486*H486</f>
        <v>0</v>
      </c>
      <c r="Q486" s="211">
        <v>0</v>
      </c>
      <c r="R486" s="211">
        <f>Q486*H486</f>
        <v>0</v>
      </c>
      <c r="S486" s="211">
        <v>0</v>
      </c>
      <c r="T486" s="212">
        <f>S486*H486</f>
        <v>0</v>
      </c>
      <c r="AR486" s="25" t="s">
        <v>546</v>
      </c>
      <c r="AT486" s="25" t="s">
        <v>172</v>
      </c>
      <c r="AU486" s="25" t="s">
        <v>25</v>
      </c>
      <c r="AY486" s="25" t="s">
        <v>169</v>
      </c>
      <c r="BE486" s="213">
        <f>IF(N486="základní",J486,0)</f>
        <v>0</v>
      </c>
      <c r="BF486" s="213">
        <f>IF(N486="snížená",J486,0)</f>
        <v>0</v>
      </c>
      <c r="BG486" s="213">
        <f>IF(N486="zákl. přenesená",J486,0)</f>
        <v>0</v>
      </c>
      <c r="BH486" s="213">
        <f>IF(N486="sníž. přenesená",J486,0)</f>
        <v>0</v>
      </c>
      <c r="BI486" s="213">
        <f>IF(N486="nulová",J486,0)</f>
        <v>0</v>
      </c>
      <c r="BJ486" s="25" t="s">
        <v>25</v>
      </c>
      <c r="BK486" s="213">
        <f>ROUND(I486*H486,2)</f>
        <v>0</v>
      </c>
      <c r="BL486" s="25" t="s">
        <v>546</v>
      </c>
      <c r="BM486" s="25" t="s">
        <v>2581</v>
      </c>
    </row>
    <row r="487" spans="2:47" s="1" customFormat="1" ht="40.5">
      <c r="B487" s="42"/>
      <c r="C487" s="64"/>
      <c r="D487" s="214" t="s">
        <v>179</v>
      </c>
      <c r="E487" s="64"/>
      <c r="F487" s="215" t="s">
        <v>559</v>
      </c>
      <c r="G487" s="64"/>
      <c r="H487" s="64"/>
      <c r="I487" s="173"/>
      <c r="J487" s="64"/>
      <c r="K487" s="64"/>
      <c r="L487" s="62"/>
      <c r="M487" s="216"/>
      <c r="N487" s="43"/>
      <c r="O487" s="43"/>
      <c r="P487" s="43"/>
      <c r="Q487" s="43"/>
      <c r="R487" s="43"/>
      <c r="S487" s="43"/>
      <c r="T487" s="79"/>
      <c r="AT487" s="25" t="s">
        <v>179</v>
      </c>
      <c r="AU487" s="25" t="s">
        <v>25</v>
      </c>
    </row>
    <row r="488" spans="2:65" s="1" customFormat="1" ht="16.5" customHeight="1">
      <c r="B488" s="42"/>
      <c r="C488" s="202" t="s">
        <v>1041</v>
      </c>
      <c r="D488" s="202" t="s">
        <v>172</v>
      </c>
      <c r="E488" s="203" t="s">
        <v>1583</v>
      </c>
      <c r="F488" s="204" t="s">
        <v>1584</v>
      </c>
      <c r="G488" s="205" t="s">
        <v>545</v>
      </c>
      <c r="H488" s="206">
        <v>4</v>
      </c>
      <c r="I488" s="207"/>
      <c r="J488" s="208">
        <f>ROUND(I488*H488,2)</f>
        <v>0</v>
      </c>
      <c r="K488" s="204" t="s">
        <v>183</v>
      </c>
      <c r="L488" s="62"/>
      <c r="M488" s="209" t="s">
        <v>24</v>
      </c>
      <c r="N488" s="210" t="s">
        <v>52</v>
      </c>
      <c r="O488" s="43"/>
      <c r="P488" s="211">
        <f>O488*H488</f>
        <v>0</v>
      </c>
      <c r="Q488" s="211">
        <v>0</v>
      </c>
      <c r="R488" s="211">
        <f>Q488*H488</f>
        <v>0</v>
      </c>
      <c r="S488" s="211">
        <v>0</v>
      </c>
      <c r="T488" s="212">
        <f>S488*H488</f>
        <v>0</v>
      </c>
      <c r="AR488" s="25" t="s">
        <v>546</v>
      </c>
      <c r="AT488" s="25" t="s">
        <v>172</v>
      </c>
      <c r="AU488" s="25" t="s">
        <v>25</v>
      </c>
      <c r="AY488" s="25" t="s">
        <v>169</v>
      </c>
      <c r="BE488" s="213">
        <f>IF(N488="základní",J488,0)</f>
        <v>0</v>
      </c>
      <c r="BF488" s="213">
        <f>IF(N488="snížená",J488,0)</f>
        <v>0</v>
      </c>
      <c r="BG488" s="213">
        <f>IF(N488="zákl. přenesená",J488,0)</f>
        <v>0</v>
      </c>
      <c r="BH488" s="213">
        <f>IF(N488="sníž. přenesená",J488,0)</f>
        <v>0</v>
      </c>
      <c r="BI488" s="213">
        <f>IF(N488="nulová",J488,0)</f>
        <v>0</v>
      </c>
      <c r="BJ488" s="25" t="s">
        <v>25</v>
      </c>
      <c r="BK488" s="213">
        <f>ROUND(I488*H488,2)</f>
        <v>0</v>
      </c>
      <c r="BL488" s="25" t="s">
        <v>546</v>
      </c>
      <c r="BM488" s="25" t="s">
        <v>2582</v>
      </c>
    </row>
    <row r="489" spans="2:47" s="1" customFormat="1" ht="40.5">
      <c r="B489" s="42"/>
      <c r="C489" s="64"/>
      <c r="D489" s="214" t="s">
        <v>179</v>
      </c>
      <c r="E489" s="64"/>
      <c r="F489" s="215" t="s">
        <v>559</v>
      </c>
      <c r="G489" s="64"/>
      <c r="H489" s="64"/>
      <c r="I489" s="173"/>
      <c r="J489" s="64"/>
      <c r="K489" s="64"/>
      <c r="L489" s="62"/>
      <c r="M489" s="216"/>
      <c r="N489" s="43"/>
      <c r="O489" s="43"/>
      <c r="P489" s="43"/>
      <c r="Q489" s="43"/>
      <c r="R489" s="43"/>
      <c r="S489" s="43"/>
      <c r="T489" s="79"/>
      <c r="AT489" s="25" t="s">
        <v>179</v>
      </c>
      <c r="AU489" s="25" t="s">
        <v>25</v>
      </c>
    </row>
    <row r="490" spans="2:65" s="1" customFormat="1" ht="16.5" customHeight="1">
      <c r="B490" s="42"/>
      <c r="C490" s="202" t="s">
        <v>1045</v>
      </c>
      <c r="D490" s="202" t="s">
        <v>172</v>
      </c>
      <c r="E490" s="203" t="s">
        <v>1591</v>
      </c>
      <c r="F490" s="204" t="s">
        <v>1592</v>
      </c>
      <c r="G490" s="205" t="s">
        <v>545</v>
      </c>
      <c r="H490" s="206">
        <v>4</v>
      </c>
      <c r="I490" s="207"/>
      <c r="J490" s="208">
        <f>ROUND(I490*H490,2)</f>
        <v>0</v>
      </c>
      <c r="K490" s="204" t="s">
        <v>183</v>
      </c>
      <c r="L490" s="62"/>
      <c r="M490" s="209" t="s">
        <v>24</v>
      </c>
      <c r="N490" s="210" t="s">
        <v>52</v>
      </c>
      <c r="O490" s="43"/>
      <c r="P490" s="211">
        <f>O490*H490</f>
        <v>0</v>
      </c>
      <c r="Q490" s="211">
        <v>0</v>
      </c>
      <c r="R490" s="211">
        <f>Q490*H490</f>
        <v>0</v>
      </c>
      <c r="S490" s="211">
        <v>0</v>
      </c>
      <c r="T490" s="212">
        <f>S490*H490</f>
        <v>0</v>
      </c>
      <c r="AR490" s="25" t="s">
        <v>546</v>
      </c>
      <c r="AT490" s="25" t="s">
        <v>172</v>
      </c>
      <c r="AU490" s="25" t="s">
        <v>25</v>
      </c>
      <c r="AY490" s="25" t="s">
        <v>169</v>
      </c>
      <c r="BE490" s="213">
        <f>IF(N490="základní",J490,0)</f>
        <v>0</v>
      </c>
      <c r="BF490" s="213">
        <f>IF(N490="snížená",J490,0)</f>
        <v>0</v>
      </c>
      <c r="BG490" s="213">
        <f>IF(N490="zákl. přenesená",J490,0)</f>
        <v>0</v>
      </c>
      <c r="BH490" s="213">
        <f>IF(N490="sníž. přenesená",J490,0)</f>
        <v>0</v>
      </c>
      <c r="BI490" s="213">
        <f>IF(N490="nulová",J490,0)</f>
        <v>0</v>
      </c>
      <c r="BJ490" s="25" t="s">
        <v>25</v>
      </c>
      <c r="BK490" s="213">
        <f>ROUND(I490*H490,2)</f>
        <v>0</v>
      </c>
      <c r="BL490" s="25" t="s">
        <v>546</v>
      </c>
      <c r="BM490" s="25" t="s">
        <v>2583</v>
      </c>
    </row>
    <row r="491" spans="2:47" s="1" customFormat="1" ht="40.5">
      <c r="B491" s="42"/>
      <c r="C491" s="64"/>
      <c r="D491" s="214" t="s">
        <v>179</v>
      </c>
      <c r="E491" s="64"/>
      <c r="F491" s="215" t="s">
        <v>559</v>
      </c>
      <c r="G491" s="64"/>
      <c r="H491" s="64"/>
      <c r="I491" s="173"/>
      <c r="J491" s="64"/>
      <c r="K491" s="64"/>
      <c r="L491" s="62"/>
      <c r="M491" s="216"/>
      <c r="N491" s="43"/>
      <c r="O491" s="43"/>
      <c r="P491" s="43"/>
      <c r="Q491" s="43"/>
      <c r="R491" s="43"/>
      <c r="S491" s="43"/>
      <c r="T491" s="79"/>
      <c r="AT491" s="25" t="s">
        <v>179</v>
      </c>
      <c r="AU491" s="25" t="s">
        <v>25</v>
      </c>
    </row>
    <row r="492" spans="2:65" s="1" customFormat="1" ht="25.5" customHeight="1">
      <c r="B492" s="42"/>
      <c r="C492" s="202" t="s">
        <v>1050</v>
      </c>
      <c r="D492" s="202" t="s">
        <v>172</v>
      </c>
      <c r="E492" s="203" t="s">
        <v>1603</v>
      </c>
      <c r="F492" s="204" t="s">
        <v>1604</v>
      </c>
      <c r="G492" s="205" t="s">
        <v>545</v>
      </c>
      <c r="H492" s="206">
        <v>4</v>
      </c>
      <c r="I492" s="207"/>
      <c r="J492" s="208">
        <f>ROUND(I492*H492,2)</f>
        <v>0</v>
      </c>
      <c r="K492" s="204" t="s">
        <v>183</v>
      </c>
      <c r="L492" s="62"/>
      <c r="M492" s="209" t="s">
        <v>24</v>
      </c>
      <c r="N492" s="210" t="s">
        <v>52</v>
      </c>
      <c r="O492" s="43"/>
      <c r="P492" s="211">
        <f>O492*H492</f>
        <v>0</v>
      </c>
      <c r="Q492" s="211">
        <v>0</v>
      </c>
      <c r="R492" s="211">
        <f>Q492*H492</f>
        <v>0</v>
      </c>
      <c r="S492" s="211">
        <v>0</v>
      </c>
      <c r="T492" s="212">
        <f>S492*H492</f>
        <v>0</v>
      </c>
      <c r="AR492" s="25" t="s">
        <v>546</v>
      </c>
      <c r="AT492" s="25" t="s">
        <v>172</v>
      </c>
      <c r="AU492" s="25" t="s">
        <v>25</v>
      </c>
      <c r="AY492" s="25" t="s">
        <v>169</v>
      </c>
      <c r="BE492" s="213">
        <f>IF(N492="základní",J492,0)</f>
        <v>0</v>
      </c>
      <c r="BF492" s="213">
        <f>IF(N492="snížená",J492,0)</f>
        <v>0</v>
      </c>
      <c r="BG492" s="213">
        <f>IF(N492="zákl. přenesená",J492,0)</f>
        <v>0</v>
      </c>
      <c r="BH492" s="213">
        <f>IF(N492="sníž. přenesená",J492,0)</f>
        <v>0</v>
      </c>
      <c r="BI492" s="213">
        <f>IF(N492="nulová",J492,0)</f>
        <v>0</v>
      </c>
      <c r="BJ492" s="25" t="s">
        <v>25</v>
      </c>
      <c r="BK492" s="213">
        <f>ROUND(I492*H492,2)</f>
        <v>0</v>
      </c>
      <c r="BL492" s="25" t="s">
        <v>546</v>
      </c>
      <c r="BM492" s="25" t="s">
        <v>2584</v>
      </c>
    </row>
    <row r="493" spans="2:47" s="1" customFormat="1" ht="40.5">
      <c r="B493" s="42"/>
      <c r="C493" s="64"/>
      <c r="D493" s="214" t="s">
        <v>179</v>
      </c>
      <c r="E493" s="64"/>
      <c r="F493" s="215" t="s">
        <v>559</v>
      </c>
      <c r="G493" s="64"/>
      <c r="H493" s="64"/>
      <c r="I493" s="173"/>
      <c r="J493" s="64"/>
      <c r="K493" s="64"/>
      <c r="L493" s="62"/>
      <c r="M493" s="217"/>
      <c r="N493" s="218"/>
      <c r="O493" s="218"/>
      <c r="P493" s="218"/>
      <c r="Q493" s="218"/>
      <c r="R493" s="218"/>
      <c r="S493" s="218"/>
      <c r="T493" s="219"/>
      <c r="AT493" s="25" t="s">
        <v>179</v>
      </c>
      <c r="AU493" s="25" t="s">
        <v>25</v>
      </c>
    </row>
    <row r="494" spans="2:12" s="1" customFormat="1" ht="6.95" customHeight="1">
      <c r="B494" s="57"/>
      <c r="C494" s="58"/>
      <c r="D494" s="58"/>
      <c r="E494" s="58"/>
      <c r="F494" s="58"/>
      <c r="G494" s="58"/>
      <c r="H494" s="58"/>
      <c r="I494" s="149"/>
      <c r="J494" s="58"/>
      <c r="K494" s="58"/>
      <c r="L494" s="62"/>
    </row>
  </sheetData>
  <sheetProtection algorithmName="SHA-512" hashValue="89ey/BL3tv4Gp87rEABnItYpqa07TwIZcaPtzackmeL7lGrxZwDSyZWPPQHHbnFtr/GxfNLv2n8O1d9lGlorlg==" saltValue="9DH/sDL9jWdEB9jRUmaKK3dGeu6d7wOO1Cink4CwSmYmuQvJKH4gHRcSXQTaR7bVJ0FuKiYbVLMPy0hVitu0/A==" spinCount="100000" sheet="1" objects="1" scenarios="1" formatColumns="0" formatRows="0" autoFilter="0"/>
  <autoFilter ref="C94:K493"/>
  <mergeCells count="13">
    <mergeCell ref="E87:H87"/>
    <mergeCell ref="G1:H1"/>
    <mergeCell ref="L2:V2"/>
    <mergeCell ref="E49:H49"/>
    <mergeCell ref="E51:H51"/>
    <mergeCell ref="J55:J56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Rozpočtář</dc:creator>
  <cp:keywords/>
  <dc:description/>
  <cp:lastModifiedBy>benesovav</cp:lastModifiedBy>
  <dcterms:created xsi:type="dcterms:W3CDTF">2018-11-06T14:34:43Z</dcterms:created>
  <dcterms:modified xsi:type="dcterms:W3CDTF">2019-04-16T07:02:59Z</dcterms:modified>
  <cp:category/>
  <cp:version/>
  <cp:contentType/>
  <cp:contentStatus/>
</cp:coreProperties>
</file>