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bookViews>
    <workbookView xWindow="0" yWindow="0" windowWidth="20730" windowHeight="11760" tabRatio="686" activeTab="1"/>
  </bookViews>
  <sheets>
    <sheet name="Klimatické údaje" sheetId="54" r:id="rId1"/>
    <sheet name="Výpočet nákladů a úspor" sheetId="12" r:id="rId2"/>
  </sheets>
  <definedNames>
    <definedName name="_xlnm.Print_Area" localSheetId="1">'Výpočet nákladů a úspor'!$A$12:$M$67</definedName>
  </definedNames>
  <calcPr calcId="162913"/>
</workbook>
</file>

<file path=xl/sharedStrings.xml><?xml version="1.0" encoding="utf-8"?>
<sst xmlns="http://schemas.openxmlformats.org/spreadsheetml/2006/main" count="140" uniqueCount="104">
  <si>
    <t>B</t>
  </si>
  <si>
    <t>C</t>
  </si>
  <si>
    <t>jiné náklady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</si>
  <si>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</si>
  <si>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</si>
  <si>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</si>
  <si>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</si>
  <si>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</si>
  <si>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</si>
  <si>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</si>
  <si>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</si>
  <si>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</si>
  <si>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</si>
  <si>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</si>
  <si>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</si>
  <si>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</si>
  <si>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</si>
  <si>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</si>
  <si>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</si>
  <si>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Ostatní [Kč]</t>
  </si>
  <si>
    <t>Plyn [GJ]</t>
  </si>
  <si>
    <t>Plyn [Kč]</t>
  </si>
  <si>
    <t>Údaje jsou uváděny v Kč</t>
  </si>
  <si>
    <t>Výpočet nákladů a úspor</t>
  </si>
  <si>
    <t>A = 5 + 6 + 7 + 8 + 9</t>
  </si>
  <si>
    <t>B =  14 + 15 + 16 + 17 + 18</t>
  </si>
  <si>
    <t>Ostatní provozní náklady [Kč]</t>
  </si>
  <si>
    <t>Výše investic</t>
  </si>
  <si>
    <t>DPH</t>
  </si>
  <si>
    <t>Kč</t>
  </si>
  <si>
    <t>Výše investic v Kč včetně DPH</t>
  </si>
  <si>
    <t>Výše investic v Kč bez DPH</t>
  </si>
  <si>
    <t>I</t>
  </si>
  <si>
    <t>celkem</t>
  </si>
  <si>
    <t>Rok hodnocení</t>
  </si>
  <si>
    <t>Celková garantovaná úspora (bez odečtení jakýchkoliv splátek)</t>
  </si>
  <si>
    <t>H</t>
  </si>
  <si>
    <t>J</t>
  </si>
  <si>
    <t>K</t>
  </si>
  <si>
    <t>Výsledná tabulka</t>
  </si>
  <si>
    <t>sloupec</t>
  </si>
  <si>
    <t>PN (průměrné roční náklady) = SF / počet roků smlouvy, po které je poskytnuta záruka</t>
  </si>
  <si>
    <t>(Splátka jistiny)</t>
  </si>
  <si>
    <r>
      <t xml:space="preserve">finanční </t>
    </r>
    <r>
      <rPr>
        <sz val="10"/>
        <color indexed="10"/>
        <rFont val="Arial CE"/>
        <family val="2"/>
      </rPr>
      <t>(úrok)</t>
    </r>
  </si>
  <si>
    <r>
      <t>ostatní služby</t>
    </r>
    <r>
      <rPr>
        <sz val="10"/>
        <color indexed="10"/>
        <rFont val="Arial CE"/>
        <family val="2"/>
      </rPr>
      <t xml:space="preserve"> (management)</t>
    </r>
  </si>
  <si>
    <t>D – Neprovozní náklady na opatření (soubor opatření) v jednotlivých letech smlouvy</t>
  </si>
  <si>
    <t>F = Roční náklady celkem</t>
  </si>
  <si>
    <t>F = B + D + E</t>
  </si>
  <si>
    <t>G -Diskontovaný součet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</si>
  <si>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</si>
  <si>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</si>
  <si>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</si>
  <si>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</si>
  <si>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</si>
  <si>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</si>
  <si>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</si>
  <si>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E = 28 + 29 + 30</t>
  </si>
  <si>
    <t>C =  23 + 24 + 25 + 26 + 27</t>
  </si>
  <si>
    <t>PÚ (průměrné roční úspory) = SC / počet roků smlouvy, po které je poskytnuta záruka</t>
  </si>
  <si>
    <t>v Kč/rok</t>
  </si>
  <si>
    <t>GJ/rok</t>
  </si>
  <si>
    <t>Kč/rok</t>
  </si>
  <si>
    <t>L</t>
  </si>
  <si>
    <t>Splátka jistiny</t>
  </si>
  <si>
    <t>Náklady výběrového řízení bez DPH</t>
  </si>
  <si>
    <t>Náklady výběrového řízení vč. DPH</t>
  </si>
  <si>
    <t>A - Referenční spotřeba energie v technických jednotkách, referenční náklady na spotřebu energie a ostatní náklady v Kč po dobu trvání smlouvy</t>
  </si>
  <si>
    <t>E – Ostatní náklady: finanční, služby atd.</t>
  </si>
  <si>
    <t>Finanční náklady (úrok)</t>
  </si>
  <si>
    <t>Celková splátka (tj. splátka jistiny, úroku, nákladů VŘ a služeb)</t>
  </si>
  <si>
    <t>Ekonomický přínos projektu pro zadavatele - cash flow</t>
  </si>
  <si>
    <t>Diskontovaný ekonomický přínos projektu pro zadavatele - cash flow</t>
  </si>
  <si>
    <t>Úspory celkem po dobu smluvního vztahu</t>
  </si>
  <si>
    <t>v GJ/rok</t>
  </si>
  <si>
    <t>M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</si>
  <si>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</si>
  <si>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</si>
  <si>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</si>
  <si>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</si>
  <si>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</si>
  <si>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</si>
  <si>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</si>
  <si>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</si>
  <si>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</si>
  <si>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</si>
  <si>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</si>
  <si>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</si>
  <si>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</si>
  <si>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</si>
  <si>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</si>
  <si>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</si>
  <si>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</si>
  <si>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</si>
  <si>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</si>
  <si>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Nabídková cena EPC celkem bez DPH</t>
  </si>
  <si>
    <t>Management bez DPH</t>
  </si>
  <si>
    <t>1.1.2016 - 31.12.2016</t>
  </si>
  <si>
    <t>Zadané období (2016)</t>
  </si>
  <si>
    <r>
      <t>D</t>
    </r>
    <r>
      <rPr>
        <b/>
        <vertAlign val="subscript"/>
        <sz val="10"/>
        <color indexed="9"/>
        <rFont val="Arial CE"/>
        <family val="2"/>
      </rPr>
      <t>20.0</t>
    </r>
  </si>
  <si>
    <t>D.K</t>
  </si>
  <si>
    <t>B -Spotřeba energie v technických jednotkách a náklady na spotřebu energie a ostatní náklady v Kč po realizaci projektu a dobu trvání smlouvy</t>
  </si>
  <si>
    <t>C - Úspora energie v technických jednotkách a nákladů na spotřebu energie a ostatních nákladů v Kč po realizaci projektu a dobu trvání smlouvy</t>
  </si>
  <si>
    <t>Investice vč. nákladů VŘ bez DPH</t>
  </si>
  <si>
    <t>Referenční teploty - Ústí nad Labem, Kočkov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</si>
</sst>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name val="Helv"/>
      <family val="2"/>
    </font>
    <font>
      <b/>
      <vertAlign val="subscript"/>
      <sz val="10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22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/>
    </xf>
    <xf numFmtId="0" fontId="2" fillId="2" borderId="0" xfId="0" applyFont="1" applyFill="1" applyAlignment="1" applyProtection="1">
      <alignment/>
      <protection locked="0"/>
    </xf>
    <xf numFmtId="1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 quotePrefix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4" borderId="2" xfId="0" applyNumberFormat="1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/>
    </xf>
    <xf numFmtId="0" fontId="4" fillId="5" borderId="0" xfId="0" applyFont="1" applyFill="1" applyProtection="1">
      <protection/>
    </xf>
    <xf numFmtId="0" fontId="4" fillId="5" borderId="2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/>
      <protection/>
    </xf>
    <xf numFmtId="3" fontId="4" fillId="5" borderId="1" xfId="0" applyNumberFormat="1" applyFont="1" applyFill="1" applyBorder="1" applyProtection="1">
      <protection/>
    </xf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wrapText="1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 quotePrefix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9" fontId="3" fillId="0" borderId="3" xfId="0" applyNumberFormat="1" applyFont="1" applyBorder="1" applyAlignment="1" applyProtection="1">
      <alignment horizontal="center"/>
      <protection/>
    </xf>
    <xf numFmtId="0" fontId="0" fillId="0" borderId="2" xfId="0" applyBorder="1" applyProtection="1">
      <protection/>
    </xf>
    <xf numFmtId="3" fontId="2" fillId="4" borderId="1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Border="1" applyProtection="1"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Protection="1"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ill="1"/>
    <xf numFmtId="0" fontId="2" fillId="2" borderId="6" xfId="0" applyFont="1" applyFill="1" applyBorder="1" applyAlignment="1" applyProtection="1">
      <alignment/>
      <protection locked="0"/>
    </xf>
    <xf numFmtId="0" fontId="0" fillId="2" borderId="0" xfId="0" applyFill="1" applyBorder="1" applyProtection="1">
      <protection locked="0"/>
    </xf>
    <xf numFmtId="0" fontId="0" fillId="6" borderId="0" xfId="0" applyFill="1"/>
    <xf numFmtId="0" fontId="4" fillId="5" borderId="1" xfId="0" applyFont="1" applyFill="1" applyBorder="1" applyAlignment="1">
      <alignment horizontal="right" indent="1"/>
    </xf>
    <xf numFmtId="0" fontId="0" fillId="6" borderId="0" xfId="0" applyFill="1" applyProtection="1">
      <protection/>
    </xf>
    <xf numFmtId="0" fontId="0" fillId="2" borderId="0" xfId="0" applyFill="1" applyProtection="1"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5" borderId="1" xfId="0" applyFont="1" applyFill="1" applyBorder="1" applyAlignment="1" applyProtection="1" quotePrefix="1">
      <alignment horizontal="center"/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3" fontId="4" fillId="5" borderId="2" xfId="0" applyNumberFormat="1" applyFont="1" applyFill="1" applyBorder="1" applyProtection="1">
      <protection/>
    </xf>
    <xf numFmtId="3" fontId="4" fillId="5" borderId="3" xfId="0" applyNumberFormat="1" applyFont="1" applyFill="1" applyBorder="1" applyProtection="1">
      <protection/>
    </xf>
    <xf numFmtId="3" fontId="4" fillId="5" borderId="7" xfId="0" applyNumberFormat="1" applyFont="1" applyFill="1" applyBorder="1" applyProtection="1">
      <protection/>
    </xf>
    <xf numFmtId="0" fontId="7" fillId="0" borderId="2" xfId="0" applyFont="1" applyBorder="1" applyProtection="1">
      <protection/>
    </xf>
    <xf numFmtId="0" fontId="0" fillId="0" borderId="2" xfId="0" applyFont="1" applyBorder="1" applyProtection="1">
      <protection/>
    </xf>
    <xf numFmtId="0" fontId="8" fillId="6" borderId="0" xfId="0" applyFont="1" applyFill="1" applyProtection="1">
      <protection locked="0"/>
    </xf>
    <xf numFmtId="165" fontId="0" fillId="3" borderId="1" xfId="0" applyNumberFormat="1" applyFont="1" applyFill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Protection="1">
      <protection/>
    </xf>
    <xf numFmtId="0" fontId="0" fillId="0" borderId="0" xfId="0" applyFill="1" applyProtection="1">
      <protection locked="0"/>
    </xf>
    <xf numFmtId="1" fontId="2" fillId="3" borderId="1" xfId="0" applyNumberFormat="1" applyFont="1" applyFill="1" applyBorder="1" applyAlignment="1" applyProtection="1" quotePrefix="1">
      <alignment horizontal="center"/>
      <protection locked="0"/>
    </xf>
    <xf numFmtId="1" fontId="2" fillId="3" borderId="8" xfId="0" applyNumberFormat="1" applyFont="1" applyFill="1" applyBorder="1" applyAlignment="1" applyProtection="1" quotePrefix="1">
      <alignment horizontal="center"/>
      <protection locked="0"/>
    </xf>
    <xf numFmtId="3" fontId="2" fillId="3" borderId="1" xfId="0" applyNumberFormat="1" applyFont="1" applyFill="1" applyBorder="1" applyAlignment="1" applyProtection="1" quotePrefix="1">
      <alignment horizontal="center"/>
      <protection locked="0"/>
    </xf>
    <xf numFmtId="3" fontId="2" fillId="7" borderId="1" xfId="0" applyNumberFormat="1" applyFont="1" applyFill="1" applyBorder="1" applyAlignment="1" applyProtection="1" quotePrefix="1">
      <alignment horizontal="center"/>
      <protection locked="0"/>
    </xf>
    <xf numFmtId="3" fontId="2" fillId="7" borderId="8" xfId="0" applyNumberFormat="1" applyFont="1" applyFill="1" applyBorder="1" applyAlignment="1" applyProtection="1" quotePrefix="1">
      <alignment horizontal="center"/>
      <protection locked="0"/>
    </xf>
    <xf numFmtId="0" fontId="5" fillId="6" borderId="0" xfId="0" applyFont="1" applyFill="1" applyBorder="1" applyAlignment="1" applyProtection="1">
      <alignment/>
      <protection locked="0"/>
    </xf>
    <xf numFmtId="0" fontId="2" fillId="0" borderId="0" xfId="0" applyFont="1" applyFill="1"/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ont="1" applyFill="1"/>
    <xf numFmtId="0" fontId="0" fillId="0" borderId="0" xfId="0" applyFont="1" applyFill="1"/>
    <xf numFmtId="0" fontId="0" fillId="8" borderId="0" xfId="0" applyFill="1"/>
    <xf numFmtId="0" fontId="2" fillId="8" borderId="0" xfId="0" applyFont="1" applyFill="1" applyBorder="1" applyAlignment="1" applyProtection="1">
      <alignment/>
      <protection locked="0"/>
    </xf>
    <xf numFmtId="14" fontId="0" fillId="8" borderId="0" xfId="0" applyNumberFormat="1" applyFill="1"/>
    <xf numFmtId="0" fontId="2" fillId="9" borderId="0" xfId="0" applyFont="1" applyFill="1"/>
    <xf numFmtId="0" fontId="4" fillId="10" borderId="9" xfId="0" applyFont="1" applyFill="1" applyBorder="1"/>
    <xf numFmtId="0" fontId="4" fillId="10" borderId="10" xfId="0" applyFont="1" applyFill="1" applyBorder="1" applyAlignment="1">
      <alignment horizontal="center"/>
    </xf>
    <xf numFmtId="0" fontId="4" fillId="10" borderId="5" xfId="0" applyFont="1" applyFill="1" applyBorder="1"/>
    <xf numFmtId="0" fontId="4" fillId="10" borderId="4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/>
    <xf numFmtId="0" fontId="4" fillId="10" borderId="13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wrapText="1"/>
    </xf>
    <xf numFmtId="0" fontId="0" fillId="6" borderId="2" xfId="0" applyFill="1" applyBorder="1"/>
    <xf numFmtId="0" fontId="0" fillId="0" borderId="1" xfId="0" applyFill="1" applyBorder="1" applyAlignment="1">
      <alignment horizontal="center"/>
    </xf>
    <xf numFmtId="0" fontId="4" fillId="10" borderId="2" xfId="0" applyFont="1" applyFill="1" applyBorder="1"/>
    <xf numFmtId="0" fontId="4" fillId="10" borderId="7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3" fontId="0" fillId="4" borderId="1" xfId="0" applyNumberFormat="1" applyFont="1" applyFill="1" applyBorder="1" applyProtection="1">
      <protection locked="0"/>
    </xf>
    <xf numFmtId="0" fontId="4" fillId="10" borderId="2" xfId="0" applyFont="1" applyFill="1" applyBorder="1" applyAlignment="1">
      <alignment horizontal="center" wrapText="1"/>
    </xf>
    <xf numFmtId="0" fontId="4" fillId="10" borderId="3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0" fillId="6" borderId="2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2" fillId="2" borderId="0" xfId="0" applyFont="1" applyFill="1" applyProtection="1">
      <protection locked="0"/>
    </xf>
    <xf numFmtId="0" fontId="4" fillId="5" borderId="2" xfId="0" applyFont="1" applyFill="1" applyBorder="1" applyAlignment="1" applyProtection="1">
      <alignment horizontal="left" wrapText="1"/>
      <protection/>
    </xf>
    <xf numFmtId="0" fontId="4" fillId="5" borderId="3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6" fillId="5" borderId="9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3" fontId="0" fillId="6" borderId="7" xfId="0" applyNumberFormat="1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wrapText="1"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3" fontId="4" fillId="5" borderId="2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0" fontId="2" fillId="4" borderId="0" xfId="0" applyFont="1" applyFill="1" applyAlignment="1" applyProtection="1" quotePrefix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/>
    </xf>
    <xf numFmtId="0" fontId="2" fillId="2" borderId="0" xfId="0" applyFont="1" applyFill="1" applyBorder="1" applyProtection="1"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4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F1999"/>
  <sheetViews>
    <sheetView showGridLines="0" workbookViewId="0" topLeftCell="A1">
      <selection activeCell="D37" sqref="D37"/>
    </sheetView>
  </sheetViews>
  <sheetFormatPr defaultColWidth="9.00390625" defaultRowHeight="12.75"/>
  <cols>
    <col min="1" max="1" width="2.875" style="0" customWidth="1"/>
    <col min="2" max="2" width="10.875" style="0" customWidth="1"/>
    <col min="3" max="3" width="12.75390625" style="0" customWidth="1"/>
    <col min="4" max="4" width="11.125" style="0" customWidth="1"/>
    <col min="5" max="5" width="12.625" style="121" customWidth="1"/>
    <col min="6" max="137" width="9.125" style="38" customWidth="1"/>
  </cols>
  <sheetData>
    <row r="1" spans="1:5" ht="12.75">
      <c r="A1" s="38"/>
      <c r="B1" s="38"/>
      <c r="C1" s="38"/>
      <c r="D1" s="38"/>
      <c r="E1" s="70"/>
    </row>
    <row r="2" spans="2:5" ht="15.75">
      <c r="B2" s="66" t="s">
        <v>75</v>
      </c>
      <c r="C2" s="38"/>
      <c r="D2" s="38"/>
      <c r="E2" s="70"/>
    </row>
    <row r="3" spans="1:5" ht="15.75">
      <c r="A3" s="66"/>
      <c r="B3" s="38"/>
      <c r="C3" s="38"/>
      <c r="D3" s="38"/>
      <c r="E3" s="70"/>
    </row>
    <row r="4" spans="2:5" ht="15.75">
      <c r="B4" s="66" t="s">
        <v>103</v>
      </c>
      <c r="C4" s="38"/>
      <c r="D4" s="38"/>
      <c r="E4" s="70"/>
    </row>
    <row r="5" spans="1:5" s="67" customFormat="1" ht="20.25" customHeight="1">
      <c r="A5" s="38"/>
      <c r="B5" s="35"/>
      <c r="C5" s="35"/>
      <c r="D5" s="35"/>
      <c r="E5" s="71"/>
    </row>
    <row r="6" spans="1:6" s="35" customFormat="1" ht="15" customHeight="1">
      <c r="A6" s="72"/>
      <c r="B6" s="73" t="s">
        <v>76</v>
      </c>
      <c r="C6" s="72"/>
      <c r="D6" s="74" t="s">
        <v>96</v>
      </c>
      <c r="E6" s="74"/>
      <c r="F6" s="69"/>
    </row>
    <row r="7" spans="1:6" s="35" customFormat="1" ht="12.75">
      <c r="A7" s="75"/>
      <c r="B7" s="75" t="s">
        <v>77</v>
      </c>
      <c r="C7" s="75"/>
      <c r="D7" s="75"/>
      <c r="E7" s="75"/>
      <c r="F7" s="71"/>
    </row>
    <row r="8" spans="1:6" s="35" customFormat="1" ht="12.75">
      <c r="A8" s="76"/>
      <c r="B8" s="77" t="s">
        <v>78</v>
      </c>
      <c r="C8" s="90" t="s">
        <v>97</v>
      </c>
      <c r="D8" s="91"/>
      <c r="E8" s="92"/>
      <c r="F8" s="71"/>
    </row>
    <row r="9" spans="1:6" s="35" customFormat="1" ht="26.25">
      <c r="A9" s="78"/>
      <c r="B9" s="79"/>
      <c r="C9" s="80" t="s">
        <v>79</v>
      </c>
      <c r="D9" s="80" t="s">
        <v>80</v>
      </c>
      <c r="E9" s="80" t="s">
        <v>98</v>
      </c>
      <c r="F9" s="71"/>
    </row>
    <row r="10" spans="1:6" s="35" customFormat="1" ht="12.75">
      <c r="A10" s="81"/>
      <c r="B10" s="82"/>
      <c r="C10" s="83" t="s">
        <v>81</v>
      </c>
      <c r="D10" s="83" t="s">
        <v>82</v>
      </c>
      <c r="E10" s="83" t="s">
        <v>99</v>
      </c>
      <c r="F10" s="71"/>
    </row>
    <row r="11" spans="1:6" s="35" customFormat="1" ht="12.75">
      <c r="A11" s="84"/>
      <c r="B11" s="68" t="s">
        <v>32</v>
      </c>
      <c r="C11" s="85">
        <v>31</v>
      </c>
      <c r="D11" s="85">
        <v>-0.8</v>
      </c>
      <c r="E11" s="85">
        <v>644.8000000000001</v>
      </c>
      <c r="F11" s="71"/>
    </row>
    <row r="12" spans="1:6" s="35" customFormat="1" ht="12.75">
      <c r="A12" s="84"/>
      <c r="B12" s="68" t="s">
        <v>83</v>
      </c>
      <c r="C12" s="85">
        <v>29</v>
      </c>
      <c r="D12" s="85">
        <v>3</v>
      </c>
      <c r="E12" s="85">
        <v>493</v>
      </c>
      <c r="F12" s="71"/>
    </row>
    <row r="13" spans="1:6" s="35" customFormat="1" ht="12.75">
      <c r="A13" s="84"/>
      <c r="B13" s="68" t="s">
        <v>84</v>
      </c>
      <c r="C13" s="85">
        <v>31</v>
      </c>
      <c r="D13" s="85">
        <v>3.7</v>
      </c>
      <c r="E13" s="85">
        <v>505.3</v>
      </c>
      <c r="F13" s="71"/>
    </row>
    <row r="14" spans="1:6" s="35" customFormat="1" ht="12.75">
      <c r="A14" s="84"/>
      <c r="B14" s="68" t="s">
        <v>85</v>
      </c>
      <c r="C14" s="85">
        <v>30</v>
      </c>
      <c r="D14" s="85">
        <v>8</v>
      </c>
      <c r="E14" s="85">
        <v>360</v>
      </c>
      <c r="F14" s="71"/>
    </row>
    <row r="15" spans="1:6" s="35" customFormat="1" ht="12.75">
      <c r="A15" s="84"/>
      <c r="B15" s="68" t="s">
        <v>86</v>
      </c>
      <c r="C15" s="85">
        <v>13</v>
      </c>
      <c r="D15" s="85">
        <v>11.6</v>
      </c>
      <c r="E15" s="85">
        <v>109.2</v>
      </c>
      <c r="F15" s="71"/>
    </row>
    <row r="16" spans="1:6" s="35" customFormat="1" ht="12.75">
      <c r="A16" s="84"/>
      <c r="B16" s="68" t="s">
        <v>87</v>
      </c>
      <c r="C16" s="85">
        <v>0</v>
      </c>
      <c r="D16" s="85">
        <v>17.4</v>
      </c>
      <c r="E16" s="85">
        <v>0</v>
      </c>
      <c r="F16" s="71"/>
    </row>
    <row r="17" spans="1:6" s="35" customFormat="1" ht="12.75">
      <c r="A17" s="84"/>
      <c r="B17" s="68" t="s">
        <v>88</v>
      </c>
      <c r="C17" s="85">
        <v>0</v>
      </c>
      <c r="D17" s="85">
        <v>18.7</v>
      </c>
      <c r="E17" s="85">
        <v>0</v>
      </c>
      <c r="F17" s="71"/>
    </row>
    <row r="18" spans="1:6" s="35" customFormat="1" ht="12.75">
      <c r="A18" s="84"/>
      <c r="B18" s="68" t="s">
        <v>89</v>
      </c>
      <c r="C18" s="85">
        <v>0</v>
      </c>
      <c r="D18" s="85">
        <v>17.4</v>
      </c>
      <c r="E18" s="85">
        <v>0</v>
      </c>
      <c r="F18" s="71"/>
    </row>
    <row r="19" spans="1:6" s="35" customFormat="1" ht="12.75">
      <c r="A19" s="84"/>
      <c r="B19" s="68" t="s">
        <v>90</v>
      </c>
      <c r="C19" s="85">
        <v>5</v>
      </c>
      <c r="D19" s="85">
        <v>12.3</v>
      </c>
      <c r="E19" s="85">
        <v>38.5</v>
      </c>
      <c r="F19" s="71"/>
    </row>
    <row r="20" spans="1:6" s="35" customFormat="1" ht="12.75">
      <c r="A20" s="84"/>
      <c r="B20" s="68" t="s">
        <v>91</v>
      </c>
      <c r="C20" s="85">
        <v>28</v>
      </c>
      <c r="D20" s="85">
        <v>7.4</v>
      </c>
      <c r="E20" s="85">
        <v>352.8</v>
      </c>
      <c r="F20" s="71"/>
    </row>
    <row r="21" spans="1:6" s="35" customFormat="1" ht="12.75">
      <c r="A21" s="84"/>
      <c r="B21" s="68" t="s">
        <v>92</v>
      </c>
      <c r="C21" s="85">
        <v>30</v>
      </c>
      <c r="D21" s="85">
        <v>2.7</v>
      </c>
      <c r="E21" s="85">
        <v>519</v>
      </c>
      <c r="F21" s="71"/>
    </row>
    <row r="22" spans="1:5" s="35" customFormat="1" ht="12.75">
      <c r="A22" s="84"/>
      <c r="B22" s="68" t="s">
        <v>93</v>
      </c>
      <c r="C22" s="85">
        <v>31</v>
      </c>
      <c r="D22" s="85">
        <v>0.5</v>
      </c>
      <c r="E22" s="85">
        <v>604.5</v>
      </c>
    </row>
    <row r="23" spans="1:5" s="35" customFormat="1" ht="12.75">
      <c r="A23" s="86"/>
      <c r="B23" s="87" t="s">
        <v>33</v>
      </c>
      <c r="C23" s="88"/>
      <c r="D23" s="88"/>
      <c r="E23" s="88">
        <f>SUM(E11:E22)</f>
        <v>3627.1000000000004</v>
      </c>
    </row>
    <row r="24" spans="1:5" ht="12.75">
      <c r="A24" s="72"/>
      <c r="B24" s="72"/>
      <c r="C24" s="72"/>
      <c r="D24" s="72"/>
      <c r="E24" s="72"/>
    </row>
    <row r="25" spans="1:5" ht="12.75">
      <c r="A25" s="38"/>
      <c r="B25" s="38"/>
      <c r="C25" s="38"/>
      <c r="D25" s="38"/>
      <c r="E25" s="38"/>
    </row>
    <row r="26" spans="1:5" ht="12.75">
      <c r="A26" s="38"/>
      <c r="B26" s="38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38"/>
      <c r="B28" s="38"/>
      <c r="C28" s="38"/>
      <c r="D28" s="38"/>
      <c r="E28" s="38"/>
    </row>
    <row r="29" spans="1:5" ht="12.75">
      <c r="A29" s="38"/>
      <c r="B29" s="38"/>
      <c r="C29" s="38"/>
      <c r="D29" s="38"/>
      <c r="E29" s="38"/>
    </row>
    <row r="30" spans="1:5" ht="12.75">
      <c r="A30" s="38"/>
      <c r="B30" s="38"/>
      <c r="C30" s="38"/>
      <c r="D30" s="38"/>
      <c r="E30" s="38"/>
    </row>
    <row r="31" spans="1:5" ht="12.75">
      <c r="A31" s="38"/>
      <c r="B31" s="38"/>
      <c r="C31" s="38"/>
      <c r="D31" s="38"/>
      <c r="E31" s="38"/>
    </row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>
      <c r="E53" s="70"/>
    </row>
    <row r="54" s="38" customFormat="1" ht="12.75">
      <c r="E54" s="70"/>
    </row>
    <row r="55" s="38" customFormat="1" ht="12.75">
      <c r="E55" s="70"/>
    </row>
    <row r="56" s="38" customFormat="1" ht="12.75">
      <c r="E56" s="70"/>
    </row>
    <row r="57" s="38" customFormat="1" ht="12.75">
      <c r="E57" s="70"/>
    </row>
    <row r="58" s="38" customFormat="1" ht="12.75">
      <c r="E58" s="70"/>
    </row>
    <row r="59" s="38" customFormat="1" ht="12.75">
      <c r="E59" s="70"/>
    </row>
    <row r="60" s="38" customFormat="1" ht="12.75">
      <c r="E60" s="70"/>
    </row>
    <row r="61" s="38" customFormat="1" ht="12.75">
      <c r="E61" s="70"/>
    </row>
    <row r="62" s="38" customFormat="1" ht="12.75">
      <c r="E62" s="70"/>
    </row>
    <row r="63" s="38" customFormat="1" ht="12.75">
      <c r="E63" s="70"/>
    </row>
    <row r="64" s="38" customFormat="1" ht="12.75">
      <c r="E64" s="70"/>
    </row>
    <row r="65" s="38" customFormat="1" ht="12.75">
      <c r="E65" s="70"/>
    </row>
    <row r="66" s="38" customFormat="1" ht="12.75">
      <c r="E66" s="70"/>
    </row>
    <row r="67" s="38" customFormat="1" ht="12.75">
      <c r="E67" s="70"/>
    </row>
    <row r="68" s="38" customFormat="1" ht="12.75">
      <c r="E68" s="70"/>
    </row>
    <row r="69" s="38" customFormat="1" ht="12.75">
      <c r="E69" s="70"/>
    </row>
    <row r="70" s="38" customFormat="1" ht="12.75">
      <c r="E70" s="70"/>
    </row>
    <row r="71" s="38" customFormat="1" ht="12.75">
      <c r="E71" s="70"/>
    </row>
    <row r="72" s="38" customFormat="1" ht="12.75">
      <c r="E72" s="70"/>
    </row>
    <row r="73" s="38" customFormat="1" ht="12.75">
      <c r="E73" s="70"/>
    </row>
    <row r="74" s="38" customFormat="1" ht="12.75">
      <c r="E74" s="70"/>
    </row>
    <row r="75" s="38" customFormat="1" ht="12.75">
      <c r="E75" s="70"/>
    </row>
    <row r="76" s="38" customFormat="1" ht="12.75">
      <c r="E76" s="70"/>
    </row>
    <row r="77" s="38" customFormat="1" ht="12.75">
      <c r="E77" s="70"/>
    </row>
    <row r="78" s="38" customFormat="1" ht="12.75">
      <c r="E78" s="70"/>
    </row>
    <row r="79" s="38" customFormat="1" ht="12.75">
      <c r="E79" s="70"/>
    </row>
    <row r="80" s="38" customFormat="1" ht="12.75">
      <c r="E80" s="70"/>
    </row>
    <row r="81" s="38" customFormat="1" ht="12.75">
      <c r="E81" s="70"/>
    </row>
    <row r="82" s="38" customFormat="1" ht="12.75">
      <c r="E82" s="70"/>
    </row>
    <row r="83" s="38" customFormat="1" ht="12.75">
      <c r="E83" s="70"/>
    </row>
    <row r="84" s="38" customFormat="1" ht="12.75">
      <c r="E84" s="70"/>
    </row>
    <row r="85" s="38" customFormat="1" ht="12.75">
      <c r="E85" s="70"/>
    </row>
    <row r="86" s="38" customFormat="1" ht="12.75">
      <c r="E86" s="70"/>
    </row>
    <row r="87" s="38" customFormat="1" ht="12.75">
      <c r="E87" s="70"/>
    </row>
    <row r="88" s="38" customFormat="1" ht="12.75">
      <c r="E88" s="70"/>
    </row>
    <row r="89" s="38" customFormat="1" ht="12.75">
      <c r="E89" s="70"/>
    </row>
    <row r="90" s="38" customFormat="1" ht="12.75">
      <c r="E90" s="70"/>
    </row>
    <row r="91" s="38" customFormat="1" ht="12.75">
      <c r="E91" s="70"/>
    </row>
    <row r="92" s="38" customFormat="1" ht="12.75">
      <c r="E92" s="70"/>
    </row>
    <row r="93" s="38" customFormat="1" ht="12.75">
      <c r="E93" s="70"/>
    </row>
    <row r="94" s="38" customFormat="1" ht="12.75">
      <c r="E94" s="70"/>
    </row>
    <row r="95" s="38" customFormat="1" ht="12.75">
      <c r="E95" s="70"/>
    </row>
    <row r="96" s="38" customFormat="1" ht="12.75">
      <c r="E96" s="70"/>
    </row>
    <row r="97" s="38" customFormat="1" ht="12.75">
      <c r="E97" s="70"/>
    </row>
    <row r="98" s="38" customFormat="1" ht="12.75">
      <c r="E98" s="70"/>
    </row>
    <row r="99" s="38" customFormat="1" ht="12.75">
      <c r="E99" s="70"/>
    </row>
    <row r="100" s="38" customFormat="1" ht="12.75">
      <c r="E100" s="70"/>
    </row>
    <row r="101" s="38" customFormat="1" ht="12.75">
      <c r="E101" s="70"/>
    </row>
    <row r="102" s="38" customFormat="1" ht="12.75">
      <c r="E102" s="70"/>
    </row>
    <row r="103" s="38" customFormat="1" ht="12.75">
      <c r="E103" s="70"/>
    </row>
    <row r="104" s="38" customFormat="1" ht="12.75">
      <c r="E104" s="70"/>
    </row>
    <row r="105" s="38" customFormat="1" ht="12.75">
      <c r="E105" s="70"/>
    </row>
    <row r="106" s="38" customFormat="1" ht="12.75">
      <c r="E106" s="70"/>
    </row>
    <row r="107" s="38" customFormat="1" ht="12.75">
      <c r="E107" s="70"/>
    </row>
    <row r="108" s="38" customFormat="1" ht="12.75">
      <c r="E108" s="70"/>
    </row>
    <row r="109" s="38" customFormat="1" ht="12.75">
      <c r="E109" s="70"/>
    </row>
    <row r="110" s="38" customFormat="1" ht="12.75">
      <c r="E110" s="70"/>
    </row>
    <row r="111" s="38" customFormat="1" ht="12.75">
      <c r="E111" s="70"/>
    </row>
    <row r="112" s="38" customFormat="1" ht="12.75">
      <c r="E112" s="70"/>
    </row>
    <row r="113" s="38" customFormat="1" ht="12.75">
      <c r="E113" s="70"/>
    </row>
    <row r="114" s="38" customFormat="1" ht="12.75">
      <c r="E114" s="70"/>
    </row>
    <row r="115" s="38" customFormat="1" ht="12.75">
      <c r="E115" s="70"/>
    </row>
    <row r="116" s="38" customFormat="1" ht="12.75">
      <c r="E116" s="70"/>
    </row>
    <row r="117" s="38" customFormat="1" ht="12.75">
      <c r="E117" s="70"/>
    </row>
    <row r="118" s="38" customFormat="1" ht="12.75">
      <c r="E118" s="70"/>
    </row>
    <row r="119" s="38" customFormat="1" ht="12.75">
      <c r="E119" s="70"/>
    </row>
    <row r="120" s="38" customFormat="1" ht="12.75">
      <c r="E120" s="70"/>
    </row>
    <row r="121" s="38" customFormat="1" ht="12.75">
      <c r="E121" s="70"/>
    </row>
    <row r="122" s="38" customFormat="1" ht="12.75">
      <c r="E122" s="70"/>
    </row>
    <row r="123" s="38" customFormat="1" ht="12.75">
      <c r="E123" s="70"/>
    </row>
    <row r="124" s="38" customFormat="1" ht="12.75">
      <c r="E124" s="70"/>
    </row>
    <row r="125" s="38" customFormat="1" ht="12.75">
      <c r="E125" s="70"/>
    </row>
    <row r="126" s="38" customFormat="1" ht="12.75">
      <c r="E126" s="70"/>
    </row>
    <row r="127" s="38" customFormat="1" ht="12.75">
      <c r="E127" s="70"/>
    </row>
    <row r="128" s="38" customFormat="1" ht="12.75">
      <c r="E128" s="70"/>
    </row>
    <row r="129" s="38" customFormat="1" ht="12.75">
      <c r="E129" s="70"/>
    </row>
    <row r="130" s="38" customFormat="1" ht="12.75">
      <c r="E130" s="70"/>
    </row>
    <row r="131" s="38" customFormat="1" ht="12.75">
      <c r="E131" s="70"/>
    </row>
    <row r="132" s="38" customFormat="1" ht="12.75">
      <c r="E132" s="70"/>
    </row>
    <row r="133" s="38" customFormat="1" ht="12.75">
      <c r="E133" s="70"/>
    </row>
    <row r="134" s="38" customFormat="1" ht="12.75">
      <c r="E134" s="70"/>
    </row>
    <row r="135" s="38" customFormat="1" ht="12.75">
      <c r="E135" s="70"/>
    </row>
    <row r="136" s="38" customFormat="1" ht="12.75">
      <c r="E136" s="70"/>
    </row>
    <row r="137" s="38" customFormat="1" ht="12.75">
      <c r="E137" s="70"/>
    </row>
    <row r="138" s="38" customFormat="1" ht="12.75">
      <c r="E138" s="70"/>
    </row>
    <row r="139" s="38" customFormat="1" ht="12.75">
      <c r="E139" s="70"/>
    </row>
    <row r="140" s="38" customFormat="1" ht="12.75">
      <c r="E140" s="70"/>
    </row>
    <row r="141" s="38" customFormat="1" ht="12.75">
      <c r="E141" s="70"/>
    </row>
    <row r="142" s="38" customFormat="1" ht="12.75">
      <c r="E142" s="70"/>
    </row>
    <row r="143" s="38" customFormat="1" ht="12.75">
      <c r="E143" s="70"/>
    </row>
    <row r="144" s="38" customFormat="1" ht="12.75">
      <c r="E144" s="70"/>
    </row>
    <row r="145" s="38" customFormat="1" ht="12.75">
      <c r="E145" s="70"/>
    </row>
    <row r="146" s="38" customFormat="1" ht="12.75">
      <c r="E146" s="70"/>
    </row>
    <row r="147" s="38" customFormat="1" ht="12.75">
      <c r="E147" s="70"/>
    </row>
    <row r="148" s="38" customFormat="1" ht="12.75">
      <c r="E148" s="70"/>
    </row>
    <row r="149" s="38" customFormat="1" ht="12.75">
      <c r="E149" s="70"/>
    </row>
    <row r="150" s="38" customFormat="1" ht="12.75">
      <c r="E150" s="70"/>
    </row>
    <row r="151" s="38" customFormat="1" ht="12.75">
      <c r="E151" s="70"/>
    </row>
    <row r="152" s="38" customFormat="1" ht="12.75">
      <c r="E152" s="70"/>
    </row>
    <row r="153" s="38" customFormat="1" ht="12.75">
      <c r="E153" s="70"/>
    </row>
    <row r="154" s="38" customFormat="1" ht="12.75">
      <c r="E154" s="70"/>
    </row>
    <row r="155" s="38" customFormat="1" ht="12.75">
      <c r="E155" s="70"/>
    </row>
    <row r="156" s="38" customFormat="1" ht="12.75">
      <c r="E156" s="70"/>
    </row>
    <row r="157" s="38" customFormat="1" ht="12.75">
      <c r="E157" s="70"/>
    </row>
    <row r="158" s="38" customFormat="1" ht="12.75">
      <c r="E158" s="70"/>
    </row>
    <row r="159" s="38" customFormat="1" ht="12.75">
      <c r="E159" s="70"/>
    </row>
    <row r="160" s="38" customFormat="1" ht="12.75">
      <c r="E160" s="70"/>
    </row>
    <row r="161" s="38" customFormat="1" ht="12.75">
      <c r="E161" s="70"/>
    </row>
    <row r="162" s="38" customFormat="1" ht="12.75">
      <c r="E162" s="70"/>
    </row>
    <row r="163" s="38" customFormat="1" ht="12.75">
      <c r="E163" s="70"/>
    </row>
    <row r="164" s="38" customFormat="1" ht="12.75">
      <c r="E164" s="70"/>
    </row>
    <row r="165" s="38" customFormat="1" ht="12.75">
      <c r="E165" s="70"/>
    </row>
    <row r="166" s="38" customFormat="1" ht="12.75">
      <c r="E166" s="70"/>
    </row>
    <row r="167" s="38" customFormat="1" ht="12.75">
      <c r="E167" s="70"/>
    </row>
    <row r="168" s="38" customFormat="1" ht="12.75">
      <c r="E168" s="70"/>
    </row>
    <row r="169" s="38" customFormat="1" ht="12.75">
      <c r="E169" s="70"/>
    </row>
    <row r="170" s="38" customFormat="1" ht="12.75">
      <c r="E170" s="70"/>
    </row>
    <row r="171" s="38" customFormat="1" ht="12.75">
      <c r="E171" s="70"/>
    </row>
    <row r="172" s="38" customFormat="1" ht="12.75">
      <c r="E172" s="70"/>
    </row>
    <row r="173" s="38" customFormat="1" ht="12.75">
      <c r="E173" s="70"/>
    </row>
    <row r="174" s="38" customFormat="1" ht="12.75">
      <c r="E174" s="70"/>
    </row>
    <row r="175" s="38" customFormat="1" ht="12.75">
      <c r="E175" s="70"/>
    </row>
    <row r="176" s="38" customFormat="1" ht="12.75">
      <c r="E176" s="70"/>
    </row>
    <row r="177" s="38" customFormat="1" ht="12.75">
      <c r="E177" s="70"/>
    </row>
    <row r="178" s="38" customFormat="1" ht="12.75">
      <c r="E178" s="70"/>
    </row>
    <row r="179" s="38" customFormat="1" ht="12.75">
      <c r="E179" s="70"/>
    </row>
    <row r="180" s="38" customFormat="1" ht="12.75">
      <c r="E180" s="70"/>
    </row>
    <row r="181" s="38" customFormat="1" ht="12.75">
      <c r="E181" s="70"/>
    </row>
    <row r="182" s="38" customFormat="1" ht="12.75">
      <c r="E182" s="70"/>
    </row>
    <row r="183" s="38" customFormat="1" ht="12.75">
      <c r="E183" s="70"/>
    </row>
    <row r="184" s="38" customFormat="1" ht="12.75">
      <c r="E184" s="70"/>
    </row>
    <row r="185" s="38" customFormat="1" ht="12.75">
      <c r="E185" s="70"/>
    </row>
    <row r="186" s="38" customFormat="1" ht="12.75">
      <c r="E186" s="70"/>
    </row>
    <row r="187" s="38" customFormat="1" ht="12.75">
      <c r="E187" s="70"/>
    </row>
    <row r="188" s="38" customFormat="1" ht="12.75">
      <c r="E188" s="70"/>
    </row>
    <row r="189" s="38" customFormat="1" ht="12.75">
      <c r="E189" s="70"/>
    </row>
    <row r="190" s="38" customFormat="1" ht="12.75">
      <c r="E190" s="70"/>
    </row>
    <row r="191" s="38" customFormat="1" ht="12.75">
      <c r="E191" s="70"/>
    </row>
    <row r="192" s="38" customFormat="1" ht="12.75">
      <c r="E192" s="70"/>
    </row>
    <row r="193" s="38" customFormat="1" ht="12.75">
      <c r="E193" s="70"/>
    </row>
    <row r="194" s="38" customFormat="1" ht="12.75">
      <c r="E194" s="70"/>
    </row>
    <row r="195" s="38" customFormat="1" ht="12.75">
      <c r="E195" s="70"/>
    </row>
    <row r="196" s="38" customFormat="1" ht="12.75">
      <c r="E196" s="70"/>
    </row>
    <row r="197" s="38" customFormat="1" ht="12.75">
      <c r="E197" s="70"/>
    </row>
    <row r="198" s="38" customFormat="1" ht="12.75">
      <c r="E198" s="70"/>
    </row>
    <row r="199" s="38" customFormat="1" ht="12.75">
      <c r="E199" s="70"/>
    </row>
    <row r="200" s="38" customFormat="1" ht="12.75">
      <c r="E200" s="70"/>
    </row>
    <row r="201" s="38" customFormat="1" ht="12.75">
      <c r="E201" s="70"/>
    </row>
    <row r="202" s="38" customFormat="1" ht="12.75">
      <c r="E202" s="70"/>
    </row>
    <row r="203" s="38" customFormat="1" ht="12.75">
      <c r="E203" s="70"/>
    </row>
    <row r="204" s="38" customFormat="1" ht="12.75">
      <c r="E204" s="70"/>
    </row>
    <row r="205" s="38" customFormat="1" ht="12.75">
      <c r="E205" s="70"/>
    </row>
    <row r="206" s="38" customFormat="1" ht="12.75">
      <c r="E206" s="70"/>
    </row>
    <row r="207" s="38" customFormat="1" ht="12.75">
      <c r="E207" s="70"/>
    </row>
    <row r="208" s="38" customFormat="1" ht="12.75">
      <c r="E208" s="70"/>
    </row>
    <row r="209" s="38" customFormat="1" ht="12.75">
      <c r="E209" s="70"/>
    </row>
    <row r="210" s="38" customFormat="1" ht="12.75">
      <c r="E210" s="70"/>
    </row>
    <row r="211" s="38" customFormat="1" ht="12.75">
      <c r="E211" s="70"/>
    </row>
    <row r="212" s="38" customFormat="1" ht="12.75">
      <c r="E212" s="70"/>
    </row>
    <row r="213" s="38" customFormat="1" ht="12.75">
      <c r="E213" s="70"/>
    </row>
    <row r="214" s="38" customFormat="1" ht="12.75">
      <c r="E214" s="70"/>
    </row>
    <row r="215" s="38" customFormat="1" ht="12.75">
      <c r="E215" s="70"/>
    </row>
    <row r="216" s="38" customFormat="1" ht="12.75">
      <c r="E216" s="70"/>
    </row>
    <row r="217" s="38" customFormat="1" ht="12.75">
      <c r="E217" s="70"/>
    </row>
    <row r="218" s="38" customFormat="1" ht="12.75">
      <c r="E218" s="70"/>
    </row>
    <row r="219" s="38" customFormat="1" ht="12.75">
      <c r="E219" s="70"/>
    </row>
    <row r="220" s="38" customFormat="1" ht="12.75">
      <c r="E220" s="70"/>
    </row>
    <row r="221" s="38" customFormat="1" ht="12.75">
      <c r="E221" s="70"/>
    </row>
    <row r="222" s="38" customFormat="1" ht="12.75">
      <c r="E222" s="70"/>
    </row>
    <row r="223" s="38" customFormat="1" ht="12.75">
      <c r="E223" s="70"/>
    </row>
    <row r="224" s="38" customFormat="1" ht="12.75">
      <c r="E224" s="70"/>
    </row>
    <row r="225" s="38" customFormat="1" ht="12.75">
      <c r="E225" s="70"/>
    </row>
    <row r="226" s="38" customFormat="1" ht="12.75">
      <c r="E226" s="70"/>
    </row>
    <row r="227" s="38" customFormat="1" ht="12.75">
      <c r="E227" s="70"/>
    </row>
    <row r="228" s="38" customFormat="1" ht="12.75">
      <c r="E228" s="70"/>
    </row>
    <row r="229" s="38" customFormat="1" ht="12.75">
      <c r="E229" s="70"/>
    </row>
    <row r="230" s="38" customFormat="1" ht="12.75">
      <c r="E230" s="70"/>
    </row>
    <row r="231" s="38" customFormat="1" ht="12.75">
      <c r="E231" s="70"/>
    </row>
    <row r="232" s="38" customFormat="1" ht="12.75">
      <c r="E232" s="70"/>
    </row>
    <row r="233" s="38" customFormat="1" ht="12.75">
      <c r="E233" s="70"/>
    </row>
    <row r="234" s="38" customFormat="1" ht="12.75">
      <c r="E234" s="70"/>
    </row>
    <row r="235" s="38" customFormat="1" ht="12.75">
      <c r="E235" s="70"/>
    </row>
    <row r="236" s="38" customFormat="1" ht="12.75">
      <c r="E236" s="70"/>
    </row>
    <row r="237" s="38" customFormat="1" ht="12.75">
      <c r="E237" s="70"/>
    </row>
    <row r="238" s="38" customFormat="1" ht="12.75">
      <c r="E238" s="70"/>
    </row>
    <row r="239" s="38" customFormat="1" ht="12.75">
      <c r="E239" s="70"/>
    </row>
    <row r="240" s="38" customFormat="1" ht="12.75">
      <c r="E240" s="70"/>
    </row>
    <row r="241" s="38" customFormat="1" ht="12.75">
      <c r="E241" s="70"/>
    </row>
    <row r="242" s="38" customFormat="1" ht="12.75">
      <c r="E242" s="70"/>
    </row>
    <row r="243" s="38" customFormat="1" ht="12.75">
      <c r="E243" s="70"/>
    </row>
    <row r="244" s="38" customFormat="1" ht="12.75">
      <c r="E244" s="70"/>
    </row>
    <row r="245" s="38" customFormat="1" ht="12.75">
      <c r="E245" s="70"/>
    </row>
    <row r="246" s="38" customFormat="1" ht="12.75">
      <c r="E246" s="70"/>
    </row>
    <row r="247" s="38" customFormat="1" ht="12.75">
      <c r="E247" s="70"/>
    </row>
    <row r="248" s="38" customFormat="1" ht="12.75">
      <c r="E248" s="70"/>
    </row>
    <row r="249" s="38" customFormat="1" ht="12.75">
      <c r="E249" s="70"/>
    </row>
    <row r="250" s="38" customFormat="1" ht="12.75">
      <c r="E250" s="70"/>
    </row>
    <row r="251" s="38" customFormat="1" ht="12.75">
      <c r="E251" s="70"/>
    </row>
    <row r="252" s="38" customFormat="1" ht="12.75">
      <c r="E252" s="70"/>
    </row>
    <row r="253" s="38" customFormat="1" ht="12.75">
      <c r="E253" s="70"/>
    </row>
    <row r="254" s="38" customFormat="1" ht="12.75">
      <c r="E254" s="70"/>
    </row>
    <row r="255" s="38" customFormat="1" ht="12.75">
      <c r="E255" s="70"/>
    </row>
    <row r="256" s="38" customFormat="1" ht="12.75">
      <c r="E256" s="70"/>
    </row>
    <row r="257" s="38" customFormat="1" ht="12.75">
      <c r="E257" s="70"/>
    </row>
    <row r="258" s="38" customFormat="1" ht="12.75">
      <c r="E258" s="70"/>
    </row>
    <row r="259" s="38" customFormat="1" ht="12.75">
      <c r="E259" s="70"/>
    </row>
    <row r="260" s="38" customFormat="1" ht="12.75">
      <c r="E260" s="70"/>
    </row>
    <row r="261" s="38" customFormat="1" ht="12.75">
      <c r="E261" s="70"/>
    </row>
    <row r="262" s="38" customFormat="1" ht="12.75">
      <c r="E262" s="70"/>
    </row>
    <row r="263" s="38" customFormat="1" ht="12.75">
      <c r="E263" s="70"/>
    </row>
    <row r="264" s="38" customFormat="1" ht="12.75">
      <c r="E264" s="70"/>
    </row>
    <row r="265" s="38" customFormat="1" ht="12.75">
      <c r="E265" s="70"/>
    </row>
    <row r="266" s="38" customFormat="1" ht="12.75">
      <c r="E266" s="70"/>
    </row>
    <row r="267" s="38" customFormat="1" ht="12.75">
      <c r="E267" s="70"/>
    </row>
    <row r="268" s="38" customFormat="1" ht="12.75">
      <c r="E268" s="70"/>
    </row>
    <row r="269" s="38" customFormat="1" ht="12.75">
      <c r="E269" s="70"/>
    </row>
    <row r="270" s="38" customFormat="1" ht="12.75">
      <c r="E270" s="70"/>
    </row>
    <row r="271" s="38" customFormat="1" ht="12.75">
      <c r="E271" s="70"/>
    </row>
    <row r="272" s="38" customFormat="1" ht="12.75">
      <c r="E272" s="70"/>
    </row>
    <row r="273" s="38" customFormat="1" ht="12.75">
      <c r="E273" s="70"/>
    </row>
    <row r="274" s="38" customFormat="1" ht="12.75">
      <c r="E274" s="70"/>
    </row>
    <row r="275" s="38" customFormat="1" ht="12.75">
      <c r="E275" s="70"/>
    </row>
    <row r="276" s="38" customFormat="1" ht="12.75">
      <c r="E276" s="70"/>
    </row>
    <row r="277" s="38" customFormat="1" ht="12.75">
      <c r="E277" s="70"/>
    </row>
    <row r="278" s="38" customFormat="1" ht="12.75">
      <c r="E278" s="70"/>
    </row>
    <row r="279" s="38" customFormat="1" ht="12.75">
      <c r="E279" s="70"/>
    </row>
    <row r="280" s="38" customFormat="1" ht="12.75">
      <c r="E280" s="70"/>
    </row>
    <row r="281" s="38" customFormat="1" ht="12.75">
      <c r="E281" s="70"/>
    </row>
    <row r="282" s="38" customFormat="1" ht="12.75">
      <c r="E282" s="70"/>
    </row>
    <row r="283" s="38" customFormat="1" ht="12.75">
      <c r="E283" s="70"/>
    </row>
    <row r="284" s="38" customFormat="1" ht="12.75">
      <c r="E284" s="70"/>
    </row>
    <row r="285" s="38" customFormat="1" ht="12.75">
      <c r="E285" s="70"/>
    </row>
    <row r="286" s="38" customFormat="1" ht="12.75">
      <c r="E286" s="70"/>
    </row>
    <row r="287" s="38" customFormat="1" ht="12.75">
      <c r="E287" s="70"/>
    </row>
    <row r="288" s="38" customFormat="1" ht="12.75">
      <c r="E288" s="70"/>
    </row>
    <row r="289" s="38" customFormat="1" ht="12.75">
      <c r="E289" s="70"/>
    </row>
    <row r="290" s="38" customFormat="1" ht="12.75">
      <c r="E290" s="70"/>
    </row>
    <row r="291" s="38" customFormat="1" ht="12.75">
      <c r="E291" s="70"/>
    </row>
    <row r="292" s="38" customFormat="1" ht="12.75">
      <c r="E292" s="70"/>
    </row>
    <row r="293" s="38" customFormat="1" ht="12.75">
      <c r="E293" s="70"/>
    </row>
    <row r="294" s="38" customFormat="1" ht="12.75">
      <c r="E294" s="70"/>
    </row>
    <row r="295" s="38" customFormat="1" ht="12.75">
      <c r="E295" s="70"/>
    </row>
    <row r="296" s="38" customFormat="1" ht="12.75">
      <c r="E296" s="70"/>
    </row>
    <row r="297" s="38" customFormat="1" ht="12.75">
      <c r="E297" s="70"/>
    </row>
    <row r="298" s="38" customFormat="1" ht="12.75">
      <c r="E298" s="70"/>
    </row>
    <row r="299" s="38" customFormat="1" ht="12.75">
      <c r="E299" s="70"/>
    </row>
    <row r="300" s="38" customFormat="1" ht="12.75">
      <c r="E300" s="70"/>
    </row>
    <row r="301" s="38" customFormat="1" ht="12.75">
      <c r="E301" s="70"/>
    </row>
    <row r="302" s="38" customFormat="1" ht="12.75">
      <c r="E302" s="70"/>
    </row>
    <row r="303" s="38" customFormat="1" ht="12.75">
      <c r="E303" s="70"/>
    </row>
    <row r="304" s="38" customFormat="1" ht="12.75">
      <c r="E304" s="70"/>
    </row>
    <row r="305" s="38" customFormat="1" ht="12.75">
      <c r="E305" s="70"/>
    </row>
    <row r="306" s="38" customFormat="1" ht="12.75">
      <c r="E306" s="70"/>
    </row>
    <row r="307" s="38" customFormat="1" ht="12.75">
      <c r="E307" s="70"/>
    </row>
    <row r="308" s="38" customFormat="1" ht="12.75">
      <c r="E308" s="70"/>
    </row>
    <row r="309" s="38" customFormat="1" ht="12.75">
      <c r="E309" s="70"/>
    </row>
    <row r="310" s="38" customFormat="1" ht="12.75">
      <c r="E310" s="70"/>
    </row>
    <row r="311" s="38" customFormat="1" ht="12.75">
      <c r="E311" s="70"/>
    </row>
    <row r="312" s="38" customFormat="1" ht="12.75">
      <c r="E312" s="70"/>
    </row>
    <row r="313" s="38" customFormat="1" ht="12.75">
      <c r="E313" s="70"/>
    </row>
    <row r="314" s="38" customFormat="1" ht="12.75">
      <c r="E314" s="70"/>
    </row>
    <row r="315" s="38" customFormat="1" ht="12.75">
      <c r="E315" s="70"/>
    </row>
    <row r="316" s="38" customFormat="1" ht="12.75">
      <c r="E316" s="70"/>
    </row>
    <row r="317" s="38" customFormat="1" ht="12.75">
      <c r="E317" s="70"/>
    </row>
    <row r="318" s="38" customFormat="1" ht="12.75">
      <c r="E318" s="70"/>
    </row>
    <row r="319" s="38" customFormat="1" ht="12.75">
      <c r="E319" s="70"/>
    </row>
    <row r="320" s="38" customFormat="1" ht="12.75">
      <c r="E320" s="70"/>
    </row>
    <row r="321" s="38" customFormat="1" ht="12.75">
      <c r="E321" s="70"/>
    </row>
    <row r="322" s="38" customFormat="1" ht="12.75">
      <c r="E322" s="70"/>
    </row>
    <row r="323" s="38" customFormat="1" ht="12.75">
      <c r="E323" s="70"/>
    </row>
    <row r="324" s="38" customFormat="1" ht="12.75">
      <c r="E324" s="70"/>
    </row>
    <row r="325" s="38" customFormat="1" ht="12.75">
      <c r="E325" s="70"/>
    </row>
    <row r="326" s="38" customFormat="1" ht="12.75">
      <c r="E326" s="70"/>
    </row>
    <row r="327" s="38" customFormat="1" ht="12.75">
      <c r="E327" s="70"/>
    </row>
    <row r="328" s="38" customFormat="1" ht="12.75">
      <c r="E328" s="70"/>
    </row>
    <row r="329" s="38" customFormat="1" ht="12.75">
      <c r="E329" s="70"/>
    </row>
    <row r="330" s="38" customFormat="1" ht="12.75">
      <c r="E330" s="70"/>
    </row>
    <row r="331" s="38" customFormat="1" ht="12.75">
      <c r="E331" s="70"/>
    </row>
    <row r="332" s="38" customFormat="1" ht="12.75">
      <c r="E332" s="70"/>
    </row>
    <row r="333" s="38" customFormat="1" ht="12.75">
      <c r="E333" s="70"/>
    </row>
    <row r="334" s="38" customFormat="1" ht="12.75">
      <c r="E334" s="70"/>
    </row>
    <row r="335" s="38" customFormat="1" ht="12.75">
      <c r="E335" s="70"/>
    </row>
    <row r="336" s="38" customFormat="1" ht="12.75">
      <c r="E336" s="70"/>
    </row>
    <row r="337" s="38" customFormat="1" ht="12.75">
      <c r="E337" s="70"/>
    </row>
    <row r="338" s="38" customFormat="1" ht="12.75">
      <c r="E338" s="70"/>
    </row>
    <row r="339" s="38" customFormat="1" ht="12.75">
      <c r="E339" s="70"/>
    </row>
    <row r="340" s="38" customFormat="1" ht="12.75">
      <c r="E340" s="70"/>
    </row>
    <row r="341" s="38" customFormat="1" ht="12.75">
      <c r="E341" s="70"/>
    </row>
    <row r="342" s="38" customFormat="1" ht="12.75">
      <c r="E342" s="70"/>
    </row>
    <row r="343" s="38" customFormat="1" ht="12.75">
      <c r="E343" s="70"/>
    </row>
    <row r="344" s="38" customFormat="1" ht="12.75">
      <c r="E344" s="70"/>
    </row>
    <row r="345" s="38" customFormat="1" ht="12.75">
      <c r="E345" s="70"/>
    </row>
    <row r="346" s="38" customFormat="1" ht="12.75">
      <c r="E346" s="70"/>
    </row>
    <row r="347" s="38" customFormat="1" ht="12.75">
      <c r="E347" s="70"/>
    </row>
    <row r="348" s="38" customFormat="1" ht="12.75">
      <c r="E348" s="70"/>
    </row>
    <row r="349" s="38" customFormat="1" ht="12.75">
      <c r="E349" s="70"/>
    </row>
    <row r="350" s="38" customFormat="1" ht="12.75">
      <c r="E350" s="70"/>
    </row>
    <row r="351" s="38" customFormat="1" ht="12.75">
      <c r="E351" s="70"/>
    </row>
    <row r="352" s="38" customFormat="1" ht="12.75">
      <c r="E352" s="70"/>
    </row>
    <row r="353" s="38" customFormat="1" ht="12.75">
      <c r="E353" s="70"/>
    </row>
    <row r="354" s="38" customFormat="1" ht="12.75">
      <c r="E354" s="70"/>
    </row>
    <row r="355" s="38" customFormat="1" ht="12.75">
      <c r="E355" s="70"/>
    </row>
    <row r="356" s="38" customFormat="1" ht="12.75">
      <c r="E356" s="70"/>
    </row>
    <row r="357" s="38" customFormat="1" ht="12.75">
      <c r="E357" s="70"/>
    </row>
    <row r="358" s="38" customFormat="1" ht="12.75">
      <c r="E358" s="70"/>
    </row>
    <row r="359" s="38" customFormat="1" ht="12.75">
      <c r="E359" s="70"/>
    </row>
    <row r="360" s="38" customFormat="1" ht="12.75">
      <c r="E360" s="70"/>
    </row>
    <row r="361" s="38" customFormat="1" ht="12.75">
      <c r="E361" s="70"/>
    </row>
    <row r="362" s="38" customFormat="1" ht="12.75">
      <c r="E362" s="70"/>
    </row>
    <row r="363" s="38" customFormat="1" ht="12.75">
      <c r="E363" s="70"/>
    </row>
    <row r="364" s="38" customFormat="1" ht="12.75">
      <c r="E364" s="70"/>
    </row>
    <row r="365" s="38" customFormat="1" ht="12.75">
      <c r="E365" s="70"/>
    </row>
    <row r="366" s="38" customFormat="1" ht="12.75">
      <c r="E366" s="70"/>
    </row>
    <row r="367" s="38" customFormat="1" ht="12.75">
      <c r="E367" s="70"/>
    </row>
    <row r="368" s="38" customFormat="1" ht="12.75">
      <c r="E368" s="70"/>
    </row>
    <row r="369" s="38" customFormat="1" ht="12.75">
      <c r="E369" s="70"/>
    </row>
    <row r="370" s="38" customFormat="1" ht="12.75">
      <c r="E370" s="70"/>
    </row>
    <row r="371" s="38" customFormat="1" ht="12.75">
      <c r="E371" s="70"/>
    </row>
    <row r="372" s="38" customFormat="1" ht="12.75">
      <c r="E372" s="70"/>
    </row>
    <row r="373" s="38" customFormat="1" ht="12.75">
      <c r="E373" s="70"/>
    </row>
    <row r="374" s="38" customFormat="1" ht="12.75">
      <c r="E374" s="70"/>
    </row>
    <row r="375" s="38" customFormat="1" ht="12.75">
      <c r="E375" s="70"/>
    </row>
    <row r="376" s="38" customFormat="1" ht="12.75">
      <c r="E376" s="70"/>
    </row>
    <row r="377" s="38" customFormat="1" ht="12.75">
      <c r="E377" s="70"/>
    </row>
    <row r="378" s="38" customFormat="1" ht="12.75">
      <c r="E378" s="70"/>
    </row>
    <row r="379" s="38" customFormat="1" ht="12.75">
      <c r="E379" s="70"/>
    </row>
    <row r="380" s="38" customFormat="1" ht="12.75">
      <c r="E380" s="70"/>
    </row>
    <row r="381" s="38" customFormat="1" ht="12.75">
      <c r="E381" s="70"/>
    </row>
    <row r="382" s="38" customFormat="1" ht="12.75">
      <c r="E382" s="70"/>
    </row>
    <row r="383" s="38" customFormat="1" ht="12.75">
      <c r="E383" s="70"/>
    </row>
    <row r="384" s="38" customFormat="1" ht="12.75">
      <c r="E384" s="70"/>
    </row>
    <row r="385" s="38" customFormat="1" ht="12.75">
      <c r="E385" s="70"/>
    </row>
    <row r="386" s="38" customFormat="1" ht="12.75">
      <c r="E386" s="70"/>
    </row>
    <row r="387" s="38" customFormat="1" ht="12.75">
      <c r="E387" s="70"/>
    </row>
    <row r="388" s="38" customFormat="1" ht="12.75">
      <c r="E388" s="70"/>
    </row>
    <row r="389" s="38" customFormat="1" ht="12.75">
      <c r="E389" s="70"/>
    </row>
    <row r="390" s="38" customFormat="1" ht="12.75">
      <c r="E390" s="70"/>
    </row>
    <row r="391" s="38" customFormat="1" ht="12.75">
      <c r="E391" s="70"/>
    </row>
    <row r="392" s="38" customFormat="1" ht="12.75">
      <c r="E392" s="70"/>
    </row>
    <row r="393" s="38" customFormat="1" ht="12.75">
      <c r="E393" s="70"/>
    </row>
    <row r="394" s="38" customFormat="1" ht="12.75">
      <c r="E394" s="70"/>
    </row>
    <row r="395" s="38" customFormat="1" ht="12.75">
      <c r="E395" s="70"/>
    </row>
    <row r="396" s="38" customFormat="1" ht="12.75">
      <c r="E396" s="70"/>
    </row>
    <row r="397" s="38" customFormat="1" ht="12.75">
      <c r="E397" s="70"/>
    </row>
    <row r="398" s="38" customFormat="1" ht="12.75">
      <c r="E398" s="70"/>
    </row>
    <row r="399" s="38" customFormat="1" ht="12.75">
      <c r="E399" s="70"/>
    </row>
    <row r="400" s="38" customFormat="1" ht="12.75">
      <c r="E400" s="70"/>
    </row>
    <row r="401" s="38" customFormat="1" ht="12.75">
      <c r="E401" s="70"/>
    </row>
    <row r="402" s="38" customFormat="1" ht="12.75">
      <c r="E402" s="70"/>
    </row>
    <row r="403" s="38" customFormat="1" ht="12.75">
      <c r="E403" s="70"/>
    </row>
    <row r="404" s="38" customFormat="1" ht="12.75">
      <c r="E404" s="70"/>
    </row>
    <row r="405" s="38" customFormat="1" ht="12.75">
      <c r="E405" s="70"/>
    </row>
    <row r="406" s="38" customFormat="1" ht="12.75">
      <c r="E406" s="70"/>
    </row>
    <row r="407" s="38" customFormat="1" ht="12.75">
      <c r="E407" s="70"/>
    </row>
    <row r="408" s="38" customFormat="1" ht="12.75">
      <c r="E408" s="70"/>
    </row>
    <row r="409" s="38" customFormat="1" ht="12.75">
      <c r="E409" s="70"/>
    </row>
    <row r="410" s="38" customFormat="1" ht="12.75">
      <c r="E410" s="70"/>
    </row>
    <row r="411" s="38" customFormat="1" ht="12.75">
      <c r="E411" s="70"/>
    </row>
    <row r="412" s="38" customFormat="1" ht="12.75">
      <c r="E412" s="70"/>
    </row>
    <row r="413" s="38" customFormat="1" ht="12.75">
      <c r="E413" s="70"/>
    </row>
    <row r="414" s="38" customFormat="1" ht="12.75">
      <c r="E414" s="70"/>
    </row>
    <row r="415" s="38" customFormat="1" ht="12.75">
      <c r="E415" s="70"/>
    </row>
    <row r="416" s="38" customFormat="1" ht="12.75">
      <c r="E416" s="70"/>
    </row>
    <row r="417" s="38" customFormat="1" ht="12.75">
      <c r="E417" s="70"/>
    </row>
    <row r="418" s="38" customFormat="1" ht="12.75">
      <c r="E418" s="70"/>
    </row>
    <row r="419" s="38" customFormat="1" ht="12.75">
      <c r="E419" s="70"/>
    </row>
    <row r="420" s="38" customFormat="1" ht="12.75">
      <c r="E420" s="70"/>
    </row>
    <row r="421" s="38" customFormat="1" ht="12.75">
      <c r="E421" s="70"/>
    </row>
    <row r="422" s="38" customFormat="1" ht="12.75">
      <c r="E422" s="70"/>
    </row>
    <row r="423" s="38" customFormat="1" ht="12.75">
      <c r="E423" s="70"/>
    </row>
    <row r="424" s="38" customFormat="1" ht="12.75">
      <c r="E424" s="70"/>
    </row>
    <row r="425" s="38" customFormat="1" ht="12.75">
      <c r="E425" s="70"/>
    </row>
    <row r="426" s="38" customFormat="1" ht="12.75">
      <c r="E426" s="70"/>
    </row>
    <row r="427" s="38" customFormat="1" ht="12.75">
      <c r="E427" s="70"/>
    </row>
    <row r="428" s="38" customFormat="1" ht="12.75">
      <c r="E428" s="70"/>
    </row>
    <row r="429" s="38" customFormat="1" ht="12.75">
      <c r="E429" s="70"/>
    </row>
    <row r="430" s="38" customFormat="1" ht="12.75">
      <c r="E430" s="70"/>
    </row>
    <row r="431" s="38" customFormat="1" ht="12.75">
      <c r="E431" s="70"/>
    </row>
    <row r="432" s="38" customFormat="1" ht="12.75">
      <c r="E432" s="70"/>
    </row>
    <row r="433" s="38" customFormat="1" ht="12.75">
      <c r="E433" s="70"/>
    </row>
    <row r="434" s="38" customFormat="1" ht="12.75">
      <c r="E434" s="70"/>
    </row>
    <row r="435" s="38" customFormat="1" ht="12.75">
      <c r="E435" s="70"/>
    </row>
    <row r="436" s="38" customFormat="1" ht="12.75">
      <c r="E436" s="70"/>
    </row>
    <row r="437" s="38" customFormat="1" ht="12.75">
      <c r="E437" s="70"/>
    </row>
    <row r="438" s="38" customFormat="1" ht="12.75">
      <c r="E438" s="70"/>
    </row>
    <row r="439" s="38" customFormat="1" ht="12.75">
      <c r="E439" s="70"/>
    </row>
    <row r="440" s="38" customFormat="1" ht="12.75">
      <c r="E440" s="70"/>
    </row>
    <row r="441" s="38" customFormat="1" ht="12.75">
      <c r="E441" s="70"/>
    </row>
    <row r="442" s="38" customFormat="1" ht="12.75">
      <c r="E442" s="70"/>
    </row>
    <row r="443" s="38" customFormat="1" ht="12.75">
      <c r="E443" s="70"/>
    </row>
    <row r="444" s="38" customFormat="1" ht="12.75">
      <c r="E444" s="70"/>
    </row>
    <row r="445" s="38" customFormat="1" ht="12.75">
      <c r="E445" s="70"/>
    </row>
    <row r="446" s="38" customFormat="1" ht="12.75">
      <c r="E446" s="70"/>
    </row>
    <row r="447" s="38" customFormat="1" ht="12.75">
      <c r="E447" s="70"/>
    </row>
    <row r="448" s="38" customFormat="1" ht="12.75">
      <c r="E448" s="70"/>
    </row>
    <row r="449" s="38" customFormat="1" ht="12.75">
      <c r="E449" s="70"/>
    </row>
    <row r="450" s="38" customFormat="1" ht="12.75">
      <c r="E450" s="70"/>
    </row>
    <row r="451" s="38" customFormat="1" ht="12.75">
      <c r="E451" s="70"/>
    </row>
    <row r="452" s="38" customFormat="1" ht="12.75">
      <c r="E452" s="70"/>
    </row>
    <row r="453" s="38" customFormat="1" ht="12.75">
      <c r="E453" s="70"/>
    </row>
    <row r="454" s="38" customFormat="1" ht="12.75">
      <c r="E454" s="70"/>
    </row>
    <row r="455" s="38" customFormat="1" ht="12.75">
      <c r="E455" s="70"/>
    </row>
    <row r="456" s="38" customFormat="1" ht="12.75">
      <c r="E456" s="70"/>
    </row>
    <row r="457" s="38" customFormat="1" ht="12.75">
      <c r="E457" s="70"/>
    </row>
    <row r="458" s="38" customFormat="1" ht="12.75">
      <c r="E458" s="70"/>
    </row>
    <row r="459" s="38" customFormat="1" ht="12.75">
      <c r="E459" s="70"/>
    </row>
    <row r="460" s="38" customFormat="1" ht="12.75">
      <c r="E460" s="70"/>
    </row>
    <row r="461" s="38" customFormat="1" ht="12.75">
      <c r="E461" s="70"/>
    </row>
    <row r="462" s="38" customFormat="1" ht="12.75">
      <c r="E462" s="70"/>
    </row>
    <row r="463" s="38" customFormat="1" ht="12.75">
      <c r="E463" s="70"/>
    </row>
    <row r="464" s="38" customFormat="1" ht="12.75">
      <c r="E464" s="70"/>
    </row>
    <row r="465" s="38" customFormat="1" ht="12.75">
      <c r="E465" s="70"/>
    </row>
    <row r="466" s="38" customFormat="1" ht="12.75">
      <c r="E466" s="70"/>
    </row>
    <row r="467" s="38" customFormat="1" ht="12.75">
      <c r="E467" s="70"/>
    </row>
    <row r="468" s="38" customFormat="1" ht="12.75">
      <c r="E468" s="70"/>
    </row>
    <row r="469" s="38" customFormat="1" ht="12.75">
      <c r="E469" s="70"/>
    </row>
    <row r="470" s="38" customFormat="1" ht="12.75">
      <c r="E470" s="70"/>
    </row>
    <row r="471" s="38" customFormat="1" ht="12.75">
      <c r="E471" s="70"/>
    </row>
    <row r="472" s="38" customFormat="1" ht="12.75">
      <c r="E472" s="70"/>
    </row>
    <row r="473" s="38" customFormat="1" ht="12.75">
      <c r="E473" s="70"/>
    </row>
    <row r="474" s="38" customFormat="1" ht="12.75">
      <c r="E474" s="70"/>
    </row>
    <row r="475" s="38" customFormat="1" ht="12.75">
      <c r="E475" s="70"/>
    </row>
    <row r="476" s="38" customFormat="1" ht="12.75">
      <c r="E476" s="70"/>
    </row>
    <row r="477" s="38" customFormat="1" ht="12.75">
      <c r="E477" s="70"/>
    </row>
    <row r="478" s="38" customFormat="1" ht="12.75">
      <c r="E478" s="70"/>
    </row>
    <row r="479" s="38" customFormat="1" ht="12.75">
      <c r="E479" s="70"/>
    </row>
    <row r="480" s="38" customFormat="1" ht="12.75">
      <c r="E480" s="70"/>
    </row>
    <row r="481" s="38" customFormat="1" ht="12.75">
      <c r="E481" s="70"/>
    </row>
    <row r="482" s="38" customFormat="1" ht="12.75">
      <c r="E482" s="70"/>
    </row>
    <row r="483" s="38" customFormat="1" ht="12.75">
      <c r="E483" s="70"/>
    </row>
    <row r="484" s="38" customFormat="1" ht="12.75">
      <c r="E484" s="70"/>
    </row>
    <row r="485" s="38" customFormat="1" ht="12.75">
      <c r="E485" s="70"/>
    </row>
    <row r="486" s="38" customFormat="1" ht="12.75">
      <c r="E486" s="70"/>
    </row>
    <row r="487" s="38" customFormat="1" ht="12.75">
      <c r="E487" s="70"/>
    </row>
    <row r="488" s="38" customFormat="1" ht="12.75">
      <c r="E488" s="70"/>
    </row>
    <row r="489" s="38" customFormat="1" ht="12.75">
      <c r="E489" s="70"/>
    </row>
    <row r="490" s="38" customFormat="1" ht="12.75">
      <c r="E490" s="70"/>
    </row>
    <row r="491" s="38" customFormat="1" ht="12.75">
      <c r="E491" s="70"/>
    </row>
    <row r="492" s="38" customFormat="1" ht="12.75">
      <c r="E492" s="70"/>
    </row>
    <row r="493" s="38" customFormat="1" ht="12.75">
      <c r="E493" s="70"/>
    </row>
    <row r="494" s="38" customFormat="1" ht="12.75">
      <c r="E494" s="70"/>
    </row>
    <row r="495" s="38" customFormat="1" ht="12.75">
      <c r="E495" s="70"/>
    </row>
    <row r="496" s="38" customFormat="1" ht="12.75">
      <c r="E496" s="70"/>
    </row>
    <row r="497" s="38" customFormat="1" ht="12.75">
      <c r="E497" s="70"/>
    </row>
    <row r="498" s="38" customFormat="1" ht="12.75">
      <c r="E498" s="70"/>
    </row>
    <row r="499" s="38" customFormat="1" ht="12.75">
      <c r="E499" s="70"/>
    </row>
    <row r="500" s="38" customFormat="1" ht="12.75">
      <c r="E500" s="70"/>
    </row>
    <row r="501" s="38" customFormat="1" ht="12.75">
      <c r="E501" s="70"/>
    </row>
    <row r="502" s="38" customFormat="1" ht="12.75">
      <c r="E502" s="70"/>
    </row>
    <row r="503" s="38" customFormat="1" ht="12.75">
      <c r="E503" s="70"/>
    </row>
    <row r="504" s="38" customFormat="1" ht="12.75">
      <c r="E504" s="70"/>
    </row>
    <row r="505" s="38" customFormat="1" ht="12.75">
      <c r="E505" s="70"/>
    </row>
    <row r="506" s="38" customFormat="1" ht="12.75">
      <c r="E506" s="70"/>
    </row>
    <row r="507" s="38" customFormat="1" ht="12.75">
      <c r="E507" s="70"/>
    </row>
    <row r="508" s="38" customFormat="1" ht="12.75">
      <c r="E508" s="70"/>
    </row>
    <row r="509" s="38" customFormat="1" ht="12.75">
      <c r="E509" s="70"/>
    </row>
    <row r="510" s="38" customFormat="1" ht="12.75">
      <c r="E510" s="70"/>
    </row>
    <row r="511" s="38" customFormat="1" ht="12.75">
      <c r="E511" s="70"/>
    </row>
    <row r="512" s="38" customFormat="1" ht="12.75">
      <c r="E512" s="70"/>
    </row>
    <row r="513" s="38" customFormat="1" ht="12.75">
      <c r="E513" s="70"/>
    </row>
    <row r="514" s="38" customFormat="1" ht="12.75">
      <c r="E514" s="70"/>
    </row>
    <row r="515" s="38" customFormat="1" ht="12.75">
      <c r="E515" s="70"/>
    </row>
    <row r="516" s="38" customFormat="1" ht="12.75">
      <c r="E516" s="70"/>
    </row>
    <row r="517" s="38" customFormat="1" ht="12.75">
      <c r="E517" s="70"/>
    </row>
    <row r="518" s="38" customFormat="1" ht="12.75">
      <c r="E518" s="70"/>
    </row>
    <row r="519" s="38" customFormat="1" ht="12.75">
      <c r="E519" s="70"/>
    </row>
    <row r="520" s="38" customFormat="1" ht="12.75">
      <c r="E520" s="70"/>
    </row>
    <row r="521" s="38" customFormat="1" ht="12.75">
      <c r="E521" s="70"/>
    </row>
    <row r="522" s="38" customFormat="1" ht="12.75">
      <c r="E522" s="70"/>
    </row>
    <row r="523" s="38" customFormat="1" ht="12.75">
      <c r="E523" s="70"/>
    </row>
    <row r="524" s="38" customFormat="1" ht="12.75">
      <c r="E524" s="70"/>
    </row>
    <row r="525" s="38" customFormat="1" ht="12.75">
      <c r="E525" s="70"/>
    </row>
    <row r="526" s="38" customFormat="1" ht="12.75">
      <c r="E526" s="70"/>
    </row>
    <row r="527" s="38" customFormat="1" ht="12.75">
      <c r="E527" s="70"/>
    </row>
    <row r="528" s="38" customFormat="1" ht="12.75">
      <c r="E528" s="70"/>
    </row>
    <row r="529" s="38" customFormat="1" ht="12.75">
      <c r="E529" s="70"/>
    </row>
    <row r="530" s="38" customFormat="1" ht="12.75">
      <c r="E530" s="70"/>
    </row>
    <row r="531" s="38" customFormat="1" ht="12.75">
      <c r="E531" s="70"/>
    </row>
    <row r="532" s="38" customFormat="1" ht="12.75">
      <c r="E532" s="70"/>
    </row>
    <row r="533" s="38" customFormat="1" ht="12.75">
      <c r="E533" s="70"/>
    </row>
    <row r="534" s="38" customFormat="1" ht="12.75">
      <c r="E534" s="70"/>
    </row>
    <row r="535" s="38" customFormat="1" ht="12.75">
      <c r="E535" s="70"/>
    </row>
    <row r="536" s="38" customFormat="1" ht="12.75">
      <c r="E536" s="70"/>
    </row>
    <row r="537" s="38" customFormat="1" ht="12.75">
      <c r="E537" s="70"/>
    </row>
    <row r="538" s="38" customFormat="1" ht="12.75">
      <c r="E538" s="70"/>
    </row>
    <row r="539" s="38" customFormat="1" ht="12.75">
      <c r="E539" s="70"/>
    </row>
    <row r="540" s="38" customFormat="1" ht="12.75">
      <c r="E540" s="70"/>
    </row>
    <row r="541" s="38" customFormat="1" ht="12.75">
      <c r="E541" s="70"/>
    </row>
    <row r="542" s="38" customFormat="1" ht="12.75">
      <c r="E542" s="70"/>
    </row>
    <row r="543" s="38" customFormat="1" ht="12.75">
      <c r="E543" s="70"/>
    </row>
    <row r="544" s="38" customFormat="1" ht="12.75">
      <c r="E544" s="70"/>
    </row>
    <row r="545" s="38" customFormat="1" ht="12.75">
      <c r="E545" s="70"/>
    </row>
    <row r="546" s="38" customFormat="1" ht="12.75">
      <c r="E546" s="70"/>
    </row>
    <row r="547" s="38" customFormat="1" ht="12.75">
      <c r="E547" s="70"/>
    </row>
    <row r="548" s="38" customFormat="1" ht="12.75">
      <c r="E548" s="70"/>
    </row>
    <row r="549" s="38" customFormat="1" ht="12.75">
      <c r="E549" s="70"/>
    </row>
    <row r="550" s="38" customFormat="1" ht="12.75">
      <c r="E550" s="70"/>
    </row>
    <row r="551" s="38" customFormat="1" ht="12.75">
      <c r="E551" s="70"/>
    </row>
    <row r="552" s="38" customFormat="1" ht="12.75">
      <c r="E552" s="70"/>
    </row>
    <row r="553" s="38" customFormat="1" ht="12.75">
      <c r="E553" s="70"/>
    </row>
    <row r="554" s="38" customFormat="1" ht="12.75">
      <c r="E554" s="70"/>
    </row>
    <row r="555" s="38" customFormat="1" ht="12.75">
      <c r="E555" s="70"/>
    </row>
    <row r="556" s="38" customFormat="1" ht="12.75">
      <c r="E556" s="70"/>
    </row>
    <row r="557" s="38" customFormat="1" ht="12.75">
      <c r="E557" s="70"/>
    </row>
    <row r="558" s="38" customFormat="1" ht="12.75">
      <c r="E558" s="70"/>
    </row>
    <row r="559" s="38" customFormat="1" ht="12.75">
      <c r="E559" s="70"/>
    </row>
    <row r="560" s="38" customFormat="1" ht="12.75">
      <c r="E560" s="70"/>
    </row>
    <row r="561" s="38" customFormat="1" ht="12.75">
      <c r="E561" s="70"/>
    </row>
    <row r="562" s="38" customFormat="1" ht="12.75">
      <c r="E562" s="70"/>
    </row>
    <row r="563" s="38" customFormat="1" ht="12.75">
      <c r="E563" s="70"/>
    </row>
    <row r="564" s="38" customFormat="1" ht="12.75">
      <c r="E564" s="70"/>
    </row>
    <row r="565" s="38" customFormat="1" ht="12.75">
      <c r="E565" s="70"/>
    </row>
    <row r="566" s="38" customFormat="1" ht="12.75">
      <c r="E566" s="70"/>
    </row>
    <row r="567" s="38" customFormat="1" ht="12.75">
      <c r="E567" s="70"/>
    </row>
    <row r="568" s="38" customFormat="1" ht="12.75">
      <c r="E568" s="70"/>
    </row>
    <row r="569" s="38" customFormat="1" ht="12.75">
      <c r="E569" s="70"/>
    </row>
    <row r="570" s="38" customFormat="1" ht="12.75">
      <c r="E570" s="70"/>
    </row>
    <row r="571" s="38" customFormat="1" ht="12.75">
      <c r="E571" s="70"/>
    </row>
    <row r="572" s="38" customFormat="1" ht="12.75">
      <c r="E572" s="70"/>
    </row>
    <row r="573" s="38" customFormat="1" ht="12.75">
      <c r="E573" s="70"/>
    </row>
    <row r="574" s="38" customFormat="1" ht="12.75">
      <c r="E574" s="70"/>
    </row>
    <row r="575" s="38" customFormat="1" ht="12.75">
      <c r="E575" s="70"/>
    </row>
    <row r="576" s="38" customFormat="1" ht="12.75">
      <c r="E576" s="70"/>
    </row>
    <row r="577" s="38" customFormat="1" ht="12.75">
      <c r="E577" s="70"/>
    </row>
    <row r="578" s="38" customFormat="1" ht="12.75">
      <c r="E578" s="70"/>
    </row>
    <row r="579" s="38" customFormat="1" ht="12.75">
      <c r="E579" s="70"/>
    </row>
    <row r="580" s="38" customFormat="1" ht="12.75">
      <c r="E580" s="70"/>
    </row>
    <row r="581" s="38" customFormat="1" ht="12.75">
      <c r="E581" s="70"/>
    </row>
    <row r="582" s="38" customFormat="1" ht="12.75">
      <c r="E582" s="70"/>
    </row>
    <row r="583" s="38" customFormat="1" ht="12.75">
      <c r="E583" s="70"/>
    </row>
    <row r="584" s="38" customFormat="1" ht="12.75">
      <c r="E584" s="70"/>
    </row>
    <row r="585" s="38" customFormat="1" ht="12.75">
      <c r="E585" s="70"/>
    </row>
    <row r="586" s="38" customFormat="1" ht="12.75">
      <c r="E586" s="70"/>
    </row>
    <row r="587" s="38" customFormat="1" ht="12.75">
      <c r="E587" s="70"/>
    </row>
    <row r="588" s="38" customFormat="1" ht="12.75">
      <c r="E588" s="70"/>
    </row>
    <row r="589" s="38" customFormat="1" ht="12.75">
      <c r="E589" s="70"/>
    </row>
    <row r="590" s="38" customFormat="1" ht="12.75">
      <c r="E590" s="70"/>
    </row>
    <row r="591" s="38" customFormat="1" ht="12.75">
      <c r="E591" s="70"/>
    </row>
    <row r="592" s="38" customFormat="1" ht="12.75">
      <c r="E592" s="70"/>
    </row>
    <row r="593" s="38" customFormat="1" ht="12.75">
      <c r="E593" s="70"/>
    </row>
    <row r="594" s="38" customFormat="1" ht="12.75">
      <c r="E594" s="70"/>
    </row>
    <row r="595" s="38" customFormat="1" ht="12.75">
      <c r="E595" s="70"/>
    </row>
    <row r="596" s="38" customFormat="1" ht="12.75">
      <c r="E596" s="70"/>
    </row>
    <row r="597" s="38" customFormat="1" ht="12.75">
      <c r="E597" s="70"/>
    </row>
    <row r="598" s="38" customFormat="1" ht="12.75">
      <c r="E598" s="70"/>
    </row>
    <row r="599" s="38" customFormat="1" ht="12.75">
      <c r="E599" s="70"/>
    </row>
    <row r="600" s="38" customFormat="1" ht="12.75">
      <c r="E600" s="70"/>
    </row>
    <row r="601" s="38" customFormat="1" ht="12.75">
      <c r="E601" s="70"/>
    </row>
    <row r="602" s="38" customFormat="1" ht="12.75">
      <c r="E602" s="70"/>
    </row>
    <row r="603" s="38" customFormat="1" ht="12.75">
      <c r="E603" s="70"/>
    </row>
    <row r="604" s="38" customFormat="1" ht="12.75">
      <c r="E604" s="70"/>
    </row>
    <row r="605" s="38" customFormat="1" ht="12.75">
      <c r="E605" s="70"/>
    </row>
    <row r="606" s="38" customFormat="1" ht="12.75">
      <c r="E606" s="70"/>
    </row>
    <row r="607" s="38" customFormat="1" ht="12.75">
      <c r="E607" s="70"/>
    </row>
    <row r="608" s="38" customFormat="1" ht="12.75">
      <c r="E608" s="70"/>
    </row>
    <row r="609" s="38" customFormat="1" ht="12.75">
      <c r="E609" s="70"/>
    </row>
    <row r="610" s="38" customFormat="1" ht="12.75">
      <c r="E610" s="70"/>
    </row>
    <row r="611" s="38" customFormat="1" ht="12.75">
      <c r="E611" s="70"/>
    </row>
    <row r="612" s="38" customFormat="1" ht="12.75">
      <c r="E612" s="70"/>
    </row>
    <row r="613" s="38" customFormat="1" ht="12.75">
      <c r="E613" s="70"/>
    </row>
    <row r="614" s="38" customFormat="1" ht="12.75">
      <c r="E614" s="70"/>
    </row>
    <row r="615" s="38" customFormat="1" ht="12.75">
      <c r="E615" s="70"/>
    </row>
    <row r="616" s="38" customFormat="1" ht="12.75">
      <c r="E616" s="70"/>
    </row>
    <row r="617" s="38" customFormat="1" ht="12.75">
      <c r="E617" s="70"/>
    </row>
    <row r="618" s="38" customFormat="1" ht="12.75">
      <c r="E618" s="70"/>
    </row>
    <row r="619" s="38" customFormat="1" ht="12.75">
      <c r="E619" s="70"/>
    </row>
    <row r="620" s="38" customFormat="1" ht="12.75">
      <c r="E620" s="70"/>
    </row>
    <row r="621" s="38" customFormat="1" ht="12.75">
      <c r="E621" s="70"/>
    </row>
    <row r="622" s="38" customFormat="1" ht="12.75">
      <c r="E622" s="70"/>
    </row>
    <row r="623" s="38" customFormat="1" ht="12.75">
      <c r="E623" s="70"/>
    </row>
    <row r="624" s="38" customFormat="1" ht="12.75">
      <c r="E624" s="70"/>
    </row>
    <row r="625" s="38" customFormat="1" ht="12.75">
      <c r="E625" s="70"/>
    </row>
    <row r="626" s="38" customFormat="1" ht="12.75">
      <c r="E626" s="70"/>
    </row>
    <row r="627" s="38" customFormat="1" ht="12.75">
      <c r="E627" s="70"/>
    </row>
    <row r="628" s="38" customFormat="1" ht="12.75">
      <c r="E628" s="70"/>
    </row>
    <row r="629" s="38" customFormat="1" ht="12.75">
      <c r="E629" s="70"/>
    </row>
    <row r="630" s="38" customFormat="1" ht="12.75">
      <c r="E630" s="70"/>
    </row>
    <row r="631" s="38" customFormat="1" ht="12.75">
      <c r="E631" s="70"/>
    </row>
    <row r="632" s="38" customFormat="1" ht="12.75">
      <c r="E632" s="70"/>
    </row>
    <row r="633" s="38" customFormat="1" ht="12.75">
      <c r="E633" s="70"/>
    </row>
    <row r="634" s="38" customFormat="1" ht="12.75">
      <c r="E634" s="70"/>
    </row>
    <row r="635" s="38" customFormat="1" ht="12.75">
      <c r="E635" s="70"/>
    </row>
    <row r="636" s="38" customFormat="1" ht="12.75">
      <c r="E636" s="70"/>
    </row>
    <row r="637" s="38" customFormat="1" ht="12.75">
      <c r="E637" s="70"/>
    </row>
    <row r="638" s="38" customFormat="1" ht="12.75">
      <c r="E638" s="70"/>
    </row>
    <row r="639" s="38" customFormat="1" ht="12.75">
      <c r="E639" s="70"/>
    </row>
    <row r="640" s="38" customFormat="1" ht="12.75">
      <c r="E640" s="70"/>
    </row>
    <row r="641" s="38" customFormat="1" ht="12.75">
      <c r="E641" s="70"/>
    </row>
    <row r="642" s="38" customFormat="1" ht="12.75">
      <c r="E642" s="70"/>
    </row>
    <row r="643" s="38" customFormat="1" ht="12.75">
      <c r="E643" s="70"/>
    </row>
    <row r="644" s="38" customFormat="1" ht="12.75">
      <c r="E644" s="70"/>
    </row>
    <row r="645" s="38" customFormat="1" ht="12.75">
      <c r="E645" s="70"/>
    </row>
    <row r="646" s="38" customFormat="1" ht="12.75">
      <c r="E646" s="70"/>
    </row>
    <row r="647" s="38" customFormat="1" ht="12.75">
      <c r="E647" s="70"/>
    </row>
    <row r="648" s="38" customFormat="1" ht="12.75">
      <c r="E648" s="70"/>
    </row>
    <row r="649" s="38" customFormat="1" ht="12.75">
      <c r="E649" s="70"/>
    </row>
    <row r="650" s="38" customFormat="1" ht="12.75">
      <c r="E650" s="70"/>
    </row>
    <row r="651" s="38" customFormat="1" ht="12.75">
      <c r="E651" s="70"/>
    </row>
    <row r="652" s="38" customFormat="1" ht="12.75">
      <c r="E652" s="70"/>
    </row>
    <row r="653" s="38" customFormat="1" ht="12.75">
      <c r="E653" s="70"/>
    </row>
    <row r="654" s="38" customFormat="1" ht="12.75">
      <c r="E654" s="70"/>
    </row>
    <row r="655" s="38" customFormat="1" ht="12.75">
      <c r="E655" s="70"/>
    </row>
    <row r="656" s="38" customFormat="1" ht="12.75">
      <c r="E656" s="70"/>
    </row>
    <row r="657" s="38" customFormat="1" ht="12.75">
      <c r="E657" s="70"/>
    </row>
    <row r="658" s="38" customFormat="1" ht="12.75">
      <c r="E658" s="70"/>
    </row>
    <row r="659" s="38" customFormat="1" ht="12.75">
      <c r="E659" s="70"/>
    </row>
    <row r="660" s="38" customFormat="1" ht="12.75">
      <c r="E660" s="70"/>
    </row>
    <row r="661" s="38" customFormat="1" ht="12.75">
      <c r="E661" s="70"/>
    </row>
    <row r="662" s="38" customFormat="1" ht="12.75">
      <c r="E662" s="70"/>
    </row>
    <row r="663" s="38" customFormat="1" ht="12.75">
      <c r="E663" s="70"/>
    </row>
    <row r="664" s="38" customFormat="1" ht="12.75">
      <c r="E664" s="70"/>
    </row>
    <row r="665" s="38" customFormat="1" ht="12.75">
      <c r="E665" s="70"/>
    </row>
    <row r="666" s="38" customFormat="1" ht="12.75">
      <c r="E666" s="70"/>
    </row>
    <row r="667" s="38" customFormat="1" ht="12.75">
      <c r="E667" s="70"/>
    </row>
    <row r="668" s="38" customFormat="1" ht="12.75">
      <c r="E668" s="70"/>
    </row>
    <row r="669" s="38" customFormat="1" ht="12.75">
      <c r="E669" s="70"/>
    </row>
    <row r="670" s="38" customFormat="1" ht="12.75">
      <c r="E670" s="70"/>
    </row>
    <row r="671" s="38" customFormat="1" ht="12.75">
      <c r="E671" s="70"/>
    </row>
    <row r="672" s="38" customFormat="1" ht="12.75">
      <c r="E672" s="70"/>
    </row>
    <row r="673" s="38" customFormat="1" ht="12.75">
      <c r="E673" s="70"/>
    </row>
    <row r="674" s="38" customFormat="1" ht="12.75">
      <c r="E674" s="70"/>
    </row>
    <row r="675" s="38" customFormat="1" ht="12.75">
      <c r="E675" s="70"/>
    </row>
    <row r="676" s="38" customFormat="1" ht="12.75">
      <c r="E676" s="70"/>
    </row>
    <row r="677" s="38" customFormat="1" ht="12.75">
      <c r="E677" s="70"/>
    </row>
    <row r="678" s="38" customFormat="1" ht="12.75">
      <c r="E678" s="70"/>
    </row>
    <row r="679" s="38" customFormat="1" ht="12.75">
      <c r="E679" s="70"/>
    </row>
    <row r="680" s="38" customFormat="1" ht="12.75">
      <c r="E680" s="70"/>
    </row>
    <row r="681" s="38" customFormat="1" ht="12.75">
      <c r="E681" s="70"/>
    </row>
    <row r="682" s="38" customFormat="1" ht="12.75">
      <c r="E682" s="70"/>
    </row>
    <row r="683" s="38" customFormat="1" ht="12.75">
      <c r="E683" s="70"/>
    </row>
    <row r="684" s="38" customFormat="1" ht="12.75">
      <c r="E684" s="70"/>
    </row>
    <row r="685" s="38" customFormat="1" ht="12.75">
      <c r="E685" s="70"/>
    </row>
    <row r="686" s="38" customFormat="1" ht="12.75">
      <c r="E686" s="70"/>
    </row>
    <row r="687" s="38" customFormat="1" ht="12.75">
      <c r="E687" s="70"/>
    </row>
    <row r="688" s="38" customFormat="1" ht="12.75">
      <c r="E688" s="70"/>
    </row>
    <row r="689" s="38" customFormat="1" ht="12.75">
      <c r="E689" s="70"/>
    </row>
    <row r="690" s="38" customFormat="1" ht="12.75">
      <c r="E690" s="70"/>
    </row>
    <row r="691" s="38" customFormat="1" ht="12.75">
      <c r="E691" s="70"/>
    </row>
    <row r="692" s="38" customFormat="1" ht="12.75">
      <c r="E692" s="70"/>
    </row>
    <row r="693" s="38" customFormat="1" ht="12.75">
      <c r="E693" s="70"/>
    </row>
    <row r="694" s="38" customFormat="1" ht="12.75">
      <c r="E694" s="70"/>
    </row>
    <row r="695" s="38" customFormat="1" ht="12.75">
      <c r="E695" s="70"/>
    </row>
    <row r="696" s="38" customFormat="1" ht="12.75">
      <c r="E696" s="70"/>
    </row>
    <row r="697" s="38" customFormat="1" ht="12.75">
      <c r="E697" s="70"/>
    </row>
    <row r="698" s="38" customFormat="1" ht="12.75">
      <c r="E698" s="70"/>
    </row>
    <row r="699" s="38" customFormat="1" ht="12.75">
      <c r="E699" s="70"/>
    </row>
    <row r="700" s="38" customFormat="1" ht="12.75">
      <c r="E700" s="70"/>
    </row>
    <row r="701" s="38" customFormat="1" ht="12.75">
      <c r="E701" s="70"/>
    </row>
    <row r="702" s="38" customFormat="1" ht="12.75">
      <c r="E702" s="70"/>
    </row>
    <row r="703" s="38" customFormat="1" ht="12.75">
      <c r="E703" s="70"/>
    </row>
    <row r="704" s="38" customFormat="1" ht="12.75">
      <c r="E704" s="70"/>
    </row>
    <row r="705" s="38" customFormat="1" ht="12.75">
      <c r="E705" s="70"/>
    </row>
    <row r="706" s="38" customFormat="1" ht="12.75">
      <c r="E706" s="70"/>
    </row>
    <row r="707" s="38" customFormat="1" ht="12.75">
      <c r="E707" s="70"/>
    </row>
    <row r="708" s="38" customFormat="1" ht="12.75">
      <c r="E708" s="70"/>
    </row>
    <row r="709" s="38" customFormat="1" ht="12.75">
      <c r="E709" s="70"/>
    </row>
    <row r="710" s="38" customFormat="1" ht="12.75">
      <c r="E710" s="70"/>
    </row>
    <row r="711" s="38" customFormat="1" ht="12.75">
      <c r="E711" s="70"/>
    </row>
    <row r="712" s="38" customFormat="1" ht="12.75">
      <c r="E712" s="70"/>
    </row>
    <row r="713" s="38" customFormat="1" ht="12.75">
      <c r="E713" s="70"/>
    </row>
    <row r="714" s="38" customFormat="1" ht="12.75">
      <c r="E714" s="70"/>
    </row>
    <row r="715" s="38" customFormat="1" ht="12.75">
      <c r="E715" s="70"/>
    </row>
    <row r="716" s="38" customFormat="1" ht="12.75">
      <c r="E716" s="70"/>
    </row>
    <row r="717" s="38" customFormat="1" ht="12.75">
      <c r="E717" s="70"/>
    </row>
    <row r="718" s="38" customFormat="1" ht="12.75">
      <c r="E718" s="70"/>
    </row>
    <row r="719" s="38" customFormat="1" ht="12.75">
      <c r="E719" s="70"/>
    </row>
    <row r="720" s="38" customFormat="1" ht="12.75">
      <c r="E720" s="70"/>
    </row>
    <row r="721" s="38" customFormat="1" ht="12.75">
      <c r="E721" s="70"/>
    </row>
    <row r="722" s="38" customFormat="1" ht="12.75">
      <c r="E722" s="70"/>
    </row>
    <row r="723" s="38" customFormat="1" ht="12.75">
      <c r="E723" s="70"/>
    </row>
    <row r="724" s="38" customFormat="1" ht="12.75">
      <c r="E724" s="70"/>
    </row>
    <row r="725" s="38" customFormat="1" ht="12.75">
      <c r="E725" s="70"/>
    </row>
    <row r="726" s="38" customFormat="1" ht="12.75">
      <c r="E726" s="70"/>
    </row>
    <row r="727" s="38" customFormat="1" ht="12.75">
      <c r="E727" s="70"/>
    </row>
    <row r="728" s="38" customFormat="1" ht="12.75">
      <c r="E728" s="70"/>
    </row>
    <row r="729" s="38" customFormat="1" ht="12.75">
      <c r="E729" s="70"/>
    </row>
    <row r="730" s="38" customFormat="1" ht="12.75">
      <c r="E730" s="70"/>
    </row>
    <row r="731" s="38" customFormat="1" ht="12.75">
      <c r="E731" s="70"/>
    </row>
    <row r="732" s="38" customFormat="1" ht="12.75">
      <c r="E732" s="70"/>
    </row>
    <row r="733" s="38" customFormat="1" ht="12.75">
      <c r="E733" s="70"/>
    </row>
    <row r="734" s="38" customFormat="1" ht="12.75">
      <c r="E734" s="70"/>
    </row>
    <row r="735" s="38" customFormat="1" ht="12.75">
      <c r="E735" s="70"/>
    </row>
    <row r="736" s="38" customFormat="1" ht="12.75">
      <c r="E736" s="70"/>
    </row>
    <row r="737" s="38" customFormat="1" ht="12.75">
      <c r="E737" s="70"/>
    </row>
    <row r="738" s="38" customFormat="1" ht="12.75">
      <c r="E738" s="70"/>
    </row>
    <row r="739" s="38" customFormat="1" ht="12.75">
      <c r="E739" s="70"/>
    </row>
    <row r="740" s="38" customFormat="1" ht="12.75">
      <c r="E740" s="70"/>
    </row>
    <row r="741" s="38" customFormat="1" ht="12.75">
      <c r="E741" s="70"/>
    </row>
    <row r="742" s="38" customFormat="1" ht="12.75">
      <c r="E742" s="70"/>
    </row>
    <row r="743" s="38" customFormat="1" ht="12.75">
      <c r="E743" s="70"/>
    </row>
    <row r="744" s="38" customFormat="1" ht="12.75">
      <c r="E744" s="70"/>
    </row>
    <row r="745" s="38" customFormat="1" ht="12.75">
      <c r="E745" s="70"/>
    </row>
    <row r="746" s="38" customFormat="1" ht="12.75">
      <c r="E746" s="70"/>
    </row>
    <row r="747" s="38" customFormat="1" ht="12.75">
      <c r="E747" s="70"/>
    </row>
    <row r="748" s="38" customFormat="1" ht="12.75">
      <c r="E748" s="70"/>
    </row>
    <row r="749" s="38" customFormat="1" ht="12.75">
      <c r="E749" s="70"/>
    </row>
    <row r="750" s="38" customFormat="1" ht="12.75">
      <c r="E750" s="70"/>
    </row>
    <row r="751" s="38" customFormat="1" ht="12.75">
      <c r="E751" s="70"/>
    </row>
    <row r="752" s="38" customFormat="1" ht="12.75">
      <c r="E752" s="70"/>
    </row>
    <row r="753" s="38" customFormat="1" ht="12.75">
      <c r="E753" s="70"/>
    </row>
    <row r="754" s="38" customFormat="1" ht="12.75">
      <c r="E754" s="70"/>
    </row>
    <row r="755" s="38" customFormat="1" ht="12.75">
      <c r="E755" s="70"/>
    </row>
    <row r="756" s="38" customFormat="1" ht="12.75">
      <c r="E756" s="70"/>
    </row>
    <row r="757" s="38" customFormat="1" ht="12.75">
      <c r="E757" s="70"/>
    </row>
    <row r="758" s="38" customFormat="1" ht="12.75">
      <c r="E758" s="70"/>
    </row>
    <row r="759" s="38" customFormat="1" ht="12.75">
      <c r="E759" s="70"/>
    </row>
    <row r="760" s="38" customFormat="1" ht="12.75">
      <c r="E760" s="70"/>
    </row>
    <row r="761" s="38" customFormat="1" ht="12.75">
      <c r="E761" s="70"/>
    </row>
    <row r="762" s="38" customFormat="1" ht="12.75">
      <c r="E762" s="70"/>
    </row>
    <row r="763" s="38" customFormat="1" ht="12.75">
      <c r="E763" s="70"/>
    </row>
    <row r="764" s="38" customFormat="1" ht="12.75">
      <c r="E764" s="70"/>
    </row>
    <row r="765" s="38" customFormat="1" ht="12.75">
      <c r="E765" s="70"/>
    </row>
    <row r="766" s="38" customFormat="1" ht="12.75">
      <c r="E766" s="70"/>
    </row>
    <row r="767" s="38" customFormat="1" ht="12.75">
      <c r="E767" s="70"/>
    </row>
    <row r="768" s="38" customFormat="1" ht="12.75">
      <c r="E768" s="70"/>
    </row>
    <row r="769" s="38" customFormat="1" ht="12.75">
      <c r="E769" s="70"/>
    </row>
    <row r="770" s="38" customFormat="1" ht="12.75">
      <c r="E770" s="70"/>
    </row>
    <row r="771" s="38" customFormat="1" ht="12.75">
      <c r="E771" s="70"/>
    </row>
    <row r="772" s="38" customFormat="1" ht="12.75">
      <c r="E772" s="70"/>
    </row>
    <row r="773" s="38" customFormat="1" ht="12.75">
      <c r="E773" s="70"/>
    </row>
    <row r="774" s="38" customFormat="1" ht="12.75">
      <c r="E774" s="70"/>
    </row>
    <row r="775" s="38" customFormat="1" ht="12.75">
      <c r="E775" s="70"/>
    </row>
    <row r="776" s="38" customFormat="1" ht="12.75">
      <c r="E776" s="70"/>
    </row>
    <row r="777" s="38" customFormat="1" ht="12.75">
      <c r="E777" s="70"/>
    </row>
    <row r="778" s="38" customFormat="1" ht="12.75">
      <c r="E778" s="70"/>
    </row>
    <row r="779" s="38" customFormat="1" ht="12.75">
      <c r="E779" s="70"/>
    </row>
    <row r="780" s="38" customFormat="1" ht="12.75">
      <c r="E780" s="70"/>
    </row>
    <row r="781" s="38" customFormat="1" ht="12.75">
      <c r="E781" s="70"/>
    </row>
    <row r="782" s="38" customFormat="1" ht="12.75">
      <c r="E782" s="70"/>
    </row>
    <row r="783" s="38" customFormat="1" ht="12.75">
      <c r="E783" s="70"/>
    </row>
    <row r="784" s="38" customFormat="1" ht="12.75">
      <c r="E784" s="70"/>
    </row>
    <row r="785" s="38" customFormat="1" ht="12.75">
      <c r="E785" s="70"/>
    </row>
    <row r="786" s="38" customFormat="1" ht="12.75">
      <c r="E786" s="70"/>
    </row>
    <row r="787" s="38" customFormat="1" ht="12.75">
      <c r="E787" s="70"/>
    </row>
    <row r="788" s="38" customFormat="1" ht="12.75">
      <c r="E788" s="70"/>
    </row>
    <row r="789" s="38" customFormat="1" ht="12.75">
      <c r="E789" s="70"/>
    </row>
    <row r="790" s="38" customFormat="1" ht="12.75">
      <c r="E790" s="70"/>
    </row>
    <row r="791" s="38" customFormat="1" ht="12.75">
      <c r="E791" s="70"/>
    </row>
    <row r="792" s="38" customFormat="1" ht="12.75">
      <c r="E792" s="70"/>
    </row>
    <row r="793" s="38" customFormat="1" ht="12.75">
      <c r="E793" s="70"/>
    </row>
    <row r="794" s="38" customFormat="1" ht="12.75">
      <c r="E794" s="70"/>
    </row>
    <row r="795" s="38" customFormat="1" ht="12.75">
      <c r="E795" s="70"/>
    </row>
    <row r="796" s="38" customFormat="1" ht="12.75">
      <c r="E796" s="70"/>
    </row>
    <row r="797" s="38" customFormat="1" ht="12.75">
      <c r="E797" s="70"/>
    </row>
    <row r="798" s="38" customFormat="1" ht="12.75">
      <c r="E798" s="70"/>
    </row>
    <row r="799" s="38" customFormat="1" ht="12.75">
      <c r="E799" s="70"/>
    </row>
    <row r="800" s="38" customFormat="1" ht="12.75">
      <c r="E800" s="70"/>
    </row>
    <row r="801" s="38" customFormat="1" ht="12.75">
      <c r="E801" s="70"/>
    </row>
    <row r="802" s="38" customFormat="1" ht="12.75">
      <c r="E802" s="70"/>
    </row>
    <row r="803" s="38" customFormat="1" ht="12.75">
      <c r="E803" s="70"/>
    </row>
    <row r="804" s="38" customFormat="1" ht="12.75">
      <c r="E804" s="70"/>
    </row>
    <row r="805" s="38" customFormat="1" ht="12.75">
      <c r="E805" s="70"/>
    </row>
    <row r="806" s="38" customFormat="1" ht="12.75">
      <c r="E806" s="70"/>
    </row>
    <row r="807" s="38" customFormat="1" ht="12.75">
      <c r="E807" s="70"/>
    </row>
    <row r="808" s="38" customFormat="1" ht="12.75">
      <c r="E808" s="70"/>
    </row>
    <row r="809" s="38" customFormat="1" ht="12.75">
      <c r="E809" s="70"/>
    </row>
    <row r="810" s="38" customFormat="1" ht="12.75">
      <c r="E810" s="70"/>
    </row>
    <row r="811" s="38" customFormat="1" ht="12.75">
      <c r="E811" s="70"/>
    </row>
    <row r="812" s="38" customFormat="1" ht="12.75">
      <c r="E812" s="70"/>
    </row>
    <row r="813" s="38" customFormat="1" ht="12.75">
      <c r="E813" s="70"/>
    </row>
    <row r="814" s="38" customFormat="1" ht="12.75">
      <c r="E814" s="70"/>
    </row>
    <row r="815" s="38" customFormat="1" ht="12.75">
      <c r="E815" s="70"/>
    </row>
    <row r="816" s="38" customFormat="1" ht="12.75">
      <c r="E816" s="70"/>
    </row>
    <row r="817" s="38" customFormat="1" ht="12.75">
      <c r="E817" s="70"/>
    </row>
    <row r="818" s="38" customFormat="1" ht="12.75">
      <c r="E818" s="70"/>
    </row>
    <row r="819" s="38" customFormat="1" ht="12.75">
      <c r="E819" s="70"/>
    </row>
    <row r="820" s="38" customFormat="1" ht="12.75">
      <c r="E820" s="70"/>
    </row>
    <row r="821" s="38" customFormat="1" ht="12.75">
      <c r="E821" s="70"/>
    </row>
    <row r="822" s="38" customFormat="1" ht="12.75">
      <c r="E822" s="70"/>
    </row>
    <row r="823" s="38" customFormat="1" ht="12.75">
      <c r="E823" s="70"/>
    </row>
    <row r="824" s="38" customFormat="1" ht="12.75">
      <c r="E824" s="70"/>
    </row>
    <row r="825" s="38" customFormat="1" ht="12.75">
      <c r="E825" s="70"/>
    </row>
    <row r="826" s="38" customFormat="1" ht="12.75">
      <c r="E826" s="70"/>
    </row>
    <row r="827" s="38" customFormat="1" ht="12.75">
      <c r="E827" s="70"/>
    </row>
    <row r="828" s="38" customFormat="1" ht="12.75">
      <c r="E828" s="70"/>
    </row>
    <row r="829" s="38" customFormat="1" ht="12.75">
      <c r="E829" s="70"/>
    </row>
    <row r="830" s="38" customFormat="1" ht="12.75">
      <c r="E830" s="70"/>
    </row>
    <row r="831" s="38" customFormat="1" ht="12.75">
      <c r="E831" s="70"/>
    </row>
    <row r="832" s="38" customFormat="1" ht="12.75">
      <c r="E832" s="70"/>
    </row>
    <row r="833" s="38" customFormat="1" ht="12.75">
      <c r="E833" s="70"/>
    </row>
    <row r="834" s="38" customFormat="1" ht="12.75">
      <c r="E834" s="70"/>
    </row>
    <row r="835" s="38" customFormat="1" ht="12.75">
      <c r="E835" s="70"/>
    </row>
    <row r="836" s="38" customFormat="1" ht="12.75">
      <c r="E836" s="70"/>
    </row>
    <row r="837" s="38" customFormat="1" ht="12.75">
      <c r="E837" s="70"/>
    </row>
    <row r="838" s="38" customFormat="1" ht="12.75">
      <c r="E838" s="70"/>
    </row>
    <row r="839" s="38" customFormat="1" ht="12.75">
      <c r="E839" s="70"/>
    </row>
    <row r="840" s="38" customFormat="1" ht="12.75">
      <c r="E840" s="70"/>
    </row>
    <row r="841" s="38" customFormat="1" ht="12.75">
      <c r="E841" s="70"/>
    </row>
    <row r="842" s="38" customFormat="1" ht="12.75">
      <c r="E842" s="70"/>
    </row>
    <row r="843" s="38" customFormat="1" ht="12.75">
      <c r="E843" s="70"/>
    </row>
    <row r="844" s="38" customFormat="1" ht="12.75">
      <c r="E844" s="70"/>
    </row>
    <row r="845" s="38" customFormat="1" ht="12.75">
      <c r="E845" s="70"/>
    </row>
    <row r="846" s="38" customFormat="1" ht="12.75">
      <c r="E846" s="70"/>
    </row>
    <row r="847" s="38" customFormat="1" ht="12.75">
      <c r="E847" s="70"/>
    </row>
    <row r="848" s="38" customFormat="1" ht="12.75">
      <c r="E848" s="70"/>
    </row>
    <row r="849" s="38" customFormat="1" ht="12.75">
      <c r="E849" s="70"/>
    </row>
    <row r="850" s="38" customFormat="1" ht="12.75">
      <c r="E850" s="70"/>
    </row>
    <row r="851" s="38" customFormat="1" ht="12.75">
      <c r="E851" s="70"/>
    </row>
    <row r="852" s="38" customFormat="1" ht="12.75">
      <c r="E852" s="70"/>
    </row>
    <row r="853" s="38" customFormat="1" ht="12.75">
      <c r="E853" s="70"/>
    </row>
    <row r="854" s="38" customFormat="1" ht="12.75">
      <c r="E854" s="70"/>
    </row>
    <row r="855" s="38" customFormat="1" ht="12.75">
      <c r="E855" s="70"/>
    </row>
    <row r="856" s="38" customFormat="1" ht="12.75">
      <c r="E856" s="70"/>
    </row>
    <row r="857" s="38" customFormat="1" ht="12.75">
      <c r="E857" s="70"/>
    </row>
    <row r="858" s="38" customFormat="1" ht="12.75">
      <c r="E858" s="70"/>
    </row>
    <row r="859" s="38" customFormat="1" ht="12.75">
      <c r="E859" s="70"/>
    </row>
    <row r="860" s="38" customFormat="1" ht="12.75">
      <c r="E860" s="70"/>
    </row>
    <row r="861" s="38" customFormat="1" ht="12.75">
      <c r="E861" s="70"/>
    </row>
    <row r="862" s="38" customFormat="1" ht="12.75">
      <c r="E862" s="70"/>
    </row>
    <row r="863" s="38" customFormat="1" ht="12.75">
      <c r="E863" s="70"/>
    </row>
    <row r="864" s="38" customFormat="1" ht="12.75">
      <c r="E864" s="70"/>
    </row>
    <row r="865" s="38" customFormat="1" ht="12.75">
      <c r="E865" s="70"/>
    </row>
    <row r="866" s="38" customFormat="1" ht="12.75">
      <c r="E866" s="70"/>
    </row>
    <row r="867" s="38" customFormat="1" ht="12.75">
      <c r="E867" s="70"/>
    </row>
    <row r="868" s="38" customFormat="1" ht="12.75">
      <c r="E868" s="70"/>
    </row>
    <row r="869" s="38" customFormat="1" ht="12.75">
      <c r="E869" s="70"/>
    </row>
    <row r="870" s="38" customFormat="1" ht="12.75">
      <c r="E870" s="70"/>
    </row>
    <row r="871" s="38" customFormat="1" ht="12.75">
      <c r="E871" s="70"/>
    </row>
    <row r="872" s="38" customFormat="1" ht="12.75">
      <c r="E872" s="70"/>
    </row>
    <row r="873" s="38" customFormat="1" ht="12.75">
      <c r="E873" s="70"/>
    </row>
    <row r="874" s="38" customFormat="1" ht="12.75">
      <c r="E874" s="70"/>
    </row>
    <row r="875" s="38" customFormat="1" ht="12.75">
      <c r="E875" s="70"/>
    </row>
    <row r="876" s="38" customFormat="1" ht="12.75">
      <c r="E876" s="70"/>
    </row>
    <row r="877" s="38" customFormat="1" ht="12.75">
      <c r="E877" s="70"/>
    </row>
    <row r="878" s="38" customFormat="1" ht="12.75">
      <c r="E878" s="70"/>
    </row>
    <row r="879" s="38" customFormat="1" ht="12.75">
      <c r="E879" s="70"/>
    </row>
    <row r="880" s="38" customFormat="1" ht="12.75">
      <c r="E880" s="70"/>
    </row>
    <row r="881" s="38" customFormat="1" ht="12.75">
      <c r="E881" s="70"/>
    </row>
    <row r="882" s="38" customFormat="1" ht="12.75">
      <c r="E882" s="70"/>
    </row>
    <row r="883" s="38" customFormat="1" ht="12.75">
      <c r="E883" s="70"/>
    </row>
    <row r="884" s="38" customFormat="1" ht="12.75">
      <c r="E884" s="70"/>
    </row>
    <row r="885" s="38" customFormat="1" ht="12.75">
      <c r="E885" s="70"/>
    </row>
    <row r="886" s="38" customFormat="1" ht="12.75">
      <c r="E886" s="70"/>
    </row>
    <row r="887" s="38" customFormat="1" ht="12.75">
      <c r="E887" s="70"/>
    </row>
    <row r="888" s="38" customFormat="1" ht="12.75">
      <c r="E888" s="70"/>
    </row>
    <row r="889" s="38" customFormat="1" ht="12.75">
      <c r="E889" s="70"/>
    </row>
    <row r="890" s="38" customFormat="1" ht="12.75">
      <c r="E890" s="70"/>
    </row>
    <row r="891" s="38" customFormat="1" ht="12.75">
      <c r="E891" s="70"/>
    </row>
    <row r="892" s="38" customFormat="1" ht="12.75">
      <c r="E892" s="70"/>
    </row>
    <row r="893" s="38" customFormat="1" ht="12.75">
      <c r="E893" s="70"/>
    </row>
    <row r="894" s="38" customFormat="1" ht="12.75">
      <c r="E894" s="70"/>
    </row>
    <row r="895" s="38" customFormat="1" ht="12.75">
      <c r="E895" s="70"/>
    </row>
    <row r="896" s="38" customFormat="1" ht="12.75">
      <c r="E896" s="70"/>
    </row>
    <row r="897" s="38" customFormat="1" ht="12.75">
      <c r="E897" s="70"/>
    </row>
    <row r="898" s="38" customFormat="1" ht="12.75">
      <c r="E898" s="70"/>
    </row>
    <row r="899" s="38" customFormat="1" ht="12.75">
      <c r="E899" s="70"/>
    </row>
    <row r="900" s="38" customFormat="1" ht="12.75">
      <c r="E900" s="70"/>
    </row>
    <row r="901" s="38" customFormat="1" ht="12.75">
      <c r="E901" s="70"/>
    </row>
    <row r="902" s="38" customFormat="1" ht="12.75">
      <c r="E902" s="70"/>
    </row>
    <row r="903" s="38" customFormat="1" ht="12.75">
      <c r="E903" s="70"/>
    </row>
    <row r="904" s="38" customFormat="1" ht="12.75">
      <c r="E904" s="70"/>
    </row>
    <row r="905" s="38" customFormat="1" ht="12.75">
      <c r="E905" s="70"/>
    </row>
    <row r="906" s="38" customFormat="1" ht="12.75">
      <c r="E906" s="70"/>
    </row>
    <row r="907" s="38" customFormat="1" ht="12.75">
      <c r="E907" s="70"/>
    </row>
    <row r="908" s="38" customFormat="1" ht="12.75">
      <c r="E908" s="70"/>
    </row>
    <row r="909" s="38" customFormat="1" ht="12.75">
      <c r="E909" s="70"/>
    </row>
    <row r="910" s="38" customFormat="1" ht="12.75">
      <c r="E910" s="70"/>
    </row>
    <row r="911" s="38" customFormat="1" ht="12.75">
      <c r="E911" s="70"/>
    </row>
    <row r="912" s="38" customFormat="1" ht="12.75">
      <c r="E912" s="70"/>
    </row>
    <row r="913" s="38" customFormat="1" ht="12.75">
      <c r="E913" s="70"/>
    </row>
    <row r="914" s="38" customFormat="1" ht="12.75">
      <c r="E914" s="70"/>
    </row>
    <row r="915" s="38" customFormat="1" ht="12.75">
      <c r="E915" s="70"/>
    </row>
    <row r="916" s="38" customFormat="1" ht="12.75">
      <c r="E916" s="70"/>
    </row>
    <row r="917" s="38" customFormat="1" ht="12.75">
      <c r="E917" s="70"/>
    </row>
    <row r="918" s="38" customFormat="1" ht="12.75">
      <c r="E918" s="70"/>
    </row>
    <row r="919" s="38" customFormat="1" ht="12.75">
      <c r="E919" s="70"/>
    </row>
    <row r="920" s="38" customFormat="1" ht="12.75">
      <c r="E920" s="70"/>
    </row>
    <row r="921" s="38" customFormat="1" ht="12.75">
      <c r="E921" s="70"/>
    </row>
    <row r="922" s="38" customFormat="1" ht="12.75">
      <c r="E922" s="70"/>
    </row>
    <row r="923" s="38" customFormat="1" ht="12.75">
      <c r="E923" s="70"/>
    </row>
    <row r="924" s="38" customFormat="1" ht="12.75">
      <c r="E924" s="70"/>
    </row>
    <row r="925" s="38" customFormat="1" ht="12.75">
      <c r="E925" s="70"/>
    </row>
    <row r="926" s="38" customFormat="1" ht="12.75">
      <c r="E926" s="70"/>
    </row>
    <row r="927" s="38" customFormat="1" ht="12.75">
      <c r="E927" s="70"/>
    </row>
    <row r="928" s="38" customFormat="1" ht="12.75">
      <c r="E928" s="70"/>
    </row>
    <row r="929" s="38" customFormat="1" ht="12.75">
      <c r="E929" s="70"/>
    </row>
    <row r="930" s="38" customFormat="1" ht="12.75">
      <c r="E930" s="70"/>
    </row>
    <row r="931" s="38" customFormat="1" ht="12.75">
      <c r="E931" s="70"/>
    </row>
    <row r="932" s="38" customFormat="1" ht="12.75">
      <c r="E932" s="70"/>
    </row>
    <row r="933" s="38" customFormat="1" ht="12.75">
      <c r="E933" s="70"/>
    </row>
    <row r="934" s="38" customFormat="1" ht="12.75">
      <c r="E934" s="70"/>
    </row>
    <row r="935" s="38" customFormat="1" ht="12.75">
      <c r="E935" s="70"/>
    </row>
    <row r="936" s="38" customFormat="1" ht="12.75">
      <c r="E936" s="70"/>
    </row>
    <row r="937" s="38" customFormat="1" ht="12.75">
      <c r="E937" s="70"/>
    </row>
    <row r="938" s="38" customFormat="1" ht="12.75">
      <c r="E938" s="70"/>
    </row>
    <row r="939" s="38" customFormat="1" ht="12.75">
      <c r="E939" s="70"/>
    </row>
    <row r="940" s="38" customFormat="1" ht="12.75">
      <c r="E940" s="70"/>
    </row>
    <row r="941" s="38" customFormat="1" ht="12.75">
      <c r="E941" s="70"/>
    </row>
    <row r="942" s="38" customFormat="1" ht="12.75">
      <c r="E942" s="70"/>
    </row>
    <row r="943" s="38" customFormat="1" ht="12.75">
      <c r="E943" s="70"/>
    </row>
    <row r="944" s="38" customFormat="1" ht="12.75">
      <c r="E944" s="70"/>
    </row>
    <row r="945" s="38" customFormat="1" ht="12.75">
      <c r="E945" s="70"/>
    </row>
    <row r="946" s="38" customFormat="1" ht="12.75">
      <c r="E946" s="70"/>
    </row>
    <row r="947" s="38" customFormat="1" ht="12.75">
      <c r="E947" s="70"/>
    </row>
    <row r="948" s="38" customFormat="1" ht="12.75">
      <c r="E948" s="70"/>
    </row>
    <row r="949" s="38" customFormat="1" ht="12.75">
      <c r="E949" s="70"/>
    </row>
    <row r="950" s="38" customFormat="1" ht="12.75">
      <c r="E950" s="70"/>
    </row>
    <row r="951" s="38" customFormat="1" ht="12.75">
      <c r="E951" s="70"/>
    </row>
    <row r="952" s="38" customFormat="1" ht="12.75">
      <c r="E952" s="70"/>
    </row>
    <row r="953" s="38" customFormat="1" ht="12.75">
      <c r="E953" s="70"/>
    </row>
    <row r="954" s="38" customFormat="1" ht="12.75">
      <c r="E954" s="70"/>
    </row>
    <row r="955" s="38" customFormat="1" ht="12.75">
      <c r="E955" s="70"/>
    </row>
    <row r="956" s="38" customFormat="1" ht="12.75">
      <c r="E956" s="70"/>
    </row>
    <row r="957" s="38" customFormat="1" ht="12.75">
      <c r="E957" s="70"/>
    </row>
    <row r="958" s="38" customFormat="1" ht="12.75">
      <c r="E958" s="70"/>
    </row>
    <row r="959" s="38" customFormat="1" ht="12.75">
      <c r="E959" s="70"/>
    </row>
    <row r="960" s="38" customFormat="1" ht="12.75">
      <c r="E960" s="70"/>
    </row>
    <row r="961" s="38" customFormat="1" ht="12.75">
      <c r="E961" s="70"/>
    </row>
    <row r="962" s="38" customFormat="1" ht="12.75">
      <c r="E962" s="70"/>
    </row>
    <row r="963" s="38" customFormat="1" ht="12.75">
      <c r="E963" s="70"/>
    </row>
    <row r="964" s="38" customFormat="1" ht="12.75">
      <c r="E964" s="70"/>
    </row>
    <row r="965" s="38" customFormat="1" ht="12.75">
      <c r="E965" s="70"/>
    </row>
    <row r="966" s="38" customFormat="1" ht="12.75">
      <c r="E966" s="70"/>
    </row>
    <row r="967" s="38" customFormat="1" ht="12.75">
      <c r="E967" s="70"/>
    </row>
    <row r="968" s="38" customFormat="1" ht="12.75">
      <c r="E968" s="70"/>
    </row>
    <row r="969" s="38" customFormat="1" ht="12.75">
      <c r="E969" s="70"/>
    </row>
    <row r="970" s="38" customFormat="1" ht="12.75">
      <c r="E970" s="70"/>
    </row>
    <row r="971" s="38" customFormat="1" ht="12.75">
      <c r="E971" s="70"/>
    </row>
    <row r="972" s="38" customFormat="1" ht="12.75">
      <c r="E972" s="70"/>
    </row>
    <row r="973" s="38" customFormat="1" ht="12.75">
      <c r="E973" s="70"/>
    </row>
    <row r="974" s="38" customFormat="1" ht="12.75">
      <c r="E974" s="70"/>
    </row>
    <row r="975" s="38" customFormat="1" ht="12.75">
      <c r="E975" s="70"/>
    </row>
    <row r="976" s="38" customFormat="1" ht="12.75">
      <c r="E976" s="70"/>
    </row>
    <row r="977" s="38" customFormat="1" ht="12.75">
      <c r="E977" s="70"/>
    </row>
    <row r="978" s="38" customFormat="1" ht="12.75">
      <c r="E978" s="70"/>
    </row>
    <row r="979" s="38" customFormat="1" ht="12.75">
      <c r="E979" s="70"/>
    </row>
    <row r="980" s="38" customFormat="1" ht="12.75">
      <c r="E980" s="70"/>
    </row>
    <row r="981" s="38" customFormat="1" ht="12.75">
      <c r="E981" s="70"/>
    </row>
    <row r="982" s="38" customFormat="1" ht="12.75">
      <c r="E982" s="70"/>
    </row>
    <row r="983" s="38" customFormat="1" ht="12.75">
      <c r="E983" s="70"/>
    </row>
    <row r="984" s="38" customFormat="1" ht="12.75">
      <c r="E984" s="70"/>
    </row>
    <row r="985" s="38" customFormat="1" ht="12.75">
      <c r="E985" s="70"/>
    </row>
    <row r="986" s="38" customFormat="1" ht="12.75">
      <c r="E986" s="70"/>
    </row>
    <row r="987" s="38" customFormat="1" ht="12.75">
      <c r="E987" s="70"/>
    </row>
    <row r="988" s="38" customFormat="1" ht="12.75">
      <c r="E988" s="70"/>
    </row>
    <row r="989" s="38" customFormat="1" ht="12.75">
      <c r="E989" s="70"/>
    </row>
    <row r="990" s="38" customFormat="1" ht="12.75">
      <c r="E990" s="70"/>
    </row>
    <row r="991" s="38" customFormat="1" ht="12.75">
      <c r="E991" s="70"/>
    </row>
    <row r="992" s="38" customFormat="1" ht="12.75">
      <c r="E992" s="70"/>
    </row>
    <row r="993" s="38" customFormat="1" ht="12.75">
      <c r="E993" s="70"/>
    </row>
    <row r="994" s="38" customFormat="1" ht="12.75">
      <c r="E994" s="70"/>
    </row>
    <row r="995" s="38" customFormat="1" ht="12.75">
      <c r="E995" s="70"/>
    </row>
    <row r="996" s="38" customFormat="1" ht="12.75">
      <c r="E996" s="70"/>
    </row>
    <row r="997" s="38" customFormat="1" ht="12.75">
      <c r="E997" s="70"/>
    </row>
    <row r="998" s="38" customFormat="1" ht="12.75">
      <c r="E998" s="70"/>
    </row>
    <row r="999" s="38" customFormat="1" ht="12.75">
      <c r="E999" s="70"/>
    </row>
    <row r="1000" s="38" customFormat="1" ht="12.75">
      <c r="E1000" s="70"/>
    </row>
    <row r="1001" s="38" customFormat="1" ht="12.75">
      <c r="E1001" s="70"/>
    </row>
    <row r="1002" s="38" customFormat="1" ht="12.75">
      <c r="E1002" s="70"/>
    </row>
    <row r="1003" s="38" customFormat="1" ht="12.75">
      <c r="E1003" s="70"/>
    </row>
    <row r="1004" s="38" customFormat="1" ht="12.75">
      <c r="E1004" s="70"/>
    </row>
    <row r="1005" s="38" customFormat="1" ht="12.75">
      <c r="E1005" s="70"/>
    </row>
    <row r="1006" s="38" customFormat="1" ht="12.75">
      <c r="E1006" s="70"/>
    </row>
    <row r="1007" s="38" customFormat="1" ht="12.75">
      <c r="E1007" s="70"/>
    </row>
    <row r="1008" s="38" customFormat="1" ht="12.75">
      <c r="E1008" s="70"/>
    </row>
    <row r="1009" s="38" customFormat="1" ht="12.75">
      <c r="E1009" s="70"/>
    </row>
    <row r="1010" s="38" customFormat="1" ht="12.75">
      <c r="E1010" s="70"/>
    </row>
    <row r="1011" s="38" customFormat="1" ht="12.75">
      <c r="E1011" s="70"/>
    </row>
    <row r="1012" s="38" customFormat="1" ht="12.75">
      <c r="E1012" s="70"/>
    </row>
    <row r="1013" s="38" customFormat="1" ht="12.75">
      <c r="E1013" s="70"/>
    </row>
    <row r="1014" s="38" customFormat="1" ht="12.75">
      <c r="E1014" s="70"/>
    </row>
    <row r="1015" s="38" customFormat="1" ht="12.75">
      <c r="E1015" s="70"/>
    </row>
    <row r="1016" s="38" customFormat="1" ht="12.75">
      <c r="E1016" s="70"/>
    </row>
    <row r="1017" s="38" customFormat="1" ht="12.75">
      <c r="E1017" s="70"/>
    </row>
    <row r="1018" s="38" customFormat="1" ht="12.75">
      <c r="E1018" s="70"/>
    </row>
    <row r="1019" s="38" customFormat="1" ht="12.75">
      <c r="E1019" s="70"/>
    </row>
    <row r="1020" s="38" customFormat="1" ht="12.75">
      <c r="E1020" s="70"/>
    </row>
    <row r="1021" s="38" customFormat="1" ht="12.75">
      <c r="E1021" s="70"/>
    </row>
    <row r="1022" s="38" customFormat="1" ht="12.75">
      <c r="E1022" s="70"/>
    </row>
    <row r="1023" s="38" customFormat="1" ht="12.75">
      <c r="E1023" s="70"/>
    </row>
    <row r="1024" s="38" customFormat="1" ht="12.75">
      <c r="E1024" s="70"/>
    </row>
    <row r="1025" s="38" customFormat="1" ht="12.75">
      <c r="E1025" s="70"/>
    </row>
    <row r="1026" s="38" customFormat="1" ht="12.75">
      <c r="E1026" s="70"/>
    </row>
    <row r="1027" s="38" customFormat="1" ht="12.75">
      <c r="E1027" s="70"/>
    </row>
    <row r="1028" s="38" customFormat="1" ht="12.75">
      <c r="E1028" s="70"/>
    </row>
    <row r="1029" s="38" customFormat="1" ht="12.75">
      <c r="E1029" s="70"/>
    </row>
    <row r="1030" s="38" customFormat="1" ht="12.75">
      <c r="E1030" s="70"/>
    </row>
    <row r="1031" s="38" customFormat="1" ht="12.75">
      <c r="E1031" s="70"/>
    </row>
    <row r="1032" s="38" customFormat="1" ht="12.75">
      <c r="E1032" s="70"/>
    </row>
    <row r="1033" s="38" customFormat="1" ht="12.75">
      <c r="E1033" s="70"/>
    </row>
    <row r="1034" s="38" customFormat="1" ht="12.75">
      <c r="E1034" s="70"/>
    </row>
    <row r="1035" s="38" customFormat="1" ht="12.75">
      <c r="E1035" s="70"/>
    </row>
    <row r="1036" s="38" customFormat="1" ht="12.75">
      <c r="E1036" s="70"/>
    </row>
    <row r="1037" s="38" customFormat="1" ht="12.75">
      <c r="E1037" s="70"/>
    </row>
    <row r="1038" s="38" customFormat="1" ht="12.75">
      <c r="E1038" s="70"/>
    </row>
    <row r="1039" s="38" customFormat="1" ht="12.75">
      <c r="E1039" s="70"/>
    </row>
    <row r="1040" s="38" customFormat="1" ht="12.75">
      <c r="E1040" s="70"/>
    </row>
    <row r="1041" s="38" customFormat="1" ht="12.75">
      <c r="E1041" s="70"/>
    </row>
    <row r="1042" s="38" customFormat="1" ht="12.75">
      <c r="E1042" s="70"/>
    </row>
    <row r="1043" s="38" customFormat="1" ht="12.75">
      <c r="E1043" s="70"/>
    </row>
    <row r="1044" s="38" customFormat="1" ht="12.75">
      <c r="E1044" s="70"/>
    </row>
    <row r="1045" s="38" customFormat="1" ht="12.75">
      <c r="E1045" s="70"/>
    </row>
    <row r="1046" s="38" customFormat="1" ht="12.75">
      <c r="E1046" s="70"/>
    </row>
    <row r="1047" s="38" customFormat="1" ht="12.75">
      <c r="E1047" s="70"/>
    </row>
    <row r="1048" s="38" customFormat="1" ht="12.75">
      <c r="E1048" s="70"/>
    </row>
    <row r="1049" s="38" customFormat="1" ht="12.75">
      <c r="E1049" s="70"/>
    </row>
    <row r="1050" s="38" customFormat="1" ht="12.75">
      <c r="E1050" s="70"/>
    </row>
    <row r="1051" s="38" customFormat="1" ht="12.75">
      <c r="E1051" s="70"/>
    </row>
    <row r="1052" s="38" customFormat="1" ht="12.75">
      <c r="E1052" s="70"/>
    </row>
    <row r="1053" s="38" customFormat="1" ht="12.75">
      <c r="E1053" s="70"/>
    </row>
    <row r="1054" s="38" customFormat="1" ht="12.75">
      <c r="E1054" s="70"/>
    </row>
    <row r="1055" s="38" customFormat="1" ht="12.75">
      <c r="E1055" s="70"/>
    </row>
    <row r="1056" s="38" customFormat="1" ht="12.75">
      <c r="E1056" s="70"/>
    </row>
    <row r="1057" s="38" customFormat="1" ht="12.75">
      <c r="E1057" s="70"/>
    </row>
    <row r="1058" s="38" customFormat="1" ht="12.75">
      <c r="E1058" s="70"/>
    </row>
    <row r="1059" s="38" customFormat="1" ht="12.75">
      <c r="E1059" s="70"/>
    </row>
    <row r="1060" s="38" customFormat="1" ht="12.75">
      <c r="E1060" s="70"/>
    </row>
    <row r="1061" s="38" customFormat="1" ht="12.75">
      <c r="E1061" s="70"/>
    </row>
    <row r="1062" s="38" customFormat="1" ht="12.75">
      <c r="E1062" s="70"/>
    </row>
    <row r="1063" s="38" customFormat="1" ht="12.75">
      <c r="E1063" s="70"/>
    </row>
    <row r="1064" s="38" customFormat="1" ht="12.75">
      <c r="E1064" s="70"/>
    </row>
    <row r="1065" s="38" customFormat="1" ht="12.75">
      <c r="E1065" s="70"/>
    </row>
    <row r="1066" s="38" customFormat="1" ht="12.75">
      <c r="E1066" s="70"/>
    </row>
    <row r="1067" s="38" customFormat="1" ht="12.75">
      <c r="E1067" s="70"/>
    </row>
    <row r="1068" s="38" customFormat="1" ht="12.75">
      <c r="E1068" s="70"/>
    </row>
    <row r="1069" s="38" customFormat="1" ht="12.75">
      <c r="E1069" s="70"/>
    </row>
    <row r="1070" s="38" customFormat="1" ht="12.75">
      <c r="E1070" s="70"/>
    </row>
    <row r="1071" s="38" customFormat="1" ht="12.75">
      <c r="E1071" s="70"/>
    </row>
    <row r="1072" s="38" customFormat="1" ht="12.75">
      <c r="E1072" s="70"/>
    </row>
    <row r="1073" s="38" customFormat="1" ht="12.75">
      <c r="E1073" s="70"/>
    </row>
    <row r="1074" s="38" customFormat="1" ht="12.75">
      <c r="E1074" s="70"/>
    </row>
    <row r="1075" s="38" customFormat="1" ht="12.75">
      <c r="E1075" s="70"/>
    </row>
    <row r="1076" s="38" customFormat="1" ht="12.75">
      <c r="E1076" s="70"/>
    </row>
    <row r="1077" s="38" customFormat="1" ht="12.75">
      <c r="E1077" s="70"/>
    </row>
    <row r="1078" s="38" customFormat="1" ht="12.75">
      <c r="E1078" s="70"/>
    </row>
    <row r="1079" s="38" customFormat="1" ht="12.75">
      <c r="E1079" s="70"/>
    </row>
    <row r="1080" s="38" customFormat="1" ht="12.75">
      <c r="E1080" s="70"/>
    </row>
    <row r="1081" s="38" customFormat="1" ht="12.75">
      <c r="E1081" s="70"/>
    </row>
    <row r="1082" s="38" customFormat="1" ht="12.75">
      <c r="E1082" s="70"/>
    </row>
    <row r="1083" s="38" customFormat="1" ht="12.75">
      <c r="E1083" s="70"/>
    </row>
    <row r="1084" s="38" customFormat="1" ht="12.75">
      <c r="E1084" s="70"/>
    </row>
    <row r="1085" s="38" customFormat="1" ht="12.75">
      <c r="E1085" s="70"/>
    </row>
    <row r="1086" s="38" customFormat="1" ht="12.75">
      <c r="E1086" s="70"/>
    </row>
    <row r="1087" s="38" customFormat="1" ht="12.75">
      <c r="E1087" s="70"/>
    </row>
    <row r="1088" s="38" customFormat="1" ht="12.75">
      <c r="E1088" s="70"/>
    </row>
    <row r="1089" s="38" customFormat="1" ht="12.75">
      <c r="E1089" s="70"/>
    </row>
    <row r="1090" s="38" customFormat="1" ht="12.75">
      <c r="E1090" s="70"/>
    </row>
    <row r="1091" s="38" customFormat="1" ht="12.75">
      <c r="E1091" s="70"/>
    </row>
    <row r="1092" s="38" customFormat="1" ht="12.75">
      <c r="E1092" s="70"/>
    </row>
    <row r="1093" s="38" customFormat="1" ht="12.75">
      <c r="E1093" s="70"/>
    </row>
    <row r="1094" s="38" customFormat="1" ht="12.75">
      <c r="E1094" s="70"/>
    </row>
    <row r="1095" s="38" customFormat="1" ht="12.75">
      <c r="E1095" s="70"/>
    </row>
    <row r="1096" s="38" customFormat="1" ht="12.75">
      <c r="E1096" s="70"/>
    </row>
    <row r="1097" s="38" customFormat="1" ht="12.75">
      <c r="E1097" s="70"/>
    </row>
    <row r="1098" s="38" customFormat="1" ht="12.75">
      <c r="E1098" s="70"/>
    </row>
    <row r="1099" s="38" customFormat="1" ht="12.75">
      <c r="E1099" s="70"/>
    </row>
    <row r="1100" s="38" customFormat="1" ht="12.75">
      <c r="E1100" s="70"/>
    </row>
    <row r="1101" s="38" customFormat="1" ht="12.75">
      <c r="E1101" s="70"/>
    </row>
    <row r="1102" s="38" customFormat="1" ht="12.75">
      <c r="E1102" s="70"/>
    </row>
    <row r="1103" s="38" customFormat="1" ht="12.75">
      <c r="E1103" s="70"/>
    </row>
    <row r="1104" s="38" customFormat="1" ht="12.75">
      <c r="E1104" s="70"/>
    </row>
    <row r="1105" s="38" customFormat="1" ht="12.75">
      <c r="E1105" s="70"/>
    </row>
    <row r="1106" s="38" customFormat="1" ht="12.75">
      <c r="E1106" s="70"/>
    </row>
    <row r="1107" s="38" customFormat="1" ht="12.75">
      <c r="E1107" s="70"/>
    </row>
    <row r="1108" s="38" customFormat="1" ht="12.75">
      <c r="E1108" s="70"/>
    </row>
    <row r="1109" s="38" customFormat="1" ht="12.75">
      <c r="E1109" s="70"/>
    </row>
    <row r="1110" s="38" customFormat="1" ht="12.75">
      <c r="E1110" s="70"/>
    </row>
    <row r="1111" s="38" customFormat="1" ht="12.75">
      <c r="E1111" s="70"/>
    </row>
    <row r="1112" s="38" customFormat="1" ht="12.75">
      <c r="E1112" s="70"/>
    </row>
    <row r="1113" s="38" customFormat="1" ht="12.75">
      <c r="E1113" s="70"/>
    </row>
    <row r="1114" s="38" customFormat="1" ht="12.75">
      <c r="E1114" s="70"/>
    </row>
    <row r="1115" s="38" customFormat="1" ht="12.75">
      <c r="E1115" s="70"/>
    </row>
    <row r="1116" s="38" customFormat="1" ht="12.75">
      <c r="E1116" s="70"/>
    </row>
    <row r="1117" s="38" customFormat="1" ht="12.75">
      <c r="E1117" s="70"/>
    </row>
    <row r="1118" s="38" customFormat="1" ht="12.75">
      <c r="E1118" s="70"/>
    </row>
    <row r="1119" s="38" customFormat="1" ht="12.75">
      <c r="E1119" s="70"/>
    </row>
    <row r="1120" s="38" customFormat="1" ht="12.75">
      <c r="E1120" s="70"/>
    </row>
    <row r="1121" s="38" customFormat="1" ht="12.75">
      <c r="E1121" s="70"/>
    </row>
    <row r="1122" s="38" customFormat="1" ht="12.75">
      <c r="E1122" s="70"/>
    </row>
    <row r="1123" s="38" customFormat="1" ht="12.75">
      <c r="E1123" s="70"/>
    </row>
    <row r="1124" s="38" customFormat="1" ht="12.75">
      <c r="E1124" s="70"/>
    </row>
    <row r="1125" s="38" customFormat="1" ht="12.75">
      <c r="E1125" s="70"/>
    </row>
    <row r="1126" s="38" customFormat="1" ht="12.75">
      <c r="E1126" s="70"/>
    </row>
    <row r="1127" s="38" customFormat="1" ht="12.75">
      <c r="E1127" s="70"/>
    </row>
    <row r="1128" s="38" customFormat="1" ht="12.75">
      <c r="E1128" s="70"/>
    </row>
    <row r="1129" s="38" customFormat="1" ht="12.75">
      <c r="E1129" s="70"/>
    </row>
    <row r="1130" s="38" customFormat="1" ht="12.75">
      <c r="E1130" s="70"/>
    </row>
    <row r="1131" s="38" customFormat="1" ht="12.75">
      <c r="E1131" s="70"/>
    </row>
    <row r="1132" s="38" customFormat="1" ht="12.75">
      <c r="E1132" s="70"/>
    </row>
    <row r="1133" s="38" customFormat="1" ht="12.75">
      <c r="E1133" s="70"/>
    </row>
    <row r="1134" s="38" customFormat="1" ht="12.75">
      <c r="E1134" s="70"/>
    </row>
    <row r="1135" s="38" customFormat="1" ht="12.75">
      <c r="E1135" s="70"/>
    </row>
    <row r="1136" s="38" customFormat="1" ht="12.75">
      <c r="E1136" s="70"/>
    </row>
    <row r="1137" s="38" customFormat="1" ht="12.75">
      <c r="E1137" s="70"/>
    </row>
    <row r="1138" s="38" customFormat="1" ht="12.75">
      <c r="E1138" s="70"/>
    </row>
    <row r="1139" s="38" customFormat="1" ht="12.75">
      <c r="E1139" s="70"/>
    </row>
    <row r="1140" s="38" customFormat="1" ht="12.75">
      <c r="E1140" s="70"/>
    </row>
    <row r="1141" s="38" customFormat="1" ht="12.75">
      <c r="E1141" s="70"/>
    </row>
    <row r="1142" s="38" customFormat="1" ht="12.75">
      <c r="E1142" s="70"/>
    </row>
    <row r="1143" s="38" customFormat="1" ht="12.75">
      <c r="E1143" s="70"/>
    </row>
    <row r="1144" s="38" customFormat="1" ht="12.75">
      <c r="E1144" s="70"/>
    </row>
    <row r="1145" s="38" customFormat="1" ht="12.75">
      <c r="E1145" s="70"/>
    </row>
    <row r="1146" s="38" customFormat="1" ht="12.75">
      <c r="E1146" s="70"/>
    </row>
    <row r="1147" s="38" customFormat="1" ht="12.75">
      <c r="E1147" s="70"/>
    </row>
    <row r="1148" s="38" customFormat="1" ht="12.75">
      <c r="E1148" s="70"/>
    </row>
    <row r="1149" s="38" customFormat="1" ht="12.75">
      <c r="E1149" s="70"/>
    </row>
    <row r="1150" s="38" customFormat="1" ht="12.75">
      <c r="E1150" s="70"/>
    </row>
    <row r="1151" s="38" customFormat="1" ht="12.75">
      <c r="E1151" s="70"/>
    </row>
    <row r="1152" s="38" customFormat="1" ht="12.75">
      <c r="E1152" s="70"/>
    </row>
    <row r="1153" s="38" customFormat="1" ht="12.75">
      <c r="E1153" s="70"/>
    </row>
    <row r="1154" s="38" customFormat="1" ht="12.75">
      <c r="E1154" s="70"/>
    </row>
    <row r="1155" s="38" customFormat="1" ht="12.75">
      <c r="E1155" s="70"/>
    </row>
    <row r="1156" s="38" customFormat="1" ht="12.75">
      <c r="E1156" s="70"/>
    </row>
    <row r="1157" s="38" customFormat="1" ht="12.75">
      <c r="E1157" s="70"/>
    </row>
    <row r="1158" s="38" customFormat="1" ht="12.75">
      <c r="E1158" s="70"/>
    </row>
    <row r="1159" s="38" customFormat="1" ht="12.75">
      <c r="E1159" s="70"/>
    </row>
    <row r="1160" s="38" customFormat="1" ht="12.75">
      <c r="E1160" s="70"/>
    </row>
    <row r="1161" s="38" customFormat="1" ht="12.75">
      <c r="E1161" s="70"/>
    </row>
    <row r="1162" s="38" customFormat="1" ht="12.75">
      <c r="E1162" s="70"/>
    </row>
    <row r="1163" s="38" customFormat="1" ht="12.75">
      <c r="E1163" s="70"/>
    </row>
    <row r="1164" s="38" customFormat="1" ht="12.75">
      <c r="E1164" s="70"/>
    </row>
    <row r="1165" s="38" customFormat="1" ht="12.75">
      <c r="E1165" s="70"/>
    </row>
    <row r="1166" s="38" customFormat="1" ht="12.75">
      <c r="E1166" s="70"/>
    </row>
    <row r="1167" s="38" customFormat="1" ht="12.75">
      <c r="E1167" s="70"/>
    </row>
    <row r="1168" s="38" customFormat="1" ht="12.75">
      <c r="E1168" s="70"/>
    </row>
    <row r="1169" s="38" customFormat="1" ht="12.75">
      <c r="E1169" s="70"/>
    </row>
    <row r="1170" s="38" customFormat="1" ht="12.75">
      <c r="E1170" s="70"/>
    </row>
    <row r="1171" s="38" customFormat="1" ht="12.75">
      <c r="E1171" s="70"/>
    </row>
    <row r="1172" s="38" customFormat="1" ht="12.75">
      <c r="E1172" s="70"/>
    </row>
    <row r="1173" s="38" customFormat="1" ht="12.75">
      <c r="E1173" s="70"/>
    </row>
    <row r="1174" s="38" customFormat="1" ht="12.75">
      <c r="E1174" s="70"/>
    </row>
    <row r="1175" s="38" customFormat="1" ht="12.75">
      <c r="E1175" s="70"/>
    </row>
    <row r="1176" s="38" customFormat="1" ht="12.75">
      <c r="E1176" s="70"/>
    </row>
    <row r="1177" s="38" customFormat="1" ht="12.75">
      <c r="E1177" s="70"/>
    </row>
    <row r="1178" s="38" customFormat="1" ht="12.75">
      <c r="E1178" s="70"/>
    </row>
    <row r="1179" s="38" customFormat="1" ht="12.75">
      <c r="E1179" s="70"/>
    </row>
    <row r="1180" s="38" customFormat="1" ht="12.75">
      <c r="E1180" s="70"/>
    </row>
    <row r="1181" s="38" customFormat="1" ht="12.75">
      <c r="E1181" s="70"/>
    </row>
    <row r="1182" s="38" customFormat="1" ht="12.75">
      <c r="E1182" s="70"/>
    </row>
    <row r="1183" s="38" customFormat="1" ht="12.75">
      <c r="E1183" s="70"/>
    </row>
    <row r="1184" s="38" customFormat="1" ht="12.75">
      <c r="E1184" s="70"/>
    </row>
    <row r="1185" s="38" customFormat="1" ht="12.75">
      <c r="E1185" s="70"/>
    </row>
    <row r="1186" s="38" customFormat="1" ht="12.75">
      <c r="E1186" s="70"/>
    </row>
    <row r="1187" s="38" customFormat="1" ht="12.75">
      <c r="E1187" s="70"/>
    </row>
    <row r="1188" s="38" customFormat="1" ht="12.75">
      <c r="E1188" s="70"/>
    </row>
    <row r="1189" s="38" customFormat="1" ht="12.75">
      <c r="E1189" s="70"/>
    </row>
    <row r="1190" s="38" customFormat="1" ht="12.75">
      <c r="E1190" s="70"/>
    </row>
    <row r="1191" s="38" customFormat="1" ht="12.75">
      <c r="E1191" s="70"/>
    </row>
    <row r="1192" s="38" customFormat="1" ht="12.75">
      <c r="E1192" s="70"/>
    </row>
    <row r="1193" s="38" customFormat="1" ht="12.75">
      <c r="E1193" s="70"/>
    </row>
    <row r="1194" s="38" customFormat="1" ht="12.75">
      <c r="E1194" s="70"/>
    </row>
    <row r="1195" s="38" customFormat="1" ht="12.75">
      <c r="E1195" s="70"/>
    </row>
    <row r="1196" s="38" customFormat="1" ht="12.75">
      <c r="E1196" s="70"/>
    </row>
    <row r="1197" s="38" customFormat="1" ht="12.75">
      <c r="E1197" s="70"/>
    </row>
    <row r="1198" s="38" customFormat="1" ht="12.75">
      <c r="E1198" s="70"/>
    </row>
    <row r="1199" s="38" customFormat="1" ht="12.75">
      <c r="E1199" s="70"/>
    </row>
    <row r="1200" s="38" customFormat="1" ht="12.75">
      <c r="E1200" s="70"/>
    </row>
    <row r="1201" s="38" customFormat="1" ht="12.75">
      <c r="E1201" s="70"/>
    </row>
    <row r="1202" s="38" customFormat="1" ht="12.75">
      <c r="E1202" s="70"/>
    </row>
    <row r="1203" s="38" customFormat="1" ht="12.75">
      <c r="E1203" s="70"/>
    </row>
    <row r="1204" s="38" customFormat="1" ht="12.75">
      <c r="E1204" s="70"/>
    </row>
    <row r="1205" s="38" customFormat="1" ht="12.75">
      <c r="E1205" s="70"/>
    </row>
    <row r="1206" s="38" customFormat="1" ht="12.75">
      <c r="E1206" s="70"/>
    </row>
    <row r="1207" s="38" customFormat="1" ht="12.75">
      <c r="E1207" s="70"/>
    </row>
    <row r="1208" s="38" customFormat="1" ht="12.75">
      <c r="E1208" s="70"/>
    </row>
    <row r="1209" s="38" customFormat="1" ht="12.75">
      <c r="E1209" s="70"/>
    </row>
    <row r="1210" s="38" customFormat="1" ht="12.75">
      <c r="E1210" s="70"/>
    </row>
    <row r="1211" s="38" customFormat="1" ht="12.75">
      <c r="E1211" s="70"/>
    </row>
    <row r="1212" s="38" customFormat="1" ht="12.75">
      <c r="E1212" s="70"/>
    </row>
    <row r="1213" s="38" customFormat="1" ht="12.75">
      <c r="E1213" s="70"/>
    </row>
    <row r="1214" s="38" customFormat="1" ht="12.75">
      <c r="E1214" s="70"/>
    </row>
    <row r="1215" s="38" customFormat="1" ht="12.75">
      <c r="E1215" s="70"/>
    </row>
    <row r="1216" s="38" customFormat="1" ht="12.75">
      <c r="E1216" s="70"/>
    </row>
    <row r="1217" s="38" customFormat="1" ht="12.75">
      <c r="E1217" s="70"/>
    </row>
    <row r="1218" s="38" customFormat="1" ht="12.75">
      <c r="E1218" s="70"/>
    </row>
    <row r="1219" s="38" customFormat="1" ht="12.75">
      <c r="E1219" s="70"/>
    </row>
    <row r="1220" s="38" customFormat="1" ht="12.75">
      <c r="E1220" s="70"/>
    </row>
    <row r="1221" s="38" customFormat="1" ht="12.75">
      <c r="E1221" s="70"/>
    </row>
    <row r="1222" s="38" customFormat="1" ht="12.75">
      <c r="E1222" s="70"/>
    </row>
    <row r="1223" s="38" customFormat="1" ht="12.75">
      <c r="E1223" s="70"/>
    </row>
    <row r="1224" s="38" customFormat="1" ht="12.75">
      <c r="E1224" s="70"/>
    </row>
    <row r="1225" s="38" customFormat="1" ht="12.75">
      <c r="E1225" s="70"/>
    </row>
    <row r="1226" s="38" customFormat="1" ht="12.75">
      <c r="E1226" s="70"/>
    </row>
    <row r="1227" s="38" customFormat="1" ht="12.75">
      <c r="E1227" s="70"/>
    </row>
    <row r="1228" s="38" customFormat="1" ht="12.75">
      <c r="E1228" s="70"/>
    </row>
    <row r="1229" s="38" customFormat="1" ht="12.75">
      <c r="E1229" s="70"/>
    </row>
    <row r="1230" s="38" customFormat="1" ht="12.75">
      <c r="E1230" s="70"/>
    </row>
    <row r="1231" s="38" customFormat="1" ht="12.75">
      <c r="E1231" s="70"/>
    </row>
    <row r="1232" s="38" customFormat="1" ht="12.75">
      <c r="E1232" s="70"/>
    </row>
    <row r="1233" s="38" customFormat="1" ht="12.75">
      <c r="E1233" s="70"/>
    </row>
    <row r="1234" s="38" customFormat="1" ht="12.75">
      <c r="E1234" s="70"/>
    </row>
    <row r="1235" s="38" customFormat="1" ht="12.75">
      <c r="E1235" s="70"/>
    </row>
    <row r="1236" s="38" customFormat="1" ht="12.75">
      <c r="E1236" s="70"/>
    </row>
    <row r="1237" s="38" customFormat="1" ht="12.75">
      <c r="E1237" s="70"/>
    </row>
    <row r="1238" s="38" customFormat="1" ht="12.75">
      <c r="E1238" s="70"/>
    </row>
    <row r="1239" s="38" customFormat="1" ht="12.75">
      <c r="E1239" s="70"/>
    </row>
    <row r="1240" s="38" customFormat="1" ht="12.75">
      <c r="E1240" s="70"/>
    </row>
    <row r="1241" s="38" customFormat="1" ht="12.75">
      <c r="E1241" s="70"/>
    </row>
    <row r="1242" s="38" customFormat="1" ht="12.75">
      <c r="E1242" s="70"/>
    </row>
    <row r="1243" s="38" customFormat="1" ht="12.75">
      <c r="E1243" s="70"/>
    </row>
    <row r="1244" s="38" customFormat="1" ht="12.75">
      <c r="E1244" s="70"/>
    </row>
    <row r="1245" s="38" customFormat="1" ht="12.75">
      <c r="E1245" s="70"/>
    </row>
    <row r="1246" s="38" customFormat="1" ht="12.75">
      <c r="E1246" s="70"/>
    </row>
    <row r="1247" s="38" customFormat="1" ht="12.75">
      <c r="E1247" s="70"/>
    </row>
    <row r="1248" s="38" customFormat="1" ht="12.75">
      <c r="E1248" s="70"/>
    </row>
    <row r="1249" s="38" customFormat="1" ht="12.75">
      <c r="E1249" s="70"/>
    </row>
    <row r="1250" s="38" customFormat="1" ht="12.75">
      <c r="E1250" s="70"/>
    </row>
    <row r="1251" s="38" customFormat="1" ht="12.75">
      <c r="E1251" s="70"/>
    </row>
    <row r="1252" s="38" customFormat="1" ht="12.75">
      <c r="E1252" s="70"/>
    </row>
    <row r="1253" s="38" customFormat="1" ht="12.75">
      <c r="E1253" s="70"/>
    </row>
    <row r="1254" s="38" customFormat="1" ht="12.75">
      <c r="E1254" s="70"/>
    </row>
    <row r="1255" s="38" customFormat="1" ht="12.75">
      <c r="E1255" s="70"/>
    </row>
    <row r="1256" s="38" customFormat="1" ht="12.75">
      <c r="E1256" s="70"/>
    </row>
    <row r="1257" s="38" customFormat="1" ht="12.75">
      <c r="E1257" s="70"/>
    </row>
    <row r="1258" s="38" customFormat="1" ht="12.75">
      <c r="E1258" s="70"/>
    </row>
    <row r="1259" s="38" customFormat="1" ht="12.75">
      <c r="E1259" s="70"/>
    </row>
    <row r="1260" s="38" customFormat="1" ht="12.75">
      <c r="E1260" s="70"/>
    </row>
    <row r="1261" s="38" customFormat="1" ht="12.75">
      <c r="E1261" s="70"/>
    </row>
    <row r="1262" s="38" customFormat="1" ht="12.75">
      <c r="E1262" s="70"/>
    </row>
    <row r="1263" s="38" customFormat="1" ht="12.75">
      <c r="E1263" s="70"/>
    </row>
    <row r="1264" s="38" customFormat="1" ht="12.75">
      <c r="E1264" s="70"/>
    </row>
    <row r="1265" s="38" customFormat="1" ht="12.75">
      <c r="E1265" s="70"/>
    </row>
    <row r="1266" s="38" customFormat="1" ht="12.75">
      <c r="E1266" s="70"/>
    </row>
    <row r="1267" s="38" customFormat="1" ht="12.75">
      <c r="E1267" s="70"/>
    </row>
    <row r="1268" s="38" customFormat="1" ht="12.75">
      <c r="E1268" s="70"/>
    </row>
    <row r="1269" s="38" customFormat="1" ht="12.75">
      <c r="E1269" s="70"/>
    </row>
    <row r="1270" s="38" customFormat="1" ht="12.75">
      <c r="E1270" s="70"/>
    </row>
    <row r="1271" s="38" customFormat="1" ht="12.75">
      <c r="E1271" s="70"/>
    </row>
    <row r="1272" s="38" customFormat="1" ht="12.75">
      <c r="E1272" s="70"/>
    </row>
    <row r="1273" s="38" customFormat="1" ht="12.75">
      <c r="E1273" s="70"/>
    </row>
    <row r="1274" s="38" customFormat="1" ht="12.75">
      <c r="E1274" s="70"/>
    </row>
    <row r="1275" s="38" customFormat="1" ht="12.75">
      <c r="E1275" s="70"/>
    </row>
    <row r="1276" s="38" customFormat="1" ht="12.75">
      <c r="E1276" s="70"/>
    </row>
    <row r="1277" s="38" customFormat="1" ht="12.75">
      <c r="E1277" s="70"/>
    </row>
    <row r="1278" s="38" customFormat="1" ht="12.75">
      <c r="E1278" s="70"/>
    </row>
    <row r="1279" s="38" customFormat="1" ht="12.75">
      <c r="E1279" s="70"/>
    </row>
    <row r="1280" s="38" customFormat="1" ht="12.75">
      <c r="E1280" s="70"/>
    </row>
    <row r="1281" s="38" customFormat="1" ht="12.75">
      <c r="E1281" s="70"/>
    </row>
    <row r="1282" s="38" customFormat="1" ht="12.75">
      <c r="E1282" s="70"/>
    </row>
    <row r="1283" s="38" customFormat="1" ht="12.75">
      <c r="E1283" s="70"/>
    </row>
    <row r="1284" s="38" customFormat="1" ht="12.75">
      <c r="E1284" s="70"/>
    </row>
    <row r="1285" s="38" customFormat="1" ht="12.75">
      <c r="E1285" s="70"/>
    </row>
    <row r="1286" s="38" customFormat="1" ht="12.75">
      <c r="E1286" s="70"/>
    </row>
    <row r="1287" s="38" customFormat="1" ht="12.75">
      <c r="E1287" s="70"/>
    </row>
    <row r="1288" s="38" customFormat="1" ht="12.75">
      <c r="E1288" s="70"/>
    </row>
    <row r="1289" s="38" customFormat="1" ht="12.75">
      <c r="E1289" s="70"/>
    </row>
    <row r="1290" s="38" customFormat="1" ht="12.75">
      <c r="E1290" s="70"/>
    </row>
    <row r="1291" s="38" customFormat="1" ht="12.75">
      <c r="E1291" s="70"/>
    </row>
    <row r="1292" s="38" customFormat="1" ht="12.75">
      <c r="E1292" s="70"/>
    </row>
    <row r="1293" s="38" customFormat="1" ht="12.75">
      <c r="E1293" s="70"/>
    </row>
    <row r="1294" s="38" customFormat="1" ht="12.75">
      <c r="E1294" s="70"/>
    </row>
    <row r="1295" s="38" customFormat="1" ht="12.75">
      <c r="E1295" s="70"/>
    </row>
    <row r="1296" s="38" customFormat="1" ht="12.75">
      <c r="E1296" s="70"/>
    </row>
    <row r="1297" s="38" customFormat="1" ht="12.75">
      <c r="E1297" s="70"/>
    </row>
    <row r="1298" s="38" customFormat="1" ht="12.75">
      <c r="E1298" s="70"/>
    </row>
    <row r="1299" s="38" customFormat="1" ht="12.75">
      <c r="E1299" s="70"/>
    </row>
    <row r="1300" s="38" customFormat="1" ht="12.75">
      <c r="E1300" s="70"/>
    </row>
    <row r="1301" s="38" customFormat="1" ht="12.75">
      <c r="E1301" s="70"/>
    </row>
    <row r="1302" s="38" customFormat="1" ht="12.75">
      <c r="E1302" s="70"/>
    </row>
    <row r="1303" s="38" customFormat="1" ht="12.75">
      <c r="E1303" s="70"/>
    </row>
    <row r="1304" s="38" customFormat="1" ht="12.75">
      <c r="E1304" s="70"/>
    </row>
    <row r="1305" s="38" customFormat="1" ht="12.75">
      <c r="E1305" s="70"/>
    </row>
    <row r="1306" s="38" customFormat="1" ht="12.75">
      <c r="E1306" s="70"/>
    </row>
    <row r="1307" s="38" customFormat="1" ht="12.75">
      <c r="E1307" s="70"/>
    </row>
    <row r="1308" s="38" customFormat="1" ht="12.75">
      <c r="E1308" s="70"/>
    </row>
    <row r="1309" s="38" customFormat="1" ht="12.75">
      <c r="E1309" s="70"/>
    </row>
    <row r="1310" s="38" customFormat="1" ht="12.75">
      <c r="E1310" s="70"/>
    </row>
    <row r="1311" s="38" customFormat="1" ht="12.75">
      <c r="E1311" s="70"/>
    </row>
    <row r="1312" s="38" customFormat="1" ht="12.75">
      <c r="E1312" s="70"/>
    </row>
    <row r="1313" s="38" customFormat="1" ht="12.75">
      <c r="E1313" s="70"/>
    </row>
    <row r="1314" s="38" customFormat="1" ht="12.75">
      <c r="E1314" s="70"/>
    </row>
    <row r="1315" s="38" customFormat="1" ht="12.75">
      <c r="E1315" s="70"/>
    </row>
    <row r="1316" s="38" customFormat="1" ht="12.75">
      <c r="E1316" s="70"/>
    </row>
    <row r="1317" s="38" customFormat="1" ht="12.75">
      <c r="E1317" s="70"/>
    </row>
    <row r="1318" s="38" customFormat="1" ht="12.75">
      <c r="E1318" s="70"/>
    </row>
    <row r="1319" s="38" customFormat="1" ht="12.75">
      <c r="E1319" s="70"/>
    </row>
    <row r="1320" s="38" customFormat="1" ht="12.75">
      <c r="E1320" s="70"/>
    </row>
    <row r="1321" s="38" customFormat="1" ht="12.75">
      <c r="E1321" s="70"/>
    </row>
    <row r="1322" s="38" customFormat="1" ht="12.75">
      <c r="E1322" s="70"/>
    </row>
    <row r="1323" s="38" customFormat="1" ht="12.75">
      <c r="E1323" s="70"/>
    </row>
    <row r="1324" s="38" customFormat="1" ht="12.75">
      <c r="E1324" s="70"/>
    </row>
    <row r="1325" s="38" customFormat="1" ht="12.75">
      <c r="E1325" s="70"/>
    </row>
    <row r="1326" s="38" customFormat="1" ht="12.75">
      <c r="E1326" s="70"/>
    </row>
    <row r="1327" s="38" customFormat="1" ht="12.75">
      <c r="E1327" s="70"/>
    </row>
    <row r="1328" s="38" customFormat="1" ht="12.75">
      <c r="E1328" s="70"/>
    </row>
    <row r="1329" s="38" customFormat="1" ht="12.75">
      <c r="E1329" s="70"/>
    </row>
    <row r="1330" s="38" customFormat="1" ht="12.75">
      <c r="E1330" s="70"/>
    </row>
    <row r="1331" s="38" customFormat="1" ht="12.75">
      <c r="E1331" s="70"/>
    </row>
    <row r="1332" s="38" customFormat="1" ht="12.75">
      <c r="E1332" s="70"/>
    </row>
    <row r="1333" s="38" customFormat="1" ht="12.75">
      <c r="E1333" s="70"/>
    </row>
    <row r="1334" s="38" customFormat="1" ht="12.75">
      <c r="E1334" s="70"/>
    </row>
    <row r="1335" s="38" customFormat="1" ht="12.75">
      <c r="E1335" s="70"/>
    </row>
    <row r="1336" s="38" customFormat="1" ht="12.75">
      <c r="E1336" s="70"/>
    </row>
    <row r="1337" s="38" customFormat="1" ht="12.75">
      <c r="E1337" s="70"/>
    </row>
    <row r="1338" s="38" customFormat="1" ht="12.75">
      <c r="E1338" s="70"/>
    </row>
    <row r="1339" s="38" customFormat="1" ht="12.75">
      <c r="E1339" s="70"/>
    </row>
    <row r="1340" s="38" customFormat="1" ht="12.75">
      <c r="E1340" s="70"/>
    </row>
    <row r="1341" s="38" customFormat="1" ht="12.75">
      <c r="E1341" s="70"/>
    </row>
    <row r="1342" s="38" customFormat="1" ht="12.75">
      <c r="E1342" s="70"/>
    </row>
    <row r="1343" s="38" customFormat="1" ht="12.75">
      <c r="E1343" s="70"/>
    </row>
    <row r="1344" s="38" customFormat="1" ht="12.75">
      <c r="E1344" s="70"/>
    </row>
    <row r="1345" s="38" customFormat="1" ht="12.75">
      <c r="E1345" s="70"/>
    </row>
    <row r="1346" s="38" customFormat="1" ht="12.75">
      <c r="E1346" s="70"/>
    </row>
    <row r="1347" s="38" customFormat="1" ht="12.75">
      <c r="E1347" s="70"/>
    </row>
    <row r="1348" s="38" customFormat="1" ht="12.75">
      <c r="E1348" s="70"/>
    </row>
    <row r="1349" s="38" customFormat="1" ht="12.75">
      <c r="E1349" s="70"/>
    </row>
    <row r="1350" s="38" customFormat="1" ht="12.75">
      <c r="E1350" s="70"/>
    </row>
    <row r="1351" s="38" customFormat="1" ht="12.75">
      <c r="E1351" s="70"/>
    </row>
    <row r="1352" s="38" customFormat="1" ht="12.75">
      <c r="E1352" s="70"/>
    </row>
    <row r="1353" s="38" customFormat="1" ht="12.75">
      <c r="E1353" s="70"/>
    </row>
    <row r="1354" s="38" customFormat="1" ht="12.75">
      <c r="E1354" s="70"/>
    </row>
    <row r="1355" s="38" customFormat="1" ht="12.75">
      <c r="E1355" s="70"/>
    </row>
    <row r="1356" s="38" customFormat="1" ht="12.75">
      <c r="E1356" s="70"/>
    </row>
    <row r="1357" s="38" customFormat="1" ht="12.75">
      <c r="E1357" s="70"/>
    </row>
    <row r="1358" s="38" customFormat="1" ht="12.75">
      <c r="E1358" s="70"/>
    </row>
    <row r="1359" s="38" customFormat="1" ht="12.75">
      <c r="E1359" s="70"/>
    </row>
    <row r="1360" s="38" customFormat="1" ht="12.75">
      <c r="E1360" s="70"/>
    </row>
    <row r="1361" s="38" customFormat="1" ht="12.75">
      <c r="E1361" s="70"/>
    </row>
    <row r="1362" s="38" customFormat="1" ht="12.75">
      <c r="E1362" s="70"/>
    </row>
    <row r="1363" s="38" customFormat="1" ht="12.75">
      <c r="E1363" s="70"/>
    </row>
    <row r="1364" s="38" customFormat="1" ht="12.75">
      <c r="E1364" s="70"/>
    </row>
    <row r="1365" s="38" customFormat="1" ht="12.75">
      <c r="E1365" s="70"/>
    </row>
    <row r="1366" s="38" customFormat="1" ht="12.75">
      <c r="E1366" s="70"/>
    </row>
    <row r="1367" s="38" customFormat="1" ht="12.75">
      <c r="E1367" s="70"/>
    </row>
    <row r="1368" s="38" customFormat="1" ht="12.75">
      <c r="E1368" s="70"/>
    </row>
    <row r="1369" s="38" customFormat="1" ht="12.75">
      <c r="E1369" s="70"/>
    </row>
    <row r="1370" s="38" customFormat="1" ht="12.75">
      <c r="E1370" s="70"/>
    </row>
    <row r="1371" s="38" customFormat="1" ht="12.75">
      <c r="E1371" s="70"/>
    </row>
    <row r="1372" s="38" customFormat="1" ht="12.75">
      <c r="E1372" s="70"/>
    </row>
    <row r="1373" s="38" customFormat="1" ht="12.75">
      <c r="E1373" s="70"/>
    </row>
    <row r="1374" s="38" customFormat="1" ht="12.75">
      <c r="E1374" s="70"/>
    </row>
    <row r="1375" s="38" customFormat="1" ht="12.75">
      <c r="E1375" s="70"/>
    </row>
    <row r="1376" s="38" customFormat="1" ht="12.75">
      <c r="E1376" s="70"/>
    </row>
    <row r="1377" s="38" customFormat="1" ht="12.75">
      <c r="E1377" s="70"/>
    </row>
    <row r="1378" s="38" customFormat="1" ht="12.75">
      <c r="E1378" s="70"/>
    </row>
    <row r="1379" s="38" customFormat="1" ht="12.75">
      <c r="E1379" s="70"/>
    </row>
    <row r="1380" s="38" customFormat="1" ht="12.75">
      <c r="E1380" s="70"/>
    </row>
    <row r="1381" s="38" customFormat="1" ht="12.75">
      <c r="E1381" s="70"/>
    </row>
    <row r="1382" s="38" customFormat="1" ht="12.75">
      <c r="E1382" s="70"/>
    </row>
    <row r="1383" s="38" customFormat="1" ht="12.75">
      <c r="E1383" s="70"/>
    </row>
    <row r="1384" s="38" customFormat="1" ht="12.75">
      <c r="E1384" s="70"/>
    </row>
    <row r="1385" s="38" customFormat="1" ht="12.75">
      <c r="E1385" s="70"/>
    </row>
    <row r="1386" s="38" customFormat="1" ht="12.75">
      <c r="E1386" s="70"/>
    </row>
    <row r="1387" s="38" customFormat="1" ht="12.75">
      <c r="E1387" s="70"/>
    </row>
    <row r="1388" s="38" customFormat="1" ht="12.75">
      <c r="E1388" s="70"/>
    </row>
    <row r="1389" s="38" customFormat="1" ht="12.75">
      <c r="E1389" s="70"/>
    </row>
    <row r="1390" s="38" customFormat="1" ht="12.75">
      <c r="E1390" s="70"/>
    </row>
    <row r="1391" s="38" customFormat="1" ht="12.75">
      <c r="E1391" s="70"/>
    </row>
    <row r="1392" s="38" customFormat="1" ht="12.75">
      <c r="E1392" s="70"/>
    </row>
    <row r="1393" s="38" customFormat="1" ht="12.75">
      <c r="E1393" s="70"/>
    </row>
    <row r="1394" s="38" customFormat="1" ht="12.75">
      <c r="E1394" s="70"/>
    </row>
    <row r="1395" s="38" customFormat="1" ht="12.75">
      <c r="E1395" s="70"/>
    </row>
    <row r="1396" s="38" customFormat="1" ht="12.75">
      <c r="E1396" s="70"/>
    </row>
    <row r="1397" s="38" customFormat="1" ht="12.75">
      <c r="E1397" s="70"/>
    </row>
    <row r="1398" s="38" customFormat="1" ht="12.75">
      <c r="E1398" s="70"/>
    </row>
    <row r="1399" s="38" customFormat="1" ht="12.75">
      <c r="E1399" s="70"/>
    </row>
    <row r="1400" s="38" customFormat="1" ht="12.75">
      <c r="E1400" s="70"/>
    </row>
    <row r="1401" s="38" customFormat="1" ht="12.75">
      <c r="E1401" s="70"/>
    </row>
    <row r="1402" s="38" customFormat="1" ht="12.75">
      <c r="E1402" s="70"/>
    </row>
    <row r="1403" s="38" customFormat="1" ht="12.75">
      <c r="E1403" s="70"/>
    </row>
    <row r="1404" s="38" customFormat="1" ht="12.75">
      <c r="E1404" s="70"/>
    </row>
    <row r="1405" s="38" customFormat="1" ht="12.75">
      <c r="E1405" s="70"/>
    </row>
    <row r="1406" s="38" customFormat="1" ht="12.75">
      <c r="E1406" s="70"/>
    </row>
    <row r="1407" s="38" customFormat="1" ht="12.75">
      <c r="E1407" s="70"/>
    </row>
    <row r="1408" s="38" customFormat="1" ht="12.75">
      <c r="E1408" s="70"/>
    </row>
    <row r="1409" s="38" customFormat="1" ht="12.75">
      <c r="E1409" s="70"/>
    </row>
    <row r="1410" s="38" customFormat="1" ht="12.75">
      <c r="E1410" s="70"/>
    </row>
    <row r="1411" s="38" customFormat="1" ht="12.75">
      <c r="E1411" s="70"/>
    </row>
    <row r="1412" s="38" customFormat="1" ht="12.75">
      <c r="E1412" s="70"/>
    </row>
    <row r="1413" s="38" customFormat="1" ht="12.75">
      <c r="E1413" s="70"/>
    </row>
    <row r="1414" s="38" customFormat="1" ht="12.75">
      <c r="E1414" s="70"/>
    </row>
    <row r="1415" s="38" customFormat="1" ht="12.75">
      <c r="E1415" s="70"/>
    </row>
    <row r="1416" s="38" customFormat="1" ht="12.75">
      <c r="E1416" s="70"/>
    </row>
    <row r="1417" s="38" customFormat="1" ht="12.75">
      <c r="E1417" s="70"/>
    </row>
    <row r="1418" s="38" customFormat="1" ht="12.75">
      <c r="E1418" s="70"/>
    </row>
    <row r="1419" s="38" customFormat="1" ht="12.75">
      <c r="E1419" s="70"/>
    </row>
    <row r="1420" s="38" customFormat="1" ht="12.75">
      <c r="E1420" s="70"/>
    </row>
    <row r="1421" s="38" customFormat="1" ht="12.75">
      <c r="E1421" s="70"/>
    </row>
    <row r="1422" s="38" customFormat="1" ht="12.75">
      <c r="E1422" s="70"/>
    </row>
    <row r="1423" s="38" customFormat="1" ht="12.75">
      <c r="E1423" s="70"/>
    </row>
    <row r="1424" s="38" customFormat="1" ht="12.75">
      <c r="E1424" s="70"/>
    </row>
    <row r="1425" s="38" customFormat="1" ht="12.75">
      <c r="E1425" s="70"/>
    </row>
    <row r="1426" s="38" customFormat="1" ht="12.75">
      <c r="E1426" s="70"/>
    </row>
    <row r="1427" s="38" customFormat="1" ht="12.75">
      <c r="E1427" s="70"/>
    </row>
    <row r="1428" s="38" customFormat="1" ht="12.75">
      <c r="E1428" s="70"/>
    </row>
    <row r="1429" s="38" customFormat="1" ht="12.75">
      <c r="E1429" s="70"/>
    </row>
    <row r="1430" s="38" customFormat="1" ht="12.75">
      <c r="E1430" s="70"/>
    </row>
    <row r="1431" s="38" customFormat="1" ht="12.75">
      <c r="E1431" s="70"/>
    </row>
    <row r="1432" s="38" customFormat="1" ht="12.75">
      <c r="E1432" s="70"/>
    </row>
    <row r="1433" s="38" customFormat="1" ht="12.75">
      <c r="E1433" s="70"/>
    </row>
    <row r="1434" s="38" customFormat="1" ht="12.75">
      <c r="E1434" s="70"/>
    </row>
    <row r="1435" s="38" customFormat="1" ht="12.75">
      <c r="E1435" s="70"/>
    </row>
    <row r="1436" s="38" customFormat="1" ht="12.75">
      <c r="E1436" s="70"/>
    </row>
    <row r="1437" s="38" customFormat="1" ht="12.75">
      <c r="E1437" s="70"/>
    </row>
    <row r="1438" s="38" customFormat="1" ht="12.75">
      <c r="E1438" s="70"/>
    </row>
    <row r="1439" s="38" customFormat="1" ht="12.75">
      <c r="E1439" s="70"/>
    </row>
    <row r="1440" s="38" customFormat="1" ht="12.75">
      <c r="E1440" s="70"/>
    </row>
    <row r="1441" s="38" customFormat="1" ht="12.75">
      <c r="E1441" s="70"/>
    </row>
    <row r="1442" s="38" customFormat="1" ht="12.75">
      <c r="E1442" s="70"/>
    </row>
    <row r="1443" s="38" customFormat="1" ht="12.75">
      <c r="E1443" s="70"/>
    </row>
    <row r="1444" s="38" customFormat="1" ht="12.75">
      <c r="E1444" s="70"/>
    </row>
    <row r="1445" s="38" customFormat="1" ht="12.75">
      <c r="E1445" s="70"/>
    </row>
    <row r="1446" s="38" customFormat="1" ht="12.75">
      <c r="E1446" s="70"/>
    </row>
    <row r="1447" s="38" customFormat="1" ht="12.75">
      <c r="E1447" s="70"/>
    </row>
    <row r="1448" s="38" customFormat="1" ht="12.75">
      <c r="E1448" s="70"/>
    </row>
    <row r="1449" s="38" customFormat="1" ht="12.75">
      <c r="E1449" s="70"/>
    </row>
    <row r="1450" s="38" customFormat="1" ht="12.75">
      <c r="E1450" s="70"/>
    </row>
    <row r="1451" s="38" customFormat="1" ht="12.75">
      <c r="E1451" s="70"/>
    </row>
    <row r="1452" s="38" customFormat="1" ht="12.75">
      <c r="E1452" s="70"/>
    </row>
    <row r="1453" s="38" customFormat="1" ht="12.75">
      <c r="E1453" s="70"/>
    </row>
    <row r="1454" s="38" customFormat="1" ht="12.75">
      <c r="E1454" s="70"/>
    </row>
    <row r="1455" s="38" customFormat="1" ht="12.75">
      <c r="E1455" s="70"/>
    </row>
    <row r="1456" s="38" customFormat="1" ht="12.75">
      <c r="E1456" s="70"/>
    </row>
    <row r="1457" s="38" customFormat="1" ht="12.75">
      <c r="E1457" s="70"/>
    </row>
    <row r="1458" s="38" customFormat="1" ht="12.75">
      <c r="E1458" s="70"/>
    </row>
    <row r="1459" s="38" customFormat="1" ht="12.75">
      <c r="E1459" s="70"/>
    </row>
    <row r="1460" s="38" customFormat="1" ht="12.75">
      <c r="E1460" s="70"/>
    </row>
    <row r="1461" s="38" customFormat="1" ht="12.75">
      <c r="E1461" s="70"/>
    </row>
    <row r="1462" s="38" customFormat="1" ht="12.75">
      <c r="E1462" s="70"/>
    </row>
    <row r="1463" s="38" customFormat="1" ht="12.75">
      <c r="E1463" s="70"/>
    </row>
    <row r="1464" s="38" customFormat="1" ht="12.75">
      <c r="E1464" s="70"/>
    </row>
    <row r="1465" s="38" customFormat="1" ht="12.75">
      <c r="E1465" s="70"/>
    </row>
    <row r="1466" s="38" customFormat="1" ht="12.75">
      <c r="E1466" s="70"/>
    </row>
    <row r="1467" s="38" customFormat="1" ht="12.75">
      <c r="E1467" s="70"/>
    </row>
    <row r="1468" s="38" customFormat="1" ht="12.75">
      <c r="E1468" s="70"/>
    </row>
    <row r="1469" s="38" customFormat="1" ht="12.75">
      <c r="E1469" s="70"/>
    </row>
    <row r="1470" s="38" customFormat="1" ht="12.75">
      <c r="E1470" s="70"/>
    </row>
    <row r="1471" s="38" customFormat="1" ht="12.75">
      <c r="E1471" s="70"/>
    </row>
    <row r="1472" s="38" customFormat="1" ht="12.75">
      <c r="E1472" s="70"/>
    </row>
    <row r="1473" s="38" customFormat="1" ht="12.75">
      <c r="E1473" s="70"/>
    </row>
    <row r="1474" s="38" customFormat="1" ht="12.75">
      <c r="E1474" s="70"/>
    </row>
    <row r="1475" s="38" customFormat="1" ht="12.75">
      <c r="E1475" s="70"/>
    </row>
    <row r="1476" s="38" customFormat="1" ht="12.75">
      <c r="E1476" s="70"/>
    </row>
    <row r="1477" s="38" customFormat="1" ht="12.75">
      <c r="E1477" s="70"/>
    </row>
    <row r="1478" s="38" customFormat="1" ht="12.75">
      <c r="E1478" s="70"/>
    </row>
    <row r="1479" s="38" customFormat="1" ht="12.75">
      <c r="E1479" s="70"/>
    </row>
    <row r="1480" s="38" customFormat="1" ht="12.75">
      <c r="E1480" s="70"/>
    </row>
    <row r="1481" s="38" customFormat="1" ht="12.75">
      <c r="E1481" s="70"/>
    </row>
    <row r="1482" s="38" customFormat="1" ht="12.75">
      <c r="E1482" s="70"/>
    </row>
    <row r="1483" s="38" customFormat="1" ht="12.75">
      <c r="E1483" s="70"/>
    </row>
    <row r="1484" s="38" customFormat="1" ht="12.75">
      <c r="E1484" s="70"/>
    </row>
    <row r="1485" s="38" customFormat="1" ht="12.75">
      <c r="E1485" s="70"/>
    </row>
    <row r="1486" s="38" customFormat="1" ht="12.75">
      <c r="E1486" s="70"/>
    </row>
    <row r="1487" s="38" customFormat="1" ht="12.75">
      <c r="E1487" s="70"/>
    </row>
    <row r="1488" s="38" customFormat="1" ht="12.75">
      <c r="E1488" s="70"/>
    </row>
    <row r="1489" s="38" customFormat="1" ht="12.75">
      <c r="E1489" s="70"/>
    </row>
    <row r="1490" s="38" customFormat="1" ht="12.75">
      <c r="E1490" s="70"/>
    </row>
    <row r="1491" s="38" customFormat="1" ht="12.75">
      <c r="E1491" s="70"/>
    </row>
    <row r="1492" s="38" customFormat="1" ht="12.75">
      <c r="E1492" s="70"/>
    </row>
    <row r="1493" s="38" customFormat="1" ht="12.75">
      <c r="E1493" s="70"/>
    </row>
    <row r="1494" s="38" customFormat="1" ht="12.75">
      <c r="E1494" s="70"/>
    </row>
    <row r="1495" s="38" customFormat="1" ht="12.75">
      <c r="E1495" s="70"/>
    </row>
    <row r="1496" s="38" customFormat="1" ht="12.75">
      <c r="E1496" s="70"/>
    </row>
    <row r="1497" s="38" customFormat="1" ht="12.75">
      <c r="E1497" s="70"/>
    </row>
    <row r="1498" s="38" customFormat="1" ht="12.75">
      <c r="E1498" s="70"/>
    </row>
    <row r="1499" s="38" customFormat="1" ht="12.75">
      <c r="E1499" s="70"/>
    </row>
    <row r="1500" s="38" customFormat="1" ht="12.75">
      <c r="E1500" s="70"/>
    </row>
    <row r="1501" s="38" customFormat="1" ht="12.75">
      <c r="E1501" s="70"/>
    </row>
    <row r="1502" s="38" customFormat="1" ht="12.75">
      <c r="E1502" s="70"/>
    </row>
    <row r="1503" s="38" customFormat="1" ht="12.75">
      <c r="E1503" s="70"/>
    </row>
    <row r="1504" s="38" customFormat="1" ht="12.75">
      <c r="E1504" s="70"/>
    </row>
    <row r="1505" s="38" customFormat="1" ht="12.75">
      <c r="E1505" s="70"/>
    </row>
    <row r="1506" s="38" customFormat="1" ht="12.75">
      <c r="E1506" s="70"/>
    </row>
    <row r="1507" s="38" customFormat="1" ht="12.75">
      <c r="E1507" s="70"/>
    </row>
    <row r="1508" s="38" customFormat="1" ht="12.75">
      <c r="E1508" s="70"/>
    </row>
    <row r="1509" s="38" customFormat="1" ht="12.75">
      <c r="E1509" s="70"/>
    </row>
    <row r="1510" s="38" customFormat="1" ht="12.75">
      <c r="E1510" s="70"/>
    </row>
    <row r="1511" s="38" customFormat="1" ht="12.75">
      <c r="E1511" s="70"/>
    </row>
    <row r="1512" s="38" customFormat="1" ht="12.75">
      <c r="E1512" s="70"/>
    </row>
    <row r="1513" s="38" customFormat="1" ht="12.75">
      <c r="E1513" s="70"/>
    </row>
    <row r="1514" s="38" customFormat="1" ht="12.75">
      <c r="E1514" s="70"/>
    </row>
    <row r="1515" s="38" customFormat="1" ht="12.75">
      <c r="E1515" s="70"/>
    </row>
    <row r="1516" s="38" customFormat="1" ht="12.75">
      <c r="E1516" s="70"/>
    </row>
    <row r="1517" s="38" customFormat="1" ht="12.75">
      <c r="E1517" s="70"/>
    </row>
    <row r="1518" s="38" customFormat="1" ht="12.75">
      <c r="E1518" s="70"/>
    </row>
    <row r="1519" s="38" customFormat="1" ht="12.75">
      <c r="E1519" s="70"/>
    </row>
    <row r="1520" s="38" customFormat="1" ht="12.75">
      <c r="E1520" s="70"/>
    </row>
    <row r="1521" s="38" customFormat="1" ht="12.75">
      <c r="E1521" s="70"/>
    </row>
    <row r="1522" s="38" customFormat="1" ht="12.75">
      <c r="E1522" s="70"/>
    </row>
    <row r="1523" s="38" customFormat="1" ht="12.75">
      <c r="E1523" s="70"/>
    </row>
    <row r="1524" s="38" customFormat="1" ht="12.75">
      <c r="E1524" s="70"/>
    </row>
    <row r="1525" s="38" customFormat="1" ht="12.75">
      <c r="E1525" s="70"/>
    </row>
    <row r="1526" s="38" customFormat="1" ht="12.75">
      <c r="E1526" s="70"/>
    </row>
    <row r="1527" s="38" customFormat="1" ht="12.75">
      <c r="E1527" s="70"/>
    </row>
    <row r="1528" s="38" customFormat="1" ht="12.75">
      <c r="E1528" s="70"/>
    </row>
    <row r="1529" s="38" customFormat="1" ht="12.75">
      <c r="E1529" s="70"/>
    </row>
    <row r="1530" s="38" customFormat="1" ht="12.75">
      <c r="E1530" s="70"/>
    </row>
    <row r="1531" s="38" customFormat="1" ht="12.75">
      <c r="E1531" s="70"/>
    </row>
    <row r="1532" s="38" customFormat="1" ht="12.75">
      <c r="E1532" s="70"/>
    </row>
    <row r="1533" s="38" customFormat="1" ht="12.75">
      <c r="E1533" s="70"/>
    </row>
    <row r="1534" s="38" customFormat="1" ht="12.75">
      <c r="E1534" s="70"/>
    </row>
    <row r="1535" s="38" customFormat="1" ht="12.75">
      <c r="E1535" s="70"/>
    </row>
    <row r="1536" s="38" customFormat="1" ht="12.75">
      <c r="E1536" s="70"/>
    </row>
    <row r="1537" s="38" customFormat="1" ht="12.75">
      <c r="E1537" s="70"/>
    </row>
    <row r="1538" s="38" customFormat="1" ht="12.75">
      <c r="E1538" s="70"/>
    </row>
    <row r="1539" s="38" customFormat="1" ht="12.75">
      <c r="E1539" s="70"/>
    </row>
    <row r="1540" s="38" customFormat="1" ht="12.75">
      <c r="E1540" s="70"/>
    </row>
    <row r="1541" s="38" customFormat="1" ht="12.75">
      <c r="E1541" s="70"/>
    </row>
    <row r="1542" s="38" customFormat="1" ht="12.75">
      <c r="E1542" s="70"/>
    </row>
    <row r="1543" s="38" customFormat="1" ht="12.75">
      <c r="E1543" s="70"/>
    </row>
    <row r="1544" s="38" customFormat="1" ht="12.75">
      <c r="E1544" s="70"/>
    </row>
    <row r="1545" s="38" customFormat="1" ht="12.75">
      <c r="E1545" s="70"/>
    </row>
    <row r="1546" s="38" customFormat="1" ht="12.75">
      <c r="E1546" s="70"/>
    </row>
    <row r="1547" s="38" customFormat="1" ht="12.75">
      <c r="E1547" s="70"/>
    </row>
    <row r="1548" s="38" customFormat="1" ht="12.75">
      <c r="E1548" s="70"/>
    </row>
    <row r="1549" s="38" customFormat="1" ht="12.75">
      <c r="E1549" s="70"/>
    </row>
    <row r="1550" s="38" customFormat="1" ht="12.75">
      <c r="E1550" s="70"/>
    </row>
    <row r="1551" s="38" customFormat="1" ht="12.75">
      <c r="E1551" s="70"/>
    </row>
    <row r="1552" s="38" customFormat="1" ht="12.75">
      <c r="E1552" s="70"/>
    </row>
    <row r="1553" s="38" customFormat="1" ht="12.75">
      <c r="E1553" s="70"/>
    </row>
    <row r="1554" s="38" customFormat="1" ht="12.75">
      <c r="E1554" s="70"/>
    </row>
    <row r="1555" s="38" customFormat="1" ht="12.75">
      <c r="E1555" s="70"/>
    </row>
    <row r="1556" s="38" customFormat="1" ht="12.75">
      <c r="E1556" s="70"/>
    </row>
    <row r="1557" s="38" customFormat="1" ht="12.75">
      <c r="E1557" s="70"/>
    </row>
    <row r="1558" s="38" customFormat="1" ht="12.75">
      <c r="E1558" s="70"/>
    </row>
    <row r="1559" s="38" customFormat="1" ht="12.75">
      <c r="E1559" s="70"/>
    </row>
    <row r="1560" s="38" customFormat="1" ht="12.75">
      <c r="E1560" s="70"/>
    </row>
    <row r="1561" s="38" customFormat="1" ht="12.75">
      <c r="E1561" s="70"/>
    </row>
    <row r="1562" s="38" customFormat="1" ht="12.75">
      <c r="E1562" s="70"/>
    </row>
    <row r="1563" s="38" customFormat="1" ht="12.75">
      <c r="E1563" s="70"/>
    </row>
    <row r="1564" s="38" customFormat="1" ht="12.75">
      <c r="E1564" s="70"/>
    </row>
    <row r="1565" s="38" customFormat="1" ht="12.75">
      <c r="E1565" s="70"/>
    </row>
    <row r="1566" s="38" customFormat="1" ht="12.75">
      <c r="E1566" s="70"/>
    </row>
    <row r="1567" s="38" customFormat="1" ht="12.75">
      <c r="E1567" s="70"/>
    </row>
    <row r="1568" s="38" customFormat="1" ht="12.75">
      <c r="E1568" s="70"/>
    </row>
    <row r="1569" s="38" customFormat="1" ht="12.75">
      <c r="E1569" s="70"/>
    </row>
    <row r="1570" s="38" customFormat="1" ht="12.75">
      <c r="E1570" s="70"/>
    </row>
    <row r="1571" s="38" customFormat="1" ht="12.75">
      <c r="E1571" s="70"/>
    </row>
    <row r="1572" s="38" customFormat="1" ht="12.75">
      <c r="E1572" s="70"/>
    </row>
    <row r="1573" s="38" customFormat="1" ht="12.75">
      <c r="E1573" s="70"/>
    </row>
    <row r="1574" s="38" customFormat="1" ht="12.75">
      <c r="E1574" s="70"/>
    </row>
    <row r="1575" s="38" customFormat="1" ht="12.75">
      <c r="E1575" s="70"/>
    </row>
    <row r="1576" s="38" customFormat="1" ht="12.75">
      <c r="E1576" s="70"/>
    </row>
    <row r="1577" s="38" customFormat="1" ht="12.75">
      <c r="E1577" s="70"/>
    </row>
    <row r="1578" s="38" customFormat="1" ht="12.75">
      <c r="E1578" s="70"/>
    </row>
    <row r="1579" s="38" customFormat="1" ht="12.75">
      <c r="E1579" s="70"/>
    </row>
    <row r="1580" s="38" customFormat="1" ht="12.75">
      <c r="E1580" s="70"/>
    </row>
    <row r="1581" s="38" customFormat="1" ht="12.75">
      <c r="E1581" s="70"/>
    </row>
    <row r="1582" s="38" customFormat="1" ht="12.75">
      <c r="E1582" s="70"/>
    </row>
    <row r="1583" s="38" customFormat="1" ht="12.75">
      <c r="E1583" s="70"/>
    </row>
    <row r="1584" s="38" customFormat="1" ht="12.75">
      <c r="E1584" s="70"/>
    </row>
    <row r="1585" s="38" customFormat="1" ht="12.75">
      <c r="E1585" s="70"/>
    </row>
    <row r="1586" s="38" customFormat="1" ht="12.75">
      <c r="E1586" s="70"/>
    </row>
    <row r="1587" s="38" customFormat="1" ht="12.75">
      <c r="E1587" s="70"/>
    </row>
    <row r="1588" s="38" customFormat="1" ht="12.75">
      <c r="E1588" s="70"/>
    </row>
    <row r="1589" s="38" customFormat="1" ht="12.75">
      <c r="E1589" s="70"/>
    </row>
    <row r="1590" s="38" customFormat="1" ht="12.75">
      <c r="E1590" s="70"/>
    </row>
    <row r="1591" s="38" customFormat="1" ht="12.75">
      <c r="E1591" s="70"/>
    </row>
    <row r="1592" s="38" customFormat="1" ht="12.75">
      <c r="E1592" s="70"/>
    </row>
    <row r="1593" s="38" customFormat="1" ht="12.75">
      <c r="E1593" s="70"/>
    </row>
    <row r="1594" s="38" customFormat="1" ht="12.75">
      <c r="E1594" s="70"/>
    </row>
    <row r="1595" s="38" customFormat="1" ht="12.75">
      <c r="E1595" s="70"/>
    </row>
    <row r="1596" s="38" customFormat="1" ht="12.75">
      <c r="E1596" s="70"/>
    </row>
    <row r="1597" s="38" customFormat="1" ht="12.75">
      <c r="E1597" s="70"/>
    </row>
    <row r="1598" s="38" customFormat="1" ht="12.75">
      <c r="E1598" s="70"/>
    </row>
    <row r="1599" s="38" customFormat="1" ht="12.75">
      <c r="E1599" s="70"/>
    </row>
    <row r="1600" s="38" customFormat="1" ht="12.75">
      <c r="E1600" s="70"/>
    </row>
    <row r="1601" s="38" customFormat="1" ht="12.75">
      <c r="E1601" s="70"/>
    </row>
    <row r="1602" s="38" customFormat="1" ht="12.75">
      <c r="E1602" s="70"/>
    </row>
    <row r="1603" s="38" customFormat="1" ht="12.75">
      <c r="E1603" s="70"/>
    </row>
    <row r="1604" s="38" customFormat="1" ht="12.75">
      <c r="E1604" s="70"/>
    </row>
    <row r="1605" s="38" customFormat="1" ht="12.75">
      <c r="E1605" s="70"/>
    </row>
    <row r="1606" s="38" customFormat="1" ht="12.75">
      <c r="E1606" s="70"/>
    </row>
    <row r="1607" s="38" customFormat="1" ht="12.75">
      <c r="E1607" s="70"/>
    </row>
    <row r="1608" s="38" customFormat="1" ht="12.75">
      <c r="E1608" s="70"/>
    </row>
    <row r="1609" s="38" customFormat="1" ht="12.75">
      <c r="E1609" s="70"/>
    </row>
    <row r="1610" s="38" customFormat="1" ht="12.75">
      <c r="E1610" s="70"/>
    </row>
    <row r="1611" s="38" customFormat="1" ht="12.75">
      <c r="E1611" s="70"/>
    </row>
    <row r="1612" s="38" customFormat="1" ht="12.75">
      <c r="E1612" s="70"/>
    </row>
    <row r="1613" s="38" customFormat="1" ht="12.75">
      <c r="E1613" s="70"/>
    </row>
    <row r="1614" s="38" customFormat="1" ht="12.75">
      <c r="E1614" s="70"/>
    </row>
    <row r="1615" s="38" customFormat="1" ht="12.75">
      <c r="E1615" s="70"/>
    </row>
    <row r="1616" s="38" customFormat="1" ht="12.75">
      <c r="E1616" s="70"/>
    </row>
    <row r="1617" s="38" customFormat="1" ht="12.75">
      <c r="E1617" s="70"/>
    </row>
    <row r="1618" s="38" customFormat="1" ht="12.75">
      <c r="E1618" s="70"/>
    </row>
    <row r="1619" s="38" customFormat="1" ht="12.75">
      <c r="E1619" s="70"/>
    </row>
    <row r="1620" s="38" customFormat="1" ht="12.75">
      <c r="E1620" s="70"/>
    </row>
    <row r="1621" s="38" customFormat="1" ht="12.75">
      <c r="E1621" s="70"/>
    </row>
    <row r="1622" s="38" customFormat="1" ht="12.75">
      <c r="E1622" s="70"/>
    </row>
    <row r="1623" s="38" customFormat="1" ht="12.75">
      <c r="E1623" s="70"/>
    </row>
    <row r="1624" s="38" customFormat="1" ht="12.75">
      <c r="E1624" s="70"/>
    </row>
    <row r="1625" s="38" customFormat="1" ht="12.75">
      <c r="E1625" s="70"/>
    </row>
    <row r="1626" s="38" customFormat="1" ht="12.75">
      <c r="E1626" s="70"/>
    </row>
    <row r="1627" s="38" customFormat="1" ht="12.75">
      <c r="E1627" s="70"/>
    </row>
    <row r="1628" s="38" customFormat="1" ht="12.75">
      <c r="E1628" s="70"/>
    </row>
    <row r="1629" s="38" customFormat="1" ht="12.75">
      <c r="E1629" s="70"/>
    </row>
    <row r="1630" s="38" customFormat="1" ht="12.75">
      <c r="E1630" s="70"/>
    </row>
    <row r="1631" s="38" customFormat="1" ht="12.75">
      <c r="E1631" s="70"/>
    </row>
    <row r="1632" s="38" customFormat="1" ht="12.75">
      <c r="E1632" s="70"/>
    </row>
    <row r="1633" s="38" customFormat="1" ht="12.75">
      <c r="E1633" s="70"/>
    </row>
    <row r="1634" s="38" customFormat="1" ht="12.75">
      <c r="E1634" s="70"/>
    </row>
    <row r="1635" s="38" customFormat="1" ht="12.75">
      <c r="E1635" s="70"/>
    </row>
    <row r="1636" s="38" customFormat="1" ht="12.75">
      <c r="E1636" s="70"/>
    </row>
    <row r="1637" s="38" customFormat="1" ht="12.75">
      <c r="E1637" s="70"/>
    </row>
    <row r="1638" s="38" customFormat="1" ht="12.75">
      <c r="E1638" s="70"/>
    </row>
    <row r="1639" s="38" customFormat="1" ht="12.75">
      <c r="E1639" s="70"/>
    </row>
    <row r="1640" s="38" customFormat="1" ht="12.75">
      <c r="E1640" s="70"/>
    </row>
    <row r="1641" s="38" customFormat="1" ht="12.75">
      <c r="E1641" s="70"/>
    </row>
    <row r="1642" s="38" customFormat="1" ht="12.75">
      <c r="E1642" s="70"/>
    </row>
    <row r="1643" s="38" customFormat="1" ht="12.75">
      <c r="E1643" s="70"/>
    </row>
    <row r="1644" s="38" customFormat="1" ht="12.75">
      <c r="E1644" s="70"/>
    </row>
    <row r="1645" s="38" customFormat="1" ht="12.75">
      <c r="E1645" s="70"/>
    </row>
    <row r="1646" s="38" customFormat="1" ht="12.75">
      <c r="E1646" s="70"/>
    </row>
    <row r="1647" s="38" customFormat="1" ht="12.75">
      <c r="E1647" s="70"/>
    </row>
    <row r="1648" s="38" customFormat="1" ht="12.75">
      <c r="E1648" s="70"/>
    </row>
    <row r="1649" s="38" customFormat="1" ht="12.75">
      <c r="E1649" s="70"/>
    </row>
    <row r="1650" s="38" customFormat="1" ht="12.75">
      <c r="E1650" s="70"/>
    </row>
    <row r="1651" s="38" customFormat="1" ht="12.75">
      <c r="E1651" s="70"/>
    </row>
    <row r="1652" s="38" customFormat="1" ht="12.75">
      <c r="E1652" s="70"/>
    </row>
    <row r="1653" s="38" customFormat="1" ht="12.75">
      <c r="E1653" s="70"/>
    </row>
    <row r="1654" s="38" customFormat="1" ht="12.75">
      <c r="E1654" s="70"/>
    </row>
    <row r="1655" s="38" customFormat="1" ht="12.75">
      <c r="E1655" s="70"/>
    </row>
    <row r="1656" s="38" customFormat="1" ht="12.75">
      <c r="E1656" s="70"/>
    </row>
    <row r="1657" s="38" customFormat="1" ht="12.75">
      <c r="E1657" s="70"/>
    </row>
    <row r="1658" s="38" customFormat="1" ht="12.75">
      <c r="E1658" s="70"/>
    </row>
    <row r="1659" s="38" customFormat="1" ht="12.75">
      <c r="E1659" s="70"/>
    </row>
    <row r="1660" s="38" customFormat="1" ht="12.75">
      <c r="E1660" s="70"/>
    </row>
    <row r="1661" s="38" customFormat="1" ht="12.75">
      <c r="E1661" s="70"/>
    </row>
    <row r="1662" s="38" customFormat="1" ht="12.75">
      <c r="E1662" s="70"/>
    </row>
    <row r="1663" s="38" customFormat="1" ht="12.75">
      <c r="E1663" s="70"/>
    </row>
    <row r="1664" s="38" customFormat="1" ht="12.75">
      <c r="E1664" s="70"/>
    </row>
    <row r="1665" s="38" customFormat="1" ht="12.75">
      <c r="E1665" s="70"/>
    </row>
    <row r="1666" s="38" customFormat="1" ht="12.75">
      <c r="E1666" s="70"/>
    </row>
    <row r="1667" s="38" customFormat="1" ht="12.75">
      <c r="E1667" s="70"/>
    </row>
    <row r="1668" s="38" customFormat="1" ht="12.75">
      <c r="E1668" s="70"/>
    </row>
    <row r="1669" s="38" customFormat="1" ht="12.75">
      <c r="E1669" s="70"/>
    </row>
    <row r="1670" s="38" customFormat="1" ht="12.75">
      <c r="E1670" s="70"/>
    </row>
    <row r="1671" s="38" customFormat="1" ht="12.75">
      <c r="E1671" s="70"/>
    </row>
    <row r="1672" s="38" customFormat="1" ht="12.75">
      <c r="E1672" s="70"/>
    </row>
    <row r="1673" s="38" customFormat="1" ht="12.75">
      <c r="E1673" s="70"/>
    </row>
    <row r="1674" s="38" customFormat="1" ht="12.75">
      <c r="E1674" s="70"/>
    </row>
    <row r="1675" s="38" customFormat="1" ht="12.75">
      <c r="E1675" s="70"/>
    </row>
    <row r="1676" s="38" customFormat="1" ht="12.75">
      <c r="E1676" s="70"/>
    </row>
    <row r="1677" s="38" customFormat="1" ht="12.75">
      <c r="E1677" s="70"/>
    </row>
    <row r="1678" s="38" customFormat="1" ht="12.75">
      <c r="E1678" s="70"/>
    </row>
    <row r="1679" s="38" customFormat="1" ht="12.75">
      <c r="E1679" s="70"/>
    </row>
    <row r="1680" s="38" customFormat="1" ht="12.75">
      <c r="E1680" s="70"/>
    </row>
    <row r="1681" s="38" customFormat="1" ht="12.75">
      <c r="E1681" s="70"/>
    </row>
    <row r="1682" s="38" customFormat="1" ht="12.75">
      <c r="E1682" s="70"/>
    </row>
    <row r="1683" s="38" customFormat="1" ht="12.75">
      <c r="E1683" s="70"/>
    </row>
    <row r="1684" s="38" customFormat="1" ht="12.75">
      <c r="E1684" s="70"/>
    </row>
    <row r="1685" s="38" customFormat="1" ht="12.75">
      <c r="E1685" s="70"/>
    </row>
    <row r="1686" s="38" customFormat="1" ht="12.75">
      <c r="E1686" s="70"/>
    </row>
    <row r="1687" s="38" customFormat="1" ht="12.75">
      <c r="E1687" s="70"/>
    </row>
    <row r="1688" s="38" customFormat="1" ht="12.75">
      <c r="E1688" s="70"/>
    </row>
    <row r="1689" s="38" customFormat="1" ht="12.75">
      <c r="E1689" s="70"/>
    </row>
    <row r="1690" s="38" customFormat="1" ht="12.75">
      <c r="E1690" s="70"/>
    </row>
    <row r="1691" s="38" customFormat="1" ht="12.75">
      <c r="E1691" s="70"/>
    </row>
    <row r="1692" s="38" customFormat="1" ht="12.75">
      <c r="E1692" s="70"/>
    </row>
    <row r="1693" s="38" customFormat="1" ht="12.75">
      <c r="E1693" s="70"/>
    </row>
    <row r="1694" s="38" customFormat="1" ht="12.75">
      <c r="E1694" s="70"/>
    </row>
    <row r="1695" s="38" customFormat="1" ht="12.75">
      <c r="E1695" s="70"/>
    </row>
    <row r="1696" s="38" customFormat="1" ht="12.75">
      <c r="E1696" s="70"/>
    </row>
    <row r="1697" s="38" customFormat="1" ht="12.75">
      <c r="E1697" s="70"/>
    </row>
    <row r="1698" s="38" customFormat="1" ht="12.75">
      <c r="E1698" s="70"/>
    </row>
    <row r="1699" s="38" customFormat="1" ht="12.75">
      <c r="E1699" s="70"/>
    </row>
    <row r="1700" s="38" customFormat="1" ht="12.75">
      <c r="E1700" s="70"/>
    </row>
    <row r="1701" s="38" customFormat="1" ht="12.75">
      <c r="E1701" s="70"/>
    </row>
    <row r="1702" s="38" customFormat="1" ht="12.75">
      <c r="E1702" s="70"/>
    </row>
    <row r="1703" s="38" customFormat="1" ht="12.75">
      <c r="E1703" s="70"/>
    </row>
    <row r="1704" s="38" customFormat="1" ht="12.75">
      <c r="E1704" s="70"/>
    </row>
    <row r="1705" s="38" customFormat="1" ht="12.75">
      <c r="E1705" s="70"/>
    </row>
    <row r="1706" s="38" customFormat="1" ht="12.75">
      <c r="E1706" s="70"/>
    </row>
    <row r="1707" s="38" customFormat="1" ht="12.75">
      <c r="E1707" s="70"/>
    </row>
    <row r="1708" s="38" customFormat="1" ht="12.75">
      <c r="E1708" s="70"/>
    </row>
    <row r="1709" s="38" customFormat="1" ht="12.75">
      <c r="E1709" s="70"/>
    </row>
    <row r="1710" s="38" customFormat="1" ht="12.75">
      <c r="E1710" s="70"/>
    </row>
    <row r="1711" s="38" customFormat="1" ht="12.75">
      <c r="E1711" s="70"/>
    </row>
    <row r="1712" s="38" customFormat="1" ht="12.75">
      <c r="E1712" s="70"/>
    </row>
    <row r="1713" s="38" customFormat="1" ht="12.75">
      <c r="E1713" s="70"/>
    </row>
    <row r="1714" s="38" customFormat="1" ht="12.75">
      <c r="E1714" s="70"/>
    </row>
    <row r="1715" s="38" customFormat="1" ht="12.75">
      <c r="E1715" s="70"/>
    </row>
    <row r="1716" s="38" customFormat="1" ht="12.75">
      <c r="E1716" s="70"/>
    </row>
    <row r="1717" s="38" customFormat="1" ht="12.75">
      <c r="E1717" s="70"/>
    </row>
    <row r="1718" s="38" customFormat="1" ht="12.75">
      <c r="E1718" s="70"/>
    </row>
    <row r="1719" s="38" customFormat="1" ht="12.75">
      <c r="E1719" s="70"/>
    </row>
    <row r="1720" s="38" customFormat="1" ht="12.75">
      <c r="E1720" s="70"/>
    </row>
    <row r="1721" s="38" customFormat="1" ht="12.75">
      <c r="E1721" s="70"/>
    </row>
    <row r="1722" s="38" customFormat="1" ht="12.75">
      <c r="E1722" s="70"/>
    </row>
    <row r="1723" s="38" customFormat="1" ht="12.75">
      <c r="E1723" s="70"/>
    </row>
    <row r="1724" s="38" customFormat="1" ht="12.75">
      <c r="E1724" s="70"/>
    </row>
    <row r="1725" s="38" customFormat="1" ht="12.75">
      <c r="E1725" s="70"/>
    </row>
    <row r="1726" s="38" customFormat="1" ht="12.75">
      <c r="E1726" s="70"/>
    </row>
    <row r="1727" s="38" customFormat="1" ht="12.75">
      <c r="E1727" s="70"/>
    </row>
    <row r="1728" s="38" customFormat="1" ht="12.75">
      <c r="E1728" s="70"/>
    </row>
    <row r="1729" s="38" customFormat="1" ht="12.75">
      <c r="E1729" s="70"/>
    </row>
    <row r="1730" s="38" customFormat="1" ht="12.75">
      <c r="E1730" s="70"/>
    </row>
    <row r="1731" s="38" customFormat="1" ht="12.75">
      <c r="E1731" s="70"/>
    </row>
    <row r="1732" s="38" customFormat="1" ht="12.75">
      <c r="E1732" s="70"/>
    </row>
    <row r="1733" s="38" customFormat="1" ht="12.75">
      <c r="E1733" s="70"/>
    </row>
    <row r="1734" s="38" customFormat="1" ht="12.75">
      <c r="E1734" s="70"/>
    </row>
    <row r="1735" s="38" customFormat="1" ht="12.75">
      <c r="E1735" s="70"/>
    </row>
    <row r="1736" s="38" customFormat="1" ht="12.75">
      <c r="E1736" s="70"/>
    </row>
    <row r="1737" s="38" customFormat="1" ht="12.75">
      <c r="E1737" s="70"/>
    </row>
    <row r="1738" s="38" customFormat="1" ht="12.75">
      <c r="E1738" s="70"/>
    </row>
    <row r="1739" s="38" customFormat="1" ht="12.75">
      <c r="E1739" s="70"/>
    </row>
    <row r="1740" s="38" customFormat="1" ht="12.75">
      <c r="E1740" s="70"/>
    </row>
    <row r="1741" s="38" customFormat="1" ht="12.75">
      <c r="E1741" s="70"/>
    </row>
    <row r="1742" s="38" customFormat="1" ht="12.75">
      <c r="E1742" s="70"/>
    </row>
    <row r="1743" s="38" customFormat="1" ht="12.75">
      <c r="E1743" s="70"/>
    </row>
    <row r="1744" s="38" customFormat="1" ht="12.75">
      <c r="E1744" s="70"/>
    </row>
    <row r="1745" s="38" customFormat="1" ht="12.75">
      <c r="E1745" s="70"/>
    </row>
    <row r="1746" s="38" customFormat="1" ht="12.75">
      <c r="E1746" s="70"/>
    </row>
    <row r="1747" s="38" customFormat="1" ht="12.75">
      <c r="E1747" s="70"/>
    </row>
    <row r="1748" s="38" customFormat="1" ht="12.75">
      <c r="E1748" s="70"/>
    </row>
    <row r="1749" s="38" customFormat="1" ht="12.75">
      <c r="E1749" s="70"/>
    </row>
    <row r="1750" s="38" customFormat="1" ht="12.75">
      <c r="E1750" s="70"/>
    </row>
    <row r="1751" s="38" customFormat="1" ht="12.75">
      <c r="E1751" s="70"/>
    </row>
    <row r="1752" s="38" customFormat="1" ht="12.75">
      <c r="E1752" s="70"/>
    </row>
    <row r="1753" s="38" customFormat="1" ht="12.75">
      <c r="E1753" s="70"/>
    </row>
    <row r="1754" s="38" customFormat="1" ht="12.75">
      <c r="E1754" s="70"/>
    </row>
    <row r="1755" s="38" customFormat="1" ht="12.75">
      <c r="E1755" s="70"/>
    </row>
    <row r="1756" s="38" customFormat="1" ht="12.75">
      <c r="E1756" s="70"/>
    </row>
    <row r="1757" s="38" customFormat="1" ht="12.75">
      <c r="E1757" s="70"/>
    </row>
    <row r="1758" s="38" customFormat="1" ht="12.75">
      <c r="E1758" s="70"/>
    </row>
    <row r="1759" s="38" customFormat="1" ht="12.75">
      <c r="E1759" s="70"/>
    </row>
    <row r="1760" s="38" customFormat="1" ht="12.75">
      <c r="E1760" s="70"/>
    </row>
    <row r="1761" s="38" customFormat="1" ht="12.75">
      <c r="E1761" s="70"/>
    </row>
    <row r="1762" s="38" customFormat="1" ht="12.75">
      <c r="E1762" s="70"/>
    </row>
    <row r="1763" s="38" customFormat="1" ht="12.75">
      <c r="E1763" s="70"/>
    </row>
    <row r="1764" s="38" customFormat="1" ht="12.75">
      <c r="E1764" s="70"/>
    </row>
    <row r="1765" s="38" customFormat="1" ht="12.75">
      <c r="E1765" s="70"/>
    </row>
    <row r="1766" s="38" customFormat="1" ht="12.75">
      <c r="E1766" s="70"/>
    </row>
    <row r="1767" s="38" customFormat="1" ht="12.75">
      <c r="E1767" s="70"/>
    </row>
    <row r="1768" s="38" customFormat="1" ht="12.75">
      <c r="E1768" s="70"/>
    </row>
    <row r="1769" s="38" customFormat="1" ht="12.75">
      <c r="E1769" s="70"/>
    </row>
    <row r="1770" s="38" customFormat="1" ht="12.75">
      <c r="E1770" s="70"/>
    </row>
    <row r="1771" s="38" customFormat="1" ht="12.75">
      <c r="E1771" s="70"/>
    </row>
    <row r="1772" s="38" customFormat="1" ht="12.75">
      <c r="E1772" s="70"/>
    </row>
    <row r="1773" s="38" customFormat="1" ht="12.75">
      <c r="E1773" s="70"/>
    </row>
    <row r="1774" s="38" customFormat="1" ht="12.75">
      <c r="E1774" s="70"/>
    </row>
    <row r="1775" s="38" customFormat="1" ht="12.75">
      <c r="E1775" s="70"/>
    </row>
    <row r="1776" s="38" customFormat="1" ht="12.75">
      <c r="E1776" s="70"/>
    </row>
    <row r="1777" s="38" customFormat="1" ht="12.75">
      <c r="E1777" s="70"/>
    </row>
    <row r="1778" s="38" customFormat="1" ht="12.75">
      <c r="E1778" s="70"/>
    </row>
    <row r="1779" s="38" customFormat="1" ht="12.75">
      <c r="E1779" s="70"/>
    </row>
    <row r="1780" s="38" customFormat="1" ht="12.75">
      <c r="E1780" s="70"/>
    </row>
    <row r="1781" s="38" customFormat="1" ht="12.75">
      <c r="E1781" s="70"/>
    </row>
    <row r="1782" s="38" customFormat="1" ht="12.75">
      <c r="E1782" s="70"/>
    </row>
    <row r="1783" s="38" customFormat="1" ht="12.75">
      <c r="E1783" s="70"/>
    </row>
    <row r="1784" s="38" customFormat="1" ht="12.75">
      <c r="E1784" s="70"/>
    </row>
    <row r="1785" s="38" customFormat="1" ht="12.75">
      <c r="E1785" s="70"/>
    </row>
    <row r="1786" s="38" customFormat="1" ht="12.75">
      <c r="E1786" s="70"/>
    </row>
    <row r="1787" s="38" customFormat="1" ht="12.75">
      <c r="E1787" s="70"/>
    </row>
    <row r="1788" s="38" customFormat="1" ht="12.75">
      <c r="E1788" s="70"/>
    </row>
    <row r="1789" s="38" customFormat="1" ht="12.75">
      <c r="E1789" s="70"/>
    </row>
    <row r="1790" s="38" customFormat="1" ht="12.75">
      <c r="E1790" s="70"/>
    </row>
    <row r="1791" s="38" customFormat="1" ht="12.75">
      <c r="E1791" s="70"/>
    </row>
    <row r="1792" s="38" customFormat="1" ht="12.75">
      <c r="E1792" s="70"/>
    </row>
    <row r="1793" s="38" customFormat="1" ht="12.75">
      <c r="E1793" s="70"/>
    </row>
    <row r="1794" s="38" customFormat="1" ht="12.75">
      <c r="E1794" s="70"/>
    </row>
    <row r="1795" s="38" customFormat="1" ht="12.75">
      <c r="E1795" s="70"/>
    </row>
    <row r="1796" s="38" customFormat="1" ht="12.75">
      <c r="E1796" s="70"/>
    </row>
    <row r="1797" s="38" customFormat="1" ht="12.75">
      <c r="E1797" s="70"/>
    </row>
    <row r="1798" s="38" customFormat="1" ht="12.75">
      <c r="E1798" s="70"/>
    </row>
    <row r="1799" s="38" customFormat="1" ht="12.75">
      <c r="E1799" s="70"/>
    </row>
    <row r="1800" s="38" customFormat="1" ht="12.75">
      <c r="E1800" s="70"/>
    </row>
    <row r="1801" s="38" customFormat="1" ht="12.75">
      <c r="E1801" s="70"/>
    </row>
    <row r="1802" s="38" customFormat="1" ht="12.75">
      <c r="E1802" s="70"/>
    </row>
    <row r="1803" s="38" customFormat="1" ht="12.75">
      <c r="E1803" s="70"/>
    </row>
    <row r="1804" s="38" customFormat="1" ht="12.75">
      <c r="E1804" s="70"/>
    </row>
    <row r="1805" s="38" customFormat="1" ht="12.75">
      <c r="E1805" s="70"/>
    </row>
    <row r="1806" s="38" customFormat="1" ht="12.75">
      <c r="E1806" s="70"/>
    </row>
    <row r="1807" s="38" customFormat="1" ht="12.75">
      <c r="E1807" s="70"/>
    </row>
    <row r="1808" s="38" customFormat="1" ht="12.75">
      <c r="E1808" s="70"/>
    </row>
    <row r="1809" s="38" customFormat="1" ht="12.75">
      <c r="E1809" s="70"/>
    </row>
    <row r="1810" s="38" customFormat="1" ht="12.75">
      <c r="E1810" s="70"/>
    </row>
    <row r="1811" s="38" customFormat="1" ht="12.75">
      <c r="E1811" s="70"/>
    </row>
    <row r="1812" s="38" customFormat="1" ht="12.75">
      <c r="E1812" s="70"/>
    </row>
    <row r="1813" s="38" customFormat="1" ht="12.75">
      <c r="E1813" s="70"/>
    </row>
    <row r="1814" s="38" customFormat="1" ht="12.75">
      <c r="E1814" s="70"/>
    </row>
    <row r="1815" s="38" customFormat="1" ht="12.75">
      <c r="E1815" s="70"/>
    </row>
    <row r="1816" s="38" customFormat="1" ht="12.75">
      <c r="E1816" s="70"/>
    </row>
    <row r="1817" s="38" customFormat="1" ht="12.75">
      <c r="E1817" s="70"/>
    </row>
    <row r="1818" s="38" customFormat="1" ht="12.75">
      <c r="E1818" s="70"/>
    </row>
    <row r="1819" s="38" customFormat="1" ht="12.75">
      <c r="E1819" s="70"/>
    </row>
    <row r="1820" s="38" customFormat="1" ht="12.75">
      <c r="E1820" s="70"/>
    </row>
    <row r="1821" s="38" customFormat="1" ht="12.75">
      <c r="E1821" s="70"/>
    </row>
    <row r="1822" s="38" customFormat="1" ht="12.75">
      <c r="E1822" s="70"/>
    </row>
    <row r="1823" s="38" customFormat="1" ht="12.75">
      <c r="E1823" s="70"/>
    </row>
    <row r="1824" s="38" customFormat="1" ht="12.75">
      <c r="E1824" s="70"/>
    </row>
    <row r="1825" s="38" customFormat="1" ht="12.75">
      <c r="E1825" s="70"/>
    </row>
    <row r="1826" s="38" customFormat="1" ht="12.75">
      <c r="E1826" s="70"/>
    </row>
    <row r="1827" s="38" customFormat="1" ht="12.75">
      <c r="E1827" s="70"/>
    </row>
    <row r="1828" s="38" customFormat="1" ht="12.75">
      <c r="E1828" s="70"/>
    </row>
    <row r="1829" s="38" customFormat="1" ht="12.75">
      <c r="E1829" s="70"/>
    </row>
    <row r="1830" s="38" customFormat="1" ht="12.75">
      <c r="E1830" s="70"/>
    </row>
    <row r="1831" s="38" customFormat="1" ht="12.75">
      <c r="E1831" s="70"/>
    </row>
    <row r="1832" s="38" customFormat="1" ht="12.75">
      <c r="E1832" s="70"/>
    </row>
    <row r="1833" s="38" customFormat="1" ht="12.75">
      <c r="E1833" s="70"/>
    </row>
    <row r="1834" s="38" customFormat="1" ht="12.75">
      <c r="E1834" s="70"/>
    </row>
    <row r="1835" s="38" customFormat="1" ht="12.75">
      <c r="E1835" s="70"/>
    </row>
    <row r="1836" s="38" customFormat="1" ht="12.75">
      <c r="E1836" s="70"/>
    </row>
    <row r="1837" s="38" customFormat="1" ht="12.75">
      <c r="E1837" s="70"/>
    </row>
    <row r="1838" s="38" customFormat="1" ht="12.75">
      <c r="E1838" s="70"/>
    </row>
    <row r="1839" s="38" customFormat="1" ht="12.75">
      <c r="E1839" s="70"/>
    </row>
    <row r="1840" s="38" customFormat="1" ht="12.75">
      <c r="E1840" s="70"/>
    </row>
    <row r="1841" s="38" customFormat="1" ht="12.75">
      <c r="E1841" s="70"/>
    </row>
    <row r="1842" s="38" customFormat="1" ht="12.75">
      <c r="E1842" s="70"/>
    </row>
    <row r="1843" s="38" customFormat="1" ht="12.75">
      <c r="E1843" s="70"/>
    </row>
    <row r="1844" s="38" customFormat="1" ht="12.75">
      <c r="E1844" s="70"/>
    </row>
    <row r="1845" s="38" customFormat="1" ht="12.75">
      <c r="E1845" s="70"/>
    </row>
    <row r="1846" s="38" customFormat="1" ht="12.75">
      <c r="E1846" s="70"/>
    </row>
    <row r="1847" s="38" customFormat="1" ht="12.75">
      <c r="E1847" s="70"/>
    </row>
    <row r="1848" s="38" customFormat="1" ht="12.75">
      <c r="E1848" s="70"/>
    </row>
    <row r="1849" s="38" customFormat="1" ht="12.75">
      <c r="E1849" s="70"/>
    </row>
    <row r="1850" s="38" customFormat="1" ht="12.75">
      <c r="E1850" s="70"/>
    </row>
    <row r="1851" s="38" customFormat="1" ht="12.75">
      <c r="E1851" s="70"/>
    </row>
    <row r="1852" s="38" customFormat="1" ht="12.75">
      <c r="E1852" s="70"/>
    </row>
    <row r="1853" s="38" customFormat="1" ht="12.75">
      <c r="E1853" s="70"/>
    </row>
    <row r="1854" s="38" customFormat="1" ht="12.75">
      <c r="E1854" s="70"/>
    </row>
    <row r="1855" s="38" customFormat="1" ht="12.75">
      <c r="E1855" s="70"/>
    </row>
    <row r="1856" s="38" customFormat="1" ht="12.75">
      <c r="E1856" s="70"/>
    </row>
    <row r="1857" s="38" customFormat="1" ht="12.75">
      <c r="E1857" s="70"/>
    </row>
    <row r="1858" s="38" customFormat="1" ht="12.75">
      <c r="E1858" s="70"/>
    </row>
    <row r="1859" s="38" customFormat="1" ht="12.75">
      <c r="E1859" s="70"/>
    </row>
    <row r="1860" s="38" customFormat="1" ht="12.75">
      <c r="E1860" s="70"/>
    </row>
    <row r="1861" s="38" customFormat="1" ht="12.75">
      <c r="E1861" s="70"/>
    </row>
    <row r="1862" s="38" customFormat="1" ht="12.75">
      <c r="E1862" s="70"/>
    </row>
    <row r="1863" s="38" customFormat="1" ht="12.75">
      <c r="E1863" s="70"/>
    </row>
    <row r="1864" s="38" customFormat="1" ht="12.75">
      <c r="E1864" s="70"/>
    </row>
    <row r="1865" s="38" customFormat="1" ht="12.75">
      <c r="E1865" s="70"/>
    </row>
    <row r="1866" s="38" customFormat="1" ht="12.75">
      <c r="E1866" s="70"/>
    </row>
    <row r="1867" s="38" customFormat="1" ht="12.75">
      <c r="E1867" s="70"/>
    </row>
    <row r="1868" s="38" customFormat="1" ht="12.75">
      <c r="E1868" s="70"/>
    </row>
    <row r="1869" s="38" customFormat="1" ht="12.75">
      <c r="E1869" s="70"/>
    </row>
    <row r="1870" s="38" customFormat="1" ht="12.75">
      <c r="E1870" s="70"/>
    </row>
    <row r="1871" s="38" customFormat="1" ht="12.75">
      <c r="E1871" s="70"/>
    </row>
    <row r="1872" s="38" customFormat="1" ht="12.75">
      <c r="E1872" s="70"/>
    </row>
    <row r="1873" s="38" customFormat="1" ht="12.75">
      <c r="E1873" s="70"/>
    </row>
    <row r="1874" s="38" customFormat="1" ht="12.75">
      <c r="E1874" s="70"/>
    </row>
    <row r="1875" s="38" customFormat="1" ht="12.75">
      <c r="E1875" s="70"/>
    </row>
    <row r="1876" s="38" customFormat="1" ht="12.75">
      <c r="E1876" s="70"/>
    </row>
    <row r="1877" s="38" customFormat="1" ht="12.75">
      <c r="E1877" s="70"/>
    </row>
    <row r="1878" s="38" customFormat="1" ht="12.75">
      <c r="E1878" s="70"/>
    </row>
    <row r="1879" s="38" customFormat="1" ht="12.75">
      <c r="E1879" s="70"/>
    </row>
    <row r="1880" s="38" customFormat="1" ht="12.75">
      <c r="E1880" s="70"/>
    </row>
    <row r="1881" s="38" customFormat="1" ht="12.75">
      <c r="E1881" s="70"/>
    </row>
    <row r="1882" s="38" customFormat="1" ht="12.75">
      <c r="E1882" s="70"/>
    </row>
    <row r="1883" s="38" customFormat="1" ht="12.75">
      <c r="E1883" s="70"/>
    </row>
    <row r="1884" s="38" customFormat="1" ht="12.75">
      <c r="E1884" s="70"/>
    </row>
    <row r="1885" s="38" customFormat="1" ht="12.75">
      <c r="E1885" s="70"/>
    </row>
    <row r="1886" s="38" customFormat="1" ht="12.75">
      <c r="E1886" s="70"/>
    </row>
    <row r="1887" s="38" customFormat="1" ht="12.75">
      <c r="E1887" s="70"/>
    </row>
    <row r="1888" s="38" customFormat="1" ht="12.75">
      <c r="E1888" s="70"/>
    </row>
    <row r="1889" s="38" customFormat="1" ht="12.75">
      <c r="E1889" s="70"/>
    </row>
    <row r="1890" s="38" customFormat="1" ht="12.75">
      <c r="E1890" s="70"/>
    </row>
    <row r="1891" s="38" customFormat="1" ht="12.75">
      <c r="E1891" s="70"/>
    </row>
    <row r="1892" s="38" customFormat="1" ht="12.75">
      <c r="E1892" s="70"/>
    </row>
    <row r="1893" s="38" customFormat="1" ht="12.75">
      <c r="E1893" s="70"/>
    </row>
    <row r="1894" s="38" customFormat="1" ht="12.75">
      <c r="E1894" s="70"/>
    </row>
    <row r="1895" s="38" customFormat="1" ht="12.75">
      <c r="E1895" s="70"/>
    </row>
    <row r="1896" s="38" customFormat="1" ht="12.75">
      <c r="E1896" s="70"/>
    </row>
    <row r="1897" s="38" customFormat="1" ht="12.75">
      <c r="E1897" s="70"/>
    </row>
    <row r="1898" s="38" customFormat="1" ht="12.75">
      <c r="E1898" s="70"/>
    </row>
    <row r="1899" s="38" customFormat="1" ht="12.75">
      <c r="E1899" s="70"/>
    </row>
    <row r="1900" s="38" customFormat="1" ht="12.75">
      <c r="E1900" s="70"/>
    </row>
    <row r="1901" s="38" customFormat="1" ht="12.75">
      <c r="E1901" s="70"/>
    </row>
    <row r="1902" s="38" customFormat="1" ht="12.75">
      <c r="E1902" s="70"/>
    </row>
    <row r="1903" s="38" customFormat="1" ht="12.75">
      <c r="E1903" s="70"/>
    </row>
    <row r="1904" s="38" customFormat="1" ht="12.75">
      <c r="E1904" s="70"/>
    </row>
    <row r="1905" s="38" customFormat="1" ht="12.75">
      <c r="E1905" s="70"/>
    </row>
    <row r="1906" s="38" customFormat="1" ht="12.75">
      <c r="E1906" s="70"/>
    </row>
    <row r="1907" s="38" customFormat="1" ht="12.75">
      <c r="E1907" s="70"/>
    </row>
    <row r="1908" s="38" customFormat="1" ht="12.75">
      <c r="E1908" s="70"/>
    </row>
    <row r="1909" s="38" customFormat="1" ht="12.75">
      <c r="E1909" s="70"/>
    </row>
    <row r="1910" s="38" customFormat="1" ht="12.75">
      <c r="E1910" s="70"/>
    </row>
    <row r="1911" s="38" customFormat="1" ht="12.75">
      <c r="E1911" s="70"/>
    </row>
    <row r="1912" s="38" customFormat="1" ht="12.75">
      <c r="E1912" s="70"/>
    </row>
    <row r="1913" s="38" customFormat="1" ht="12.75">
      <c r="E1913" s="70"/>
    </row>
    <row r="1914" s="38" customFormat="1" ht="12.75">
      <c r="E1914" s="70"/>
    </row>
    <row r="1915" s="38" customFormat="1" ht="12.75">
      <c r="E1915" s="70"/>
    </row>
    <row r="1916" s="38" customFormat="1" ht="12.75">
      <c r="E1916" s="70"/>
    </row>
    <row r="1917" s="38" customFormat="1" ht="12.75">
      <c r="E1917" s="70"/>
    </row>
    <row r="1918" s="38" customFormat="1" ht="12.75">
      <c r="E1918" s="70"/>
    </row>
    <row r="1919" s="38" customFormat="1" ht="12.75">
      <c r="E1919" s="70"/>
    </row>
    <row r="1920" s="38" customFormat="1" ht="12.75">
      <c r="E1920" s="70"/>
    </row>
    <row r="1921" s="38" customFormat="1" ht="12.75">
      <c r="E1921" s="70"/>
    </row>
    <row r="1922" s="38" customFormat="1" ht="12.75">
      <c r="E1922" s="70"/>
    </row>
    <row r="1923" s="38" customFormat="1" ht="12.75">
      <c r="E1923" s="70"/>
    </row>
    <row r="1924" s="38" customFormat="1" ht="12.75">
      <c r="E1924" s="70"/>
    </row>
    <row r="1925" s="38" customFormat="1" ht="12.75">
      <c r="E1925" s="70"/>
    </row>
    <row r="1926" s="38" customFormat="1" ht="12.75">
      <c r="E1926" s="70"/>
    </row>
    <row r="1927" s="38" customFormat="1" ht="12.75">
      <c r="E1927" s="70"/>
    </row>
    <row r="1928" s="38" customFormat="1" ht="12.75">
      <c r="E1928" s="70"/>
    </row>
    <row r="1929" s="38" customFormat="1" ht="12.75">
      <c r="E1929" s="70"/>
    </row>
    <row r="1930" s="38" customFormat="1" ht="12.75">
      <c r="E1930" s="70"/>
    </row>
    <row r="1931" s="38" customFormat="1" ht="12.75">
      <c r="E1931" s="70"/>
    </row>
    <row r="1932" s="38" customFormat="1" ht="12.75">
      <c r="E1932" s="70"/>
    </row>
    <row r="1933" s="38" customFormat="1" ht="12.75">
      <c r="E1933" s="70"/>
    </row>
    <row r="1934" s="38" customFormat="1" ht="12.75">
      <c r="E1934" s="70"/>
    </row>
    <row r="1935" s="38" customFormat="1" ht="12.75">
      <c r="E1935" s="70"/>
    </row>
    <row r="1936" s="38" customFormat="1" ht="12.75">
      <c r="E1936" s="70"/>
    </row>
    <row r="1937" s="38" customFormat="1" ht="12.75">
      <c r="E1937" s="70"/>
    </row>
    <row r="1938" s="38" customFormat="1" ht="12.75">
      <c r="E1938" s="70"/>
    </row>
    <row r="1939" s="38" customFormat="1" ht="12.75">
      <c r="E1939" s="70"/>
    </row>
    <row r="1940" s="38" customFormat="1" ht="12.75">
      <c r="E1940" s="70"/>
    </row>
    <row r="1941" s="38" customFormat="1" ht="12.75">
      <c r="E1941" s="70"/>
    </row>
    <row r="1942" s="38" customFormat="1" ht="12.75">
      <c r="E1942" s="70"/>
    </row>
    <row r="1943" s="38" customFormat="1" ht="12.75">
      <c r="E1943" s="70"/>
    </row>
    <row r="1944" s="38" customFormat="1" ht="12.75">
      <c r="E1944" s="70"/>
    </row>
    <row r="1945" s="38" customFormat="1" ht="12.75">
      <c r="E1945" s="70"/>
    </row>
    <row r="1946" s="38" customFormat="1" ht="12.75">
      <c r="E1946" s="70"/>
    </row>
    <row r="1947" s="38" customFormat="1" ht="12.75">
      <c r="E1947" s="70"/>
    </row>
    <row r="1948" s="38" customFormat="1" ht="12.75">
      <c r="E1948" s="70"/>
    </row>
    <row r="1949" s="38" customFormat="1" ht="12.75">
      <c r="E1949" s="70"/>
    </row>
    <row r="1950" s="38" customFormat="1" ht="12.75">
      <c r="E1950" s="70"/>
    </row>
    <row r="1951" s="38" customFormat="1" ht="12.75">
      <c r="E1951" s="70"/>
    </row>
    <row r="1952" s="38" customFormat="1" ht="12.75">
      <c r="E1952" s="70"/>
    </row>
    <row r="1953" s="38" customFormat="1" ht="12.75">
      <c r="E1953" s="70"/>
    </row>
    <row r="1954" s="38" customFormat="1" ht="12.75">
      <c r="E1954" s="70"/>
    </row>
    <row r="1955" s="38" customFormat="1" ht="12.75">
      <c r="E1955" s="70"/>
    </row>
    <row r="1956" s="38" customFormat="1" ht="12.75">
      <c r="E1956" s="70"/>
    </row>
    <row r="1957" s="38" customFormat="1" ht="12.75">
      <c r="E1957" s="70"/>
    </row>
    <row r="1958" s="38" customFormat="1" ht="12.75">
      <c r="E1958" s="70"/>
    </row>
    <row r="1959" s="38" customFormat="1" ht="12.75">
      <c r="E1959" s="70"/>
    </row>
    <row r="1960" s="38" customFormat="1" ht="12.75">
      <c r="E1960" s="70"/>
    </row>
    <row r="1961" s="38" customFormat="1" ht="12.75">
      <c r="E1961" s="70"/>
    </row>
    <row r="1962" s="38" customFormat="1" ht="12.75">
      <c r="E1962" s="70"/>
    </row>
    <row r="1963" s="38" customFormat="1" ht="12.75">
      <c r="E1963" s="70"/>
    </row>
    <row r="1964" s="38" customFormat="1" ht="12.75">
      <c r="E1964" s="70"/>
    </row>
    <row r="1965" s="38" customFormat="1" ht="12.75">
      <c r="E1965" s="70"/>
    </row>
    <row r="1966" s="38" customFormat="1" ht="12.75">
      <c r="E1966" s="70"/>
    </row>
    <row r="1967" s="38" customFormat="1" ht="12.75">
      <c r="E1967" s="70"/>
    </row>
    <row r="1968" s="38" customFormat="1" ht="12.75">
      <c r="E1968" s="70"/>
    </row>
    <row r="1969" s="38" customFormat="1" ht="12.75">
      <c r="E1969" s="70"/>
    </row>
    <row r="1970" s="38" customFormat="1" ht="12.75">
      <c r="E1970" s="70"/>
    </row>
    <row r="1971" s="38" customFormat="1" ht="12.75">
      <c r="E1971" s="70"/>
    </row>
    <row r="1972" s="38" customFormat="1" ht="12.75">
      <c r="E1972" s="70"/>
    </row>
    <row r="1973" s="38" customFormat="1" ht="12.75">
      <c r="E1973" s="70"/>
    </row>
    <row r="1974" s="38" customFormat="1" ht="12.75">
      <c r="E1974" s="70"/>
    </row>
    <row r="1975" s="38" customFormat="1" ht="12.75">
      <c r="E1975" s="70"/>
    </row>
    <row r="1976" s="38" customFormat="1" ht="12.75">
      <c r="E1976" s="70"/>
    </row>
    <row r="1977" s="38" customFormat="1" ht="12.75">
      <c r="E1977" s="70"/>
    </row>
    <row r="1978" s="38" customFormat="1" ht="12.75">
      <c r="E1978" s="70"/>
    </row>
    <row r="1979" s="38" customFormat="1" ht="12.75">
      <c r="E1979" s="70"/>
    </row>
    <row r="1980" s="38" customFormat="1" ht="12.75">
      <c r="E1980" s="70"/>
    </row>
    <row r="1981" s="38" customFormat="1" ht="12.75">
      <c r="E1981" s="70"/>
    </row>
    <row r="1982" s="38" customFormat="1" ht="12.75">
      <c r="E1982" s="70"/>
    </row>
    <row r="1983" s="38" customFormat="1" ht="12.75">
      <c r="E1983" s="70"/>
    </row>
    <row r="1984" s="38" customFormat="1" ht="12.75">
      <c r="E1984" s="70"/>
    </row>
    <row r="1985" s="38" customFormat="1" ht="12.75">
      <c r="E1985" s="70"/>
    </row>
    <row r="1986" s="38" customFormat="1" ht="12.75">
      <c r="E1986" s="70"/>
    </row>
    <row r="1987" s="38" customFormat="1" ht="12.75">
      <c r="E1987" s="70"/>
    </row>
    <row r="1988" s="38" customFormat="1" ht="12.75">
      <c r="E1988" s="70"/>
    </row>
    <row r="1989" s="38" customFormat="1" ht="12.75">
      <c r="E1989" s="70"/>
    </row>
    <row r="1990" s="38" customFormat="1" ht="12.75">
      <c r="E1990" s="70"/>
    </row>
    <row r="1991" s="38" customFormat="1" ht="12.75">
      <c r="E1991" s="70"/>
    </row>
    <row r="1992" s="38" customFormat="1" ht="12.75">
      <c r="E1992" s="70"/>
    </row>
    <row r="1993" s="38" customFormat="1" ht="12.75">
      <c r="E1993" s="70"/>
    </row>
    <row r="1994" s="38" customFormat="1" ht="12.75">
      <c r="E1994" s="70"/>
    </row>
    <row r="1995" s="38" customFormat="1" ht="12.75">
      <c r="E1995" s="70"/>
    </row>
    <row r="1996" s="38" customFormat="1" ht="12.75">
      <c r="E1996" s="70"/>
    </row>
    <row r="1997" s="38" customFormat="1" ht="12.75">
      <c r="E1997" s="70"/>
    </row>
    <row r="1998" s="38" customFormat="1" ht="12.75">
      <c r="E1998" s="70"/>
    </row>
    <row r="1999" s="38" customFormat="1" ht="12.75">
      <c r="E1999" s="70"/>
    </row>
  </sheetData>
  <mergeCells count="1">
    <mergeCell ref="C8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104"/>
  <sheetViews>
    <sheetView showGridLines="0" tabSelected="1" workbookViewId="0" topLeftCell="A1">
      <selection activeCell="D22" sqref="D22"/>
    </sheetView>
  </sheetViews>
  <sheetFormatPr defaultColWidth="9.00390625" defaultRowHeight="12.75"/>
  <cols>
    <col min="1" max="1" width="30.625" style="1" customWidth="1"/>
    <col min="2" max="3" width="8.25390625" style="1" customWidth="1"/>
    <col min="4" max="13" width="12.75390625" style="1" customWidth="1"/>
    <col min="14" max="16384" width="9.125" style="1" customWidth="1"/>
  </cols>
  <sheetData>
    <row r="1" spans="1:13" ht="12.75">
      <c r="A1" s="30"/>
      <c r="B1" s="30"/>
      <c r="C1" s="30"/>
      <c r="D1" s="56">
        <v>0</v>
      </c>
      <c r="E1" s="56">
        <v>1</v>
      </c>
      <c r="F1" s="56">
        <v>2</v>
      </c>
      <c r="G1" s="56">
        <v>3</v>
      </c>
      <c r="H1" s="56">
        <v>4</v>
      </c>
      <c r="I1" s="56">
        <v>5</v>
      </c>
      <c r="J1" s="56">
        <v>6</v>
      </c>
      <c r="K1" s="56">
        <v>7</v>
      </c>
      <c r="L1" s="56">
        <v>8</v>
      </c>
      <c r="M1" s="56">
        <v>9</v>
      </c>
    </row>
    <row r="2" spans="1:13" ht="15.75">
      <c r="A2" s="31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6" t="s">
        <v>27</v>
      </c>
      <c r="B4" s="37"/>
      <c r="C4" s="37"/>
      <c r="D4" s="37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109" t="s">
        <v>31</v>
      </c>
      <c r="B5" s="109"/>
      <c r="C5" s="110"/>
      <c r="D5" s="63"/>
      <c r="E5" s="30"/>
      <c r="F5" s="30"/>
      <c r="G5" s="30"/>
      <c r="H5" s="30"/>
      <c r="I5" s="30"/>
      <c r="J5" s="30"/>
      <c r="K5" s="30"/>
      <c r="L5" s="30"/>
      <c r="M5" s="30"/>
    </row>
    <row r="6" spans="1:13" ht="12.75">
      <c r="A6" s="109" t="s">
        <v>28</v>
      </c>
      <c r="B6" s="109"/>
      <c r="C6" s="110"/>
      <c r="D6" s="63"/>
      <c r="E6" s="30"/>
      <c r="F6" s="30"/>
      <c r="G6" s="30"/>
      <c r="H6" s="30"/>
      <c r="I6" s="30"/>
      <c r="J6" s="30"/>
      <c r="K6" s="30"/>
      <c r="L6" s="30"/>
      <c r="M6" s="30"/>
    </row>
    <row r="7" spans="1:13" ht="12.75" customHeight="1">
      <c r="A7" s="109" t="s">
        <v>30</v>
      </c>
      <c r="B7" s="109"/>
      <c r="C7" s="110"/>
      <c r="D7" s="63"/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111" t="s">
        <v>64</v>
      </c>
      <c r="B8" s="111"/>
      <c r="C8" s="112"/>
      <c r="D8" s="64">
        <v>200000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ht="12.75" customHeight="1">
      <c r="A9" s="111" t="s">
        <v>65</v>
      </c>
      <c r="B9" s="109"/>
      <c r="C9" s="110"/>
      <c r="D9" s="65">
        <f>D8*1.21</f>
        <v>242000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ht="12.75">
      <c r="A10" s="111" t="s">
        <v>102</v>
      </c>
      <c r="B10" s="109"/>
      <c r="C10" s="110"/>
      <c r="D10" s="65">
        <f>D5+D8</f>
        <v>200000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10" t="s">
        <v>12</v>
      </c>
      <c r="B12" s="11">
        <v>9</v>
      </c>
      <c r="C12" s="11"/>
      <c r="D12" s="116"/>
      <c r="E12" s="116"/>
      <c r="F12" s="116"/>
      <c r="G12" s="116"/>
      <c r="H12" s="116"/>
      <c r="I12" s="116"/>
      <c r="J12" s="12"/>
      <c r="K12" s="12"/>
      <c r="L12" s="12"/>
      <c r="M12" s="12"/>
    </row>
    <row r="13" spans="1:13" ht="20.25" customHeight="1">
      <c r="A13" s="3" t="s">
        <v>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20" t="s">
        <v>22</v>
      </c>
      <c r="B14" s="21" t="s">
        <v>10</v>
      </c>
      <c r="C14" s="21"/>
      <c r="D14" s="22">
        <v>2016</v>
      </c>
      <c r="E14" s="22">
        <v>2019</v>
      </c>
      <c r="F14" s="22">
        <f>E14+1</f>
        <v>2020</v>
      </c>
      <c r="G14" s="22">
        <f aca="true" t="shared" si="0" ref="G14:J14">F14+1</f>
        <v>2021</v>
      </c>
      <c r="H14" s="22">
        <f t="shared" si="0"/>
        <v>2022</v>
      </c>
      <c r="I14" s="22">
        <f t="shared" si="0"/>
        <v>2023</v>
      </c>
      <c r="J14" s="22">
        <f t="shared" si="0"/>
        <v>2024</v>
      </c>
      <c r="K14" s="22">
        <f>J14+1</f>
        <v>2025</v>
      </c>
      <c r="L14" s="22">
        <f>K14+1</f>
        <v>2026</v>
      </c>
      <c r="M14" s="22">
        <f>L14+1</f>
        <v>2027</v>
      </c>
    </row>
    <row r="15" spans="1:13" ht="12.75">
      <c r="A15" s="7" t="s">
        <v>14</v>
      </c>
      <c r="B15" s="9">
        <v>1</v>
      </c>
      <c r="C15" s="9"/>
      <c r="D15" s="13">
        <v>11495.43</v>
      </c>
      <c r="E15" s="13">
        <f>D15</f>
        <v>11495.43</v>
      </c>
      <c r="F15" s="13">
        <f aca="true" t="shared" si="1" ref="F15:M15">E15</f>
        <v>11495.43</v>
      </c>
      <c r="G15" s="13">
        <f t="shared" si="1"/>
        <v>11495.43</v>
      </c>
      <c r="H15" s="13">
        <f t="shared" si="1"/>
        <v>11495.43</v>
      </c>
      <c r="I15" s="13">
        <f t="shared" si="1"/>
        <v>11495.43</v>
      </c>
      <c r="J15" s="13">
        <f t="shared" si="1"/>
        <v>11495.43</v>
      </c>
      <c r="K15" s="13">
        <f t="shared" si="1"/>
        <v>11495.43</v>
      </c>
      <c r="L15" s="13">
        <f t="shared" si="1"/>
        <v>11495.43</v>
      </c>
      <c r="M15" s="89">
        <f t="shared" si="1"/>
        <v>11495.43</v>
      </c>
    </row>
    <row r="16" spans="1:13" ht="12.75">
      <c r="A16" s="7" t="s">
        <v>20</v>
      </c>
      <c r="B16" s="9">
        <v>2</v>
      </c>
      <c r="C16" s="9"/>
      <c r="D16" s="13"/>
      <c r="E16" s="13">
        <f aca="true" t="shared" si="2" ref="E16:M23">D16</f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89">
        <f t="shared" si="2"/>
        <v>0</v>
      </c>
    </row>
    <row r="17" spans="1:13" ht="12.75">
      <c r="A17" s="7" t="s">
        <v>15</v>
      </c>
      <c r="B17" s="9">
        <v>3</v>
      </c>
      <c r="C17" s="9"/>
      <c r="D17" s="13">
        <v>692312</v>
      </c>
      <c r="E17" s="13">
        <f t="shared" si="2"/>
        <v>692312</v>
      </c>
      <c r="F17" s="13">
        <f t="shared" si="2"/>
        <v>692312</v>
      </c>
      <c r="G17" s="13">
        <f t="shared" si="2"/>
        <v>692312</v>
      </c>
      <c r="H17" s="13">
        <f t="shared" si="2"/>
        <v>692312</v>
      </c>
      <c r="I17" s="13">
        <f t="shared" si="2"/>
        <v>692312</v>
      </c>
      <c r="J17" s="13">
        <f t="shared" si="2"/>
        <v>692312</v>
      </c>
      <c r="K17" s="13">
        <f t="shared" si="2"/>
        <v>692312</v>
      </c>
      <c r="L17" s="13">
        <f t="shared" si="2"/>
        <v>692312</v>
      </c>
      <c r="M17" s="89">
        <f t="shared" si="2"/>
        <v>692312</v>
      </c>
    </row>
    <row r="18" spans="1:13" ht="12.75">
      <c r="A18" s="7" t="s">
        <v>13</v>
      </c>
      <c r="B18" s="9">
        <v>4</v>
      </c>
      <c r="C18" s="9"/>
      <c r="D18" s="13">
        <v>27976</v>
      </c>
      <c r="E18" s="13">
        <f t="shared" si="2"/>
        <v>27976</v>
      </c>
      <c r="F18" s="13">
        <f t="shared" si="2"/>
        <v>27976</v>
      </c>
      <c r="G18" s="13">
        <f t="shared" si="2"/>
        <v>27976</v>
      </c>
      <c r="H18" s="13">
        <f t="shared" si="2"/>
        <v>27976</v>
      </c>
      <c r="I18" s="13">
        <f t="shared" si="2"/>
        <v>27976</v>
      </c>
      <c r="J18" s="13">
        <f t="shared" si="2"/>
        <v>27976</v>
      </c>
      <c r="K18" s="13">
        <f t="shared" si="2"/>
        <v>27976</v>
      </c>
      <c r="L18" s="13">
        <f t="shared" si="2"/>
        <v>27976</v>
      </c>
      <c r="M18" s="89">
        <f t="shared" si="2"/>
        <v>27976</v>
      </c>
    </row>
    <row r="19" spans="1:13" ht="12.75">
      <c r="A19" s="7" t="s">
        <v>16</v>
      </c>
      <c r="B19" s="9">
        <v>5</v>
      </c>
      <c r="C19" s="9"/>
      <c r="D19" s="13">
        <v>4175140.18</v>
      </c>
      <c r="E19" s="13">
        <f t="shared" si="2"/>
        <v>4175140.18</v>
      </c>
      <c r="F19" s="13">
        <f t="shared" si="2"/>
        <v>4175140.18</v>
      </c>
      <c r="G19" s="13">
        <f t="shared" si="2"/>
        <v>4175140.18</v>
      </c>
      <c r="H19" s="13">
        <f t="shared" si="2"/>
        <v>4175140.18</v>
      </c>
      <c r="I19" s="13">
        <f t="shared" si="2"/>
        <v>4175140.18</v>
      </c>
      <c r="J19" s="13">
        <f t="shared" si="2"/>
        <v>4175140.18</v>
      </c>
      <c r="K19" s="13">
        <f t="shared" si="2"/>
        <v>4175140.18</v>
      </c>
      <c r="L19" s="13">
        <f t="shared" si="2"/>
        <v>4175140.18</v>
      </c>
      <c r="M19" s="89">
        <f t="shared" si="2"/>
        <v>4175140.18</v>
      </c>
    </row>
    <row r="20" spans="1:13" ht="12.75">
      <c r="A20" s="7" t="s">
        <v>21</v>
      </c>
      <c r="B20" s="9">
        <v>6</v>
      </c>
      <c r="C20" s="9"/>
      <c r="D20" s="13"/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89">
        <f t="shared" si="2"/>
        <v>0</v>
      </c>
    </row>
    <row r="21" spans="1:13" ht="12.75">
      <c r="A21" s="7" t="s">
        <v>17</v>
      </c>
      <c r="B21" s="9">
        <v>7</v>
      </c>
      <c r="C21" s="9"/>
      <c r="D21" s="13">
        <v>1586374.8780399999</v>
      </c>
      <c r="E21" s="13">
        <f t="shared" si="2"/>
        <v>1586374.8780399999</v>
      </c>
      <c r="F21" s="13">
        <f t="shared" si="2"/>
        <v>1586374.8780399999</v>
      </c>
      <c r="G21" s="13">
        <f t="shared" si="2"/>
        <v>1586374.8780399999</v>
      </c>
      <c r="H21" s="13">
        <f t="shared" si="2"/>
        <v>1586374.8780399999</v>
      </c>
      <c r="I21" s="13">
        <f t="shared" si="2"/>
        <v>1586374.8780399999</v>
      </c>
      <c r="J21" s="13">
        <f t="shared" si="2"/>
        <v>1586374.8780399999</v>
      </c>
      <c r="K21" s="13">
        <f t="shared" si="2"/>
        <v>1586374.8780399999</v>
      </c>
      <c r="L21" s="13">
        <f t="shared" si="2"/>
        <v>1586374.8780399999</v>
      </c>
      <c r="M21" s="89">
        <f t="shared" si="2"/>
        <v>1586374.8780399999</v>
      </c>
    </row>
    <row r="22" spans="1:13" ht="12.75">
      <c r="A22" s="7" t="s">
        <v>18</v>
      </c>
      <c r="B22" s="9">
        <v>8</v>
      </c>
      <c r="C22" s="9"/>
      <c r="D22" s="13">
        <v>2384114.72</v>
      </c>
      <c r="E22" s="13">
        <f t="shared" si="2"/>
        <v>2384114.72</v>
      </c>
      <c r="F22" s="13">
        <f t="shared" si="2"/>
        <v>2384114.72</v>
      </c>
      <c r="G22" s="13">
        <f t="shared" si="2"/>
        <v>2384114.72</v>
      </c>
      <c r="H22" s="13">
        <f t="shared" si="2"/>
        <v>2384114.72</v>
      </c>
      <c r="I22" s="13">
        <f t="shared" si="2"/>
        <v>2384114.72</v>
      </c>
      <c r="J22" s="13">
        <f t="shared" si="2"/>
        <v>2384114.72</v>
      </c>
      <c r="K22" s="13">
        <f t="shared" si="2"/>
        <v>2384114.72</v>
      </c>
      <c r="L22" s="13">
        <f t="shared" si="2"/>
        <v>2384114.72</v>
      </c>
      <c r="M22" s="89">
        <f t="shared" si="2"/>
        <v>2384114.72</v>
      </c>
    </row>
    <row r="23" spans="1:13" ht="12.75">
      <c r="A23" s="33" t="s">
        <v>26</v>
      </c>
      <c r="B23" s="32">
        <v>9</v>
      </c>
      <c r="C23" s="32"/>
      <c r="D23" s="13"/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89">
        <f t="shared" si="2"/>
        <v>0</v>
      </c>
    </row>
    <row r="24" spans="1:13" ht="12.75">
      <c r="A24" s="15" t="s">
        <v>24</v>
      </c>
      <c r="B24" s="14" t="s">
        <v>11</v>
      </c>
      <c r="C24" s="14"/>
      <c r="D24" s="19">
        <f>SUM(D19:D23)</f>
        <v>8145629.778040001</v>
      </c>
      <c r="E24" s="19">
        <f aca="true" t="shared" si="3" ref="E24:M24">SUM(E19:E23)</f>
        <v>8145629.778040001</v>
      </c>
      <c r="F24" s="19">
        <f t="shared" si="3"/>
        <v>8145629.778040001</v>
      </c>
      <c r="G24" s="19">
        <f t="shared" si="3"/>
        <v>8145629.778040001</v>
      </c>
      <c r="H24" s="19">
        <f t="shared" si="3"/>
        <v>8145629.778040001</v>
      </c>
      <c r="I24" s="19">
        <f t="shared" si="3"/>
        <v>8145629.778040001</v>
      </c>
      <c r="J24" s="19">
        <f t="shared" si="3"/>
        <v>8145629.778040001</v>
      </c>
      <c r="K24" s="19">
        <f>SUM(K19:K23)</f>
        <v>8145629.778040001</v>
      </c>
      <c r="L24" s="19">
        <f>SUM(L19:L23)</f>
        <v>8145629.778040001</v>
      </c>
      <c r="M24" s="19">
        <f t="shared" si="3"/>
        <v>8145629.778040001</v>
      </c>
    </row>
    <row r="25" spans="1:13" ht="20.25" customHeight="1">
      <c r="A25" s="3" t="s">
        <v>100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20" t="s">
        <v>22</v>
      </c>
      <c r="B26" s="21" t="s">
        <v>10</v>
      </c>
      <c r="C26" s="21"/>
      <c r="D26" s="21"/>
      <c r="E26" s="22">
        <f>E14</f>
        <v>2019</v>
      </c>
      <c r="F26" s="22">
        <f>E26+1</f>
        <v>2020</v>
      </c>
      <c r="G26" s="22">
        <f aca="true" t="shared" si="4" ref="G26:J26">F26+1</f>
        <v>2021</v>
      </c>
      <c r="H26" s="22">
        <f t="shared" si="4"/>
        <v>2022</v>
      </c>
      <c r="I26" s="22">
        <f t="shared" si="4"/>
        <v>2023</v>
      </c>
      <c r="J26" s="22">
        <f t="shared" si="4"/>
        <v>2024</v>
      </c>
      <c r="K26" s="22">
        <f>J26+1</f>
        <v>2025</v>
      </c>
      <c r="L26" s="22">
        <f>K26+1</f>
        <v>2026</v>
      </c>
      <c r="M26" s="22">
        <f>L26+1</f>
        <v>2027</v>
      </c>
    </row>
    <row r="27" spans="1:13" ht="12.75">
      <c r="A27" s="7" t="s">
        <v>14</v>
      </c>
      <c r="B27" s="9">
        <v>10</v>
      </c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7" t="s">
        <v>20</v>
      </c>
      <c r="B28" s="9">
        <v>11</v>
      </c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7" t="s">
        <v>15</v>
      </c>
      <c r="B29" s="9">
        <v>12</v>
      </c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7" t="s">
        <v>13</v>
      </c>
      <c r="B30" s="9">
        <v>13</v>
      </c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7" t="s">
        <v>16</v>
      </c>
      <c r="B31" s="9">
        <v>14</v>
      </c>
      <c r="C31" s="9"/>
      <c r="D31" s="9"/>
      <c r="E31" s="5">
        <f>IF(E15=0,0,($E19/$E15)*E27)</f>
        <v>0</v>
      </c>
      <c r="F31" s="5">
        <f aca="true" t="shared" si="5" ref="F31:M31">IF(F15=0,0,($E19/$E15)*F27)</f>
        <v>0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0</v>
      </c>
      <c r="M31" s="5">
        <f t="shared" si="5"/>
        <v>0</v>
      </c>
    </row>
    <row r="32" spans="1:13" ht="12.75">
      <c r="A32" s="7" t="s">
        <v>21</v>
      </c>
      <c r="B32" s="9">
        <v>15</v>
      </c>
      <c r="C32" s="9"/>
      <c r="D32" s="9"/>
      <c r="E32" s="5">
        <f>IF(E16=0,0,($E20/$E16)*E28)</f>
        <v>0</v>
      </c>
      <c r="F32" s="5">
        <f aca="true" t="shared" si="6" ref="F32:M32">IF(F16=0,0,($E20/$E16)*F28)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</row>
    <row r="33" spans="1:13" ht="12.75">
      <c r="A33" s="7" t="s">
        <v>17</v>
      </c>
      <c r="B33" s="9">
        <v>16</v>
      </c>
      <c r="C33" s="9"/>
      <c r="D33" s="9"/>
      <c r="E33" s="5">
        <f>IF(E17=0,0,($E21/$E17)*E29)</f>
        <v>0</v>
      </c>
      <c r="F33" s="5">
        <f aca="true" t="shared" si="7" ref="F33:M33">IF(F17=0,0,($E21/$E17)*F29)</f>
        <v>0</v>
      </c>
      <c r="G33" s="5">
        <f t="shared" si="7"/>
        <v>0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M33" s="5">
        <f t="shared" si="7"/>
        <v>0</v>
      </c>
    </row>
    <row r="34" spans="1:13" ht="12.75">
      <c r="A34" s="7" t="s">
        <v>18</v>
      </c>
      <c r="B34" s="9">
        <v>17</v>
      </c>
      <c r="C34" s="9"/>
      <c r="D34" s="9"/>
      <c r="E34" s="5">
        <f>IF(E18=0,0,($E22/$E18)*E30)</f>
        <v>0</v>
      </c>
      <c r="F34" s="5">
        <f aca="true" t="shared" si="8" ref="F34:M34">IF(F18=0,0,($E22/$E18)*F30)</f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 t="shared" si="8"/>
        <v>0</v>
      </c>
      <c r="M34" s="5">
        <f t="shared" si="8"/>
        <v>0</v>
      </c>
    </row>
    <row r="35" spans="1:13" ht="12.75">
      <c r="A35" s="8" t="s">
        <v>19</v>
      </c>
      <c r="B35" s="9">
        <v>18</v>
      </c>
      <c r="C35" s="9"/>
      <c r="D35" s="9"/>
      <c r="E35" s="5">
        <f>D23</f>
        <v>0</v>
      </c>
      <c r="F35" s="5">
        <f aca="true" t="shared" si="9" ref="F35:M35">E23</f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M35" s="5">
        <f t="shared" si="9"/>
        <v>0</v>
      </c>
    </row>
    <row r="36" spans="1:13" ht="12.75">
      <c r="A36" s="16" t="s">
        <v>25</v>
      </c>
      <c r="B36" s="17" t="s">
        <v>0</v>
      </c>
      <c r="C36" s="17"/>
      <c r="D36" s="17"/>
      <c r="E36" s="18">
        <f>SUM(E31:E35)</f>
        <v>0</v>
      </c>
      <c r="F36" s="18">
        <f aca="true" t="shared" si="10" ref="F36:M36">SUM(F31:F35)</f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>SUM(K31:K35)</f>
        <v>0</v>
      </c>
      <c r="L36" s="18">
        <f>SUM(L31:L35)</f>
        <v>0</v>
      </c>
      <c r="M36" s="18">
        <f t="shared" si="10"/>
        <v>0</v>
      </c>
    </row>
    <row r="37" spans="1:13" ht="20.25" customHeight="1">
      <c r="A37" s="3" t="s">
        <v>101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customHeight="1">
      <c r="A38" s="20" t="s">
        <v>22</v>
      </c>
      <c r="B38" s="21" t="s">
        <v>10</v>
      </c>
      <c r="C38" s="21"/>
      <c r="D38" s="21" t="s">
        <v>33</v>
      </c>
      <c r="E38" s="22">
        <f>E26</f>
        <v>2019</v>
      </c>
      <c r="F38" s="22">
        <f aca="true" t="shared" si="11" ref="F38:M38">E38+1</f>
        <v>2020</v>
      </c>
      <c r="G38" s="22">
        <f t="shared" si="11"/>
        <v>2021</v>
      </c>
      <c r="H38" s="22">
        <f t="shared" si="11"/>
        <v>2022</v>
      </c>
      <c r="I38" s="22">
        <f t="shared" si="11"/>
        <v>2023</v>
      </c>
      <c r="J38" s="22">
        <f t="shared" si="11"/>
        <v>2024</v>
      </c>
      <c r="K38" s="22">
        <f t="shared" si="11"/>
        <v>2025</v>
      </c>
      <c r="L38" s="22">
        <f t="shared" si="11"/>
        <v>2026</v>
      </c>
      <c r="M38" s="22">
        <f t="shared" si="11"/>
        <v>2027</v>
      </c>
    </row>
    <row r="39" spans="1:13" ht="12.75">
      <c r="A39" s="7" t="s">
        <v>14</v>
      </c>
      <c r="B39" s="9">
        <v>19</v>
      </c>
      <c r="C39" s="9"/>
      <c r="D39" s="9"/>
      <c r="E39" s="13">
        <f>IF(ISBLANK(E27),0,E15-E27)</f>
        <v>0</v>
      </c>
      <c r="F39" s="13">
        <f aca="true" t="shared" si="12" ref="F39:M39">IF(ISBLANK(F27),0,F15-F27)</f>
        <v>0</v>
      </c>
      <c r="G39" s="13">
        <f t="shared" si="12"/>
        <v>0</v>
      </c>
      <c r="H39" s="13">
        <f t="shared" si="12"/>
        <v>0</v>
      </c>
      <c r="I39" s="13">
        <f t="shared" si="12"/>
        <v>0</v>
      </c>
      <c r="J39" s="13">
        <f t="shared" si="12"/>
        <v>0</v>
      </c>
      <c r="K39" s="13">
        <f t="shared" si="12"/>
        <v>0</v>
      </c>
      <c r="L39" s="13">
        <f t="shared" si="12"/>
        <v>0</v>
      </c>
      <c r="M39" s="13">
        <f t="shared" si="12"/>
        <v>0</v>
      </c>
    </row>
    <row r="40" spans="1:13" ht="12.75">
      <c r="A40" s="7" t="s">
        <v>20</v>
      </c>
      <c r="B40" s="9">
        <v>20</v>
      </c>
      <c r="C40" s="9"/>
      <c r="D40" s="9"/>
      <c r="E40" s="13">
        <f aca="true" t="shared" si="13" ref="E40:M40">IF(ISBLANK(E28),0,E16-E28)</f>
        <v>0</v>
      </c>
      <c r="F40" s="13">
        <f t="shared" si="13"/>
        <v>0</v>
      </c>
      <c r="G40" s="13">
        <f t="shared" si="13"/>
        <v>0</v>
      </c>
      <c r="H40" s="13">
        <f t="shared" si="13"/>
        <v>0</v>
      </c>
      <c r="I40" s="13">
        <f t="shared" si="13"/>
        <v>0</v>
      </c>
      <c r="J40" s="13">
        <f t="shared" si="13"/>
        <v>0</v>
      </c>
      <c r="K40" s="13">
        <f t="shared" si="13"/>
        <v>0</v>
      </c>
      <c r="L40" s="13">
        <f t="shared" si="13"/>
        <v>0</v>
      </c>
      <c r="M40" s="13">
        <f t="shared" si="13"/>
        <v>0</v>
      </c>
    </row>
    <row r="41" spans="1:13" ht="12.75">
      <c r="A41" s="7" t="s">
        <v>15</v>
      </c>
      <c r="B41" s="9">
        <v>21</v>
      </c>
      <c r="C41" s="9"/>
      <c r="D41" s="9"/>
      <c r="E41" s="13">
        <f aca="true" t="shared" si="14" ref="E41:M41">IF(ISBLANK(E29),0,E17-E29)</f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0</v>
      </c>
      <c r="M41" s="13">
        <f t="shared" si="14"/>
        <v>0</v>
      </c>
    </row>
    <row r="42" spans="1:13" ht="12.75">
      <c r="A42" s="7" t="s">
        <v>13</v>
      </c>
      <c r="B42" s="9">
        <v>22</v>
      </c>
      <c r="C42" s="9"/>
      <c r="D42" s="9"/>
      <c r="E42" s="13">
        <f aca="true" t="shared" si="15" ref="E42:M42">IF(ISBLANK(E30),0,E18-E30)</f>
        <v>0</v>
      </c>
      <c r="F42" s="13">
        <f t="shared" si="15"/>
        <v>0</v>
      </c>
      <c r="G42" s="13">
        <f t="shared" si="15"/>
        <v>0</v>
      </c>
      <c r="H42" s="13">
        <f t="shared" si="15"/>
        <v>0</v>
      </c>
      <c r="I42" s="13">
        <f t="shared" si="15"/>
        <v>0</v>
      </c>
      <c r="J42" s="13">
        <f t="shared" si="15"/>
        <v>0</v>
      </c>
      <c r="K42" s="13">
        <f t="shared" si="15"/>
        <v>0</v>
      </c>
      <c r="L42" s="13">
        <f t="shared" si="15"/>
        <v>0</v>
      </c>
      <c r="M42" s="13">
        <f t="shared" si="15"/>
        <v>0</v>
      </c>
    </row>
    <row r="43" spans="1:13" ht="12.75">
      <c r="A43" s="7" t="s">
        <v>16</v>
      </c>
      <c r="B43" s="9">
        <v>23</v>
      </c>
      <c r="C43" s="9"/>
      <c r="D43" s="9"/>
      <c r="E43" s="13">
        <f>IF(E31=0,0,E19-E31)</f>
        <v>0</v>
      </c>
      <c r="F43" s="13">
        <f aca="true" t="shared" si="16" ref="F43:M43">IF(F31=0,0,F19-F31)</f>
        <v>0</v>
      </c>
      <c r="G43" s="13">
        <f t="shared" si="16"/>
        <v>0</v>
      </c>
      <c r="H43" s="13">
        <f t="shared" si="16"/>
        <v>0</v>
      </c>
      <c r="I43" s="13">
        <f t="shared" si="16"/>
        <v>0</v>
      </c>
      <c r="J43" s="13">
        <f t="shared" si="16"/>
        <v>0</v>
      </c>
      <c r="K43" s="13">
        <f t="shared" si="16"/>
        <v>0</v>
      </c>
      <c r="L43" s="13">
        <f t="shared" si="16"/>
        <v>0</v>
      </c>
      <c r="M43" s="13">
        <f t="shared" si="16"/>
        <v>0</v>
      </c>
    </row>
    <row r="44" spans="1:13" ht="12.75">
      <c r="A44" s="7" t="s">
        <v>21</v>
      </c>
      <c r="B44" s="9">
        <v>24</v>
      </c>
      <c r="C44" s="9"/>
      <c r="D44" s="9"/>
      <c r="E44" s="13">
        <f>IF(E32=0,0,E20-E32)</f>
        <v>0</v>
      </c>
      <c r="F44" s="13">
        <f aca="true" t="shared" si="17" ref="F44:M44">IF(F32=0,0,F20-F32)</f>
        <v>0</v>
      </c>
      <c r="G44" s="13">
        <f t="shared" si="17"/>
        <v>0</v>
      </c>
      <c r="H44" s="13">
        <f t="shared" si="17"/>
        <v>0</v>
      </c>
      <c r="I44" s="13">
        <f t="shared" si="17"/>
        <v>0</v>
      </c>
      <c r="J44" s="13">
        <f t="shared" si="17"/>
        <v>0</v>
      </c>
      <c r="K44" s="13">
        <f t="shared" si="17"/>
        <v>0</v>
      </c>
      <c r="L44" s="13">
        <f t="shared" si="17"/>
        <v>0</v>
      </c>
      <c r="M44" s="13">
        <f t="shared" si="17"/>
        <v>0</v>
      </c>
    </row>
    <row r="45" spans="1:13" ht="12.75">
      <c r="A45" s="7" t="s">
        <v>17</v>
      </c>
      <c r="B45" s="9">
        <v>25</v>
      </c>
      <c r="C45" s="9"/>
      <c r="D45" s="9"/>
      <c r="E45" s="13">
        <f>IF(E33=0,0,E21-E33)</f>
        <v>0</v>
      </c>
      <c r="F45" s="13">
        <f aca="true" t="shared" si="18" ref="F45:M45">IF(F33=0,0,F21-F33)</f>
        <v>0</v>
      </c>
      <c r="G45" s="13">
        <f t="shared" si="18"/>
        <v>0</v>
      </c>
      <c r="H45" s="13">
        <f t="shared" si="18"/>
        <v>0</v>
      </c>
      <c r="I45" s="13">
        <f t="shared" si="18"/>
        <v>0</v>
      </c>
      <c r="J45" s="13">
        <f t="shared" si="18"/>
        <v>0</v>
      </c>
      <c r="K45" s="13">
        <f t="shared" si="18"/>
        <v>0</v>
      </c>
      <c r="L45" s="13">
        <f t="shared" si="18"/>
        <v>0</v>
      </c>
      <c r="M45" s="13">
        <f t="shared" si="18"/>
        <v>0</v>
      </c>
    </row>
    <row r="46" spans="1:13" ht="12.75">
      <c r="A46" s="7" t="s">
        <v>18</v>
      </c>
      <c r="B46" s="9">
        <v>26</v>
      </c>
      <c r="C46" s="9"/>
      <c r="D46" s="9"/>
      <c r="E46" s="13">
        <f>IF(E34=0,0,E22-E34)</f>
        <v>0</v>
      </c>
      <c r="F46" s="13">
        <f aca="true" t="shared" si="19" ref="F46:M46">IF(F34=0,0,F22-F34)</f>
        <v>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13">
        <f t="shared" si="19"/>
        <v>0</v>
      </c>
      <c r="K46" s="13">
        <f t="shared" si="19"/>
        <v>0</v>
      </c>
      <c r="L46" s="13">
        <f t="shared" si="19"/>
        <v>0</v>
      </c>
      <c r="M46" s="13">
        <f t="shared" si="19"/>
        <v>0</v>
      </c>
    </row>
    <row r="47" spans="1:13" ht="12.75">
      <c r="A47" s="8" t="s">
        <v>19</v>
      </c>
      <c r="B47" s="9">
        <v>27</v>
      </c>
      <c r="C47" s="9"/>
      <c r="D47" s="9"/>
      <c r="E47" s="13">
        <f aca="true" t="shared" si="20" ref="E47:M47">IF(ISBLANK(E35),0,E23-E35)</f>
        <v>0</v>
      </c>
      <c r="F47" s="13">
        <f t="shared" si="20"/>
        <v>0</v>
      </c>
      <c r="G47" s="13">
        <f t="shared" si="20"/>
        <v>0</v>
      </c>
      <c r="H47" s="13">
        <f t="shared" si="20"/>
        <v>0</v>
      </c>
      <c r="I47" s="13">
        <f t="shared" si="20"/>
        <v>0</v>
      </c>
      <c r="J47" s="13">
        <f t="shared" si="20"/>
        <v>0</v>
      </c>
      <c r="K47" s="13">
        <f t="shared" si="20"/>
        <v>0</v>
      </c>
      <c r="L47" s="13">
        <f t="shared" si="20"/>
        <v>0</v>
      </c>
      <c r="M47" s="13">
        <f t="shared" si="20"/>
        <v>0</v>
      </c>
    </row>
    <row r="48" spans="1:13" ht="12.75">
      <c r="A48" s="16" t="s">
        <v>57</v>
      </c>
      <c r="B48" s="17" t="s">
        <v>1</v>
      </c>
      <c r="C48" s="17"/>
      <c r="D48" s="58">
        <f>SUM(E48:M48)</f>
        <v>0</v>
      </c>
      <c r="E48" s="18">
        <f aca="true" t="shared" si="21" ref="E48:M48">SUM(E43:E47)</f>
        <v>0</v>
      </c>
      <c r="F48" s="18">
        <f t="shared" si="21"/>
        <v>0</v>
      </c>
      <c r="G48" s="18">
        <f t="shared" si="21"/>
        <v>0</v>
      </c>
      <c r="H48" s="18">
        <f t="shared" si="21"/>
        <v>0</v>
      </c>
      <c r="I48" s="18">
        <f t="shared" si="21"/>
        <v>0</v>
      </c>
      <c r="J48" s="18">
        <f t="shared" si="21"/>
        <v>0</v>
      </c>
      <c r="K48" s="18">
        <f>SUM(K43:K47)</f>
        <v>0</v>
      </c>
      <c r="L48" s="18">
        <f>SUM(L43:L47)</f>
        <v>0</v>
      </c>
      <c r="M48" s="18">
        <f t="shared" si="21"/>
        <v>0</v>
      </c>
    </row>
    <row r="49" spans="1:13" ht="20.25" customHeight="1">
      <c r="A49" s="100" t="s">
        <v>45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>
      <c r="A50" s="20" t="s">
        <v>22</v>
      </c>
      <c r="B50" s="21" t="s">
        <v>10</v>
      </c>
      <c r="C50" s="21"/>
      <c r="D50" s="48" t="s">
        <v>33</v>
      </c>
      <c r="E50" s="22">
        <f>E38</f>
        <v>2019</v>
      </c>
      <c r="F50" s="22">
        <f aca="true" t="shared" si="22" ref="F50:M50">E50+1</f>
        <v>2020</v>
      </c>
      <c r="G50" s="22">
        <f t="shared" si="22"/>
        <v>2021</v>
      </c>
      <c r="H50" s="22">
        <f t="shared" si="22"/>
        <v>2022</v>
      </c>
      <c r="I50" s="22">
        <f t="shared" si="22"/>
        <v>2023</v>
      </c>
      <c r="J50" s="22">
        <f t="shared" si="22"/>
        <v>2024</v>
      </c>
      <c r="K50" s="22">
        <f t="shared" si="22"/>
        <v>2025</v>
      </c>
      <c r="L50" s="22">
        <f t="shared" si="22"/>
        <v>2026</v>
      </c>
      <c r="M50" s="22">
        <f t="shared" si="22"/>
        <v>2027</v>
      </c>
    </row>
    <row r="51" spans="1:13" ht="12.75">
      <c r="A51" s="54" t="s">
        <v>42</v>
      </c>
      <c r="B51" s="23" t="s">
        <v>3</v>
      </c>
      <c r="C51" s="23"/>
      <c r="D51" s="6">
        <f>SUM(E51:M51)</f>
        <v>0</v>
      </c>
      <c r="E51" s="4"/>
      <c r="F51" s="4"/>
      <c r="G51" s="4"/>
      <c r="H51" s="4"/>
      <c r="I51" s="4"/>
      <c r="J51" s="4"/>
      <c r="K51" s="4"/>
      <c r="L51" s="4"/>
      <c r="M51" s="4"/>
    </row>
    <row r="52" spans="1:13" ht="20.25" customHeight="1">
      <c r="A52" s="100" t="s">
        <v>67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12.75" customHeight="1">
      <c r="A53" s="20" t="s">
        <v>22</v>
      </c>
      <c r="B53" s="21" t="s">
        <v>10</v>
      </c>
      <c r="C53" s="21"/>
      <c r="D53" s="48" t="s">
        <v>33</v>
      </c>
      <c r="E53" s="22">
        <f>E50</f>
        <v>2019</v>
      </c>
      <c r="F53" s="22">
        <f aca="true" t="shared" si="23" ref="F53:M53">E53+1</f>
        <v>2020</v>
      </c>
      <c r="G53" s="22">
        <f t="shared" si="23"/>
        <v>2021</v>
      </c>
      <c r="H53" s="22">
        <f t="shared" si="23"/>
        <v>2022</v>
      </c>
      <c r="I53" s="22">
        <f t="shared" si="23"/>
        <v>2023</v>
      </c>
      <c r="J53" s="22">
        <f t="shared" si="23"/>
        <v>2024</v>
      </c>
      <c r="K53" s="22">
        <f t="shared" si="23"/>
        <v>2025</v>
      </c>
      <c r="L53" s="22">
        <f t="shared" si="23"/>
        <v>2026</v>
      </c>
      <c r="M53" s="22">
        <f t="shared" si="23"/>
        <v>2027</v>
      </c>
    </row>
    <row r="54" spans="1:13" ht="12.75">
      <c r="A54" s="55" t="s">
        <v>43</v>
      </c>
      <c r="B54" s="9">
        <v>28</v>
      </c>
      <c r="C54" s="9"/>
      <c r="D54" s="6">
        <f>SUM(E54:M54)</f>
        <v>0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55" t="s">
        <v>44</v>
      </c>
      <c r="B55" s="9">
        <v>29</v>
      </c>
      <c r="C55" s="9"/>
      <c r="D55" s="6">
        <f>SUM(E55:M55)</f>
        <v>0</v>
      </c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7" t="s">
        <v>2</v>
      </c>
      <c r="B56" s="9">
        <v>30</v>
      </c>
      <c r="C56" s="9"/>
      <c r="D56" s="6">
        <f>SUM(E56:M56)</f>
        <v>0</v>
      </c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16" t="s">
        <v>56</v>
      </c>
      <c r="B57" s="17" t="s">
        <v>4</v>
      </c>
      <c r="C57" s="17"/>
      <c r="D57" s="18">
        <f aca="true" t="shared" si="24" ref="D57:M57">D54+D55+D56</f>
        <v>0</v>
      </c>
      <c r="E57" s="18">
        <f t="shared" si="24"/>
        <v>0</v>
      </c>
      <c r="F57" s="18">
        <f t="shared" si="24"/>
        <v>0</v>
      </c>
      <c r="G57" s="18">
        <f t="shared" si="24"/>
        <v>0</v>
      </c>
      <c r="H57" s="18">
        <f t="shared" si="24"/>
        <v>0</v>
      </c>
      <c r="I57" s="18">
        <f t="shared" si="24"/>
        <v>0</v>
      </c>
      <c r="J57" s="18">
        <f t="shared" si="24"/>
        <v>0</v>
      </c>
      <c r="K57" s="18">
        <f>K54+K55+K56</f>
        <v>0</v>
      </c>
      <c r="L57" s="18">
        <f>L54+L55+L56</f>
        <v>0</v>
      </c>
      <c r="M57" s="18">
        <f t="shared" si="24"/>
        <v>0</v>
      </c>
    </row>
    <row r="58" spans="1:13" s="60" customFormat="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2.75">
      <c r="A59" s="111" t="s">
        <v>63</v>
      </c>
      <c r="B59" s="111"/>
      <c r="C59" s="112"/>
      <c r="D59" s="61">
        <f>D51</f>
        <v>0</v>
      </c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2.75">
      <c r="A60" s="111" t="s">
        <v>68</v>
      </c>
      <c r="B60" s="111"/>
      <c r="C60" s="112"/>
      <c r="D60" s="62">
        <f>D54</f>
        <v>0</v>
      </c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 customHeight="1">
      <c r="A61" s="111" t="s">
        <v>95</v>
      </c>
      <c r="B61" s="111"/>
      <c r="C61" s="112"/>
      <c r="D61" s="62">
        <f>D55</f>
        <v>0</v>
      </c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 customHeight="1">
      <c r="A62" s="111" t="s">
        <v>94</v>
      </c>
      <c r="B62" s="111"/>
      <c r="C62" s="112"/>
      <c r="D62" s="63">
        <f>D59+D60+D61</f>
        <v>0</v>
      </c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20.25" customHeight="1">
      <c r="A63" s="118" t="s">
        <v>46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ht="12.75">
      <c r="A64" s="16" t="s">
        <v>47</v>
      </c>
      <c r="B64" s="17" t="s">
        <v>5</v>
      </c>
      <c r="C64" s="17"/>
      <c r="D64" s="18"/>
      <c r="E64" s="18">
        <f aca="true" t="shared" si="25" ref="E64:M64">E36+E51+E57</f>
        <v>0</v>
      </c>
      <c r="F64" s="18">
        <f t="shared" si="25"/>
        <v>0</v>
      </c>
      <c r="G64" s="18">
        <f t="shared" si="25"/>
        <v>0</v>
      </c>
      <c r="H64" s="18">
        <f t="shared" si="25"/>
        <v>0</v>
      </c>
      <c r="I64" s="18">
        <f t="shared" si="25"/>
        <v>0</v>
      </c>
      <c r="J64" s="18">
        <f t="shared" si="25"/>
        <v>0</v>
      </c>
      <c r="K64" s="18">
        <f t="shared" si="25"/>
        <v>0</v>
      </c>
      <c r="L64" s="18">
        <f t="shared" si="25"/>
        <v>0</v>
      </c>
      <c r="M64" s="18">
        <f t="shared" si="25"/>
        <v>0</v>
      </c>
    </row>
    <row r="65" spans="1:13" ht="12.75">
      <c r="A65" s="25" t="s">
        <v>6</v>
      </c>
      <c r="B65" s="24">
        <v>0.05</v>
      </c>
      <c r="C65" s="24"/>
      <c r="D65" s="2"/>
      <c r="E65" s="57">
        <f aca="true" t="shared" si="26" ref="E65:M65">1/(1+$B$65)^E1</f>
        <v>0.9523809523809523</v>
      </c>
      <c r="F65" s="57">
        <f t="shared" si="26"/>
        <v>0.9070294784580498</v>
      </c>
      <c r="G65" s="57">
        <f t="shared" si="26"/>
        <v>0.863837598531476</v>
      </c>
      <c r="H65" s="57">
        <f t="shared" si="26"/>
        <v>0.822702474791882</v>
      </c>
      <c r="I65" s="57">
        <f t="shared" si="26"/>
        <v>0.783526166468459</v>
      </c>
      <c r="J65" s="57">
        <f t="shared" si="26"/>
        <v>0.7462153966366276</v>
      </c>
      <c r="K65" s="57">
        <f t="shared" si="26"/>
        <v>0.7106813301301215</v>
      </c>
      <c r="L65" s="57">
        <f t="shared" si="26"/>
        <v>0.6768393620286872</v>
      </c>
      <c r="M65" s="57">
        <f t="shared" si="26"/>
        <v>0.6446089162177973</v>
      </c>
    </row>
    <row r="66" spans="1:13" ht="20.25" customHeight="1">
      <c r="A66" s="119" t="s">
        <v>48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12.75">
      <c r="A67" s="16" t="s">
        <v>49</v>
      </c>
      <c r="B67" s="17" t="s">
        <v>8</v>
      </c>
      <c r="C67" s="17"/>
      <c r="D67" s="18"/>
      <c r="E67" s="18">
        <f aca="true" t="shared" si="27" ref="E67:M67">E64/E65</f>
        <v>0</v>
      </c>
      <c r="F67" s="18">
        <f t="shared" si="27"/>
        <v>0</v>
      </c>
      <c r="G67" s="18">
        <f t="shared" si="27"/>
        <v>0</v>
      </c>
      <c r="H67" s="18">
        <f t="shared" si="27"/>
        <v>0</v>
      </c>
      <c r="I67" s="18">
        <f t="shared" si="27"/>
        <v>0</v>
      </c>
      <c r="J67" s="18">
        <f t="shared" si="27"/>
        <v>0</v>
      </c>
      <c r="K67" s="18">
        <f>K64/K65</f>
        <v>0</v>
      </c>
      <c r="L67" s="18">
        <f>L64/L65</f>
        <v>0</v>
      </c>
      <c r="M67" s="18">
        <f t="shared" si="27"/>
        <v>0</v>
      </c>
    </row>
    <row r="68" spans="1:13" ht="14.25" customHeight="1">
      <c r="A68" s="117" t="s">
        <v>41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5" ht="15.75" customHeight="1">
      <c r="A69" s="27"/>
      <c r="B69" s="28" t="s">
        <v>7</v>
      </c>
      <c r="C69" s="28"/>
      <c r="D69" s="29"/>
      <c r="E69" s="26">
        <f>SUM(E64:M64)/B12</f>
        <v>0</v>
      </c>
    </row>
    <row r="70" spans="1:13" ht="12.75">
      <c r="A70" s="16" t="s">
        <v>50</v>
      </c>
      <c r="B70" s="17" t="s">
        <v>36</v>
      </c>
      <c r="C70" s="17"/>
      <c r="D70" s="18"/>
      <c r="E70" s="18">
        <f aca="true" t="shared" si="28" ref="E70:M70">(E24-E64)*E65</f>
        <v>7757742.6457523815</v>
      </c>
      <c r="F70" s="18">
        <f t="shared" si="28"/>
        <v>7388326.329287983</v>
      </c>
      <c r="G70" s="18">
        <f t="shared" si="28"/>
        <v>7036501.265988555</v>
      </c>
      <c r="H70" s="18">
        <f t="shared" si="28"/>
        <v>6701429.777131957</v>
      </c>
      <c r="I70" s="18">
        <f t="shared" si="28"/>
        <v>6382314.073459007</v>
      </c>
      <c r="J70" s="18">
        <f t="shared" si="28"/>
        <v>6078394.355675245</v>
      </c>
      <c r="K70" s="18">
        <f t="shared" si="28"/>
        <v>5788947.005404994</v>
      </c>
      <c r="L70" s="18">
        <f t="shared" si="28"/>
        <v>5513282.862290472</v>
      </c>
      <c r="M70" s="18">
        <f t="shared" si="28"/>
        <v>5250745.583133781</v>
      </c>
    </row>
    <row r="71" spans="1:13" ht="12.75">
      <c r="A71" s="40" t="s">
        <v>51</v>
      </c>
      <c r="B71" s="40"/>
      <c r="C71" s="40"/>
      <c r="D71" s="59"/>
      <c r="E71" s="40"/>
      <c r="F71" s="40"/>
      <c r="G71" s="40"/>
      <c r="H71" s="40"/>
      <c r="I71" s="40"/>
      <c r="J71" s="40"/>
      <c r="K71" s="40"/>
      <c r="L71" s="30"/>
      <c r="M71" s="40"/>
    </row>
    <row r="72" spans="1:13" ht="20.25" customHeight="1">
      <c r="A72" s="49" t="s">
        <v>58</v>
      </c>
      <c r="B72" s="41"/>
      <c r="C72" s="41"/>
      <c r="D72" s="41"/>
      <c r="E72" s="41"/>
      <c r="F72" s="50"/>
      <c r="G72" s="50"/>
      <c r="H72" s="50"/>
      <c r="I72" s="50"/>
      <c r="J72" s="50"/>
      <c r="K72" s="50"/>
      <c r="L72" s="41"/>
      <c r="M72" s="50"/>
    </row>
    <row r="73" spans="1:13" ht="12.75">
      <c r="A73" s="16" t="s">
        <v>59</v>
      </c>
      <c r="B73" s="17" t="s">
        <v>9</v>
      </c>
      <c r="C73" s="17"/>
      <c r="D73" s="51"/>
      <c r="E73" s="18">
        <f>SUM(E48:M48)/B12</f>
        <v>0</v>
      </c>
      <c r="F73" s="52" t="s">
        <v>61</v>
      </c>
      <c r="G73" s="52"/>
      <c r="H73" s="52"/>
      <c r="I73" s="52"/>
      <c r="J73" s="52"/>
      <c r="K73" s="52"/>
      <c r="L73" s="53"/>
      <c r="M73" s="52"/>
    </row>
    <row r="74" s="30" customFormat="1" ht="12.75"/>
    <row r="75" spans="1:13" s="30" customFormat="1" ht="12.75">
      <c r="A75" s="16" t="s">
        <v>73</v>
      </c>
      <c r="B75" s="17" t="s">
        <v>9</v>
      </c>
      <c r="C75" s="17"/>
      <c r="D75" s="51"/>
      <c r="E75" s="18">
        <f>(SUM(E39:M39)+SUM(E40:M40)+SUM(E41:M41)/1000*3.6)/$B$12</f>
        <v>0</v>
      </c>
      <c r="F75" s="52" t="s">
        <v>60</v>
      </c>
      <c r="G75" s="52"/>
      <c r="H75" s="52"/>
      <c r="I75" s="52"/>
      <c r="J75" s="52"/>
      <c r="K75" s="52"/>
      <c r="L75" s="53"/>
      <c r="M75" s="52"/>
    </row>
    <row r="76" s="30" customFormat="1" ht="12.75"/>
    <row r="77" spans="1:13" s="30" customFormat="1" ht="12.75">
      <c r="A77" s="101" t="s">
        <v>72</v>
      </c>
      <c r="B77" s="102"/>
      <c r="C77" s="103"/>
      <c r="D77" s="51" t="s">
        <v>33</v>
      </c>
      <c r="E77" s="18">
        <f>D48</f>
        <v>0</v>
      </c>
      <c r="F77" s="52" t="s">
        <v>29</v>
      </c>
      <c r="G77" s="52"/>
      <c r="H77" s="52"/>
      <c r="I77" s="52"/>
      <c r="J77" s="52"/>
      <c r="K77" s="52"/>
      <c r="L77" s="53"/>
      <c r="M77" s="52"/>
    </row>
    <row r="78" spans="1:13" ht="20.25" customHeight="1">
      <c r="A78" s="100" t="s">
        <v>39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1:13" s="34" customFormat="1" ht="43.5" customHeight="1">
      <c r="A79" s="43" t="s">
        <v>34</v>
      </c>
      <c r="B79" s="43" t="s">
        <v>40</v>
      </c>
      <c r="C79" s="43"/>
      <c r="D79" s="104" t="s">
        <v>35</v>
      </c>
      <c r="E79" s="105"/>
      <c r="F79" s="104" t="s">
        <v>69</v>
      </c>
      <c r="G79" s="105"/>
      <c r="H79" s="104" t="s">
        <v>70</v>
      </c>
      <c r="I79" s="105"/>
      <c r="J79" s="104" t="s">
        <v>71</v>
      </c>
      <c r="K79" s="107"/>
      <c r="L79" s="107"/>
      <c r="M79" s="105"/>
    </row>
    <row r="80" spans="1:13" ht="12.75">
      <c r="A80" s="44"/>
      <c r="B80" s="45"/>
      <c r="C80" s="45"/>
      <c r="D80" s="98" t="s">
        <v>52</v>
      </c>
      <c r="E80" s="99"/>
      <c r="F80" s="98" t="s">
        <v>54</v>
      </c>
      <c r="G80" s="99"/>
      <c r="H80" s="98" t="s">
        <v>53</v>
      </c>
      <c r="I80" s="99"/>
      <c r="J80" s="98" t="s">
        <v>55</v>
      </c>
      <c r="K80" s="108"/>
      <c r="L80" s="108"/>
      <c r="M80" s="99"/>
    </row>
    <row r="81" spans="1:13" ht="12.75">
      <c r="A81" s="46">
        <f>E53</f>
        <v>2019</v>
      </c>
      <c r="B81" s="47" t="s">
        <v>4</v>
      </c>
      <c r="C81" s="47">
        <v>1</v>
      </c>
      <c r="D81" s="96">
        <f ca="1">INDIRECT(B81&amp;24)-INDIRECT(B81&amp;36)</f>
        <v>8145629.778040001</v>
      </c>
      <c r="E81" s="97"/>
      <c r="F81" s="96">
        <f ca="1">INDIRECT(B81&amp;51)+INDIRECT(B81&amp;57)</f>
        <v>0</v>
      </c>
      <c r="G81" s="106"/>
      <c r="H81" s="96">
        <f ca="1">INDIRECT(B81&amp;24)-INDIRECT(B81&amp;36)-INDIRECT(B81&amp;51)-INDIRECT(B81&amp;57)</f>
        <v>8145629.778040001</v>
      </c>
      <c r="I81" s="97"/>
      <c r="J81" s="93">
        <f ca="1">H81/(1+$B$65)^(C81)</f>
        <v>7757742.6457523815</v>
      </c>
      <c r="K81" s="94"/>
      <c r="L81" s="94"/>
      <c r="M81" s="95">
        <f>1/(1+$B$2)^(E81)</f>
        <v>1</v>
      </c>
    </row>
    <row r="82" spans="1:13" ht="12.75">
      <c r="A82" s="46">
        <f aca="true" t="shared" si="29" ref="A82:A89">A81+1</f>
        <v>2020</v>
      </c>
      <c r="B82" s="47" t="s">
        <v>5</v>
      </c>
      <c r="C82" s="47">
        <v>2</v>
      </c>
      <c r="D82" s="96">
        <f t="shared" si="30" ref="D82:D89">INDIRECT(B82&amp;24)-INDIRECT(B82&amp;36)</f>
        <v>8145629.778040001</v>
      </c>
      <c r="E82" s="97"/>
      <c r="F82" s="96">
        <f t="shared" si="31" ref="F82:F89">INDIRECT(B82&amp;51)+INDIRECT(B82&amp;57)</f>
        <v>0</v>
      </c>
      <c r="G82" s="106"/>
      <c r="H82" s="96">
        <f t="shared" si="32" ref="H82:H89">INDIRECT(B82&amp;24)-INDIRECT(B82&amp;36)-INDIRECT(B82&amp;51)-INDIRECT(B82&amp;57)</f>
        <v>8145629.778040001</v>
      </c>
      <c r="I82" s="97"/>
      <c r="J82" s="93">
        <f aca="true" t="shared" si="33" ref="J82:J89">H82/(1+$B$65)^(C82)</f>
        <v>7388326.329287983</v>
      </c>
      <c r="K82" s="94"/>
      <c r="L82" s="94"/>
      <c r="M82" s="95">
        <f aca="true" t="shared" si="34" ref="M82:M89">1/(1+$B$2)^(E82)</f>
        <v>1</v>
      </c>
    </row>
    <row r="83" spans="1:13" ht="12.75">
      <c r="A83" s="46">
        <f t="shared" si="29"/>
        <v>2021</v>
      </c>
      <c r="B83" s="47" t="s">
        <v>8</v>
      </c>
      <c r="C83" s="47">
        <v>3</v>
      </c>
      <c r="D83" s="96">
        <f ca="1" t="shared" si="30"/>
        <v>8145629.778040001</v>
      </c>
      <c r="E83" s="97"/>
      <c r="F83" s="96">
        <f ca="1" t="shared" si="31"/>
        <v>0</v>
      </c>
      <c r="G83" s="106"/>
      <c r="H83" s="96">
        <f ca="1" t="shared" si="32"/>
        <v>8145629.778040001</v>
      </c>
      <c r="I83" s="97"/>
      <c r="J83" s="93">
        <f ca="1" t="shared" si="33"/>
        <v>7036501.265988555</v>
      </c>
      <c r="K83" s="94"/>
      <c r="L83" s="94"/>
      <c r="M83" s="95">
        <f t="shared" si="34"/>
        <v>1</v>
      </c>
    </row>
    <row r="84" spans="1:13" ht="12.75">
      <c r="A84" s="46">
        <f t="shared" si="29"/>
        <v>2022</v>
      </c>
      <c r="B84" s="47" t="s">
        <v>36</v>
      </c>
      <c r="C84" s="47">
        <v>4</v>
      </c>
      <c r="D84" s="96">
        <f ca="1" t="shared" si="30"/>
        <v>8145629.778040001</v>
      </c>
      <c r="E84" s="97"/>
      <c r="F84" s="96">
        <f ca="1" t="shared" si="31"/>
        <v>0</v>
      </c>
      <c r="G84" s="106"/>
      <c r="H84" s="96">
        <f ca="1" t="shared" si="32"/>
        <v>8145629.778040001</v>
      </c>
      <c r="I84" s="97"/>
      <c r="J84" s="93">
        <f ca="1" t="shared" si="33"/>
        <v>6701429.777131957</v>
      </c>
      <c r="K84" s="94"/>
      <c r="L84" s="94"/>
      <c r="M84" s="95">
        <f t="shared" si="34"/>
        <v>1</v>
      </c>
    </row>
    <row r="85" spans="1:13" ht="12.75">
      <c r="A85" s="46">
        <f t="shared" si="29"/>
        <v>2023</v>
      </c>
      <c r="B85" s="47" t="s">
        <v>32</v>
      </c>
      <c r="C85" s="47">
        <v>5</v>
      </c>
      <c r="D85" s="96">
        <f ca="1" t="shared" si="30"/>
        <v>8145629.778040001</v>
      </c>
      <c r="E85" s="97"/>
      <c r="F85" s="96">
        <f ca="1" t="shared" si="31"/>
        <v>0</v>
      </c>
      <c r="G85" s="106"/>
      <c r="H85" s="96">
        <f ca="1" t="shared" si="32"/>
        <v>8145629.778040001</v>
      </c>
      <c r="I85" s="97"/>
      <c r="J85" s="93">
        <f ca="1" t="shared" si="33"/>
        <v>6382314.073459006</v>
      </c>
      <c r="K85" s="94"/>
      <c r="L85" s="94"/>
      <c r="M85" s="95">
        <f t="shared" si="34"/>
        <v>1</v>
      </c>
    </row>
    <row r="86" spans="1:13" ht="12.75">
      <c r="A86" s="46">
        <f t="shared" si="29"/>
        <v>2024</v>
      </c>
      <c r="B86" s="47" t="s">
        <v>37</v>
      </c>
      <c r="C86" s="47">
        <v>6</v>
      </c>
      <c r="D86" s="96">
        <f ca="1" t="shared" si="30"/>
        <v>8145629.778040001</v>
      </c>
      <c r="E86" s="97"/>
      <c r="F86" s="96">
        <f ca="1" t="shared" si="31"/>
        <v>0</v>
      </c>
      <c r="G86" s="106"/>
      <c r="H86" s="96">
        <f ca="1" t="shared" si="32"/>
        <v>8145629.778040001</v>
      </c>
      <c r="I86" s="97"/>
      <c r="J86" s="93">
        <f ca="1" t="shared" si="33"/>
        <v>6078394.355675245</v>
      </c>
      <c r="K86" s="94"/>
      <c r="L86" s="94"/>
      <c r="M86" s="95">
        <f t="shared" si="34"/>
        <v>1</v>
      </c>
    </row>
    <row r="87" spans="1:13" ht="12.75">
      <c r="A87" s="46">
        <f t="shared" si="29"/>
        <v>2025</v>
      </c>
      <c r="B87" s="47" t="s">
        <v>38</v>
      </c>
      <c r="C87" s="47">
        <v>7</v>
      </c>
      <c r="D87" s="96">
        <f ca="1">INDIRECT(B87&amp;24)-INDIRECT(B87&amp;36)</f>
        <v>8145629.778040001</v>
      </c>
      <c r="E87" s="97"/>
      <c r="F87" s="96">
        <f ca="1">INDIRECT(B87&amp;51)+INDIRECT(B87&amp;57)</f>
        <v>0</v>
      </c>
      <c r="G87" s="106"/>
      <c r="H87" s="96">
        <f ca="1">INDIRECT(B87&amp;24)-INDIRECT(B87&amp;36)-INDIRECT(B87&amp;51)-INDIRECT(B87&amp;57)</f>
        <v>8145629.778040001</v>
      </c>
      <c r="I87" s="97"/>
      <c r="J87" s="93">
        <f ca="1">H87/(1+$B$65)^(C87)</f>
        <v>5788947.005404994</v>
      </c>
      <c r="K87" s="94"/>
      <c r="L87" s="94"/>
      <c r="M87" s="95">
        <f>1/(1+$B$2)^(E87)</f>
        <v>1</v>
      </c>
    </row>
    <row r="88" spans="1:13" ht="12.75">
      <c r="A88" s="46">
        <f t="shared" si="29"/>
        <v>2026</v>
      </c>
      <c r="B88" s="47" t="s">
        <v>62</v>
      </c>
      <c r="C88" s="47">
        <v>8</v>
      </c>
      <c r="D88" s="96">
        <f ca="1">INDIRECT(B88&amp;24)-INDIRECT(B88&amp;36)</f>
        <v>8145629.778040001</v>
      </c>
      <c r="E88" s="97"/>
      <c r="F88" s="96">
        <f ca="1">INDIRECT(B88&amp;51)+INDIRECT(B88&amp;57)</f>
        <v>0</v>
      </c>
      <c r="G88" s="106"/>
      <c r="H88" s="96">
        <f ca="1">INDIRECT(B88&amp;24)-INDIRECT(B88&amp;36)-INDIRECT(B88&amp;51)-INDIRECT(B88&amp;57)</f>
        <v>8145629.778040001</v>
      </c>
      <c r="I88" s="97"/>
      <c r="J88" s="93">
        <f ca="1">H88/(1+$B$65)^(C88)</f>
        <v>5513282.862290471</v>
      </c>
      <c r="K88" s="94"/>
      <c r="L88" s="94"/>
      <c r="M88" s="95">
        <f>1/(1+$B$2)^(E88)</f>
        <v>1</v>
      </c>
    </row>
    <row r="89" spans="1:13" ht="12.75">
      <c r="A89" s="46">
        <f t="shared" si="29"/>
        <v>2027</v>
      </c>
      <c r="B89" s="47" t="s">
        <v>74</v>
      </c>
      <c r="C89" s="47">
        <v>9</v>
      </c>
      <c r="D89" s="96">
        <f ca="1" t="shared" si="30"/>
        <v>8145629.778040001</v>
      </c>
      <c r="E89" s="97"/>
      <c r="F89" s="96">
        <f ca="1" t="shared" si="31"/>
        <v>0</v>
      </c>
      <c r="G89" s="106"/>
      <c r="H89" s="96">
        <f ca="1" t="shared" si="32"/>
        <v>8145629.778040001</v>
      </c>
      <c r="I89" s="97"/>
      <c r="J89" s="93">
        <f ca="1" t="shared" si="33"/>
        <v>5250745.583133781</v>
      </c>
      <c r="K89" s="94"/>
      <c r="L89" s="94"/>
      <c r="M89" s="95">
        <f t="shared" si="34"/>
        <v>1</v>
      </c>
    </row>
    <row r="90" spans="1:13" ht="12.75">
      <c r="A90" s="42"/>
      <c r="B90" s="39" t="s">
        <v>33</v>
      </c>
      <c r="C90" s="39"/>
      <c r="D90" s="113">
        <f ca="1">SUM(D81:D89)</f>
        <v>73310668.00236</v>
      </c>
      <c r="E90" s="114"/>
      <c r="F90" s="113">
        <f ca="1">SUM(F81:F89)</f>
        <v>0</v>
      </c>
      <c r="G90" s="114"/>
      <c r="H90" s="113">
        <f ca="1">SUM(H81:H89)</f>
        <v>73310668.00236</v>
      </c>
      <c r="I90" s="114"/>
      <c r="J90" s="113">
        <f ca="1">SUM(J81:J89)</f>
        <v>57897683.89812437</v>
      </c>
      <c r="K90" s="115"/>
      <c r="L90" s="115"/>
      <c r="M90" s="114"/>
    </row>
    <row r="91" spans="1:13" ht="12.75">
      <c r="A91" s="38"/>
      <c r="B91" s="38"/>
      <c r="C91" s="38"/>
      <c r="D91" s="38"/>
      <c r="E91" s="38"/>
      <c r="F91" s="38"/>
      <c r="G91" s="30"/>
      <c r="H91" s="30"/>
      <c r="I91" s="30"/>
      <c r="J91" s="30"/>
      <c r="K91" s="30"/>
      <c r="L91" s="30"/>
      <c r="M91" s="30"/>
    </row>
    <row r="92" spans="1:13" ht="12.75">
      <c r="A92" s="38"/>
      <c r="B92" s="38"/>
      <c r="C92" s="38"/>
      <c r="D92" s="38"/>
      <c r="E92" s="38"/>
      <c r="F92" s="38"/>
      <c r="G92" s="30"/>
      <c r="H92" s="30"/>
      <c r="I92" s="30"/>
      <c r="J92" s="30"/>
      <c r="K92" s="30"/>
      <c r="L92" s="30"/>
      <c r="M92" s="30"/>
    </row>
    <row r="93" spans="1:13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</sheetData>
  <mergeCells count="67">
    <mergeCell ref="D12:I12"/>
    <mergeCell ref="A68:M68"/>
    <mergeCell ref="A49:M49"/>
    <mergeCell ref="A52:M52"/>
    <mergeCell ref="A63:M63"/>
    <mergeCell ref="A66:M66"/>
    <mergeCell ref="A60:C60"/>
    <mergeCell ref="A58:M58"/>
    <mergeCell ref="A61:C61"/>
    <mergeCell ref="A62:C62"/>
    <mergeCell ref="D85:E85"/>
    <mergeCell ref="D87:E87"/>
    <mergeCell ref="D88:E88"/>
    <mergeCell ref="F88:G88"/>
    <mergeCell ref="F87:G87"/>
    <mergeCell ref="D86:E86"/>
    <mergeCell ref="F85:G85"/>
    <mergeCell ref="F86:G86"/>
    <mergeCell ref="D82:E82"/>
    <mergeCell ref="D83:E83"/>
    <mergeCell ref="D84:E84"/>
    <mergeCell ref="F82:G82"/>
    <mergeCell ref="F83:G83"/>
    <mergeCell ref="F84:G84"/>
    <mergeCell ref="F90:G90"/>
    <mergeCell ref="D90:E90"/>
    <mergeCell ref="J90:M90"/>
    <mergeCell ref="H90:I90"/>
    <mergeCell ref="J86:M86"/>
    <mergeCell ref="D89:E89"/>
    <mergeCell ref="F89:G89"/>
    <mergeCell ref="A5:C5"/>
    <mergeCell ref="A6:C6"/>
    <mergeCell ref="A7:C7"/>
    <mergeCell ref="A9:C9"/>
    <mergeCell ref="A59:C59"/>
    <mergeCell ref="A8:C8"/>
    <mergeCell ref="A10:C10"/>
    <mergeCell ref="H80:I80"/>
    <mergeCell ref="D81:E81"/>
    <mergeCell ref="A78:M78"/>
    <mergeCell ref="A77:C77"/>
    <mergeCell ref="D79:E79"/>
    <mergeCell ref="D80:E80"/>
    <mergeCell ref="J81:M81"/>
    <mergeCell ref="H81:I81"/>
    <mergeCell ref="H79:I79"/>
    <mergeCell ref="F81:G81"/>
    <mergeCell ref="J79:M79"/>
    <mergeCell ref="J80:M80"/>
    <mergeCell ref="F79:G79"/>
    <mergeCell ref="F80:G80"/>
    <mergeCell ref="J84:M84"/>
    <mergeCell ref="H82:I82"/>
    <mergeCell ref="J89:M89"/>
    <mergeCell ref="H89:I89"/>
    <mergeCell ref="H84:I84"/>
    <mergeCell ref="H85:I85"/>
    <mergeCell ref="J87:M87"/>
    <mergeCell ref="H88:I88"/>
    <mergeCell ref="J88:M88"/>
    <mergeCell ref="H86:I86"/>
    <mergeCell ref="H87:I87"/>
    <mergeCell ref="J82:M82"/>
    <mergeCell ref="J85:M85"/>
    <mergeCell ref="H83:I83"/>
    <mergeCell ref="J83:M83"/>
  </mergeCells>
  <conditionalFormatting sqref="B12">
    <cfRule type="cellIs" priority="2" operator="between" stopIfTrue="1">
      <formula>1</formula>
      <formula>15</formula>
    </cfRule>
  </conditionalFormatting>
  <conditionalFormatting sqref="C12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2:C12">
      <formula1>1</formula1>
      <formula2>20</formula2>
    </dataValidation>
  </dataValidations>
  <printOptions gridLines="1" horizontalCentered="1"/>
  <pageMargins left="0.7874015748031497" right="0.5905511811023623" top="0.984251968503937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Karel PEJCHAL</cp:lastModifiedBy>
  <cp:lastPrinted>2016-09-27T11:37:43Z</cp:lastPrinted>
  <dcterms:created xsi:type="dcterms:W3CDTF">2001-09-11T07:59:13Z</dcterms:created>
  <dcterms:modified xsi:type="dcterms:W3CDTF">2018-10-09T12:46:45Z</dcterms:modified>
  <cp:category/>
  <cp:version/>
  <cp:contentType/>
  <cp:contentStatus/>
</cp:coreProperties>
</file>